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A42D6442-E533-41B9-82C8-00B9EC073ACA}" xr6:coauthVersionLast="47" xr6:coauthVersionMax="47" xr10:uidLastSave="{00000000-0000-0000-0000-000000000000}"/>
  <bookViews>
    <workbookView xWindow="2340" yWindow="2340" windowWidth="28800" windowHeight="14970" xr2:uid="{00000000-000D-0000-FFFF-FFFF00000000}"/>
  </bookViews>
  <sheets>
    <sheet name="ohje" sheetId="13" r:id="rId1"/>
    <sheet name="palkkaa vai osinkoa" sheetId="8" r:id="rId2"/>
    <sheet name="ansiotulovero" sheetId="3" r:id="rId3"/>
    <sheet name="pääomatulovero osingon verotus" sheetId="9" r:id="rId4"/>
    <sheet name="purkaminen" sheetId="12" r:id="rId5"/>
  </sheets>
  <definedNames>
    <definedName name="Ansiotuloväh_max">ansiotulovero!#REF!</definedName>
    <definedName name="Ansiotuloväh_pien_raja">ansiotulovero!#REF!</definedName>
    <definedName name="Ansiotuloväh_yläraja">ansiotulovero!#REF!</definedName>
    <definedName name="Ansiotulovähennyksen_pienennysprosentti">ansiotulovero!#REF!</definedName>
    <definedName name="Ansiotulovähennys_isompi_prosentti">ansiotulovero!#REF!</definedName>
    <definedName name="Ansiotulovähennys_isompi_prosentti_raja">ansiotulovero!#REF!</definedName>
    <definedName name="Ansiotulovähennys_pienempi_prosentti">ansiotulovero!#REF!</definedName>
    <definedName name="Ansiotulovähennys_pienempi_prosentti_raja">ansiotulovero!#REF!</definedName>
    <definedName name="Kirkollisvero">ansiotulovero!$C$13</definedName>
    <definedName name="Korotettu_pvrahamaksu">ansiotulovero!$C$36</definedName>
    <definedName name="Kunnallisvero">ansiotulovero!$C$12</definedName>
    <definedName name="Pääomatulo_osinko_max">'palkkaa vai osinkoa'!$Q$5</definedName>
    <definedName name="pääomatuloveropros" localSheetId="3">'pääomatulovero osingon verotus'!$L$2</definedName>
    <definedName name="pääomatuloveropros" localSheetId="4">purkaminen!$G$3</definedName>
    <definedName name="pääomatuloveropros_progression_raja" localSheetId="3">'pääomatulovero osingon verotus'!$L$3</definedName>
    <definedName name="pääomatuloveropros_progression_raja" localSheetId="4">purkaminen!$G$4</definedName>
    <definedName name="pääomatuloveropros_rajan_jälkeen" localSheetId="3">'pääomatulovero osingon verotus'!$L$4</definedName>
    <definedName name="pääomatuloveropros_rajan_jälkeen" localSheetId="4">purkaminen!$G$5</definedName>
    <definedName name="Päivärahamaksu">ansiotulovero!$C$35</definedName>
    <definedName name="Päivärahamaksu_alaraja">ansiotulovero!$C$34</definedName>
    <definedName name="Päivärahamaksun_alaraja">ansiotulovero!$C$34</definedName>
    <definedName name="Perusväh">ansiotulovero!$C$19</definedName>
    <definedName name="Perusväh_pienennysprosentti">ansiotulovero!$C$20</definedName>
    <definedName name="Perusväh_yläraja">ansiotulovero!$C$21</definedName>
    <definedName name="pot_osingon_veron_progression_raja" localSheetId="3">'pääomatulovero osingon verotus'!$G$3</definedName>
    <definedName name="pot_osingon_verovapaa_osuus" localSheetId="3">'pääomatulovero osingon verotus'!$G$2</definedName>
    <definedName name="pot_osingon_verovapaa_osuus_rajan_jälk" localSheetId="3">'pääomatulovero osingon verotus'!$G$4</definedName>
    <definedName name="Sairaanhoitomaksu">ansiotulovero!$C$32</definedName>
    <definedName name="Sairaanhoitomaksu_korotus">ansiotulovero!$C$33</definedName>
    <definedName name="tulos_ansiotulovero">ansiotulovero!$AN$2:$AT$989</definedName>
    <definedName name="tulos_palkkaa_vai_osinkoa">'palkkaa vai osinkoa'!$B$8:$AZ$94</definedName>
    <definedName name="tulos_pot_osinko">'pääomatulovero osingon verotus'!$A$7:$R$1008</definedName>
    <definedName name="Tuloveroasteikko">ansiotulovero!$B$5:$D$9</definedName>
    <definedName name="Työtuloväh_1_pienennysprosentti">ansiotulovero!$C$26</definedName>
    <definedName name="Työtuloväh_1_raja">ansiotulovero!$C$25</definedName>
    <definedName name="Työtuloväh_2_pienennysprosentti">ansiotulovero!$C$23</definedName>
    <definedName name="Työtuloväh_yläraja">ansiotulovero!$C$27</definedName>
    <definedName name="Työtulovähennys_max">ansiotulovero!$C$24</definedName>
    <definedName name="Työtulovähennysprosentti">ansiotulovero!$C$22</definedName>
    <definedName name="YEL_työtulo">ansiotulovero!$C$14</definedName>
    <definedName name="yhteisövero_pros">'palkkaa vai osinkoa'!$L$5</definedName>
    <definedName name="YLE_vero_max">ansiotulovero!$C$31</definedName>
    <definedName name="YLE_vero_pros">ansiotulovero!$C$30</definedName>
    <definedName name="yle_vero_tuloraja">ansiotulovero!$C$29</definedName>
    <definedName name="YLE_veroprosentti">ansiotulovero!$C$30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AF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4" i="3"/>
  <c r="C36" i="3" l="1"/>
  <c r="AA46" i="3"/>
  <c r="C23" i="3"/>
  <c r="C24" i="3" s="1"/>
  <c r="AA660" i="3" l="1"/>
  <c r="AA461" i="3"/>
  <c r="AA743" i="3"/>
  <c r="AA63" i="3"/>
  <c r="AA344" i="3"/>
  <c r="AA843" i="3"/>
  <c r="AA224" i="3"/>
  <c r="AA627" i="3"/>
  <c r="AA427" i="3"/>
  <c r="AA916" i="3"/>
  <c r="AA222" i="3"/>
  <c r="AA984" i="3"/>
  <c r="AA541" i="3"/>
  <c r="AA983" i="3"/>
  <c r="AA97" i="3"/>
  <c r="AA707" i="3"/>
  <c r="AA305" i="3"/>
  <c r="AA981" i="3"/>
  <c r="AA807" i="3"/>
  <c r="AA706" i="3"/>
  <c r="AA622" i="3"/>
  <c r="AA506" i="3"/>
  <c r="AA422" i="3"/>
  <c r="AA304" i="3"/>
  <c r="AA185" i="3"/>
  <c r="AA61" i="3"/>
  <c r="AA980" i="3"/>
  <c r="AA884" i="3"/>
  <c r="AA806" i="3"/>
  <c r="AA705" i="3"/>
  <c r="AA621" i="3"/>
  <c r="AA505" i="3"/>
  <c r="AA421" i="3"/>
  <c r="AA303" i="3"/>
  <c r="AA184" i="3"/>
  <c r="AA60" i="3"/>
  <c r="AA744" i="3"/>
  <c r="AA104" i="3"/>
  <c r="AA919" i="3"/>
  <c r="AA460" i="3"/>
  <c r="AA742" i="3"/>
  <c r="AA223" i="3"/>
  <c r="AA985" i="3"/>
  <c r="AA626" i="3"/>
  <c r="AA542" i="3"/>
  <c r="AA914" i="3"/>
  <c r="AA99" i="3"/>
  <c r="AA739" i="3"/>
  <c r="AA540" i="3"/>
  <c r="AA186" i="3"/>
  <c r="AA885" i="3"/>
  <c r="AA979" i="3"/>
  <c r="AA883" i="3"/>
  <c r="AA805" i="3"/>
  <c r="AA704" i="3"/>
  <c r="AA620" i="3"/>
  <c r="AA504" i="3"/>
  <c r="AA387" i="3"/>
  <c r="AA302" i="3"/>
  <c r="AA183" i="3"/>
  <c r="AA59" i="3"/>
  <c r="AA920" i="3"/>
  <c r="AA661" i="3"/>
  <c r="AA545" i="3"/>
  <c r="AA103" i="3"/>
  <c r="AA986" i="3"/>
  <c r="AA543" i="3"/>
  <c r="AA100" i="3"/>
  <c r="AA625" i="3"/>
  <c r="AA307" i="3"/>
  <c r="AA907" i="3"/>
  <c r="AA424" i="3"/>
  <c r="AA982" i="3"/>
  <c r="AA507" i="3"/>
  <c r="AA957" i="3"/>
  <c r="AA882" i="3"/>
  <c r="AA784" i="3"/>
  <c r="AA703" i="3"/>
  <c r="AA587" i="3"/>
  <c r="AA503" i="3"/>
  <c r="AA386" i="3"/>
  <c r="AA301" i="3"/>
  <c r="AA182" i="3"/>
  <c r="AA57" i="3"/>
  <c r="AA844" i="3"/>
  <c r="AA225" i="3"/>
  <c r="AA343" i="3"/>
  <c r="AA821" i="3"/>
  <c r="AA342" i="3"/>
  <c r="AA820" i="3"/>
  <c r="AA341" i="3"/>
  <c r="AA819" i="3"/>
  <c r="AA425" i="3"/>
  <c r="AA817" i="3"/>
  <c r="AA187" i="3"/>
  <c r="AA816" i="3"/>
  <c r="AA423" i="3"/>
  <c r="AA881" i="3"/>
  <c r="AA702" i="3"/>
  <c r="AA502" i="3"/>
  <c r="AA47" i="3"/>
  <c r="AA954" i="3"/>
  <c r="AA701" i="3"/>
  <c r="AA501" i="3"/>
  <c r="AA266" i="3"/>
  <c r="AA45" i="3"/>
  <c r="AA879" i="3"/>
  <c r="AA700" i="3"/>
  <c r="AA383" i="3"/>
  <c r="AA44" i="3"/>
  <c r="AA946" i="3"/>
  <c r="AA780" i="3"/>
  <c r="AA583" i="3"/>
  <c r="AA467" i="3"/>
  <c r="AA264" i="3"/>
  <c r="AA145" i="3"/>
  <c r="AA856" i="3"/>
  <c r="AA666" i="3"/>
  <c r="AA466" i="3"/>
  <c r="AA263" i="3"/>
  <c r="AA17" i="3"/>
  <c r="AA944" i="3"/>
  <c r="AA847" i="3"/>
  <c r="AA580" i="3"/>
  <c r="AA464" i="3"/>
  <c r="AA347" i="3"/>
  <c r="AA261" i="3"/>
  <c r="AA141" i="3"/>
  <c r="AA6" i="3"/>
  <c r="AA5" i="3"/>
  <c r="AA544" i="3"/>
  <c r="AA917" i="3"/>
  <c r="AA101" i="3"/>
  <c r="AA741" i="3"/>
  <c r="AA426" i="3"/>
  <c r="AA740" i="3"/>
  <c r="AA221" i="3"/>
  <c r="AA624" i="3"/>
  <c r="AA306" i="3"/>
  <c r="AA886" i="3"/>
  <c r="AA623" i="3"/>
  <c r="AA956" i="3"/>
  <c r="AA783" i="3"/>
  <c r="AA586" i="3"/>
  <c r="AA385" i="3"/>
  <c r="AA267" i="3"/>
  <c r="AA181" i="3"/>
  <c r="AA880" i="3"/>
  <c r="AA782" i="3"/>
  <c r="AA585" i="3"/>
  <c r="AA384" i="3"/>
  <c r="AA147" i="3"/>
  <c r="AA947" i="3"/>
  <c r="AA781" i="3"/>
  <c r="AA584" i="3"/>
  <c r="AA500" i="3"/>
  <c r="AA265" i="3"/>
  <c r="AA146" i="3"/>
  <c r="AA857" i="3"/>
  <c r="AA667" i="3"/>
  <c r="AA382" i="3"/>
  <c r="AA19" i="3"/>
  <c r="AA945" i="3"/>
  <c r="AA779" i="3"/>
  <c r="AA582" i="3"/>
  <c r="AA381" i="3"/>
  <c r="AA144" i="3"/>
  <c r="AA854" i="3"/>
  <c r="AA777" i="3"/>
  <c r="AA665" i="3"/>
  <c r="AA581" i="3"/>
  <c r="AA465" i="3"/>
  <c r="AA365" i="3"/>
  <c r="AA262" i="3"/>
  <c r="AA143" i="3"/>
  <c r="AA7" i="3"/>
  <c r="AA943" i="3"/>
  <c r="AA776" i="3"/>
  <c r="AA664" i="3"/>
  <c r="AA922" i="3"/>
  <c r="AA846" i="3"/>
  <c r="AA746" i="3"/>
  <c r="AA663" i="3"/>
  <c r="AA547" i="3"/>
  <c r="AA463" i="3"/>
  <c r="AA346" i="3"/>
  <c r="AA227" i="3"/>
  <c r="AA140" i="3"/>
  <c r="AA921" i="3"/>
  <c r="AA845" i="3"/>
  <c r="AA745" i="3"/>
  <c r="AA662" i="3"/>
  <c r="AA546" i="3"/>
  <c r="AA462" i="3"/>
  <c r="AA345" i="3"/>
  <c r="AA226" i="3"/>
  <c r="AA105" i="3"/>
  <c r="AA767" i="3"/>
  <c r="AA459" i="3"/>
  <c r="AA339" i="3"/>
  <c r="AA299" i="3"/>
  <c r="AA259" i="3"/>
  <c r="AA219" i="3"/>
  <c r="AA179" i="3"/>
  <c r="AA137" i="3"/>
  <c r="AA86" i="3"/>
  <c r="AA43" i="3"/>
  <c r="AA420" i="3"/>
  <c r="AA300" i="3"/>
  <c r="AA87" i="3"/>
  <c r="AA977" i="3"/>
  <c r="AA877" i="3"/>
  <c r="AA737" i="3"/>
  <c r="AA659" i="3"/>
  <c r="AA539" i="3"/>
  <c r="AA379" i="3"/>
  <c r="AA905" i="3"/>
  <c r="AA876" i="3"/>
  <c r="AA841" i="3"/>
  <c r="AA803" i="3"/>
  <c r="AA766" i="3"/>
  <c r="AA736" i="3"/>
  <c r="AA697" i="3"/>
  <c r="AA657" i="3"/>
  <c r="AA617" i="3"/>
  <c r="AA577" i="3"/>
  <c r="AA537" i="3"/>
  <c r="AA497" i="3"/>
  <c r="AA457" i="3"/>
  <c r="AA417" i="3"/>
  <c r="AA377" i="3"/>
  <c r="AA337" i="3"/>
  <c r="AA297" i="3"/>
  <c r="AA257" i="3"/>
  <c r="AA217" i="3"/>
  <c r="AA177" i="3"/>
  <c r="AA127" i="3"/>
  <c r="AA85" i="3"/>
  <c r="AA41" i="3"/>
  <c r="AA974" i="3"/>
  <c r="AA940" i="3"/>
  <c r="AA904" i="3"/>
  <c r="AA874" i="3"/>
  <c r="AA840" i="3"/>
  <c r="AA802" i="3"/>
  <c r="AA765" i="3"/>
  <c r="AA727" i="3"/>
  <c r="AA687" i="3"/>
  <c r="AA647" i="3"/>
  <c r="AA607" i="3"/>
  <c r="AA567" i="3"/>
  <c r="AA527" i="3"/>
  <c r="AA487" i="3"/>
  <c r="AA447" i="3"/>
  <c r="AA407" i="3"/>
  <c r="AA367" i="3"/>
  <c r="AA327" i="3"/>
  <c r="AA287" i="3"/>
  <c r="AA247" i="3"/>
  <c r="AA207" i="3"/>
  <c r="AA167" i="3"/>
  <c r="AA126" i="3"/>
  <c r="AA84" i="3"/>
  <c r="AA40" i="3"/>
  <c r="AA967" i="3"/>
  <c r="AA939" i="3"/>
  <c r="AA903" i="3"/>
  <c r="AA867" i="3"/>
  <c r="AA839" i="3"/>
  <c r="AA801" i="3"/>
  <c r="AA764" i="3"/>
  <c r="AA726" i="3"/>
  <c r="AA686" i="3"/>
  <c r="AA646" i="3"/>
  <c r="AA606" i="3"/>
  <c r="AA566" i="3"/>
  <c r="AA526" i="3"/>
  <c r="AA486" i="3"/>
  <c r="AA446" i="3"/>
  <c r="AA406" i="3"/>
  <c r="AA366" i="3"/>
  <c r="AA326" i="3"/>
  <c r="AA286" i="3"/>
  <c r="AA246" i="3"/>
  <c r="AA206" i="3"/>
  <c r="AA166" i="3"/>
  <c r="AA125" i="3"/>
  <c r="AA83" i="3"/>
  <c r="AA39" i="3"/>
  <c r="AA942" i="3"/>
  <c r="AA906" i="3"/>
  <c r="AA842" i="3"/>
  <c r="AA804" i="3"/>
  <c r="AA699" i="3"/>
  <c r="AA619" i="3"/>
  <c r="AA579" i="3"/>
  <c r="AA499" i="3"/>
  <c r="AA419" i="3"/>
  <c r="AA976" i="3"/>
  <c r="AA941" i="3"/>
  <c r="AA966" i="3"/>
  <c r="AA937" i="3"/>
  <c r="AA902" i="3"/>
  <c r="AA866" i="3"/>
  <c r="AA837" i="3"/>
  <c r="AA800" i="3"/>
  <c r="AA763" i="3"/>
  <c r="AA725" i="3"/>
  <c r="AA685" i="3"/>
  <c r="AA645" i="3"/>
  <c r="AA605" i="3"/>
  <c r="AA565" i="3"/>
  <c r="AA525" i="3"/>
  <c r="AA485" i="3"/>
  <c r="AA445" i="3"/>
  <c r="AA405" i="3"/>
  <c r="AA325" i="3"/>
  <c r="AA285" i="3"/>
  <c r="AA245" i="3"/>
  <c r="AA205" i="3"/>
  <c r="AA165" i="3"/>
  <c r="AA124" i="3"/>
  <c r="AA81" i="3"/>
  <c r="AA37" i="3"/>
  <c r="AA965" i="3"/>
  <c r="AA936" i="3"/>
  <c r="AA901" i="3"/>
  <c r="AA865" i="3"/>
  <c r="AA836" i="3"/>
  <c r="AA799" i="3"/>
  <c r="AA762" i="3"/>
  <c r="AA724" i="3"/>
  <c r="AA684" i="3"/>
  <c r="AA644" i="3"/>
  <c r="AA604" i="3"/>
  <c r="AA564" i="3"/>
  <c r="AA524" i="3"/>
  <c r="AA484" i="3"/>
  <c r="AA444" i="3"/>
  <c r="AA404" i="3"/>
  <c r="AA364" i="3"/>
  <c r="AA324" i="3"/>
  <c r="AA284" i="3"/>
  <c r="AA244" i="3"/>
  <c r="AA204" i="3"/>
  <c r="AA164" i="3"/>
  <c r="AA123" i="3"/>
  <c r="AA80" i="3"/>
  <c r="AA27" i="3"/>
  <c r="AA964" i="3"/>
  <c r="AA934" i="3"/>
  <c r="AA900" i="3"/>
  <c r="AA864" i="3"/>
  <c r="AA827" i="3"/>
  <c r="AA797" i="3"/>
  <c r="AA761" i="3"/>
  <c r="AA723" i="3"/>
  <c r="AA683" i="3"/>
  <c r="AA643" i="3"/>
  <c r="AA603" i="3"/>
  <c r="AA563" i="3"/>
  <c r="AA523" i="3"/>
  <c r="AA483" i="3"/>
  <c r="AA443" i="3"/>
  <c r="AA403" i="3"/>
  <c r="AA363" i="3"/>
  <c r="AA323" i="3"/>
  <c r="AA283" i="3"/>
  <c r="AA243" i="3"/>
  <c r="AA203" i="3"/>
  <c r="AA163" i="3"/>
  <c r="AA121" i="3"/>
  <c r="AA79" i="3"/>
  <c r="AA26" i="3"/>
  <c r="AA120" i="3"/>
  <c r="AA963" i="3"/>
  <c r="AA380" i="3"/>
  <c r="AA260" i="3"/>
  <c r="AA139" i="3"/>
  <c r="AA899" i="3"/>
  <c r="AA863" i="3"/>
  <c r="AA796" i="3"/>
  <c r="AA760" i="3"/>
  <c r="AA682" i="3"/>
  <c r="AA602" i="3"/>
  <c r="AA522" i="3"/>
  <c r="AA402" i="3"/>
  <c r="AA322" i="3"/>
  <c r="AA242" i="3"/>
  <c r="AA162" i="3"/>
  <c r="AA77" i="3"/>
  <c r="AA962" i="3"/>
  <c r="AA897" i="3"/>
  <c r="AA825" i="3"/>
  <c r="AA759" i="3"/>
  <c r="AA681" i="3"/>
  <c r="AA601" i="3"/>
  <c r="AA441" i="3"/>
  <c r="AA321" i="3"/>
  <c r="AA201" i="3"/>
  <c r="AA119" i="3"/>
  <c r="AA67" i="3"/>
  <c r="AA961" i="3"/>
  <c r="AA896" i="3"/>
  <c r="AA824" i="3"/>
  <c r="AA787" i="3"/>
  <c r="AA720" i="3"/>
  <c r="AA680" i="3"/>
  <c r="AA600" i="3"/>
  <c r="AA560" i="3"/>
  <c r="AA480" i="3"/>
  <c r="AA440" i="3"/>
  <c r="AA360" i="3"/>
  <c r="AA280" i="3"/>
  <c r="AA200" i="3"/>
  <c r="AA117" i="3"/>
  <c r="AA23" i="3"/>
  <c r="AA960" i="3"/>
  <c r="AA924" i="3"/>
  <c r="AA894" i="3"/>
  <c r="AA860" i="3"/>
  <c r="AA823" i="3"/>
  <c r="AA786" i="3"/>
  <c r="AA756" i="3"/>
  <c r="AA719" i="3"/>
  <c r="AA679" i="3"/>
  <c r="AA639" i="3"/>
  <c r="AA599" i="3"/>
  <c r="AA559" i="3"/>
  <c r="AA519" i="3"/>
  <c r="AA479" i="3"/>
  <c r="AA439" i="3"/>
  <c r="AA399" i="3"/>
  <c r="AA359" i="3"/>
  <c r="AA319" i="3"/>
  <c r="AA279" i="3"/>
  <c r="AA239" i="3"/>
  <c r="AA199" i="3"/>
  <c r="AA159" i="3"/>
  <c r="AA107" i="3"/>
  <c r="AA65" i="3"/>
  <c r="AA21" i="3"/>
  <c r="AA340" i="3"/>
  <c r="AA220" i="3"/>
  <c r="AA180" i="3"/>
  <c r="AA927" i="3"/>
  <c r="AA826" i="3"/>
  <c r="AA722" i="3"/>
  <c r="AA642" i="3"/>
  <c r="AA562" i="3"/>
  <c r="AA482" i="3"/>
  <c r="AA442" i="3"/>
  <c r="AA362" i="3"/>
  <c r="AA282" i="3"/>
  <c r="AA202" i="3"/>
  <c r="AA25" i="3"/>
  <c r="AA926" i="3"/>
  <c r="AA862" i="3"/>
  <c r="AA794" i="3"/>
  <c r="AA721" i="3"/>
  <c r="AA641" i="3"/>
  <c r="AA561" i="3"/>
  <c r="AA521" i="3"/>
  <c r="AA481" i="3"/>
  <c r="AA401" i="3"/>
  <c r="AA361" i="3"/>
  <c r="AA281" i="3"/>
  <c r="AA241" i="3"/>
  <c r="AA161" i="3"/>
  <c r="AA24" i="3"/>
  <c r="AA925" i="3"/>
  <c r="AA861" i="3"/>
  <c r="AA757" i="3"/>
  <c r="AA640" i="3"/>
  <c r="AA520" i="3"/>
  <c r="AA400" i="3"/>
  <c r="AA320" i="3"/>
  <c r="AA240" i="3"/>
  <c r="AA160" i="3"/>
  <c r="AA66" i="3"/>
  <c r="AA987" i="3"/>
  <c r="AA959" i="3"/>
  <c r="AA923" i="3"/>
  <c r="AA887" i="3"/>
  <c r="AA859" i="3"/>
  <c r="AA822" i="3"/>
  <c r="AA785" i="3"/>
  <c r="AA747" i="3"/>
  <c r="AA717" i="3"/>
  <c r="AA677" i="3"/>
  <c r="AA637" i="3"/>
  <c r="AA597" i="3"/>
  <c r="AA557" i="3"/>
  <c r="AA517" i="3"/>
  <c r="AA477" i="3"/>
  <c r="AA437" i="3"/>
  <c r="AA397" i="3"/>
  <c r="AA357" i="3"/>
  <c r="AA317" i="3"/>
  <c r="AA277" i="3"/>
  <c r="AA237" i="3"/>
  <c r="AA197" i="3"/>
  <c r="AA157" i="3"/>
  <c r="AA106" i="3"/>
  <c r="AA64" i="3"/>
  <c r="AA20" i="3"/>
  <c r="AA8" i="3"/>
  <c r="AA28" i="3"/>
  <c r="AA48" i="3"/>
  <c r="AA68" i="3"/>
  <c r="AA88" i="3"/>
  <c r="AA108" i="3"/>
  <c r="AA128" i="3"/>
  <c r="AA148" i="3"/>
  <c r="AA168" i="3"/>
  <c r="AA188" i="3"/>
  <c r="AA208" i="3"/>
  <c r="AA228" i="3"/>
  <c r="AA248" i="3"/>
  <c r="AA268" i="3"/>
  <c r="AA288" i="3"/>
  <c r="AA308" i="3"/>
  <c r="AA328" i="3"/>
  <c r="AA348" i="3"/>
  <c r="AA368" i="3"/>
  <c r="AA388" i="3"/>
  <c r="AA408" i="3"/>
  <c r="AA428" i="3"/>
  <c r="AA448" i="3"/>
  <c r="AA468" i="3"/>
  <c r="AA488" i="3"/>
  <c r="AA508" i="3"/>
  <c r="AA528" i="3"/>
  <c r="AA548" i="3"/>
  <c r="AA568" i="3"/>
  <c r="AA588" i="3"/>
  <c r="AA608" i="3"/>
  <c r="AA628" i="3"/>
  <c r="AA648" i="3"/>
  <c r="AA668" i="3"/>
  <c r="AA688" i="3"/>
  <c r="AA708" i="3"/>
  <c r="AA728" i="3"/>
  <c r="AA748" i="3"/>
  <c r="AA768" i="3"/>
  <c r="AA788" i="3"/>
  <c r="AA808" i="3"/>
  <c r="AA828" i="3"/>
  <c r="AA848" i="3"/>
  <c r="AA868" i="3"/>
  <c r="AA888" i="3"/>
  <c r="AA908" i="3"/>
  <c r="AA928" i="3"/>
  <c r="AA948" i="3"/>
  <c r="AA968" i="3"/>
  <c r="AA988" i="3"/>
  <c r="AA989" i="3"/>
  <c r="AA871" i="3"/>
  <c r="AA951" i="3"/>
  <c r="AA32" i="3"/>
  <c r="AA112" i="3"/>
  <c r="AA192" i="3"/>
  <c r="AA252" i="3"/>
  <c r="AA292" i="3"/>
  <c r="AA352" i="3"/>
  <c r="AA432" i="3"/>
  <c r="AA492" i="3"/>
  <c r="AA552" i="3"/>
  <c r="AA592" i="3"/>
  <c r="AA652" i="3"/>
  <c r="AA712" i="3"/>
  <c r="AA772" i="3"/>
  <c r="AA812" i="3"/>
  <c r="AA54" i="3"/>
  <c r="AA94" i="3"/>
  <c r="AA154" i="3"/>
  <c r="AA214" i="3"/>
  <c r="AA294" i="3"/>
  <c r="AA334" i="3"/>
  <c r="AA414" i="3"/>
  <c r="AA454" i="3"/>
  <c r="AA534" i="3"/>
  <c r="AA594" i="3"/>
  <c r="AA654" i="3"/>
  <c r="AA734" i="3"/>
  <c r="AA814" i="3"/>
  <c r="AA9" i="3"/>
  <c r="AA29" i="3"/>
  <c r="AA49" i="3"/>
  <c r="AA69" i="3"/>
  <c r="AA89" i="3"/>
  <c r="AA109" i="3"/>
  <c r="AA129" i="3"/>
  <c r="AA149" i="3"/>
  <c r="AA169" i="3"/>
  <c r="AA189" i="3"/>
  <c r="AA209" i="3"/>
  <c r="AA229" i="3"/>
  <c r="AA249" i="3"/>
  <c r="AA269" i="3"/>
  <c r="AA289" i="3"/>
  <c r="AA309" i="3"/>
  <c r="AA329" i="3"/>
  <c r="AA349" i="3"/>
  <c r="AA369" i="3"/>
  <c r="AA389" i="3"/>
  <c r="AA409" i="3"/>
  <c r="AA429" i="3"/>
  <c r="AA449" i="3"/>
  <c r="AA469" i="3"/>
  <c r="AA489" i="3"/>
  <c r="AA509" i="3"/>
  <c r="AA529" i="3"/>
  <c r="AA549" i="3"/>
  <c r="AA569" i="3"/>
  <c r="AA589" i="3"/>
  <c r="AA609" i="3"/>
  <c r="AA629" i="3"/>
  <c r="AA649" i="3"/>
  <c r="AA669" i="3"/>
  <c r="AA689" i="3"/>
  <c r="AA709" i="3"/>
  <c r="AA729" i="3"/>
  <c r="AA749" i="3"/>
  <c r="AA769" i="3"/>
  <c r="AA789" i="3"/>
  <c r="AA809" i="3"/>
  <c r="AA829" i="3"/>
  <c r="AA849" i="3"/>
  <c r="AA869" i="3"/>
  <c r="AA889" i="3"/>
  <c r="AA909" i="3"/>
  <c r="AA929" i="3"/>
  <c r="AA949" i="3"/>
  <c r="AA969" i="3"/>
  <c r="AA891" i="3"/>
  <c r="AA931" i="3"/>
  <c r="AA12" i="3"/>
  <c r="AA92" i="3"/>
  <c r="AA152" i="3"/>
  <c r="AA212" i="3"/>
  <c r="AA272" i="3"/>
  <c r="AA332" i="3"/>
  <c r="AA392" i="3"/>
  <c r="AA472" i="3"/>
  <c r="AA532" i="3"/>
  <c r="AA632" i="3"/>
  <c r="AA692" i="3"/>
  <c r="AA74" i="3"/>
  <c r="AA254" i="3"/>
  <c r="AA374" i="3"/>
  <c r="AA494" i="3"/>
  <c r="AA614" i="3"/>
  <c r="AA694" i="3"/>
  <c r="AA774" i="3"/>
  <c r="AA10" i="3"/>
  <c r="AA30" i="3"/>
  <c r="AA50" i="3"/>
  <c r="AA70" i="3"/>
  <c r="AA90" i="3"/>
  <c r="AA110" i="3"/>
  <c r="AA130" i="3"/>
  <c r="AA150" i="3"/>
  <c r="AA170" i="3"/>
  <c r="AA190" i="3"/>
  <c r="AA210" i="3"/>
  <c r="AA230" i="3"/>
  <c r="AA250" i="3"/>
  <c r="AA270" i="3"/>
  <c r="AA290" i="3"/>
  <c r="AA310" i="3"/>
  <c r="AA330" i="3"/>
  <c r="AA350" i="3"/>
  <c r="AA370" i="3"/>
  <c r="AA390" i="3"/>
  <c r="AA410" i="3"/>
  <c r="AA430" i="3"/>
  <c r="AA450" i="3"/>
  <c r="AA470" i="3"/>
  <c r="AA490" i="3"/>
  <c r="AA510" i="3"/>
  <c r="AA530" i="3"/>
  <c r="AA550" i="3"/>
  <c r="AA570" i="3"/>
  <c r="AA590" i="3"/>
  <c r="AA610" i="3"/>
  <c r="AA630" i="3"/>
  <c r="AA650" i="3"/>
  <c r="AA670" i="3"/>
  <c r="AA690" i="3"/>
  <c r="AA710" i="3"/>
  <c r="AA730" i="3"/>
  <c r="AA750" i="3"/>
  <c r="AA770" i="3"/>
  <c r="AA790" i="3"/>
  <c r="AA810" i="3"/>
  <c r="AA830" i="3"/>
  <c r="AA850" i="3"/>
  <c r="AA870" i="3"/>
  <c r="AA890" i="3"/>
  <c r="AA910" i="3"/>
  <c r="AA930" i="3"/>
  <c r="AA950" i="3"/>
  <c r="AA970" i="3"/>
  <c r="AA4" i="3"/>
  <c r="AA851" i="3"/>
  <c r="AA971" i="3"/>
  <c r="AA52" i="3"/>
  <c r="AA132" i="3"/>
  <c r="AA172" i="3"/>
  <c r="AA232" i="3"/>
  <c r="AA312" i="3"/>
  <c r="AA372" i="3"/>
  <c r="AA452" i="3"/>
  <c r="AA512" i="3"/>
  <c r="AA572" i="3"/>
  <c r="AA612" i="3"/>
  <c r="AA672" i="3"/>
  <c r="AA752" i="3"/>
  <c r="AA792" i="3"/>
  <c r="AA832" i="3"/>
  <c r="AA852" i="3"/>
  <c r="AA872" i="3"/>
  <c r="AA892" i="3"/>
  <c r="AA912" i="3"/>
  <c r="AA932" i="3"/>
  <c r="AA952" i="3"/>
  <c r="AA972" i="3"/>
  <c r="AA14" i="3"/>
  <c r="AA114" i="3"/>
  <c r="AA174" i="3"/>
  <c r="AA194" i="3"/>
  <c r="AA274" i="3"/>
  <c r="AA314" i="3"/>
  <c r="AA394" i="3"/>
  <c r="AA434" i="3"/>
  <c r="AA514" i="3"/>
  <c r="AA554" i="3"/>
  <c r="AA634" i="3"/>
  <c r="AA714" i="3"/>
  <c r="AA11" i="3"/>
  <c r="AA31" i="3"/>
  <c r="AA51" i="3"/>
  <c r="AA71" i="3"/>
  <c r="AA91" i="3"/>
  <c r="AA111" i="3"/>
  <c r="AA131" i="3"/>
  <c r="AA151" i="3"/>
  <c r="AA171" i="3"/>
  <c r="AA191" i="3"/>
  <c r="AA211" i="3"/>
  <c r="AA231" i="3"/>
  <c r="AA251" i="3"/>
  <c r="AA271" i="3"/>
  <c r="AA291" i="3"/>
  <c r="AA311" i="3"/>
  <c r="AA331" i="3"/>
  <c r="AA351" i="3"/>
  <c r="AA371" i="3"/>
  <c r="AA391" i="3"/>
  <c r="AA411" i="3"/>
  <c r="AA431" i="3"/>
  <c r="AA451" i="3"/>
  <c r="AA471" i="3"/>
  <c r="AA491" i="3"/>
  <c r="AA511" i="3"/>
  <c r="AA531" i="3"/>
  <c r="AA551" i="3"/>
  <c r="AA571" i="3"/>
  <c r="AA591" i="3"/>
  <c r="AA611" i="3"/>
  <c r="AA631" i="3"/>
  <c r="AA651" i="3"/>
  <c r="AA671" i="3"/>
  <c r="AA691" i="3"/>
  <c r="AA711" i="3"/>
  <c r="AA731" i="3"/>
  <c r="AA751" i="3"/>
  <c r="AA771" i="3"/>
  <c r="AA791" i="3"/>
  <c r="AA811" i="3"/>
  <c r="AA831" i="3"/>
  <c r="AA911" i="3"/>
  <c r="AA72" i="3"/>
  <c r="AA412" i="3"/>
  <c r="AA732" i="3"/>
  <c r="AA134" i="3"/>
  <c r="AA13" i="3"/>
  <c r="AA33" i="3"/>
  <c r="AA53" i="3"/>
  <c r="AA73" i="3"/>
  <c r="AA93" i="3"/>
  <c r="AA113" i="3"/>
  <c r="AA133" i="3"/>
  <c r="AA153" i="3"/>
  <c r="AA173" i="3"/>
  <c r="AA193" i="3"/>
  <c r="AA213" i="3"/>
  <c r="AA233" i="3"/>
  <c r="AA253" i="3"/>
  <c r="AA273" i="3"/>
  <c r="AA293" i="3"/>
  <c r="AA313" i="3"/>
  <c r="AA333" i="3"/>
  <c r="AA353" i="3"/>
  <c r="AA373" i="3"/>
  <c r="AA393" i="3"/>
  <c r="AA413" i="3"/>
  <c r="AA433" i="3"/>
  <c r="AA453" i="3"/>
  <c r="AA473" i="3"/>
  <c r="AA493" i="3"/>
  <c r="AA513" i="3"/>
  <c r="AA533" i="3"/>
  <c r="AA553" i="3"/>
  <c r="AA573" i="3"/>
  <c r="AA593" i="3"/>
  <c r="AA613" i="3"/>
  <c r="AA633" i="3"/>
  <c r="AA653" i="3"/>
  <c r="AA673" i="3"/>
  <c r="AA693" i="3"/>
  <c r="AA713" i="3"/>
  <c r="AA733" i="3"/>
  <c r="AA753" i="3"/>
  <c r="AA773" i="3"/>
  <c r="AA793" i="3"/>
  <c r="AA813" i="3"/>
  <c r="AA833" i="3"/>
  <c r="AA853" i="3"/>
  <c r="AA873" i="3"/>
  <c r="AA893" i="3"/>
  <c r="AA913" i="3"/>
  <c r="AA933" i="3"/>
  <c r="AA953" i="3"/>
  <c r="AA973" i="3"/>
  <c r="AA34" i="3"/>
  <c r="AA234" i="3"/>
  <c r="AA354" i="3"/>
  <c r="AA474" i="3"/>
  <c r="AA574" i="3"/>
  <c r="AA674" i="3"/>
  <c r="AA754" i="3"/>
  <c r="AA834" i="3"/>
  <c r="AA15" i="3"/>
  <c r="AA35" i="3"/>
  <c r="AA55" i="3"/>
  <c r="AA75" i="3"/>
  <c r="AA95" i="3"/>
  <c r="AA115" i="3"/>
  <c r="AA135" i="3"/>
  <c r="AA155" i="3"/>
  <c r="AA175" i="3"/>
  <c r="AA195" i="3"/>
  <c r="AA215" i="3"/>
  <c r="AA235" i="3"/>
  <c r="AA255" i="3"/>
  <c r="AA275" i="3"/>
  <c r="AA295" i="3"/>
  <c r="AA315" i="3"/>
  <c r="AA335" i="3"/>
  <c r="AA355" i="3"/>
  <c r="AA375" i="3"/>
  <c r="AA395" i="3"/>
  <c r="AA415" i="3"/>
  <c r="AA435" i="3"/>
  <c r="AA455" i="3"/>
  <c r="AA475" i="3"/>
  <c r="AA495" i="3"/>
  <c r="AA515" i="3"/>
  <c r="AA535" i="3"/>
  <c r="AA555" i="3"/>
  <c r="AA575" i="3"/>
  <c r="AA595" i="3"/>
  <c r="AA615" i="3"/>
  <c r="AA635" i="3"/>
  <c r="AA655" i="3"/>
  <c r="AA675" i="3"/>
  <c r="AA695" i="3"/>
  <c r="AA715" i="3"/>
  <c r="AA735" i="3"/>
  <c r="AA755" i="3"/>
  <c r="AA775" i="3"/>
  <c r="AA795" i="3"/>
  <c r="AA815" i="3"/>
  <c r="AA835" i="3"/>
  <c r="AA855" i="3"/>
  <c r="AA875" i="3"/>
  <c r="AA895" i="3"/>
  <c r="AA915" i="3"/>
  <c r="AA935" i="3"/>
  <c r="AA955" i="3"/>
  <c r="AA975" i="3"/>
  <c r="AA16" i="3"/>
  <c r="AA36" i="3"/>
  <c r="AA56" i="3"/>
  <c r="AA76" i="3"/>
  <c r="AA96" i="3"/>
  <c r="AA116" i="3"/>
  <c r="AA136" i="3"/>
  <c r="AA156" i="3"/>
  <c r="AA176" i="3"/>
  <c r="AA196" i="3"/>
  <c r="AA216" i="3"/>
  <c r="AA236" i="3"/>
  <c r="AA256" i="3"/>
  <c r="AA276" i="3"/>
  <c r="AA296" i="3"/>
  <c r="AA316" i="3"/>
  <c r="AA336" i="3"/>
  <c r="AA356" i="3"/>
  <c r="AA376" i="3"/>
  <c r="AA396" i="3"/>
  <c r="AA416" i="3"/>
  <c r="AA436" i="3"/>
  <c r="AA456" i="3"/>
  <c r="AA476" i="3"/>
  <c r="AA496" i="3"/>
  <c r="AA516" i="3"/>
  <c r="AA536" i="3"/>
  <c r="AA556" i="3"/>
  <c r="AA576" i="3"/>
  <c r="AA596" i="3"/>
  <c r="AA616" i="3"/>
  <c r="AA636" i="3"/>
  <c r="AA656" i="3"/>
  <c r="AA676" i="3"/>
  <c r="AA696" i="3"/>
  <c r="AA716" i="3"/>
  <c r="AA18" i="3"/>
  <c r="AA38" i="3"/>
  <c r="AA58" i="3"/>
  <c r="AA78" i="3"/>
  <c r="AA98" i="3"/>
  <c r="AA118" i="3"/>
  <c r="AA138" i="3"/>
  <c r="AA158" i="3"/>
  <c r="AA178" i="3"/>
  <c r="AA198" i="3"/>
  <c r="AA218" i="3"/>
  <c r="AA238" i="3"/>
  <c r="AA258" i="3"/>
  <c r="AA278" i="3"/>
  <c r="AA298" i="3"/>
  <c r="AA318" i="3"/>
  <c r="AA338" i="3"/>
  <c r="AA358" i="3"/>
  <c r="AA378" i="3"/>
  <c r="AA398" i="3"/>
  <c r="AA418" i="3"/>
  <c r="AA438" i="3"/>
  <c r="AA458" i="3"/>
  <c r="AA478" i="3"/>
  <c r="AA498" i="3"/>
  <c r="AA518" i="3"/>
  <c r="AA538" i="3"/>
  <c r="AA558" i="3"/>
  <c r="AA578" i="3"/>
  <c r="AA598" i="3"/>
  <c r="AA618" i="3"/>
  <c r="AA638" i="3"/>
  <c r="AA658" i="3"/>
  <c r="AA678" i="3"/>
  <c r="AA698" i="3"/>
  <c r="AA718" i="3"/>
  <c r="AA738" i="3"/>
  <c r="AA758" i="3"/>
  <c r="AA778" i="3"/>
  <c r="AA798" i="3"/>
  <c r="AA818" i="3"/>
  <c r="AA838" i="3"/>
  <c r="AA858" i="3"/>
  <c r="AA878" i="3"/>
  <c r="AA898" i="3"/>
  <c r="AA918" i="3"/>
  <c r="AA938" i="3"/>
  <c r="AA958" i="3"/>
  <c r="AA978" i="3"/>
  <c r="AA22" i="3"/>
  <c r="AA42" i="3"/>
  <c r="AA62" i="3"/>
  <c r="AA82" i="3"/>
  <c r="AA102" i="3"/>
  <c r="AA122" i="3"/>
  <c r="AA142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2" i="3"/>
  <c r="Y513" i="3"/>
  <c r="Y514" i="3"/>
  <c r="Y515" i="3"/>
  <c r="Y516" i="3"/>
  <c r="Y517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2" i="3"/>
  <c r="Y543" i="3"/>
  <c r="Y544" i="3"/>
  <c r="Y545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66" i="3"/>
  <c r="Y567" i="3"/>
  <c r="Y568" i="3"/>
  <c r="Y569" i="3"/>
  <c r="Y570" i="3"/>
  <c r="Y571" i="3"/>
  <c r="Y572" i="3"/>
  <c r="Y573" i="3"/>
  <c r="Y574" i="3"/>
  <c r="Y575" i="3"/>
  <c r="Y576" i="3"/>
  <c r="Y577" i="3"/>
  <c r="Y578" i="3"/>
  <c r="Y579" i="3"/>
  <c r="Y580" i="3"/>
  <c r="Y581" i="3"/>
  <c r="Y582" i="3"/>
  <c r="Y583" i="3"/>
  <c r="Y584" i="3"/>
  <c r="Y585" i="3"/>
  <c r="Y586" i="3"/>
  <c r="Y587" i="3"/>
  <c r="Y588" i="3"/>
  <c r="Y589" i="3"/>
  <c r="Y590" i="3"/>
  <c r="Y591" i="3"/>
  <c r="Y592" i="3"/>
  <c r="Y593" i="3"/>
  <c r="Y594" i="3"/>
  <c r="Y595" i="3"/>
  <c r="Y596" i="3"/>
  <c r="Y597" i="3"/>
  <c r="Y598" i="3"/>
  <c r="Y599" i="3"/>
  <c r="Y600" i="3"/>
  <c r="Y601" i="3"/>
  <c r="Y602" i="3"/>
  <c r="Y603" i="3"/>
  <c r="Y604" i="3"/>
  <c r="Y605" i="3"/>
  <c r="Y606" i="3"/>
  <c r="Y607" i="3"/>
  <c r="Y608" i="3"/>
  <c r="Y609" i="3"/>
  <c r="Y610" i="3"/>
  <c r="Y611" i="3"/>
  <c r="Y612" i="3"/>
  <c r="Y613" i="3"/>
  <c r="Y614" i="3"/>
  <c r="Y615" i="3"/>
  <c r="Y616" i="3"/>
  <c r="Y617" i="3"/>
  <c r="Y618" i="3"/>
  <c r="Y619" i="3"/>
  <c r="Y620" i="3"/>
  <c r="Y621" i="3"/>
  <c r="Y622" i="3"/>
  <c r="Y623" i="3"/>
  <c r="Y624" i="3"/>
  <c r="Y625" i="3"/>
  <c r="Y626" i="3"/>
  <c r="Y627" i="3"/>
  <c r="Y628" i="3"/>
  <c r="Y629" i="3"/>
  <c r="Y630" i="3"/>
  <c r="Y631" i="3"/>
  <c r="Y632" i="3"/>
  <c r="Y633" i="3"/>
  <c r="Y634" i="3"/>
  <c r="Y635" i="3"/>
  <c r="Y636" i="3"/>
  <c r="Y637" i="3"/>
  <c r="Y638" i="3"/>
  <c r="Y639" i="3"/>
  <c r="Y640" i="3"/>
  <c r="Y641" i="3"/>
  <c r="Y642" i="3"/>
  <c r="Y643" i="3"/>
  <c r="Y644" i="3"/>
  <c r="Y645" i="3"/>
  <c r="Y646" i="3"/>
  <c r="Y647" i="3"/>
  <c r="Y648" i="3"/>
  <c r="Y649" i="3"/>
  <c r="Y650" i="3"/>
  <c r="Y651" i="3"/>
  <c r="Y652" i="3"/>
  <c r="Y653" i="3"/>
  <c r="Y654" i="3"/>
  <c r="Y655" i="3"/>
  <c r="Y656" i="3"/>
  <c r="Y657" i="3"/>
  <c r="Y658" i="3"/>
  <c r="Y659" i="3"/>
  <c r="Y660" i="3"/>
  <c r="Y661" i="3"/>
  <c r="Y662" i="3"/>
  <c r="Y663" i="3"/>
  <c r="Y664" i="3"/>
  <c r="Y665" i="3"/>
  <c r="Y666" i="3"/>
  <c r="Y667" i="3"/>
  <c r="Y668" i="3"/>
  <c r="Y669" i="3"/>
  <c r="Y670" i="3"/>
  <c r="Y671" i="3"/>
  <c r="Y672" i="3"/>
  <c r="Y673" i="3"/>
  <c r="Y674" i="3"/>
  <c r="Y675" i="3"/>
  <c r="Y676" i="3"/>
  <c r="Y677" i="3"/>
  <c r="Y678" i="3"/>
  <c r="Y679" i="3"/>
  <c r="Y680" i="3"/>
  <c r="Y681" i="3"/>
  <c r="Y682" i="3"/>
  <c r="Y683" i="3"/>
  <c r="Y684" i="3"/>
  <c r="Y685" i="3"/>
  <c r="Y686" i="3"/>
  <c r="Y687" i="3"/>
  <c r="Y688" i="3"/>
  <c r="Y689" i="3"/>
  <c r="Y690" i="3"/>
  <c r="Y691" i="3"/>
  <c r="Y692" i="3"/>
  <c r="Y693" i="3"/>
  <c r="Y694" i="3"/>
  <c r="Y695" i="3"/>
  <c r="Y696" i="3"/>
  <c r="Y697" i="3"/>
  <c r="Y698" i="3"/>
  <c r="Y699" i="3"/>
  <c r="Y700" i="3"/>
  <c r="Y701" i="3"/>
  <c r="Y702" i="3"/>
  <c r="Y703" i="3"/>
  <c r="Y704" i="3"/>
  <c r="Y705" i="3"/>
  <c r="Y706" i="3"/>
  <c r="Y707" i="3"/>
  <c r="Y708" i="3"/>
  <c r="Y709" i="3"/>
  <c r="Y710" i="3"/>
  <c r="Y711" i="3"/>
  <c r="Y712" i="3"/>
  <c r="Y713" i="3"/>
  <c r="Y714" i="3"/>
  <c r="Y715" i="3"/>
  <c r="Y716" i="3"/>
  <c r="Y717" i="3"/>
  <c r="Y718" i="3"/>
  <c r="Y719" i="3"/>
  <c r="Y720" i="3"/>
  <c r="Y721" i="3"/>
  <c r="Y722" i="3"/>
  <c r="Y723" i="3"/>
  <c r="Y724" i="3"/>
  <c r="Y725" i="3"/>
  <c r="Y726" i="3"/>
  <c r="Y727" i="3"/>
  <c r="Y728" i="3"/>
  <c r="Y729" i="3"/>
  <c r="Y730" i="3"/>
  <c r="Y731" i="3"/>
  <c r="Y732" i="3"/>
  <c r="Y733" i="3"/>
  <c r="Y734" i="3"/>
  <c r="Y735" i="3"/>
  <c r="Y736" i="3"/>
  <c r="Y737" i="3"/>
  <c r="Y738" i="3"/>
  <c r="Y739" i="3"/>
  <c r="Y740" i="3"/>
  <c r="Y741" i="3"/>
  <c r="Y742" i="3"/>
  <c r="Y743" i="3"/>
  <c r="Y744" i="3"/>
  <c r="Y745" i="3"/>
  <c r="Y746" i="3"/>
  <c r="Y747" i="3"/>
  <c r="Y748" i="3"/>
  <c r="Y749" i="3"/>
  <c r="Y750" i="3"/>
  <c r="Y751" i="3"/>
  <c r="Y752" i="3"/>
  <c r="Y753" i="3"/>
  <c r="Y754" i="3"/>
  <c r="Y755" i="3"/>
  <c r="Y756" i="3"/>
  <c r="Y757" i="3"/>
  <c r="Y758" i="3"/>
  <c r="Y759" i="3"/>
  <c r="Y760" i="3"/>
  <c r="Y761" i="3"/>
  <c r="Y762" i="3"/>
  <c r="Y763" i="3"/>
  <c r="Y764" i="3"/>
  <c r="Y765" i="3"/>
  <c r="Y766" i="3"/>
  <c r="Y767" i="3"/>
  <c r="Y768" i="3"/>
  <c r="Y769" i="3"/>
  <c r="Y770" i="3"/>
  <c r="Y771" i="3"/>
  <c r="Y772" i="3"/>
  <c r="Y773" i="3"/>
  <c r="Y774" i="3"/>
  <c r="Y775" i="3"/>
  <c r="Y776" i="3"/>
  <c r="Y777" i="3"/>
  <c r="Y778" i="3"/>
  <c r="Y779" i="3"/>
  <c r="Y780" i="3"/>
  <c r="Y781" i="3"/>
  <c r="Y782" i="3"/>
  <c r="Y783" i="3"/>
  <c r="Y784" i="3"/>
  <c r="Y785" i="3"/>
  <c r="Y786" i="3"/>
  <c r="Y787" i="3"/>
  <c r="Y788" i="3"/>
  <c r="Y789" i="3"/>
  <c r="Y790" i="3"/>
  <c r="Y791" i="3"/>
  <c r="Y792" i="3"/>
  <c r="Y793" i="3"/>
  <c r="Y794" i="3"/>
  <c r="Y795" i="3"/>
  <c r="Y796" i="3"/>
  <c r="Y797" i="3"/>
  <c r="Y798" i="3"/>
  <c r="Y799" i="3"/>
  <c r="Y800" i="3"/>
  <c r="Y801" i="3"/>
  <c r="Y802" i="3"/>
  <c r="Y803" i="3"/>
  <c r="Y804" i="3"/>
  <c r="Y805" i="3"/>
  <c r="Y806" i="3"/>
  <c r="Y807" i="3"/>
  <c r="Y808" i="3"/>
  <c r="Y809" i="3"/>
  <c r="Y810" i="3"/>
  <c r="Y811" i="3"/>
  <c r="Y812" i="3"/>
  <c r="Y813" i="3"/>
  <c r="Y814" i="3"/>
  <c r="Y815" i="3"/>
  <c r="Y816" i="3"/>
  <c r="Y817" i="3"/>
  <c r="Y818" i="3"/>
  <c r="Y819" i="3"/>
  <c r="Y820" i="3"/>
  <c r="Y821" i="3"/>
  <c r="Y822" i="3"/>
  <c r="Y823" i="3"/>
  <c r="Y824" i="3"/>
  <c r="Y825" i="3"/>
  <c r="Y826" i="3"/>
  <c r="Y827" i="3"/>
  <c r="Y828" i="3"/>
  <c r="Y829" i="3"/>
  <c r="Y830" i="3"/>
  <c r="Y831" i="3"/>
  <c r="Y832" i="3"/>
  <c r="Y833" i="3"/>
  <c r="Y834" i="3"/>
  <c r="Y835" i="3"/>
  <c r="Y836" i="3"/>
  <c r="Y837" i="3"/>
  <c r="Y838" i="3"/>
  <c r="Y839" i="3"/>
  <c r="Y840" i="3"/>
  <c r="Y841" i="3"/>
  <c r="Y842" i="3"/>
  <c r="Y843" i="3"/>
  <c r="Y844" i="3"/>
  <c r="Y845" i="3"/>
  <c r="Y846" i="3"/>
  <c r="Y847" i="3"/>
  <c r="Y848" i="3"/>
  <c r="Y849" i="3"/>
  <c r="Y850" i="3"/>
  <c r="Y851" i="3"/>
  <c r="Y852" i="3"/>
  <c r="Y853" i="3"/>
  <c r="Y854" i="3"/>
  <c r="Y855" i="3"/>
  <c r="Y856" i="3"/>
  <c r="Y857" i="3"/>
  <c r="Y858" i="3"/>
  <c r="Y859" i="3"/>
  <c r="Y860" i="3"/>
  <c r="Y861" i="3"/>
  <c r="Y862" i="3"/>
  <c r="Y863" i="3"/>
  <c r="Y864" i="3"/>
  <c r="Y865" i="3"/>
  <c r="Y866" i="3"/>
  <c r="Y867" i="3"/>
  <c r="Y868" i="3"/>
  <c r="Y869" i="3"/>
  <c r="Y870" i="3"/>
  <c r="Y871" i="3"/>
  <c r="Y872" i="3"/>
  <c r="Y873" i="3"/>
  <c r="Y874" i="3"/>
  <c r="Y875" i="3"/>
  <c r="Y876" i="3"/>
  <c r="Y877" i="3"/>
  <c r="Y878" i="3"/>
  <c r="Y879" i="3"/>
  <c r="Y880" i="3"/>
  <c r="Y881" i="3"/>
  <c r="Y882" i="3"/>
  <c r="Y883" i="3"/>
  <c r="Y884" i="3"/>
  <c r="Y885" i="3"/>
  <c r="Y886" i="3"/>
  <c r="Y887" i="3"/>
  <c r="Y888" i="3"/>
  <c r="Y889" i="3"/>
  <c r="Y890" i="3"/>
  <c r="Y891" i="3"/>
  <c r="Y892" i="3"/>
  <c r="Y893" i="3"/>
  <c r="Y894" i="3"/>
  <c r="Y895" i="3"/>
  <c r="Y896" i="3"/>
  <c r="Y897" i="3"/>
  <c r="Y898" i="3"/>
  <c r="Y899" i="3"/>
  <c r="Y900" i="3"/>
  <c r="Y901" i="3"/>
  <c r="Y902" i="3"/>
  <c r="Y903" i="3"/>
  <c r="Y904" i="3"/>
  <c r="Y905" i="3"/>
  <c r="Y906" i="3"/>
  <c r="Y907" i="3"/>
  <c r="Y908" i="3"/>
  <c r="Y909" i="3"/>
  <c r="Y910" i="3"/>
  <c r="Y911" i="3"/>
  <c r="Y912" i="3"/>
  <c r="Y913" i="3"/>
  <c r="Y914" i="3"/>
  <c r="Y915" i="3"/>
  <c r="Y916" i="3"/>
  <c r="Y917" i="3"/>
  <c r="Y918" i="3"/>
  <c r="Y919" i="3"/>
  <c r="Y920" i="3"/>
  <c r="Y921" i="3"/>
  <c r="Y922" i="3"/>
  <c r="Y923" i="3"/>
  <c r="Y924" i="3"/>
  <c r="Y925" i="3"/>
  <c r="Y926" i="3"/>
  <c r="Y927" i="3"/>
  <c r="Y928" i="3"/>
  <c r="Y929" i="3"/>
  <c r="Y930" i="3"/>
  <c r="Y931" i="3"/>
  <c r="Y932" i="3"/>
  <c r="Y933" i="3"/>
  <c r="Y934" i="3"/>
  <c r="Y935" i="3"/>
  <c r="Y936" i="3"/>
  <c r="Y937" i="3"/>
  <c r="Y938" i="3"/>
  <c r="Y939" i="3"/>
  <c r="Y940" i="3"/>
  <c r="Y941" i="3"/>
  <c r="Y942" i="3"/>
  <c r="Y943" i="3"/>
  <c r="Y944" i="3"/>
  <c r="Y945" i="3"/>
  <c r="Y946" i="3"/>
  <c r="Y947" i="3"/>
  <c r="Y948" i="3"/>
  <c r="Y949" i="3"/>
  <c r="Y950" i="3"/>
  <c r="Y951" i="3"/>
  <c r="Y952" i="3"/>
  <c r="Y953" i="3"/>
  <c r="Y954" i="3"/>
  <c r="Y955" i="3"/>
  <c r="Y956" i="3"/>
  <c r="Y957" i="3"/>
  <c r="Y958" i="3"/>
  <c r="Y959" i="3"/>
  <c r="Y960" i="3"/>
  <c r="Y961" i="3"/>
  <c r="Y962" i="3"/>
  <c r="Y963" i="3"/>
  <c r="Y964" i="3"/>
  <c r="Y965" i="3"/>
  <c r="Y966" i="3"/>
  <c r="Y967" i="3"/>
  <c r="Y968" i="3"/>
  <c r="Y969" i="3"/>
  <c r="Y970" i="3"/>
  <c r="Y971" i="3"/>
  <c r="Y972" i="3"/>
  <c r="Y973" i="3"/>
  <c r="Y974" i="3"/>
  <c r="Y975" i="3"/>
  <c r="Y976" i="3"/>
  <c r="Y977" i="3"/>
  <c r="Y978" i="3"/>
  <c r="Y979" i="3"/>
  <c r="Y980" i="3"/>
  <c r="Y981" i="3"/>
  <c r="Y982" i="3"/>
  <c r="Y983" i="3"/>
  <c r="Y984" i="3"/>
  <c r="Y985" i="3"/>
  <c r="Y986" i="3"/>
  <c r="Y987" i="3"/>
  <c r="Y988" i="3"/>
  <c r="Y989" i="3"/>
  <c r="Y4" i="3"/>
  <c r="K989" i="3"/>
  <c r="J989" i="3"/>
  <c r="K988" i="3"/>
  <c r="J988" i="3"/>
  <c r="K987" i="3"/>
  <c r="J987" i="3"/>
  <c r="K986" i="3"/>
  <c r="J986" i="3"/>
  <c r="K985" i="3"/>
  <c r="J985" i="3"/>
  <c r="K984" i="3"/>
  <c r="J984" i="3"/>
  <c r="K983" i="3"/>
  <c r="J983" i="3"/>
  <c r="K982" i="3"/>
  <c r="J982" i="3"/>
  <c r="K981" i="3"/>
  <c r="J981" i="3"/>
  <c r="K980" i="3"/>
  <c r="J980" i="3"/>
  <c r="K979" i="3"/>
  <c r="J979" i="3"/>
  <c r="K978" i="3"/>
  <c r="J978" i="3"/>
  <c r="K977" i="3"/>
  <c r="J977" i="3"/>
  <c r="K976" i="3"/>
  <c r="J976" i="3"/>
  <c r="K975" i="3"/>
  <c r="J975" i="3"/>
  <c r="K974" i="3"/>
  <c r="J974" i="3"/>
  <c r="K973" i="3"/>
  <c r="J973" i="3"/>
  <c r="K972" i="3"/>
  <c r="J972" i="3"/>
  <c r="K971" i="3"/>
  <c r="J971" i="3"/>
  <c r="K970" i="3"/>
  <c r="J970" i="3"/>
  <c r="K969" i="3"/>
  <c r="J969" i="3"/>
  <c r="K968" i="3"/>
  <c r="J968" i="3"/>
  <c r="K967" i="3"/>
  <c r="J967" i="3"/>
  <c r="K966" i="3"/>
  <c r="J966" i="3"/>
  <c r="K965" i="3"/>
  <c r="J965" i="3"/>
  <c r="K964" i="3"/>
  <c r="J964" i="3"/>
  <c r="K963" i="3"/>
  <c r="J963" i="3"/>
  <c r="K962" i="3"/>
  <c r="J962" i="3"/>
  <c r="K961" i="3"/>
  <c r="J961" i="3"/>
  <c r="K960" i="3"/>
  <c r="J960" i="3"/>
  <c r="K959" i="3"/>
  <c r="J959" i="3"/>
  <c r="K958" i="3"/>
  <c r="J958" i="3"/>
  <c r="K957" i="3"/>
  <c r="J957" i="3"/>
  <c r="K956" i="3"/>
  <c r="J956" i="3"/>
  <c r="K955" i="3"/>
  <c r="J955" i="3"/>
  <c r="K954" i="3"/>
  <c r="J954" i="3"/>
  <c r="K953" i="3"/>
  <c r="J953" i="3"/>
  <c r="K952" i="3"/>
  <c r="J952" i="3"/>
  <c r="K951" i="3"/>
  <c r="J951" i="3"/>
  <c r="K950" i="3"/>
  <c r="J950" i="3"/>
  <c r="K949" i="3"/>
  <c r="J949" i="3"/>
  <c r="K948" i="3"/>
  <c r="J948" i="3"/>
  <c r="K947" i="3"/>
  <c r="J947" i="3"/>
  <c r="K946" i="3"/>
  <c r="J946" i="3"/>
  <c r="K945" i="3"/>
  <c r="J945" i="3"/>
  <c r="K944" i="3"/>
  <c r="J944" i="3"/>
  <c r="K943" i="3"/>
  <c r="J943" i="3"/>
  <c r="K942" i="3"/>
  <c r="J942" i="3"/>
  <c r="K941" i="3"/>
  <c r="J941" i="3"/>
  <c r="K940" i="3"/>
  <c r="J940" i="3"/>
  <c r="K939" i="3"/>
  <c r="J939" i="3"/>
  <c r="K938" i="3"/>
  <c r="J938" i="3"/>
  <c r="K937" i="3"/>
  <c r="J937" i="3"/>
  <c r="K936" i="3"/>
  <c r="J936" i="3"/>
  <c r="K935" i="3"/>
  <c r="J935" i="3"/>
  <c r="K934" i="3"/>
  <c r="J934" i="3"/>
  <c r="K933" i="3"/>
  <c r="J933" i="3"/>
  <c r="K932" i="3"/>
  <c r="J932" i="3"/>
  <c r="K931" i="3"/>
  <c r="J931" i="3"/>
  <c r="K930" i="3"/>
  <c r="J930" i="3"/>
  <c r="K929" i="3"/>
  <c r="J929" i="3"/>
  <c r="K928" i="3"/>
  <c r="J928" i="3"/>
  <c r="K927" i="3"/>
  <c r="J927" i="3"/>
  <c r="K926" i="3"/>
  <c r="J926" i="3"/>
  <c r="K925" i="3"/>
  <c r="J925" i="3"/>
  <c r="K924" i="3"/>
  <c r="J924" i="3"/>
  <c r="K923" i="3"/>
  <c r="J923" i="3"/>
  <c r="K922" i="3"/>
  <c r="J922" i="3"/>
  <c r="K921" i="3"/>
  <c r="J921" i="3"/>
  <c r="K920" i="3"/>
  <c r="J920" i="3"/>
  <c r="K919" i="3"/>
  <c r="J919" i="3"/>
  <c r="K918" i="3"/>
  <c r="J918" i="3"/>
  <c r="K917" i="3"/>
  <c r="J917" i="3"/>
  <c r="K916" i="3"/>
  <c r="J916" i="3"/>
  <c r="K915" i="3"/>
  <c r="J915" i="3"/>
  <c r="K914" i="3"/>
  <c r="J914" i="3"/>
  <c r="K913" i="3"/>
  <c r="J913" i="3"/>
  <c r="K912" i="3"/>
  <c r="J912" i="3"/>
  <c r="K911" i="3"/>
  <c r="J911" i="3"/>
  <c r="K910" i="3"/>
  <c r="J910" i="3"/>
  <c r="K909" i="3"/>
  <c r="J909" i="3"/>
  <c r="K908" i="3"/>
  <c r="J908" i="3"/>
  <c r="K907" i="3"/>
  <c r="J907" i="3"/>
  <c r="K906" i="3"/>
  <c r="J906" i="3"/>
  <c r="K905" i="3"/>
  <c r="J905" i="3"/>
  <c r="K904" i="3"/>
  <c r="J904" i="3"/>
  <c r="K903" i="3"/>
  <c r="J903" i="3"/>
  <c r="K902" i="3"/>
  <c r="J902" i="3"/>
  <c r="K901" i="3"/>
  <c r="J901" i="3"/>
  <c r="K900" i="3"/>
  <c r="J900" i="3"/>
  <c r="K899" i="3"/>
  <c r="J899" i="3"/>
  <c r="K898" i="3"/>
  <c r="J898" i="3"/>
  <c r="K897" i="3"/>
  <c r="J897" i="3"/>
  <c r="K896" i="3"/>
  <c r="J896" i="3"/>
  <c r="K895" i="3"/>
  <c r="J895" i="3"/>
  <c r="K894" i="3"/>
  <c r="J894" i="3"/>
  <c r="K893" i="3"/>
  <c r="J893" i="3"/>
  <c r="K892" i="3"/>
  <c r="J892" i="3"/>
  <c r="K891" i="3"/>
  <c r="J891" i="3"/>
  <c r="K890" i="3"/>
  <c r="J890" i="3"/>
  <c r="K889" i="3"/>
  <c r="J889" i="3"/>
  <c r="K888" i="3"/>
  <c r="J888" i="3"/>
  <c r="K887" i="3"/>
  <c r="J887" i="3"/>
  <c r="K886" i="3"/>
  <c r="J886" i="3"/>
  <c r="K885" i="3"/>
  <c r="J885" i="3"/>
  <c r="K884" i="3"/>
  <c r="J884" i="3"/>
  <c r="K883" i="3"/>
  <c r="J883" i="3"/>
  <c r="K882" i="3"/>
  <c r="J882" i="3"/>
  <c r="K881" i="3"/>
  <c r="J881" i="3"/>
  <c r="K880" i="3"/>
  <c r="J880" i="3"/>
  <c r="K879" i="3"/>
  <c r="J879" i="3"/>
  <c r="K878" i="3"/>
  <c r="J878" i="3"/>
  <c r="K877" i="3"/>
  <c r="J877" i="3"/>
  <c r="K876" i="3"/>
  <c r="J876" i="3"/>
  <c r="K875" i="3"/>
  <c r="J875" i="3"/>
  <c r="K874" i="3"/>
  <c r="J874" i="3"/>
  <c r="K873" i="3"/>
  <c r="J873" i="3"/>
  <c r="K872" i="3"/>
  <c r="J872" i="3"/>
  <c r="K871" i="3"/>
  <c r="J871" i="3"/>
  <c r="K870" i="3"/>
  <c r="J870" i="3"/>
  <c r="K869" i="3"/>
  <c r="J869" i="3"/>
  <c r="K868" i="3"/>
  <c r="J868" i="3"/>
  <c r="K867" i="3"/>
  <c r="J867" i="3"/>
  <c r="K866" i="3"/>
  <c r="J866" i="3"/>
  <c r="K865" i="3"/>
  <c r="J865" i="3"/>
  <c r="K864" i="3"/>
  <c r="J864" i="3"/>
  <c r="K863" i="3"/>
  <c r="J863" i="3"/>
  <c r="K862" i="3"/>
  <c r="J862" i="3"/>
  <c r="K861" i="3"/>
  <c r="J861" i="3"/>
  <c r="K860" i="3"/>
  <c r="J860" i="3"/>
  <c r="K859" i="3"/>
  <c r="J859" i="3"/>
  <c r="K858" i="3"/>
  <c r="J858" i="3"/>
  <c r="K857" i="3"/>
  <c r="J857" i="3"/>
  <c r="K856" i="3"/>
  <c r="J856" i="3"/>
  <c r="K855" i="3"/>
  <c r="J855" i="3"/>
  <c r="K854" i="3"/>
  <c r="J854" i="3"/>
  <c r="K853" i="3"/>
  <c r="J853" i="3"/>
  <c r="K852" i="3"/>
  <c r="J852" i="3"/>
  <c r="K851" i="3"/>
  <c r="J851" i="3"/>
  <c r="K850" i="3"/>
  <c r="J850" i="3"/>
  <c r="K849" i="3"/>
  <c r="J849" i="3"/>
  <c r="K848" i="3"/>
  <c r="J848" i="3"/>
  <c r="K847" i="3"/>
  <c r="J847" i="3"/>
  <c r="K846" i="3"/>
  <c r="J846" i="3"/>
  <c r="K845" i="3"/>
  <c r="J845" i="3"/>
  <c r="K844" i="3"/>
  <c r="J844" i="3"/>
  <c r="K843" i="3"/>
  <c r="J843" i="3"/>
  <c r="K842" i="3"/>
  <c r="J842" i="3"/>
  <c r="K841" i="3"/>
  <c r="J841" i="3"/>
  <c r="K840" i="3"/>
  <c r="J840" i="3"/>
  <c r="K839" i="3"/>
  <c r="J839" i="3"/>
  <c r="K838" i="3"/>
  <c r="J838" i="3"/>
  <c r="K837" i="3"/>
  <c r="J837" i="3"/>
  <c r="K836" i="3"/>
  <c r="J836" i="3"/>
  <c r="K835" i="3"/>
  <c r="J835" i="3"/>
  <c r="K834" i="3"/>
  <c r="J834" i="3"/>
  <c r="K833" i="3"/>
  <c r="J833" i="3"/>
  <c r="K832" i="3"/>
  <c r="J832" i="3"/>
  <c r="K831" i="3"/>
  <c r="J831" i="3"/>
  <c r="K830" i="3"/>
  <c r="J830" i="3"/>
  <c r="K829" i="3"/>
  <c r="J829" i="3"/>
  <c r="K828" i="3"/>
  <c r="J828" i="3"/>
  <c r="K827" i="3"/>
  <c r="J827" i="3"/>
  <c r="K826" i="3"/>
  <c r="J826" i="3"/>
  <c r="K825" i="3"/>
  <c r="J825" i="3"/>
  <c r="K824" i="3"/>
  <c r="J824" i="3"/>
  <c r="K823" i="3"/>
  <c r="J823" i="3"/>
  <c r="K822" i="3"/>
  <c r="J822" i="3"/>
  <c r="K821" i="3"/>
  <c r="J821" i="3"/>
  <c r="K820" i="3"/>
  <c r="J820" i="3"/>
  <c r="K819" i="3"/>
  <c r="J819" i="3"/>
  <c r="K818" i="3"/>
  <c r="J818" i="3"/>
  <c r="K817" i="3"/>
  <c r="J817" i="3"/>
  <c r="K816" i="3"/>
  <c r="J816" i="3"/>
  <c r="K815" i="3"/>
  <c r="J815" i="3"/>
  <c r="K814" i="3"/>
  <c r="J814" i="3"/>
  <c r="K813" i="3"/>
  <c r="J813" i="3"/>
  <c r="K812" i="3"/>
  <c r="J812" i="3"/>
  <c r="K811" i="3"/>
  <c r="J811" i="3"/>
  <c r="K810" i="3"/>
  <c r="J810" i="3"/>
  <c r="K809" i="3"/>
  <c r="J809" i="3"/>
  <c r="K808" i="3"/>
  <c r="J808" i="3"/>
  <c r="K807" i="3"/>
  <c r="J807" i="3"/>
  <c r="K806" i="3"/>
  <c r="J806" i="3"/>
  <c r="K805" i="3"/>
  <c r="J805" i="3"/>
  <c r="K804" i="3"/>
  <c r="J804" i="3"/>
  <c r="K803" i="3"/>
  <c r="J803" i="3"/>
  <c r="K802" i="3"/>
  <c r="J802" i="3"/>
  <c r="K801" i="3"/>
  <c r="J801" i="3"/>
  <c r="K800" i="3"/>
  <c r="J800" i="3"/>
  <c r="K799" i="3"/>
  <c r="J799" i="3"/>
  <c r="K798" i="3"/>
  <c r="J798" i="3"/>
  <c r="K797" i="3"/>
  <c r="J797" i="3"/>
  <c r="K796" i="3"/>
  <c r="J796" i="3"/>
  <c r="K795" i="3"/>
  <c r="J795" i="3"/>
  <c r="K794" i="3"/>
  <c r="J794" i="3"/>
  <c r="K793" i="3"/>
  <c r="J793" i="3"/>
  <c r="K792" i="3"/>
  <c r="J792" i="3"/>
  <c r="K791" i="3"/>
  <c r="J791" i="3"/>
  <c r="K790" i="3"/>
  <c r="J790" i="3"/>
  <c r="K789" i="3"/>
  <c r="J789" i="3"/>
  <c r="K788" i="3"/>
  <c r="J788" i="3"/>
  <c r="K787" i="3"/>
  <c r="J787" i="3"/>
  <c r="K786" i="3"/>
  <c r="J786" i="3"/>
  <c r="K785" i="3"/>
  <c r="J785" i="3"/>
  <c r="K784" i="3"/>
  <c r="J784" i="3"/>
  <c r="K783" i="3"/>
  <c r="J783" i="3"/>
  <c r="K782" i="3"/>
  <c r="J782" i="3"/>
  <c r="K781" i="3"/>
  <c r="J781" i="3"/>
  <c r="K780" i="3"/>
  <c r="J780" i="3"/>
  <c r="K779" i="3"/>
  <c r="J779" i="3"/>
  <c r="K778" i="3"/>
  <c r="J778" i="3"/>
  <c r="K777" i="3"/>
  <c r="J777" i="3"/>
  <c r="K776" i="3"/>
  <c r="J776" i="3"/>
  <c r="K775" i="3"/>
  <c r="J775" i="3"/>
  <c r="K774" i="3"/>
  <c r="J774" i="3"/>
  <c r="K773" i="3"/>
  <c r="J773" i="3"/>
  <c r="K772" i="3"/>
  <c r="J772" i="3"/>
  <c r="K771" i="3"/>
  <c r="J771" i="3"/>
  <c r="K770" i="3"/>
  <c r="J770" i="3"/>
  <c r="K769" i="3"/>
  <c r="J769" i="3"/>
  <c r="K768" i="3"/>
  <c r="J768" i="3"/>
  <c r="K767" i="3"/>
  <c r="J767" i="3"/>
  <c r="K766" i="3"/>
  <c r="J766" i="3"/>
  <c r="K765" i="3"/>
  <c r="J765" i="3"/>
  <c r="K764" i="3"/>
  <c r="J764" i="3"/>
  <c r="K763" i="3"/>
  <c r="J763" i="3"/>
  <c r="K762" i="3"/>
  <c r="J762" i="3"/>
  <c r="K761" i="3"/>
  <c r="J761" i="3"/>
  <c r="K760" i="3"/>
  <c r="J760" i="3"/>
  <c r="K759" i="3"/>
  <c r="J759" i="3"/>
  <c r="K758" i="3"/>
  <c r="J758" i="3"/>
  <c r="K757" i="3"/>
  <c r="J757" i="3"/>
  <c r="K756" i="3"/>
  <c r="J756" i="3"/>
  <c r="K755" i="3"/>
  <c r="J755" i="3"/>
  <c r="K754" i="3"/>
  <c r="J754" i="3"/>
  <c r="K753" i="3"/>
  <c r="J753" i="3"/>
  <c r="K752" i="3"/>
  <c r="J752" i="3"/>
  <c r="K751" i="3"/>
  <c r="J751" i="3"/>
  <c r="K750" i="3"/>
  <c r="J750" i="3"/>
  <c r="K749" i="3"/>
  <c r="J749" i="3"/>
  <c r="K748" i="3"/>
  <c r="J748" i="3"/>
  <c r="K747" i="3"/>
  <c r="J747" i="3"/>
  <c r="K746" i="3"/>
  <c r="J746" i="3"/>
  <c r="K745" i="3"/>
  <c r="J745" i="3"/>
  <c r="K744" i="3"/>
  <c r="J744" i="3"/>
  <c r="K743" i="3"/>
  <c r="J743" i="3"/>
  <c r="K742" i="3"/>
  <c r="J742" i="3"/>
  <c r="K741" i="3"/>
  <c r="J741" i="3"/>
  <c r="K740" i="3"/>
  <c r="J740" i="3"/>
  <c r="K739" i="3"/>
  <c r="J739" i="3"/>
  <c r="K738" i="3"/>
  <c r="J738" i="3"/>
  <c r="K737" i="3"/>
  <c r="J737" i="3"/>
  <c r="K736" i="3"/>
  <c r="J736" i="3"/>
  <c r="K735" i="3"/>
  <c r="J735" i="3"/>
  <c r="K734" i="3"/>
  <c r="J734" i="3"/>
  <c r="K733" i="3"/>
  <c r="J733" i="3"/>
  <c r="K732" i="3"/>
  <c r="J732" i="3"/>
  <c r="K731" i="3"/>
  <c r="J731" i="3"/>
  <c r="K730" i="3"/>
  <c r="J730" i="3"/>
  <c r="K729" i="3"/>
  <c r="J729" i="3"/>
  <c r="K728" i="3"/>
  <c r="J728" i="3"/>
  <c r="K727" i="3"/>
  <c r="J727" i="3"/>
  <c r="K726" i="3"/>
  <c r="J726" i="3"/>
  <c r="K725" i="3"/>
  <c r="J725" i="3"/>
  <c r="K724" i="3"/>
  <c r="J724" i="3"/>
  <c r="K723" i="3"/>
  <c r="J723" i="3"/>
  <c r="K722" i="3"/>
  <c r="J722" i="3"/>
  <c r="K721" i="3"/>
  <c r="J721" i="3"/>
  <c r="K720" i="3"/>
  <c r="J720" i="3"/>
  <c r="K719" i="3"/>
  <c r="J719" i="3"/>
  <c r="K718" i="3"/>
  <c r="J718" i="3"/>
  <c r="K717" i="3"/>
  <c r="J717" i="3"/>
  <c r="K716" i="3"/>
  <c r="J716" i="3"/>
  <c r="K715" i="3"/>
  <c r="J715" i="3"/>
  <c r="K714" i="3"/>
  <c r="J714" i="3"/>
  <c r="K713" i="3"/>
  <c r="J713" i="3"/>
  <c r="K712" i="3"/>
  <c r="J712" i="3"/>
  <c r="K711" i="3"/>
  <c r="J711" i="3"/>
  <c r="K710" i="3"/>
  <c r="J710" i="3"/>
  <c r="K709" i="3"/>
  <c r="J709" i="3"/>
  <c r="K708" i="3"/>
  <c r="J708" i="3"/>
  <c r="K707" i="3"/>
  <c r="J707" i="3"/>
  <c r="K706" i="3"/>
  <c r="J706" i="3"/>
  <c r="K705" i="3"/>
  <c r="J705" i="3"/>
  <c r="K704" i="3"/>
  <c r="J704" i="3"/>
  <c r="K703" i="3"/>
  <c r="J703" i="3"/>
  <c r="K702" i="3"/>
  <c r="J702" i="3"/>
  <c r="K701" i="3"/>
  <c r="J701" i="3"/>
  <c r="K700" i="3"/>
  <c r="J700" i="3"/>
  <c r="K699" i="3"/>
  <c r="J699" i="3"/>
  <c r="K698" i="3"/>
  <c r="J698" i="3"/>
  <c r="K697" i="3"/>
  <c r="J697" i="3"/>
  <c r="K696" i="3"/>
  <c r="J696" i="3"/>
  <c r="K695" i="3"/>
  <c r="J695" i="3"/>
  <c r="K694" i="3"/>
  <c r="J694" i="3"/>
  <c r="K693" i="3"/>
  <c r="J693" i="3"/>
  <c r="K692" i="3"/>
  <c r="J692" i="3"/>
  <c r="K691" i="3"/>
  <c r="J691" i="3"/>
  <c r="K690" i="3"/>
  <c r="J690" i="3"/>
  <c r="K689" i="3"/>
  <c r="J689" i="3"/>
  <c r="K688" i="3"/>
  <c r="J688" i="3"/>
  <c r="K687" i="3"/>
  <c r="J687" i="3"/>
  <c r="K686" i="3"/>
  <c r="J686" i="3"/>
  <c r="K685" i="3"/>
  <c r="J685" i="3"/>
  <c r="K684" i="3"/>
  <c r="J684" i="3"/>
  <c r="K683" i="3"/>
  <c r="J683" i="3"/>
  <c r="K682" i="3"/>
  <c r="J682" i="3"/>
  <c r="K681" i="3"/>
  <c r="J681" i="3"/>
  <c r="K680" i="3"/>
  <c r="J680" i="3"/>
  <c r="K679" i="3"/>
  <c r="J679" i="3"/>
  <c r="K678" i="3"/>
  <c r="J678" i="3"/>
  <c r="K677" i="3"/>
  <c r="J677" i="3"/>
  <c r="K676" i="3"/>
  <c r="J676" i="3"/>
  <c r="K675" i="3"/>
  <c r="J675" i="3"/>
  <c r="K674" i="3"/>
  <c r="J674" i="3"/>
  <c r="K673" i="3"/>
  <c r="J673" i="3"/>
  <c r="K672" i="3"/>
  <c r="J672" i="3"/>
  <c r="K671" i="3"/>
  <c r="J671" i="3"/>
  <c r="K670" i="3"/>
  <c r="J670" i="3"/>
  <c r="K669" i="3"/>
  <c r="J669" i="3"/>
  <c r="K668" i="3"/>
  <c r="J668" i="3"/>
  <c r="K667" i="3"/>
  <c r="J667" i="3"/>
  <c r="K666" i="3"/>
  <c r="J666" i="3"/>
  <c r="K665" i="3"/>
  <c r="J665" i="3"/>
  <c r="K664" i="3"/>
  <c r="J664" i="3"/>
  <c r="K663" i="3"/>
  <c r="J663" i="3"/>
  <c r="K662" i="3"/>
  <c r="J662" i="3"/>
  <c r="K661" i="3"/>
  <c r="J661" i="3"/>
  <c r="K660" i="3"/>
  <c r="J660" i="3"/>
  <c r="K659" i="3"/>
  <c r="J659" i="3"/>
  <c r="K658" i="3"/>
  <c r="J658" i="3"/>
  <c r="K657" i="3"/>
  <c r="J657" i="3"/>
  <c r="K656" i="3"/>
  <c r="J656" i="3"/>
  <c r="K655" i="3"/>
  <c r="J655" i="3"/>
  <c r="K654" i="3"/>
  <c r="J654" i="3"/>
  <c r="K653" i="3"/>
  <c r="J653" i="3"/>
  <c r="K652" i="3"/>
  <c r="J652" i="3"/>
  <c r="K651" i="3"/>
  <c r="J651" i="3"/>
  <c r="K650" i="3"/>
  <c r="J650" i="3"/>
  <c r="K649" i="3"/>
  <c r="J649" i="3"/>
  <c r="K648" i="3"/>
  <c r="J648" i="3"/>
  <c r="K647" i="3"/>
  <c r="J647" i="3"/>
  <c r="K646" i="3"/>
  <c r="J646" i="3"/>
  <c r="K645" i="3"/>
  <c r="J645" i="3"/>
  <c r="K644" i="3"/>
  <c r="J644" i="3"/>
  <c r="K643" i="3"/>
  <c r="J643" i="3"/>
  <c r="K642" i="3"/>
  <c r="J642" i="3"/>
  <c r="K641" i="3"/>
  <c r="J641" i="3"/>
  <c r="K640" i="3"/>
  <c r="J640" i="3"/>
  <c r="K639" i="3"/>
  <c r="J639" i="3"/>
  <c r="K638" i="3"/>
  <c r="J638" i="3"/>
  <c r="K637" i="3"/>
  <c r="J637" i="3"/>
  <c r="K636" i="3"/>
  <c r="J636" i="3"/>
  <c r="K635" i="3"/>
  <c r="J635" i="3"/>
  <c r="K634" i="3"/>
  <c r="J634" i="3"/>
  <c r="K633" i="3"/>
  <c r="J633" i="3"/>
  <c r="K632" i="3"/>
  <c r="J632" i="3"/>
  <c r="K631" i="3"/>
  <c r="J631" i="3"/>
  <c r="K630" i="3"/>
  <c r="J630" i="3"/>
  <c r="K629" i="3"/>
  <c r="J629" i="3"/>
  <c r="K628" i="3"/>
  <c r="J628" i="3"/>
  <c r="K627" i="3"/>
  <c r="J627" i="3"/>
  <c r="K626" i="3"/>
  <c r="J626" i="3"/>
  <c r="K625" i="3"/>
  <c r="J625" i="3"/>
  <c r="K624" i="3"/>
  <c r="J624" i="3"/>
  <c r="K623" i="3"/>
  <c r="J623" i="3"/>
  <c r="K622" i="3"/>
  <c r="J622" i="3"/>
  <c r="K621" i="3"/>
  <c r="J621" i="3"/>
  <c r="K620" i="3"/>
  <c r="J620" i="3"/>
  <c r="K619" i="3"/>
  <c r="J619" i="3"/>
  <c r="K618" i="3"/>
  <c r="J618" i="3"/>
  <c r="K617" i="3"/>
  <c r="J617" i="3"/>
  <c r="K616" i="3"/>
  <c r="J616" i="3"/>
  <c r="K615" i="3"/>
  <c r="J615" i="3"/>
  <c r="K614" i="3"/>
  <c r="J614" i="3"/>
  <c r="K613" i="3"/>
  <c r="J613" i="3"/>
  <c r="K612" i="3"/>
  <c r="J612" i="3"/>
  <c r="K611" i="3"/>
  <c r="J611" i="3"/>
  <c r="K610" i="3"/>
  <c r="J610" i="3"/>
  <c r="K609" i="3"/>
  <c r="J609" i="3"/>
  <c r="K608" i="3"/>
  <c r="J608" i="3"/>
  <c r="K607" i="3"/>
  <c r="J607" i="3"/>
  <c r="K606" i="3"/>
  <c r="J606" i="3"/>
  <c r="K605" i="3"/>
  <c r="J605" i="3"/>
  <c r="K604" i="3"/>
  <c r="J604" i="3"/>
  <c r="K603" i="3"/>
  <c r="J603" i="3"/>
  <c r="K602" i="3"/>
  <c r="J602" i="3"/>
  <c r="K601" i="3"/>
  <c r="J601" i="3"/>
  <c r="K600" i="3"/>
  <c r="J600" i="3"/>
  <c r="K599" i="3"/>
  <c r="J599" i="3"/>
  <c r="K598" i="3"/>
  <c r="J598" i="3"/>
  <c r="K597" i="3"/>
  <c r="J597" i="3"/>
  <c r="K596" i="3"/>
  <c r="J596" i="3"/>
  <c r="K595" i="3"/>
  <c r="J595" i="3"/>
  <c r="K594" i="3"/>
  <c r="J594" i="3"/>
  <c r="K593" i="3"/>
  <c r="J593" i="3"/>
  <c r="K592" i="3"/>
  <c r="J592" i="3"/>
  <c r="K591" i="3"/>
  <c r="J591" i="3"/>
  <c r="K590" i="3"/>
  <c r="J590" i="3"/>
  <c r="K589" i="3"/>
  <c r="J589" i="3"/>
  <c r="K588" i="3"/>
  <c r="J588" i="3"/>
  <c r="K587" i="3"/>
  <c r="J587" i="3"/>
  <c r="K586" i="3"/>
  <c r="J586" i="3"/>
  <c r="K585" i="3"/>
  <c r="J585" i="3"/>
  <c r="K584" i="3"/>
  <c r="J584" i="3"/>
  <c r="K583" i="3"/>
  <c r="J583" i="3"/>
  <c r="K582" i="3"/>
  <c r="J582" i="3"/>
  <c r="K581" i="3"/>
  <c r="J581" i="3"/>
  <c r="K580" i="3"/>
  <c r="J580" i="3"/>
  <c r="K579" i="3"/>
  <c r="J579" i="3"/>
  <c r="K578" i="3"/>
  <c r="J578" i="3"/>
  <c r="K577" i="3"/>
  <c r="J577" i="3"/>
  <c r="K576" i="3"/>
  <c r="J576" i="3"/>
  <c r="K575" i="3"/>
  <c r="J575" i="3"/>
  <c r="K574" i="3"/>
  <c r="J574" i="3"/>
  <c r="K573" i="3"/>
  <c r="J573" i="3"/>
  <c r="K572" i="3"/>
  <c r="J572" i="3"/>
  <c r="K571" i="3"/>
  <c r="J571" i="3"/>
  <c r="K570" i="3"/>
  <c r="J570" i="3"/>
  <c r="K569" i="3"/>
  <c r="J569" i="3"/>
  <c r="K568" i="3"/>
  <c r="J568" i="3"/>
  <c r="K567" i="3"/>
  <c r="J567" i="3"/>
  <c r="K566" i="3"/>
  <c r="J566" i="3"/>
  <c r="K565" i="3"/>
  <c r="J565" i="3"/>
  <c r="K564" i="3"/>
  <c r="J564" i="3"/>
  <c r="K563" i="3"/>
  <c r="J563" i="3"/>
  <c r="K562" i="3"/>
  <c r="J562" i="3"/>
  <c r="K561" i="3"/>
  <c r="J561" i="3"/>
  <c r="K560" i="3"/>
  <c r="J560" i="3"/>
  <c r="K559" i="3"/>
  <c r="J559" i="3"/>
  <c r="K558" i="3"/>
  <c r="J558" i="3"/>
  <c r="K557" i="3"/>
  <c r="J557" i="3"/>
  <c r="K556" i="3"/>
  <c r="J556" i="3"/>
  <c r="K555" i="3"/>
  <c r="J555" i="3"/>
  <c r="K554" i="3"/>
  <c r="J554" i="3"/>
  <c r="K553" i="3"/>
  <c r="J553" i="3"/>
  <c r="K552" i="3"/>
  <c r="J552" i="3"/>
  <c r="K551" i="3"/>
  <c r="J551" i="3"/>
  <c r="K550" i="3"/>
  <c r="J550" i="3"/>
  <c r="K549" i="3"/>
  <c r="J549" i="3"/>
  <c r="K548" i="3"/>
  <c r="J548" i="3"/>
  <c r="K547" i="3"/>
  <c r="J547" i="3"/>
  <c r="K546" i="3"/>
  <c r="J546" i="3"/>
  <c r="K545" i="3"/>
  <c r="J545" i="3"/>
  <c r="K544" i="3"/>
  <c r="J544" i="3"/>
  <c r="K543" i="3"/>
  <c r="J543" i="3"/>
  <c r="K542" i="3"/>
  <c r="J542" i="3"/>
  <c r="K541" i="3"/>
  <c r="J541" i="3"/>
  <c r="K540" i="3"/>
  <c r="J540" i="3"/>
  <c r="K539" i="3"/>
  <c r="J539" i="3"/>
  <c r="K538" i="3"/>
  <c r="J538" i="3"/>
  <c r="K537" i="3"/>
  <c r="J537" i="3"/>
  <c r="K536" i="3"/>
  <c r="J536" i="3"/>
  <c r="K535" i="3"/>
  <c r="J535" i="3"/>
  <c r="K534" i="3"/>
  <c r="J534" i="3"/>
  <c r="K533" i="3"/>
  <c r="J533" i="3"/>
  <c r="K532" i="3"/>
  <c r="J532" i="3"/>
  <c r="K531" i="3"/>
  <c r="J531" i="3"/>
  <c r="K530" i="3"/>
  <c r="J530" i="3"/>
  <c r="K529" i="3"/>
  <c r="J529" i="3"/>
  <c r="K528" i="3"/>
  <c r="J528" i="3"/>
  <c r="K527" i="3"/>
  <c r="J527" i="3"/>
  <c r="K526" i="3"/>
  <c r="J526" i="3"/>
  <c r="K525" i="3"/>
  <c r="J525" i="3"/>
  <c r="K524" i="3"/>
  <c r="J524" i="3"/>
  <c r="K523" i="3"/>
  <c r="J523" i="3"/>
  <c r="K522" i="3"/>
  <c r="J522" i="3"/>
  <c r="K521" i="3"/>
  <c r="J521" i="3"/>
  <c r="K520" i="3"/>
  <c r="J520" i="3"/>
  <c r="K519" i="3"/>
  <c r="J519" i="3"/>
  <c r="K518" i="3"/>
  <c r="J518" i="3"/>
  <c r="K517" i="3"/>
  <c r="J517" i="3"/>
  <c r="K516" i="3"/>
  <c r="J516" i="3"/>
  <c r="K515" i="3"/>
  <c r="J515" i="3"/>
  <c r="K514" i="3"/>
  <c r="J514" i="3"/>
  <c r="K513" i="3"/>
  <c r="J513" i="3"/>
  <c r="K512" i="3"/>
  <c r="J512" i="3"/>
  <c r="K511" i="3"/>
  <c r="J511" i="3"/>
  <c r="K510" i="3"/>
  <c r="J510" i="3"/>
  <c r="K509" i="3"/>
  <c r="J509" i="3"/>
  <c r="K508" i="3"/>
  <c r="J508" i="3"/>
  <c r="K507" i="3"/>
  <c r="J507" i="3"/>
  <c r="K506" i="3"/>
  <c r="J506" i="3"/>
  <c r="K505" i="3"/>
  <c r="J505" i="3"/>
  <c r="K504" i="3"/>
  <c r="J504" i="3"/>
  <c r="K503" i="3"/>
  <c r="J503" i="3"/>
  <c r="K502" i="3"/>
  <c r="J502" i="3"/>
  <c r="K501" i="3"/>
  <c r="J501" i="3"/>
  <c r="K500" i="3"/>
  <c r="J500" i="3"/>
  <c r="K499" i="3"/>
  <c r="J499" i="3"/>
  <c r="K498" i="3"/>
  <c r="J498" i="3"/>
  <c r="K497" i="3"/>
  <c r="J497" i="3"/>
  <c r="K496" i="3"/>
  <c r="J496" i="3"/>
  <c r="K495" i="3"/>
  <c r="J495" i="3"/>
  <c r="K494" i="3"/>
  <c r="J494" i="3"/>
  <c r="K493" i="3"/>
  <c r="J493" i="3"/>
  <c r="K492" i="3"/>
  <c r="J492" i="3"/>
  <c r="K491" i="3"/>
  <c r="J491" i="3"/>
  <c r="K490" i="3"/>
  <c r="J490" i="3"/>
  <c r="K489" i="3"/>
  <c r="J489" i="3"/>
  <c r="K488" i="3"/>
  <c r="J488" i="3"/>
  <c r="K487" i="3"/>
  <c r="J487" i="3"/>
  <c r="K486" i="3"/>
  <c r="J486" i="3"/>
  <c r="K485" i="3"/>
  <c r="J485" i="3"/>
  <c r="K484" i="3"/>
  <c r="J484" i="3"/>
  <c r="K483" i="3"/>
  <c r="J483" i="3"/>
  <c r="K482" i="3"/>
  <c r="J482" i="3"/>
  <c r="K481" i="3"/>
  <c r="J481" i="3"/>
  <c r="K480" i="3"/>
  <c r="J480" i="3"/>
  <c r="K479" i="3"/>
  <c r="J479" i="3"/>
  <c r="K478" i="3"/>
  <c r="J478" i="3"/>
  <c r="K477" i="3"/>
  <c r="J477" i="3"/>
  <c r="K476" i="3"/>
  <c r="J476" i="3"/>
  <c r="K475" i="3"/>
  <c r="J475" i="3"/>
  <c r="K474" i="3"/>
  <c r="J474" i="3"/>
  <c r="K473" i="3"/>
  <c r="J473" i="3"/>
  <c r="K472" i="3"/>
  <c r="J472" i="3"/>
  <c r="K471" i="3"/>
  <c r="J471" i="3"/>
  <c r="K470" i="3"/>
  <c r="J470" i="3"/>
  <c r="K469" i="3"/>
  <c r="J469" i="3"/>
  <c r="K468" i="3"/>
  <c r="J468" i="3"/>
  <c r="K467" i="3"/>
  <c r="J467" i="3"/>
  <c r="K466" i="3"/>
  <c r="J466" i="3"/>
  <c r="K465" i="3"/>
  <c r="J465" i="3"/>
  <c r="K464" i="3"/>
  <c r="J464" i="3"/>
  <c r="K463" i="3"/>
  <c r="J463" i="3"/>
  <c r="K462" i="3"/>
  <c r="J462" i="3"/>
  <c r="K461" i="3"/>
  <c r="J461" i="3"/>
  <c r="K460" i="3"/>
  <c r="J460" i="3"/>
  <c r="K459" i="3"/>
  <c r="J459" i="3"/>
  <c r="K458" i="3"/>
  <c r="J458" i="3"/>
  <c r="K457" i="3"/>
  <c r="J457" i="3"/>
  <c r="K456" i="3"/>
  <c r="J456" i="3"/>
  <c r="K455" i="3"/>
  <c r="J455" i="3"/>
  <c r="K454" i="3"/>
  <c r="J454" i="3"/>
  <c r="K453" i="3"/>
  <c r="J453" i="3"/>
  <c r="K452" i="3"/>
  <c r="J452" i="3"/>
  <c r="K451" i="3"/>
  <c r="J451" i="3"/>
  <c r="K450" i="3"/>
  <c r="J450" i="3"/>
  <c r="K449" i="3"/>
  <c r="J449" i="3"/>
  <c r="K448" i="3"/>
  <c r="J448" i="3"/>
  <c r="K447" i="3"/>
  <c r="J447" i="3"/>
  <c r="K446" i="3"/>
  <c r="J446" i="3"/>
  <c r="K445" i="3"/>
  <c r="J445" i="3"/>
  <c r="K444" i="3"/>
  <c r="J444" i="3"/>
  <c r="K443" i="3"/>
  <c r="J443" i="3"/>
  <c r="K442" i="3"/>
  <c r="J442" i="3"/>
  <c r="K441" i="3"/>
  <c r="J441" i="3"/>
  <c r="K440" i="3"/>
  <c r="J440" i="3"/>
  <c r="K439" i="3"/>
  <c r="J439" i="3"/>
  <c r="K438" i="3"/>
  <c r="J438" i="3"/>
  <c r="K437" i="3"/>
  <c r="J437" i="3"/>
  <c r="K436" i="3"/>
  <c r="J436" i="3"/>
  <c r="K435" i="3"/>
  <c r="J435" i="3"/>
  <c r="K434" i="3"/>
  <c r="J434" i="3"/>
  <c r="K433" i="3"/>
  <c r="J433" i="3"/>
  <c r="K432" i="3"/>
  <c r="J432" i="3"/>
  <c r="K431" i="3"/>
  <c r="J431" i="3"/>
  <c r="K430" i="3"/>
  <c r="J430" i="3"/>
  <c r="K429" i="3"/>
  <c r="J429" i="3"/>
  <c r="K428" i="3"/>
  <c r="J428" i="3"/>
  <c r="K427" i="3"/>
  <c r="J427" i="3"/>
  <c r="K426" i="3"/>
  <c r="J426" i="3"/>
  <c r="K425" i="3"/>
  <c r="J425" i="3"/>
  <c r="K424" i="3"/>
  <c r="J424" i="3"/>
  <c r="K423" i="3"/>
  <c r="J423" i="3"/>
  <c r="K422" i="3"/>
  <c r="J422" i="3"/>
  <c r="K421" i="3"/>
  <c r="J421" i="3"/>
  <c r="K420" i="3"/>
  <c r="J420" i="3"/>
  <c r="K419" i="3"/>
  <c r="J419" i="3"/>
  <c r="K418" i="3"/>
  <c r="J418" i="3"/>
  <c r="K417" i="3"/>
  <c r="J417" i="3"/>
  <c r="K416" i="3"/>
  <c r="J416" i="3"/>
  <c r="K415" i="3"/>
  <c r="J415" i="3"/>
  <c r="K414" i="3"/>
  <c r="J414" i="3"/>
  <c r="K413" i="3"/>
  <c r="J413" i="3"/>
  <c r="K412" i="3"/>
  <c r="J412" i="3"/>
  <c r="K411" i="3"/>
  <c r="J411" i="3"/>
  <c r="K410" i="3"/>
  <c r="J410" i="3"/>
  <c r="K409" i="3"/>
  <c r="J409" i="3"/>
  <c r="K408" i="3"/>
  <c r="J408" i="3"/>
  <c r="K407" i="3"/>
  <c r="J407" i="3"/>
  <c r="K406" i="3"/>
  <c r="J406" i="3"/>
  <c r="K405" i="3"/>
  <c r="J405" i="3"/>
  <c r="K404" i="3"/>
  <c r="J404" i="3"/>
  <c r="K403" i="3"/>
  <c r="J403" i="3"/>
  <c r="K402" i="3"/>
  <c r="J402" i="3"/>
  <c r="K401" i="3"/>
  <c r="J401" i="3"/>
  <c r="K400" i="3"/>
  <c r="J400" i="3"/>
  <c r="K399" i="3"/>
  <c r="J399" i="3"/>
  <c r="K398" i="3"/>
  <c r="J398" i="3"/>
  <c r="K397" i="3"/>
  <c r="J397" i="3"/>
  <c r="K396" i="3"/>
  <c r="J396" i="3"/>
  <c r="K395" i="3"/>
  <c r="J395" i="3"/>
  <c r="K394" i="3"/>
  <c r="J394" i="3"/>
  <c r="K393" i="3"/>
  <c r="J393" i="3"/>
  <c r="K392" i="3"/>
  <c r="J392" i="3"/>
  <c r="K391" i="3"/>
  <c r="J391" i="3"/>
  <c r="K390" i="3"/>
  <c r="J390" i="3"/>
  <c r="K389" i="3"/>
  <c r="J389" i="3"/>
  <c r="K388" i="3"/>
  <c r="J388" i="3"/>
  <c r="K387" i="3"/>
  <c r="J387" i="3"/>
  <c r="K386" i="3"/>
  <c r="J386" i="3"/>
  <c r="K385" i="3"/>
  <c r="J385" i="3"/>
  <c r="K384" i="3"/>
  <c r="J384" i="3"/>
  <c r="K383" i="3"/>
  <c r="J383" i="3"/>
  <c r="K382" i="3"/>
  <c r="J382" i="3"/>
  <c r="K381" i="3"/>
  <c r="J381" i="3"/>
  <c r="K380" i="3"/>
  <c r="J380" i="3"/>
  <c r="K379" i="3"/>
  <c r="J379" i="3"/>
  <c r="K378" i="3"/>
  <c r="J378" i="3"/>
  <c r="K377" i="3"/>
  <c r="J377" i="3"/>
  <c r="K376" i="3"/>
  <c r="J376" i="3"/>
  <c r="K375" i="3"/>
  <c r="J375" i="3"/>
  <c r="K374" i="3"/>
  <c r="J374" i="3"/>
  <c r="K373" i="3"/>
  <c r="J373" i="3"/>
  <c r="K372" i="3"/>
  <c r="J372" i="3"/>
  <c r="K371" i="3"/>
  <c r="J371" i="3"/>
  <c r="K370" i="3"/>
  <c r="J370" i="3"/>
  <c r="K369" i="3"/>
  <c r="J369" i="3"/>
  <c r="K368" i="3"/>
  <c r="J368" i="3"/>
  <c r="K367" i="3"/>
  <c r="J367" i="3"/>
  <c r="K366" i="3"/>
  <c r="J366" i="3"/>
  <c r="K365" i="3"/>
  <c r="J365" i="3"/>
  <c r="K364" i="3"/>
  <c r="J364" i="3"/>
  <c r="K363" i="3"/>
  <c r="J363" i="3"/>
  <c r="K362" i="3"/>
  <c r="J362" i="3"/>
  <c r="K361" i="3"/>
  <c r="J361" i="3"/>
  <c r="K360" i="3"/>
  <c r="J360" i="3"/>
  <c r="K359" i="3"/>
  <c r="J359" i="3"/>
  <c r="K358" i="3"/>
  <c r="J358" i="3"/>
  <c r="K357" i="3"/>
  <c r="J357" i="3"/>
  <c r="K356" i="3"/>
  <c r="J356" i="3"/>
  <c r="K355" i="3"/>
  <c r="J355" i="3"/>
  <c r="K354" i="3"/>
  <c r="J354" i="3"/>
  <c r="K353" i="3"/>
  <c r="J353" i="3"/>
  <c r="K352" i="3"/>
  <c r="J352" i="3"/>
  <c r="K351" i="3"/>
  <c r="J351" i="3"/>
  <c r="K350" i="3"/>
  <c r="J350" i="3"/>
  <c r="K349" i="3"/>
  <c r="J349" i="3"/>
  <c r="K348" i="3"/>
  <c r="J348" i="3"/>
  <c r="K347" i="3"/>
  <c r="J347" i="3"/>
  <c r="K346" i="3"/>
  <c r="J346" i="3"/>
  <c r="K345" i="3"/>
  <c r="J345" i="3"/>
  <c r="K344" i="3"/>
  <c r="J344" i="3"/>
  <c r="K343" i="3"/>
  <c r="J343" i="3"/>
  <c r="K342" i="3"/>
  <c r="J342" i="3"/>
  <c r="K341" i="3"/>
  <c r="J341" i="3"/>
  <c r="K340" i="3"/>
  <c r="J340" i="3"/>
  <c r="K339" i="3"/>
  <c r="J339" i="3"/>
  <c r="K338" i="3"/>
  <c r="J338" i="3"/>
  <c r="K337" i="3"/>
  <c r="J337" i="3"/>
  <c r="K336" i="3"/>
  <c r="J336" i="3"/>
  <c r="K335" i="3"/>
  <c r="J335" i="3"/>
  <c r="K334" i="3"/>
  <c r="J334" i="3"/>
  <c r="K333" i="3"/>
  <c r="J333" i="3"/>
  <c r="K332" i="3"/>
  <c r="J332" i="3"/>
  <c r="K331" i="3"/>
  <c r="J331" i="3"/>
  <c r="K330" i="3"/>
  <c r="J330" i="3"/>
  <c r="K329" i="3"/>
  <c r="J329" i="3"/>
  <c r="K328" i="3"/>
  <c r="J328" i="3"/>
  <c r="K327" i="3"/>
  <c r="J327" i="3"/>
  <c r="K326" i="3"/>
  <c r="J326" i="3"/>
  <c r="K325" i="3"/>
  <c r="J325" i="3"/>
  <c r="K324" i="3"/>
  <c r="J324" i="3"/>
  <c r="K323" i="3"/>
  <c r="J323" i="3"/>
  <c r="K322" i="3"/>
  <c r="J322" i="3"/>
  <c r="K321" i="3"/>
  <c r="J321" i="3"/>
  <c r="K320" i="3"/>
  <c r="J320" i="3"/>
  <c r="K319" i="3"/>
  <c r="J319" i="3"/>
  <c r="K318" i="3"/>
  <c r="J318" i="3"/>
  <c r="K317" i="3"/>
  <c r="J317" i="3"/>
  <c r="K316" i="3"/>
  <c r="J316" i="3"/>
  <c r="K315" i="3"/>
  <c r="J315" i="3"/>
  <c r="K314" i="3"/>
  <c r="J314" i="3"/>
  <c r="K313" i="3"/>
  <c r="J313" i="3"/>
  <c r="K312" i="3"/>
  <c r="J312" i="3"/>
  <c r="K311" i="3"/>
  <c r="J311" i="3"/>
  <c r="K310" i="3"/>
  <c r="J310" i="3"/>
  <c r="K309" i="3"/>
  <c r="J309" i="3"/>
  <c r="K308" i="3"/>
  <c r="J308" i="3"/>
  <c r="K307" i="3"/>
  <c r="J307" i="3"/>
  <c r="K306" i="3"/>
  <c r="J306" i="3"/>
  <c r="K305" i="3"/>
  <c r="J305" i="3"/>
  <c r="K304" i="3"/>
  <c r="J304" i="3"/>
  <c r="K303" i="3"/>
  <c r="J303" i="3"/>
  <c r="K302" i="3"/>
  <c r="J302" i="3"/>
  <c r="K301" i="3"/>
  <c r="J301" i="3"/>
  <c r="K300" i="3"/>
  <c r="J300" i="3"/>
  <c r="K299" i="3"/>
  <c r="J299" i="3"/>
  <c r="K298" i="3"/>
  <c r="J298" i="3"/>
  <c r="K297" i="3"/>
  <c r="J297" i="3"/>
  <c r="K296" i="3"/>
  <c r="J296" i="3"/>
  <c r="K295" i="3"/>
  <c r="J295" i="3"/>
  <c r="K294" i="3"/>
  <c r="J294" i="3"/>
  <c r="K293" i="3"/>
  <c r="J293" i="3"/>
  <c r="K292" i="3"/>
  <c r="J292" i="3"/>
  <c r="K291" i="3"/>
  <c r="J291" i="3"/>
  <c r="K290" i="3"/>
  <c r="J290" i="3"/>
  <c r="K289" i="3"/>
  <c r="J289" i="3"/>
  <c r="K288" i="3"/>
  <c r="J288" i="3"/>
  <c r="K287" i="3"/>
  <c r="J287" i="3"/>
  <c r="K286" i="3"/>
  <c r="J286" i="3"/>
  <c r="K285" i="3"/>
  <c r="J285" i="3"/>
  <c r="K284" i="3"/>
  <c r="J284" i="3"/>
  <c r="K283" i="3"/>
  <c r="J283" i="3"/>
  <c r="K282" i="3"/>
  <c r="J282" i="3"/>
  <c r="K281" i="3"/>
  <c r="J281" i="3"/>
  <c r="K280" i="3"/>
  <c r="J280" i="3"/>
  <c r="K279" i="3"/>
  <c r="J279" i="3"/>
  <c r="K278" i="3"/>
  <c r="J278" i="3"/>
  <c r="K277" i="3"/>
  <c r="J277" i="3"/>
  <c r="K276" i="3"/>
  <c r="J276" i="3"/>
  <c r="K275" i="3"/>
  <c r="J275" i="3"/>
  <c r="K274" i="3"/>
  <c r="J274" i="3"/>
  <c r="K273" i="3"/>
  <c r="J273" i="3"/>
  <c r="K272" i="3"/>
  <c r="J272" i="3"/>
  <c r="K271" i="3"/>
  <c r="J271" i="3"/>
  <c r="K270" i="3"/>
  <c r="J270" i="3"/>
  <c r="K269" i="3"/>
  <c r="J269" i="3"/>
  <c r="K268" i="3"/>
  <c r="J268" i="3"/>
  <c r="K267" i="3"/>
  <c r="J267" i="3"/>
  <c r="K266" i="3"/>
  <c r="J266" i="3"/>
  <c r="K265" i="3"/>
  <c r="J265" i="3"/>
  <c r="K264" i="3"/>
  <c r="J264" i="3"/>
  <c r="K263" i="3"/>
  <c r="J263" i="3"/>
  <c r="K262" i="3"/>
  <c r="J262" i="3"/>
  <c r="K261" i="3"/>
  <c r="J261" i="3"/>
  <c r="K260" i="3"/>
  <c r="J260" i="3"/>
  <c r="K259" i="3"/>
  <c r="J259" i="3"/>
  <c r="K258" i="3"/>
  <c r="J258" i="3"/>
  <c r="K257" i="3"/>
  <c r="J257" i="3"/>
  <c r="K256" i="3"/>
  <c r="J256" i="3"/>
  <c r="K255" i="3"/>
  <c r="J255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9" i="3"/>
  <c r="J239" i="3"/>
  <c r="K238" i="3"/>
  <c r="J238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K228" i="3"/>
  <c r="J228" i="3"/>
  <c r="K227" i="3"/>
  <c r="J227" i="3"/>
  <c r="K226" i="3"/>
  <c r="J226" i="3"/>
  <c r="K225" i="3"/>
  <c r="J225" i="3"/>
  <c r="K224" i="3"/>
  <c r="J224" i="3"/>
  <c r="K223" i="3"/>
  <c r="J223" i="3"/>
  <c r="K222" i="3"/>
  <c r="J222" i="3"/>
  <c r="K221" i="3"/>
  <c r="J221" i="3"/>
  <c r="K220" i="3"/>
  <c r="J220" i="3"/>
  <c r="K219" i="3"/>
  <c r="J219" i="3"/>
  <c r="K218" i="3"/>
  <c r="J218" i="3"/>
  <c r="K217" i="3"/>
  <c r="J217" i="3"/>
  <c r="K216" i="3"/>
  <c r="J216" i="3"/>
  <c r="K215" i="3"/>
  <c r="J215" i="3"/>
  <c r="K214" i="3"/>
  <c r="J214" i="3"/>
  <c r="K213" i="3"/>
  <c r="J213" i="3"/>
  <c r="K212" i="3"/>
  <c r="J212" i="3"/>
  <c r="K211" i="3"/>
  <c r="J211" i="3"/>
  <c r="K210" i="3"/>
  <c r="J210" i="3"/>
  <c r="K209" i="3"/>
  <c r="J209" i="3"/>
  <c r="K208" i="3"/>
  <c r="J208" i="3"/>
  <c r="K207" i="3"/>
  <c r="J207" i="3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K197" i="3"/>
  <c r="J197" i="3"/>
  <c r="K196" i="3"/>
  <c r="J196" i="3"/>
  <c r="K195" i="3"/>
  <c r="J195" i="3"/>
  <c r="K194" i="3"/>
  <c r="J194" i="3"/>
  <c r="K193" i="3"/>
  <c r="J193" i="3"/>
  <c r="K192" i="3"/>
  <c r="J192" i="3"/>
  <c r="K191" i="3"/>
  <c r="J191" i="3"/>
  <c r="K190" i="3"/>
  <c r="J190" i="3"/>
  <c r="K189" i="3"/>
  <c r="J189" i="3"/>
  <c r="K188" i="3"/>
  <c r="J188" i="3"/>
  <c r="K187" i="3"/>
  <c r="J187" i="3"/>
  <c r="K186" i="3"/>
  <c r="J186" i="3"/>
  <c r="K185" i="3"/>
  <c r="J185" i="3"/>
  <c r="K184" i="3"/>
  <c r="J184" i="3"/>
  <c r="K183" i="3"/>
  <c r="J183" i="3"/>
  <c r="K182" i="3"/>
  <c r="J182" i="3"/>
  <c r="K181" i="3"/>
  <c r="J181" i="3"/>
  <c r="K180" i="3"/>
  <c r="J180" i="3"/>
  <c r="K179" i="3"/>
  <c r="J179" i="3"/>
  <c r="K178" i="3"/>
  <c r="J178" i="3"/>
  <c r="K177" i="3"/>
  <c r="J177" i="3"/>
  <c r="K176" i="3"/>
  <c r="J176" i="3"/>
  <c r="K175" i="3"/>
  <c r="J175" i="3"/>
  <c r="K174" i="3"/>
  <c r="J174" i="3"/>
  <c r="K173" i="3"/>
  <c r="J173" i="3"/>
  <c r="K172" i="3"/>
  <c r="J172" i="3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42" i="3"/>
  <c r="J142" i="3"/>
  <c r="K141" i="3"/>
  <c r="J141" i="3"/>
  <c r="K140" i="3"/>
  <c r="J140" i="3"/>
  <c r="K139" i="3"/>
  <c r="J139" i="3"/>
  <c r="K138" i="3"/>
  <c r="J138" i="3"/>
  <c r="K137" i="3"/>
  <c r="J137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K130" i="3"/>
  <c r="J130" i="3"/>
  <c r="K129" i="3"/>
  <c r="J129" i="3"/>
  <c r="K128" i="3"/>
  <c r="J128" i="3"/>
  <c r="K127" i="3"/>
  <c r="J127" i="3"/>
  <c r="K126" i="3"/>
  <c r="J126" i="3"/>
  <c r="K125" i="3"/>
  <c r="J125" i="3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K82" i="3"/>
  <c r="J82" i="3"/>
  <c r="K81" i="3"/>
  <c r="J81" i="3"/>
  <c r="K80" i="3"/>
  <c r="J80" i="3"/>
  <c r="K79" i="3"/>
  <c r="J79" i="3"/>
  <c r="K78" i="3"/>
  <c r="J78" i="3"/>
  <c r="K77" i="3"/>
  <c r="J77" i="3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J4" i="3"/>
  <c r="K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633" i="3"/>
  <c r="X634" i="3"/>
  <c r="X635" i="3"/>
  <c r="X636" i="3"/>
  <c r="X637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694" i="3"/>
  <c r="X695" i="3"/>
  <c r="X696" i="3"/>
  <c r="X697" i="3"/>
  <c r="X698" i="3"/>
  <c r="X699" i="3"/>
  <c r="X700" i="3"/>
  <c r="X701" i="3"/>
  <c r="X702" i="3"/>
  <c r="X703" i="3"/>
  <c r="X704" i="3"/>
  <c r="X705" i="3"/>
  <c r="X706" i="3"/>
  <c r="X707" i="3"/>
  <c r="X708" i="3"/>
  <c r="X709" i="3"/>
  <c r="X710" i="3"/>
  <c r="X711" i="3"/>
  <c r="X712" i="3"/>
  <c r="X713" i="3"/>
  <c r="X714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3" i="3"/>
  <c r="X734" i="3"/>
  <c r="X735" i="3"/>
  <c r="X736" i="3"/>
  <c r="X737" i="3"/>
  <c r="X738" i="3"/>
  <c r="X739" i="3"/>
  <c r="X740" i="3"/>
  <c r="X741" i="3"/>
  <c r="X742" i="3"/>
  <c r="X743" i="3"/>
  <c r="X744" i="3"/>
  <c r="X745" i="3"/>
  <c r="X746" i="3"/>
  <c r="X747" i="3"/>
  <c r="X748" i="3"/>
  <c r="X749" i="3"/>
  <c r="X750" i="3"/>
  <c r="X751" i="3"/>
  <c r="X752" i="3"/>
  <c r="X753" i="3"/>
  <c r="X754" i="3"/>
  <c r="X755" i="3"/>
  <c r="X756" i="3"/>
  <c r="X757" i="3"/>
  <c r="X758" i="3"/>
  <c r="X759" i="3"/>
  <c r="X760" i="3"/>
  <c r="X761" i="3"/>
  <c r="X762" i="3"/>
  <c r="X763" i="3"/>
  <c r="X764" i="3"/>
  <c r="X765" i="3"/>
  <c r="X766" i="3"/>
  <c r="X767" i="3"/>
  <c r="X768" i="3"/>
  <c r="X769" i="3"/>
  <c r="X770" i="3"/>
  <c r="X771" i="3"/>
  <c r="X772" i="3"/>
  <c r="X773" i="3"/>
  <c r="X774" i="3"/>
  <c r="X775" i="3"/>
  <c r="X776" i="3"/>
  <c r="X777" i="3"/>
  <c r="X778" i="3"/>
  <c r="X779" i="3"/>
  <c r="X780" i="3"/>
  <c r="X781" i="3"/>
  <c r="X782" i="3"/>
  <c r="X783" i="3"/>
  <c r="X784" i="3"/>
  <c r="X785" i="3"/>
  <c r="X786" i="3"/>
  <c r="X787" i="3"/>
  <c r="X788" i="3"/>
  <c r="X789" i="3"/>
  <c r="X790" i="3"/>
  <c r="X791" i="3"/>
  <c r="X792" i="3"/>
  <c r="X793" i="3"/>
  <c r="X794" i="3"/>
  <c r="X795" i="3"/>
  <c r="X796" i="3"/>
  <c r="X797" i="3"/>
  <c r="X798" i="3"/>
  <c r="X799" i="3"/>
  <c r="X800" i="3"/>
  <c r="X801" i="3"/>
  <c r="X802" i="3"/>
  <c r="X803" i="3"/>
  <c r="X804" i="3"/>
  <c r="X805" i="3"/>
  <c r="X806" i="3"/>
  <c r="X807" i="3"/>
  <c r="X808" i="3"/>
  <c r="X809" i="3"/>
  <c r="X810" i="3"/>
  <c r="X811" i="3"/>
  <c r="X812" i="3"/>
  <c r="X813" i="3"/>
  <c r="X814" i="3"/>
  <c r="X815" i="3"/>
  <c r="X816" i="3"/>
  <c r="X817" i="3"/>
  <c r="X818" i="3"/>
  <c r="X819" i="3"/>
  <c r="X820" i="3"/>
  <c r="X821" i="3"/>
  <c r="X822" i="3"/>
  <c r="X823" i="3"/>
  <c r="X824" i="3"/>
  <c r="X825" i="3"/>
  <c r="X826" i="3"/>
  <c r="X827" i="3"/>
  <c r="X828" i="3"/>
  <c r="X829" i="3"/>
  <c r="X830" i="3"/>
  <c r="X831" i="3"/>
  <c r="X832" i="3"/>
  <c r="X833" i="3"/>
  <c r="X834" i="3"/>
  <c r="X835" i="3"/>
  <c r="X836" i="3"/>
  <c r="X837" i="3"/>
  <c r="X838" i="3"/>
  <c r="X839" i="3"/>
  <c r="X840" i="3"/>
  <c r="X841" i="3"/>
  <c r="X842" i="3"/>
  <c r="X843" i="3"/>
  <c r="X844" i="3"/>
  <c r="X845" i="3"/>
  <c r="X846" i="3"/>
  <c r="X847" i="3"/>
  <c r="X848" i="3"/>
  <c r="X849" i="3"/>
  <c r="X850" i="3"/>
  <c r="X851" i="3"/>
  <c r="X852" i="3"/>
  <c r="X853" i="3"/>
  <c r="X854" i="3"/>
  <c r="X855" i="3"/>
  <c r="X856" i="3"/>
  <c r="X857" i="3"/>
  <c r="X858" i="3"/>
  <c r="X859" i="3"/>
  <c r="X860" i="3"/>
  <c r="X861" i="3"/>
  <c r="X862" i="3"/>
  <c r="X863" i="3"/>
  <c r="X864" i="3"/>
  <c r="X865" i="3"/>
  <c r="X866" i="3"/>
  <c r="X867" i="3"/>
  <c r="X868" i="3"/>
  <c r="X869" i="3"/>
  <c r="X870" i="3"/>
  <c r="X871" i="3"/>
  <c r="X872" i="3"/>
  <c r="X873" i="3"/>
  <c r="X874" i="3"/>
  <c r="X875" i="3"/>
  <c r="X876" i="3"/>
  <c r="X877" i="3"/>
  <c r="X878" i="3"/>
  <c r="X879" i="3"/>
  <c r="X880" i="3"/>
  <c r="X881" i="3"/>
  <c r="X882" i="3"/>
  <c r="X883" i="3"/>
  <c r="X884" i="3"/>
  <c r="X885" i="3"/>
  <c r="X886" i="3"/>
  <c r="X887" i="3"/>
  <c r="X888" i="3"/>
  <c r="X889" i="3"/>
  <c r="X890" i="3"/>
  <c r="X891" i="3"/>
  <c r="X892" i="3"/>
  <c r="X893" i="3"/>
  <c r="X894" i="3"/>
  <c r="X895" i="3"/>
  <c r="X896" i="3"/>
  <c r="X897" i="3"/>
  <c r="X898" i="3"/>
  <c r="X899" i="3"/>
  <c r="X900" i="3"/>
  <c r="X901" i="3"/>
  <c r="X902" i="3"/>
  <c r="X903" i="3"/>
  <c r="X904" i="3"/>
  <c r="X905" i="3"/>
  <c r="X906" i="3"/>
  <c r="X907" i="3"/>
  <c r="X908" i="3"/>
  <c r="X909" i="3"/>
  <c r="X910" i="3"/>
  <c r="X911" i="3"/>
  <c r="X912" i="3"/>
  <c r="X913" i="3"/>
  <c r="X914" i="3"/>
  <c r="X915" i="3"/>
  <c r="X916" i="3"/>
  <c r="X917" i="3"/>
  <c r="X918" i="3"/>
  <c r="X919" i="3"/>
  <c r="X920" i="3"/>
  <c r="X921" i="3"/>
  <c r="X922" i="3"/>
  <c r="X923" i="3"/>
  <c r="X924" i="3"/>
  <c r="X925" i="3"/>
  <c r="X926" i="3"/>
  <c r="X927" i="3"/>
  <c r="X928" i="3"/>
  <c r="X929" i="3"/>
  <c r="X930" i="3"/>
  <c r="X931" i="3"/>
  <c r="X932" i="3"/>
  <c r="X933" i="3"/>
  <c r="X934" i="3"/>
  <c r="X935" i="3"/>
  <c r="X936" i="3"/>
  <c r="X937" i="3"/>
  <c r="X938" i="3"/>
  <c r="X939" i="3"/>
  <c r="X940" i="3"/>
  <c r="X941" i="3"/>
  <c r="X942" i="3"/>
  <c r="X943" i="3"/>
  <c r="X944" i="3"/>
  <c r="X945" i="3"/>
  <c r="X946" i="3"/>
  <c r="X947" i="3"/>
  <c r="X948" i="3"/>
  <c r="X949" i="3"/>
  <c r="X950" i="3"/>
  <c r="X951" i="3"/>
  <c r="X952" i="3"/>
  <c r="X953" i="3"/>
  <c r="X954" i="3"/>
  <c r="X955" i="3"/>
  <c r="X956" i="3"/>
  <c r="X957" i="3"/>
  <c r="X958" i="3"/>
  <c r="X959" i="3"/>
  <c r="X960" i="3"/>
  <c r="X961" i="3"/>
  <c r="X962" i="3"/>
  <c r="X963" i="3"/>
  <c r="X964" i="3"/>
  <c r="X965" i="3"/>
  <c r="X966" i="3"/>
  <c r="X967" i="3"/>
  <c r="X968" i="3"/>
  <c r="X969" i="3"/>
  <c r="X970" i="3"/>
  <c r="X971" i="3"/>
  <c r="X972" i="3"/>
  <c r="X973" i="3"/>
  <c r="X974" i="3"/>
  <c r="X975" i="3"/>
  <c r="X976" i="3"/>
  <c r="X977" i="3"/>
  <c r="X978" i="3"/>
  <c r="X979" i="3"/>
  <c r="X980" i="3"/>
  <c r="X981" i="3"/>
  <c r="X982" i="3"/>
  <c r="X983" i="3"/>
  <c r="X984" i="3"/>
  <c r="X985" i="3"/>
  <c r="X986" i="3"/>
  <c r="X987" i="3"/>
  <c r="X988" i="3"/>
  <c r="X989" i="3"/>
  <c r="X4" i="3"/>
  <c r="AB4" i="3" s="1"/>
  <c r="AC3" i="3"/>
  <c r="X3" i="3"/>
  <c r="A1001" i="9"/>
  <c r="A1002" i="9" s="1"/>
  <c r="C1001" i="9"/>
  <c r="D1001" i="9"/>
  <c r="E1001" i="9"/>
  <c r="F1001" i="9"/>
  <c r="G1001" i="9"/>
  <c r="I1001" i="9"/>
  <c r="J1001" i="9"/>
  <c r="K1001" i="9"/>
  <c r="L1001" i="9" s="1"/>
  <c r="A509" i="9"/>
  <c r="A510" i="9"/>
  <c r="C9" i="8"/>
  <c r="C10" i="8" s="1"/>
  <c r="C11" i="8" s="1"/>
  <c r="C7" i="12"/>
  <c r="D7" i="12" s="1"/>
  <c r="D8" i="12" s="1"/>
  <c r="D9" i="12" s="1"/>
  <c r="F9" i="12" s="1"/>
  <c r="G9" i="12" s="1"/>
  <c r="G8" i="12"/>
  <c r="F8" i="12"/>
  <c r="D4" i="12"/>
  <c r="A507" i="9"/>
  <c r="C507" i="9" s="1"/>
  <c r="D507" i="9" s="1"/>
  <c r="A501" i="9"/>
  <c r="C501" i="9"/>
  <c r="D501" i="9"/>
  <c r="G501" i="9" s="1"/>
  <c r="I501" i="9" s="1"/>
  <c r="J501" i="9" s="1"/>
  <c r="E501" i="9"/>
  <c r="F501" i="9"/>
  <c r="A502" i="9"/>
  <c r="A503" i="9" s="1"/>
  <c r="C502" i="9"/>
  <c r="D502" i="9" s="1"/>
  <c r="E502" i="9"/>
  <c r="F502" i="9" s="1"/>
  <c r="A359" i="9"/>
  <c r="A360" i="9" s="1"/>
  <c r="A361" i="9" s="1"/>
  <c r="C361" i="9" s="1"/>
  <c r="C359" i="9"/>
  <c r="D359" i="9" s="1"/>
  <c r="E359" i="9"/>
  <c r="F359" i="9"/>
  <c r="G359" i="9"/>
  <c r="I359" i="9"/>
  <c r="J359" i="9"/>
  <c r="K359" i="9"/>
  <c r="L359" i="9" s="1"/>
  <c r="C360" i="9"/>
  <c r="D360" i="9" s="1"/>
  <c r="E360" i="9"/>
  <c r="F360" i="9" s="1"/>
  <c r="D361" i="9"/>
  <c r="E361" i="9"/>
  <c r="F361" i="9" s="1"/>
  <c r="A362" i="9"/>
  <c r="C362" i="9"/>
  <c r="D362" i="9" s="1"/>
  <c r="BA9" i="8"/>
  <c r="D9" i="8"/>
  <c r="J9" i="8" s="1"/>
  <c r="K9" i="8" s="1"/>
  <c r="B9" i="8"/>
  <c r="B10" i="8" s="1"/>
  <c r="J7" i="9"/>
  <c r="I7" i="9"/>
  <c r="E9" i="9"/>
  <c r="F9" i="9" s="1"/>
  <c r="E8" i="9"/>
  <c r="F8" i="9" s="1"/>
  <c r="C9" i="9"/>
  <c r="D9" i="9" s="1"/>
  <c r="C8" i="9"/>
  <c r="D8" i="9" s="1"/>
  <c r="A10" i="9"/>
  <c r="AN4" i="3"/>
  <c r="AO4" i="3" s="1"/>
  <c r="AN2" i="3"/>
  <c r="AD3" i="3" l="1"/>
  <c r="A1003" i="9"/>
  <c r="C1002" i="9"/>
  <c r="D1002" i="9" s="1"/>
  <c r="G1002" i="9" s="1"/>
  <c r="E1002" i="9"/>
  <c r="F1002" i="9" s="1"/>
  <c r="N1001" i="9"/>
  <c r="E510" i="9"/>
  <c r="F510" i="9" s="1"/>
  <c r="A511" i="9"/>
  <c r="C510" i="9"/>
  <c r="D510" i="9" s="1"/>
  <c r="G510" i="9" s="1"/>
  <c r="C509" i="9"/>
  <c r="D509" i="9" s="1"/>
  <c r="E509" i="9"/>
  <c r="F509" i="9" s="1"/>
  <c r="L9" i="8"/>
  <c r="G9" i="8" s="1"/>
  <c r="H9" i="8" s="1"/>
  <c r="F10" i="8"/>
  <c r="H9" i="12"/>
  <c r="I9" i="12" s="1"/>
  <c r="J9" i="12" s="1"/>
  <c r="G502" i="9"/>
  <c r="G360" i="9"/>
  <c r="I360" i="9" s="1"/>
  <c r="J360" i="9" s="1"/>
  <c r="A508" i="9"/>
  <c r="E507" i="9"/>
  <c r="F507" i="9" s="1"/>
  <c r="G507" i="9" s="1"/>
  <c r="E503" i="9"/>
  <c r="F503" i="9" s="1"/>
  <c r="C503" i="9"/>
  <c r="D503" i="9" s="1"/>
  <c r="G503" i="9" s="1"/>
  <c r="A504" i="9"/>
  <c r="I502" i="9"/>
  <c r="J502" i="9" s="1"/>
  <c r="K502" i="9"/>
  <c r="L502" i="9" s="1"/>
  <c r="K501" i="9"/>
  <c r="L501" i="9" s="1"/>
  <c r="N501" i="9" s="1"/>
  <c r="N359" i="9"/>
  <c r="E362" i="9"/>
  <c r="F362" i="9" s="1"/>
  <c r="G362" i="9" s="1"/>
  <c r="A363" i="9"/>
  <c r="G361" i="9"/>
  <c r="N9" i="8"/>
  <c r="G8" i="9"/>
  <c r="G9" i="9"/>
  <c r="E10" i="9"/>
  <c r="F10" i="9" s="1"/>
  <c r="C10" i="9"/>
  <c r="D10" i="9" s="1"/>
  <c r="A11" i="9"/>
  <c r="D10" i="8"/>
  <c r="C12" i="8"/>
  <c r="B11" i="8"/>
  <c r="AE4" i="3"/>
  <c r="O1001" i="9" l="1"/>
  <c r="Q1001" i="9" s="1"/>
  <c r="P1001" i="9"/>
  <c r="R1001" i="9" s="1"/>
  <c r="I1002" i="9"/>
  <c r="J1002" i="9" s="1"/>
  <c r="K1002" i="9"/>
  <c r="L1002" i="9" s="1"/>
  <c r="A1004" i="9"/>
  <c r="C1003" i="9"/>
  <c r="D1003" i="9" s="1"/>
  <c r="E1003" i="9"/>
  <c r="F1003" i="9" s="1"/>
  <c r="I510" i="9"/>
  <c r="J510" i="9" s="1"/>
  <c r="K510" i="9"/>
  <c r="L510" i="9" s="1"/>
  <c r="G509" i="9"/>
  <c r="E511" i="9"/>
  <c r="F511" i="9" s="1"/>
  <c r="A512" i="9"/>
  <c r="C511" i="9"/>
  <c r="D511" i="9" s="1"/>
  <c r="G511" i="9" s="1"/>
  <c r="AM9" i="8"/>
  <c r="AX9" i="8"/>
  <c r="AS9" i="8"/>
  <c r="AV9" i="8" s="1"/>
  <c r="AW9" i="8" s="1"/>
  <c r="F11" i="8"/>
  <c r="BA10" i="8"/>
  <c r="J10" i="8"/>
  <c r="D10" i="12"/>
  <c r="K360" i="9"/>
  <c r="L360" i="9" s="1"/>
  <c r="N502" i="9"/>
  <c r="I507" i="9"/>
  <c r="J507" i="9" s="1"/>
  <c r="K507" i="9"/>
  <c r="L507" i="9" s="1"/>
  <c r="C508" i="9"/>
  <c r="D508" i="9" s="1"/>
  <c r="E508" i="9"/>
  <c r="F508" i="9" s="1"/>
  <c r="O501" i="9"/>
  <c r="Q501" i="9" s="1"/>
  <c r="O502" i="9"/>
  <c r="Q502" i="9" s="1"/>
  <c r="P502" i="9"/>
  <c r="R502" i="9" s="1"/>
  <c r="K503" i="9"/>
  <c r="L503" i="9" s="1"/>
  <c r="I503" i="9"/>
  <c r="J503" i="9" s="1"/>
  <c r="A505" i="9"/>
  <c r="C504" i="9"/>
  <c r="D504" i="9" s="1"/>
  <c r="E504" i="9"/>
  <c r="F504" i="9" s="1"/>
  <c r="I362" i="9"/>
  <c r="J362" i="9" s="1"/>
  <c r="K362" i="9"/>
  <c r="L362" i="9" s="1"/>
  <c r="I361" i="9"/>
  <c r="J361" i="9" s="1"/>
  <c r="K361" i="9"/>
  <c r="L361" i="9" s="1"/>
  <c r="O359" i="9"/>
  <c r="Q359" i="9" s="1"/>
  <c r="A364" i="9"/>
  <c r="C363" i="9"/>
  <c r="D363" i="9" s="1"/>
  <c r="E363" i="9"/>
  <c r="F363" i="9" s="1"/>
  <c r="N360" i="9"/>
  <c r="O9" i="8"/>
  <c r="K9" i="9"/>
  <c r="L9" i="9" s="1"/>
  <c r="I9" i="9"/>
  <c r="J9" i="9" s="1"/>
  <c r="I8" i="9"/>
  <c r="J8" i="9" s="1"/>
  <c r="K8" i="9"/>
  <c r="G10" i="9"/>
  <c r="L8" i="9"/>
  <c r="C11" i="9"/>
  <c r="D11" i="9" s="1"/>
  <c r="E11" i="9"/>
  <c r="F11" i="9" s="1"/>
  <c r="A12" i="9"/>
  <c r="B12" i="8"/>
  <c r="C13" i="8"/>
  <c r="D11" i="8"/>
  <c r="AS4" i="3"/>
  <c r="G5" i="3"/>
  <c r="G6" i="3" s="1"/>
  <c r="G7" i="3" s="1"/>
  <c r="G8" i="3" s="1"/>
  <c r="G9" i="3" s="1"/>
  <c r="G10" i="3" s="1"/>
  <c r="G11" i="3" s="1"/>
  <c r="F5" i="3"/>
  <c r="AB5" i="3" s="1"/>
  <c r="H4" i="3"/>
  <c r="I4" i="3" s="1"/>
  <c r="G1003" i="9" l="1"/>
  <c r="A1005" i="9"/>
  <c r="C1004" i="9"/>
  <c r="D1004" i="9" s="1"/>
  <c r="E1004" i="9"/>
  <c r="F1004" i="9" s="1"/>
  <c r="N1002" i="9"/>
  <c r="K511" i="9"/>
  <c r="L511" i="9" s="1"/>
  <c r="I511" i="9"/>
  <c r="J511" i="9" s="1"/>
  <c r="N511" i="9" s="1"/>
  <c r="E512" i="9"/>
  <c r="F512" i="9" s="1"/>
  <c r="A513" i="9"/>
  <c r="C512" i="9"/>
  <c r="D512" i="9" s="1"/>
  <c r="G512" i="9" s="1"/>
  <c r="I509" i="9"/>
  <c r="J509" i="9" s="1"/>
  <c r="K509" i="9"/>
  <c r="L509" i="9" s="1"/>
  <c r="N510" i="9"/>
  <c r="R9" i="8"/>
  <c r="AJ9" i="8"/>
  <c r="AY9" i="8"/>
  <c r="K10" i="8"/>
  <c r="L10" i="8" s="1"/>
  <c r="G10" i="8" s="1"/>
  <c r="H10" i="8" s="1"/>
  <c r="U9" i="8"/>
  <c r="F12" i="8"/>
  <c r="N10" i="8"/>
  <c r="J11" i="8"/>
  <c r="BA11" i="8"/>
  <c r="D11" i="12"/>
  <c r="D12" i="12" s="1"/>
  <c r="D13" i="12"/>
  <c r="N503" i="9"/>
  <c r="O503" i="9" s="1"/>
  <c r="Q503" i="9" s="1"/>
  <c r="N507" i="9"/>
  <c r="O507" i="9"/>
  <c r="Q507" i="9" s="1"/>
  <c r="G508" i="9"/>
  <c r="C505" i="9"/>
  <c r="D505" i="9" s="1"/>
  <c r="G505" i="9" s="1"/>
  <c r="E505" i="9"/>
  <c r="F505" i="9" s="1"/>
  <c r="A506" i="9"/>
  <c r="G504" i="9"/>
  <c r="G363" i="9"/>
  <c r="A365" i="9"/>
  <c r="E364" i="9"/>
  <c r="F364" i="9" s="1"/>
  <c r="C364" i="9"/>
  <c r="D364" i="9" s="1"/>
  <c r="N361" i="9"/>
  <c r="O360" i="9"/>
  <c r="Q360" i="9" s="1"/>
  <c r="P360" i="9"/>
  <c r="R360" i="9" s="1"/>
  <c r="N362" i="9"/>
  <c r="BB9" i="8"/>
  <c r="N8" i="9"/>
  <c r="K10" i="9"/>
  <c r="L10" i="9" s="1"/>
  <c r="I10" i="9"/>
  <c r="J10" i="9" s="1"/>
  <c r="N9" i="9"/>
  <c r="G11" i="9"/>
  <c r="E12" i="9"/>
  <c r="F12" i="9" s="1"/>
  <c r="C12" i="9"/>
  <c r="D12" i="9" s="1"/>
  <c r="G12" i="9" s="1"/>
  <c r="A13" i="9"/>
  <c r="C14" i="8"/>
  <c r="B13" i="8"/>
  <c r="D12" i="8"/>
  <c r="AE5" i="3"/>
  <c r="AN5" i="3"/>
  <c r="AO5" i="3" s="1"/>
  <c r="AG4" i="3"/>
  <c r="AQ5" i="3"/>
  <c r="G12" i="3"/>
  <c r="H5" i="3"/>
  <c r="I5" i="3" s="1"/>
  <c r="F6" i="3"/>
  <c r="AB6" i="3" s="1"/>
  <c r="AS10" i="8" l="1"/>
  <c r="AV10" i="8" s="1"/>
  <c r="AW10" i="8" s="1"/>
  <c r="AM10" i="8"/>
  <c r="K1003" i="9"/>
  <c r="L1003" i="9" s="1"/>
  <c r="I1003" i="9"/>
  <c r="J1003" i="9" s="1"/>
  <c r="N1003" i="9" s="1"/>
  <c r="O1002" i="9"/>
  <c r="Q1002" i="9" s="1"/>
  <c r="P1002" i="9"/>
  <c r="R1002" i="9" s="1"/>
  <c r="G1004" i="9"/>
  <c r="C1005" i="9"/>
  <c r="D1005" i="9" s="1"/>
  <c r="G1005" i="9" s="1"/>
  <c r="E1005" i="9"/>
  <c r="F1005" i="9" s="1"/>
  <c r="A1006" i="9"/>
  <c r="N509" i="9"/>
  <c r="O511" i="9"/>
  <c r="Q511" i="9" s="1"/>
  <c r="P511" i="9"/>
  <c r="R511" i="9" s="1"/>
  <c r="P510" i="9"/>
  <c r="R510" i="9" s="1"/>
  <c r="O510" i="9"/>
  <c r="Q510" i="9" s="1"/>
  <c r="K512" i="9"/>
  <c r="L512" i="9" s="1"/>
  <c r="I512" i="9"/>
  <c r="J512" i="9" s="1"/>
  <c r="N512" i="9" s="1"/>
  <c r="C513" i="9"/>
  <c r="D513" i="9" s="1"/>
  <c r="A514" i="9"/>
  <c r="E513" i="9"/>
  <c r="F513" i="9" s="1"/>
  <c r="O10" i="8"/>
  <c r="AJ10" i="8" s="1"/>
  <c r="AP9" i="8"/>
  <c r="AQ9" i="8" s="1"/>
  <c r="AX10" i="8"/>
  <c r="K11" i="8"/>
  <c r="L11" i="8" s="1"/>
  <c r="G11" i="8" s="1"/>
  <c r="H11" i="8" s="1"/>
  <c r="N11" i="8"/>
  <c r="F13" i="8"/>
  <c r="BA12" i="8"/>
  <c r="J12" i="8"/>
  <c r="P503" i="9"/>
  <c r="R503" i="9" s="1"/>
  <c r="G364" i="9"/>
  <c r="P9" i="9"/>
  <c r="R9" i="9" s="1"/>
  <c r="I508" i="9"/>
  <c r="J508" i="9" s="1"/>
  <c r="K508" i="9"/>
  <c r="L508" i="9" s="1"/>
  <c r="C506" i="9"/>
  <c r="D506" i="9" s="1"/>
  <c r="E506" i="9"/>
  <c r="F506" i="9" s="1"/>
  <c r="K504" i="9"/>
  <c r="L504" i="9" s="1"/>
  <c r="I504" i="9"/>
  <c r="J504" i="9" s="1"/>
  <c r="I505" i="9"/>
  <c r="J505" i="9" s="1"/>
  <c r="K505" i="9"/>
  <c r="L505" i="9" s="1"/>
  <c r="P362" i="9"/>
  <c r="R362" i="9" s="1"/>
  <c r="O362" i="9"/>
  <c r="Q362" i="9" s="1"/>
  <c r="K364" i="9"/>
  <c r="L364" i="9" s="1"/>
  <c r="I364" i="9"/>
  <c r="J364" i="9" s="1"/>
  <c r="N364" i="9" s="1"/>
  <c r="O361" i="9"/>
  <c r="Q361" i="9" s="1"/>
  <c r="P361" i="9"/>
  <c r="R361" i="9" s="1"/>
  <c r="C365" i="9"/>
  <c r="D365" i="9" s="1"/>
  <c r="E365" i="9"/>
  <c r="F365" i="9" s="1"/>
  <c r="A366" i="9"/>
  <c r="I363" i="9"/>
  <c r="J363" i="9" s="1"/>
  <c r="K363" i="9"/>
  <c r="L363" i="9" s="1"/>
  <c r="V9" i="8"/>
  <c r="X9" i="8" s="1"/>
  <c r="BC9" i="8"/>
  <c r="O8" i="9"/>
  <c r="Q8" i="9" s="1"/>
  <c r="P8" i="9"/>
  <c r="R8" i="9" s="1"/>
  <c r="O9" i="9"/>
  <c r="Q9" i="9" s="1"/>
  <c r="N10" i="9"/>
  <c r="P10" i="9" s="1"/>
  <c r="R10" i="9" s="1"/>
  <c r="I12" i="9"/>
  <c r="J12" i="9" s="1"/>
  <c r="K12" i="9"/>
  <c r="L12" i="9" s="1"/>
  <c r="K11" i="9"/>
  <c r="L11" i="9" s="1"/>
  <c r="I11" i="9"/>
  <c r="J11" i="9" s="1"/>
  <c r="E13" i="9"/>
  <c r="F13" i="9" s="1"/>
  <c r="C13" i="9"/>
  <c r="D13" i="9" s="1"/>
  <c r="A14" i="9"/>
  <c r="D13" i="8"/>
  <c r="B14" i="8"/>
  <c r="C15" i="8"/>
  <c r="AE6" i="3"/>
  <c r="AN6" i="3"/>
  <c r="AO6" i="3" s="1"/>
  <c r="L4" i="3"/>
  <c r="AF5" i="3"/>
  <c r="AG5" i="3"/>
  <c r="AH4" i="3"/>
  <c r="AQ6" i="3"/>
  <c r="G13" i="3"/>
  <c r="H6" i="3"/>
  <c r="I6" i="3" s="1"/>
  <c r="F7" i="3"/>
  <c r="AB7" i="3" s="1"/>
  <c r="N4" i="3" l="1"/>
  <c r="M4" i="3"/>
  <c r="AM11" i="8"/>
  <c r="E1006" i="9"/>
  <c r="F1006" i="9" s="1"/>
  <c r="A1007" i="9"/>
  <c r="C1006" i="9"/>
  <c r="D1006" i="9" s="1"/>
  <c r="I1004" i="9"/>
  <c r="J1004" i="9" s="1"/>
  <c r="N1004" i="9" s="1"/>
  <c r="K1004" i="9"/>
  <c r="L1004" i="9" s="1"/>
  <c r="K1005" i="9"/>
  <c r="L1005" i="9" s="1"/>
  <c r="I1005" i="9"/>
  <c r="J1005" i="9" s="1"/>
  <c r="N1005" i="9" s="1"/>
  <c r="O1003" i="9"/>
  <c r="Q1003" i="9" s="1"/>
  <c r="P1003" i="9"/>
  <c r="R1003" i="9" s="1"/>
  <c r="E514" i="9"/>
  <c r="F514" i="9" s="1"/>
  <c r="C514" i="9"/>
  <c r="D514" i="9" s="1"/>
  <c r="G514" i="9" s="1"/>
  <c r="A515" i="9"/>
  <c r="P512" i="9"/>
  <c r="R512" i="9" s="1"/>
  <c r="O512" i="9"/>
  <c r="Q512" i="9" s="1"/>
  <c r="G513" i="9"/>
  <c r="P509" i="9"/>
  <c r="R509" i="9" s="1"/>
  <c r="O509" i="9"/>
  <c r="Q509" i="9" s="1"/>
  <c r="R10" i="8"/>
  <c r="BB10" i="8"/>
  <c r="U10" i="8"/>
  <c r="AP10" i="8" s="1"/>
  <c r="AQ10" i="8" s="1"/>
  <c r="AY10" i="8"/>
  <c r="AS11" i="8"/>
  <c r="AV11" i="8" s="1"/>
  <c r="AW11" i="8" s="1"/>
  <c r="O11" i="8"/>
  <c r="AJ11" i="8" s="1"/>
  <c r="AX11" i="8"/>
  <c r="K12" i="8"/>
  <c r="L12" i="8" s="1"/>
  <c r="G12" i="8" s="1"/>
  <c r="H12" i="8" s="1"/>
  <c r="N12" i="8"/>
  <c r="F14" i="8"/>
  <c r="J13" i="8"/>
  <c r="BA13" i="8"/>
  <c r="N508" i="9"/>
  <c r="N363" i="9"/>
  <c r="O508" i="9"/>
  <c r="Q508" i="9" s="1"/>
  <c r="P508" i="9"/>
  <c r="R508" i="9" s="1"/>
  <c r="N504" i="9"/>
  <c r="G506" i="9"/>
  <c r="N505" i="9"/>
  <c r="O363" i="9"/>
  <c r="Q363" i="9" s="1"/>
  <c r="P363" i="9"/>
  <c r="R363" i="9" s="1"/>
  <c r="A367" i="9"/>
  <c r="C366" i="9"/>
  <c r="D366" i="9" s="1"/>
  <c r="E366" i="9"/>
  <c r="F366" i="9" s="1"/>
  <c r="G365" i="9"/>
  <c r="O364" i="9"/>
  <c r="Q364" i="9" s="1"/>
  <c r="P364" i="9"/>
  <c r="R364" i="9" s="1"/>
  <c r="O10" i="9"/>
  <c r="Q10" i="9" s="1"/>
  <c r="G13" i="9"/>
  <c r="K13" i="9"/>
  <c r="L13" i="9" s="1"/>
  <c r="I13" i="9"/>
  <c r="J13" i="9" s="1"/>
  <c r="N12" i="9"/>
  <c r="N11" i="9"/>
  <c r="P11" i="9" s="1"/>
  <c r="R11" i="9" s="1"/>
  <c r="C14" i="9"/>
  <c r="D14" i="9" s="1"/>
  <c r="E14" i="9"/>
  <c r="F14" i="9" s="1"/>
  <c r="A15" i="9"/>
  <c r="B15" i="8"/>
  <c r="C16" i="8"/>
  <c r="D14" i="8"/>
  <c r="AE7" i="3"/>
  <c r="AN7" i="3"/>
  <c r="AO7" i="3" s="1"/>
  <c r="L5" i="3"/>
  <c r="AF6" i="3"/>
  <c r="AG6" i="3"/>
  <c r="AH5" i="3"/>
  <c r="AQ7" i="3"/>
  <c r="G14" i="3"/>
  <c r="F8" i="3"/>
  <c r="AB8" i="3" s="1"/>
  <c r="H7" i="3"/>
  <c r="I7" i="3" s="1"/>
  <c r="N5" i="3" l="1"/>
  <c r="M5" i="3"/>
  <c r="AS12" i="8"/>
  <c r="AV12" i="8" s="1"/>
  <c r="AW12" i="8" s="1"/>
  <c r="AM12" i="8"/>
  <c r="O1004" i="9"/>
  <c r="Q1004" i="9" s="1"/>
  <c r="P1004" i="9"/>
  <c r="R1004" i="9" s="1"/>
  <c r="O1005" i="9"/>
  <c r="Q1005" i="9" s="1"/>
  <c r="P1005" i="9"/>
  <c r="R1005" i="9" s="1"/>
  <c r="G1006" i="9"/>
  <c r="C1007" i="9"/>
  <c r="D1007" i="9" s="1"/>
  <c r="A1008" i="9"/>
  <c r="E1007" i="9"/>
  <c r="F1007" i="9" s="1"/>
  <c r="I513" i="9"/>
  <c r="J513" i="9" s="1"/>
  <c r="K513" i="9"/>
  <c r="L513" i="9" s="1"/>
  <c r="E515" i="9"/>
  <c r="F515" i="9" s="1"/>
  <c r="A516" i="9"/>
  <c r="C515" i="9"/>
  <c r="D515" i="9" s="1"/>
  <c r="G515" i="9" s="1"/>
  <c r="I514" i="9"/>
  <c r="J514" i="9" s="1"/>
  <c r="K514" i="9"/>
  <c r="L514" i="9" s="1"/>
  <c r="R11" i="8"/>
  <c r="U11" i="8"/>
  <c r="BC10" i="8"/>
  <c r="V10" i="8"/>
  <c r="X10" i="8" s="1"/>
  <c r="BB11" i="8"/>
  <c r="O12" i="8"/>
  <c r="AJ12" i="8" s="1"/>
  <c r="AX12" i="8"/>
  <c r="AY11" i="8"/>
  <c r="K13" i="8"/>
  <c r="L13" i="8" s="1"/>
  <c r="G13" i="8" s="1"/>
  <c r="H13" i="8" s="1"/>
  <c r="N13" i="8"/>
  <c r="J14" i="8"/>
  <c r="F15" i="8"/>
  <c r="BA14" i="8"/>
  <c r="O504" i="9"/>
  <c r="Q504" i="9" s="1"/>
  <c r="P504" i="9"/>
  <c r="R504" i="9" s="1"/>
  <c r="O505" i="9"/>
  <c r="Q505" i="9" s="1"/>
  <c r="P505" i="9"/>
  <c r="R505" i="9" s="1"/>
  <c r="I506" i="9"/>
  <c r="J506" i="9" s="1"/>
  <c r="K506" i="9"/>
  <c r="L506" i="9" s="1"/>
  <c r="I365" i="9"/>
  <c r="J365" i="9" s="1"/>
  <c r="K365" i="9"/>
  <c r="L365" i="9" s="1"/>
  <c r="G366" i="9"/>
  <c r="A368" i="9"/>
  <c r="C367" i="9"/>
  <c r="D367" i="9" s="1"/>
  <c r="E367" i="9"/>
  <c r="F367" i="9" s="1"/>
  <c r="P12" i="9"/>
  <c r="R12" i="9" s="1"/>
  <c r="O11" i="9"/>
  <c r="Q11" i="9" s="1"/>
  <c r="O12" i="9"/>
  <c r="Q12" i="9" s="1"/>
  <c r="N13" i="9"/>
  <c r="P13" i="9" s="1"/>
  <c r="R13" i="9" s="1"/>
  <c r="G14" i="9"/>
  <c r="E15" i="9"/>
  <c r="F15" i="9" s="1"/>
  <c r="C15" i="9"/>
  <c r="D15" i="9" s="1"/>
  <c r="A16" i="9"/>
  <c r="B16" i="8"/>
  <c r="C17" i="8"/>
  <c r="D15" i="8"/>
  <c r="AE8" i="3"/>
  <c r="AN8" i="3"/>
  <c r="AO8" i="3" s="1"/>
  <c r="L6" i="3"/>
  <c r="AF7" i="3"/>
  <c r="AG7" i="3"/>
  <c r="O4" i="3"/>
  <c r="AH6" i="3"/>
  <c r="AQ8" i="3"/>
  <c r="G15" i="3"/>
  <c r="F9" i="3"/>
  <c r="AB9" i="3" s="1"/>
  <c r="H8" i="3"/>
  <c r="I8" i="3" s="1"/>
  <c r="R4" i="3" l="1"/>
  <c r="Q4" i="3"/>
  <c r="N6" i="3"/>
  <c r="M6" i="3"/>
  <c r="AM13" i="8"/>
  <c r="BC11" i="8"/>
  <c r="AP11" i="8"/>
  <c r="AQ11" i="8" s="1"/>
  <c r="C1008" i="9"/>
  <c r="D1008" i="9" s="1"/>
  <c r="E1008" i="9"/>
  <c r="F1008" i="9" s="1"/>
  <c r="G1007" i="9"/>
  <c r="I1006" i="9"/>
  <c r="J1006" i="9" s="1"/>
  <c r="K1006" i="9"/>
  <c r="L1006" i="9" s="1"/>
  <c r="E516" i="9"/>
  <c r="F516" i="9" s="1"/>
  <c r="C516" i="9"/>
  <c r="D516" i="9" s="1"/>
  <c r="G516" i="9" s="1"/>
  <c r="A517" i="9"/>
  <c r="K515" i="9"/>
  <c r="L515" i="9" s="1"/>
  <c r="I515" i="9"/>
  <c r="J515" i="9" s="1"/>
  <c r="N515" i="9" s="1"/>
  <c r="N514" i="9"/>
  <c r="N513" i="9"/>
  <c r="R12" i="8"/>
  <c r="V11" i="8"/>
  <c r="X11" i="8" s="1"/>
  <c r="U12" i="8"/>
  <c r="BB12" i="8"/>
  <c r="AS13" i="8"/>
  <c r="AV13" i="8" s="1"/>
  <c r="AW13" i="8" s="1"/>
  <c r="AY12" i="8"/>
  <c r="AX13" i="8"/>
  <c r="O13" i="8"/>
  <c r="AJ13" i="8" s="1"/>
  <c r="K14" i="8"/>
  <c r="L14" i="8" s="1"/>
  <c r="G14" i="8" s="1"/>
  <c r="H14" i="8" s="1"/>
  <c r="N14" i="8"/>
  <c r="J15" i="8"/>
  <c r="F16" i="8"/>
  <c r="BA15" i="8"/>
  <c r="N506" i="9"/>
  <c r="P507" i="9" s="1"/>
  <c r="R507" i="9" s="1"/>
  <c r="G367" i="9"/>
  <c r="A369" i="9"/>
  <c r="C368" i="9"/>
  <c r="D368" i="9" s="1"/>
  <c r="E368" i="9"/>
  <c r="F368" i="9" s="1"/>
  <c r="I366" i="9"/>
  <c r="J366" i="9" s="1"/>
  <c r="N366" i="9" s="1"/>
  <c r="K366" i="9"/>
  <c r="L366" i="9" s="1"/>
  <c r="N365" i="9"/>
  <c r="O13" i="9"/>
  <c r="Q13" i="9" s="1"/>
  <c r="I14" i="9"/>
  <c r="J14" i="9" s="1"/>
  <c r="K14" i="9"/>
  <c r="L14" i="9" s="1"/>
  <c r="G15" i="9"/>
  <c r="C16" i="9"/>
  <c r="D16" i="9" s="1"/>
  <c r="E16" i="9"/>
  <c r="F16" i="9" s="1"/>
  <c r="A17" i="9"/>
  <c r="B17" i="8"/>
  <c r="C18" i="8"/>
  <c r="D16" i="8"/>
  <c r="AH7" i="3"/>
  <c r="AE9" i="3"/>
  <c r="AN9" i="3"/>
  <c r="AO9" i="3" s="1"/>
  <c r="L7" i="3"/>
  <c r="AF8" i="3"/>
  <c r="AG8" i="3"/>
  <c r="O5" i="3"/>
  <c r="R5" i="3" s="1"/>
  <c r="Z5" i="3" s="1"/>
  <c r="AQ9" i="3"/>
  <c r="G16" i="3"/>
  <c r="F10" i="3"/>
  <c r="AB10" i="3" s="1"/>
  <c r="H9" i="3"/>
  <c r="I9" i="3" s="1"/>
  <c r="Z4" i="3" l="1"/>
  <c r="W4" i="3"/>
  <c r="N7" i="3"/>
  <c r="M7" i="3"/>
  <c r="O6" i="3"/>
  <c r="W5" i="3"/>
  <c r="S4" i="3"/>
  <c r="U4" i="3" s="1"/>
  <c r="AC4" i="3"/>
  <c r="AM14" i="8"/>
  <c r="BC12" i="8"/>
  <c r="AP12" i="8"/>
  <c r="AQ12" i="8" s="1"/>
  <c r="N1006" i="9"/>
  <c r="K1007" i="9"/>
  <c r="L1007" i="9" s="1"/>
  <c r="I1007" i="9"/>
  <c r="J1007" i="9" s="1"/>
  <c r="N1007" i="9" s="1"/>
  <c r="G1008" i="9"/>
  <c r="P513" i="9"/>
  <c r="R513" i="9" s="1"/>
  <c r="O513" i="9"/>
  <c r="Q513" i="9" s="1"/>
  <c r="C517" i="9"/>
  <c r="D517" i="9" s="1"/>
  <c r="A518" i="9"/>
  <c r="E517" i="9"/>
  <c r="F517" i="9" s="1"/>
  <c r="P514" i="9"/>
  <c r="R514" i="9" s="1"/>
  <c r="O514" i="9"/>
  <c r="Q514" i="9" s="1"/>
  <c r="I516" i="9"/>
  <c r="J516" i="9" s="1"/>
  <c r="K516" i="9"/>
  <c r="L516" i="9" s="1"/>
  <c r="O515" i="9"/>
  <c r="Q515" i="9" s="1"/>
  <c r="P515" i="9"/>
  <c r="R515" i="9" s="1"/>
  <c r="R13" i="8"/>
  <c r="V12" i="8"/>
  <c r="X12" i="8" s="1"/>
  <c r="U13" i="8"/>
  <c r="BB13" i="8"/>
  <c r="AY13" i="8"/>
  <c r="O14" i="8"/>
  <c r="AJ14" i="8" s="1"/>
  <c r="AX14" i="8"/>
  <c r="K15" i="8"/>
  <c r="L15" i="8" s="1"/>
  <c r="G15" i="8" s="1"/>
  <c r="H15" i="8" s="1"/>
  <c r="AS14" i="8"/>
  <c r="AV14" i="8" s="1"/>
  <c r="AW14" i="8" s="1"/>
  <c r="N15" i="8"/>
  <c r="J16" i="8"/>
  <c r="F17" i="8"/>
  <c r="BA16" i="8"/>
  <c r="O506" i="9"/>
  <c r="Q506" i="9" s="1"/>
  <c r="P506" i="9"/>
  <c r="R506" i="9" s="1"/>
  <c r="P365" i="9"/>
  <c r="R365" i="9" s="1"/>
  <c r="O365" i="9"/>
  <c r="Q365" i="9" s="1"/>
  <c r="P366" i="9"/>
  <c r="R366" i="9" s="1"/>
  <c r="O366" i="9"/>
  <c r="Q366" i="9" s="1"/>
  <c r="C369" i="9"/>
  <c r="D369" i="9" s="1"/>
  <c r="E369" i="9"/>
  <c r="F369" i="9" s="1"/>
  <c r="A370" i="9"/>
  <c r="G368" i="9"/>
  <c r="I367" i="9"/>
  <c r="J367" i="9" s="1"/>
  <c r="N367" i="9" s="1"/>
  <c r="K367" i="9"/>
  <c r="L367" i="9" s="1"/>
  <c r="I15" i="9"/>
  <c r="J15" i="9" s="1"/>
  <c r="K15" i="9"/>
  <c r="L15" i="9" s="1"/>
  <c r="N14" i="9"/>
  <c r="P14" i="9" s="1"/>
  <c r="R14" i="9" s="1"/>
  <c r="G16" i="9"/>
  <c r="C17" i="9"/>
  <c r="D17" i="9" s="1"/>
  <c r="E17" i="9"/>
  <c r="F17" i="9" s="1"/>
  <c r="A18" i="9"/>
  <c r="C19" i="8"/>
  <c r="B18" i="8"/>
  <c r="D17" i="8"/>
  <c r="AE10" i="3"/>
  <c r="AN10" i="3"/>
  <c r="AO10" i="3" s="1"/>
  <c r="L8" i="3"/>
  <c r="AF9" i="3"/>
  <c r="AG9" i="3"/>
  <c r="AH8" i="3"/>
  <c r="AQ10" i="3"/>
  <c r="F11" i="3"/>
  <c r="AB11" i="3" s="1"/>
  <c r="G17" i="3"/>
  <c r="H10" i="3"/>
  <c r="I10" i="3" s="1"/>
  <c r="R6" i="3" l="1"/>
  <c r="N8" i="3"/>
  <c r="M8" i="3"/>
  <c r="AC5" i="3"/>
  <c r="S5" i="3"/>
  <c r="T5" i="3" s="1"/>
  <c r="T4" i="3"/>
  <c r="AM15" i="8"/>
  <c r="BC13" i="8"/>
  <c r="AP13" i="8"/>
  <c r="AQ13" i="8" s="1"/>
  <c r="P1006" i="9"/>
  <c r="R1006" i="9" s="1"/>
  <c r="O1006" i="9"/>
  <c r="Q1006" i="9" s="1"/>
  <c r="I1008" i="9"/>
  <c r="J1008" i="9" s="1"/>
  <c r="K1008" i="9"/>
  <c r="L1008" i="9" s="1"/>
  <c r="O1007" i="9"/>
  <c r="Q1007" i="9" s="1"/>
  <c r="P1007" i="9"/>
  <c r="R1007" i="9" s="1"/>
  <c r="N516" i="9"/>
  <c r="G517" i="9"/>
  <c r="E518" i="9"/>
  <c r="F518" i="9" s="1"/>
  <c r="C518" i="9"/>
  <c r="D518" i="9" s="1"/>
  <c r="G518" i="9" s="1"/>
  <c r="A519" i="9"/>
  <c r="R14" i="8"/>
  <c r="V13" i="8"/>
  <c r="X13" i="8" s="1"/>
  <c r="U14" i="8"/>
  <c r="BB14" i="8"/>
  <c r="AY14" i="8"/>
  <c r="AX15" i="8"/>
  <c r="AS15" i="8"/>
  <c r="AV15" i="8" s="1"/>
  <c r="AW15" i="8" s="1"/>
  <c r="O15" i="8"/>
  <c r="AJ15" i="8" s="1"/>
  <c r="K16" i="8"/>
  <c r="L16" i="8" s="1"/>
  <c r="G16" i="8" s="1"/>
  <c r="H16" i="8" s="1"/>
  <c r="N16" i="8"/>
  <c r="J17" i="8"/>
  <c r="F18" i="8"/>
  <c r="BA17" i="8"/>
  <c r="G369" i="9"/>
  <c r="I369" i="9"/>
  <c r="J369" i="9" s="1"/>
  <c r="K369" i="9"/>
  <c r="L369" i="9" s="1"/>
  <c r="O367" i="9"/>
  <c r="Q367" i="9" s="1"/>
  <c r="P367" i="9"/>
  <c r="R367" i="9" s="1"/>
  <c r="I368" i="9"/>
  <c r="J368" i="9" s="1"/>
  <c r="K368" i="9"/>
  <c r="L368" i="9" s="1"/>
  <c r="C370" i="9"/>
  <c r="D370" i="9" s="1"/>
  <c r="A371" i="9"/>
  <c r="E370" i="9"/>
  <c r="F370" i="9" s="1"/>
  <c r="O14" i="9"/>
  <c r="Q14" i="9" s="1"/>
  <c r="N15" i="9"/>
  <c r="P15" i="9" s="1"/>
  <c r="R15" i="9" s="1"/>
  <c r="I16" i="9"/>
  <c r="J16" i="9" s="1"/>
  <c r="K16" i="9"/>
  <c r="L16" i="9"/>
  <c r="G17" i="9"/>
  <c r="C18" i="9"/>
  <c r="D18" i="9" s="1"/>
  <c r="E18" i="9"/>
  <c r="F18" i="9" s="1"/>
  <c r="A19" i="9"/>
  <c r="B19" i="8"/>
  <c r="D18" i="8"/>
  <c r="C20" i="8"/>
  <c r="AE11" i="3"/>
  <c r="AN11" i="3"/>
  <c r="AO11" i="3" s="1"/>
  <c r="AF10" i="3"/>
  <c r="AG10" i="3"/>
  <c r="O7" i="3"/>
  <c r="R7" i="3" s="1"/>
  <c r="Z7" i="3" s="1"/>
  <c r="AH9" i="3"/>
  <c r="AQ11" i="3"/>
  <c r="F12" i="3"/>
  <c r="AB12" i="3" s="1"/>
  <c r="H11" i="3"/>
  <c r="I11" i="3" s="1"/>
  <c r="G18" i="3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S6" i="3" l="1"/>
  <c r="T6" i="3" s="1"/>
  <c r="Z6" i="3"/>
  <c r="W6" i="3"/>
  <c r="AC6" i="3"/>
  <c r="U5" i="3"/>
  <c r="AC7" i="3"/>
  <c r="BC14" i="8"/>
  <c r="AP14" i="8"/>
  <c r="AQ14" i="8" s="1"/>
  <c r="AM16" i="8"/>
  <c r="N1008" i="9"/>
  <c r="C519" i="9"/>
  <c r="D519" i="9" s="1"/>
  <c r="E519" i="9"/>
  <c r="F519" i="9" s="1"/>
  <c r="A520" i="9"/>
  <c r="K517" i="9"/>
  <c r="L517" i="9" s="1"/>
  <c r="I517" i="9"/>
  <c r="J517" i="9" s="1"/>
  <c r="N517" i="9" s="1"/>
  <c r="I518" i="9"/>
  <c r="J518" i="9" s="1"/>
  <c r="K518" i="9"/>
  <c r="L518" i="9" s="1"/>
  <c r="P516" i="9"/>
  <c r="R516" i="9" s="1"/>
  <c r="O516" i="9"/>
  <c r="Q516" i="9" s="1"/>
  <c r="R15" i="8"/>
  <c r="V14" i="8"/>
  <c r="X14" i="8" s="1"/>
  <c r="BB15" i="8"/>
  <c r="AX16" i="8"/>
  <c r="AY15" i="8"/>
  <c r="AS16" i="8"/>
  <c r="AV16" i="8" s="1"/>
  <c r="AW16" i="8" s="1"/>
  <c r="U15" i="8"/>
  <c r="K17" i="8"/>
  <c r="L17" i="8" s="1"/>
  <c r="G17" i="8" s="1"/>
  <c r="H17" i="8" s="1"/>
  <c r="O16" i="8"/>
  <c r="AJ16" i="8" s="1"/>
  <c r="J18" i="8"/>
  <c r="N17" i="8"/>
  <c r="F19" i="8"/>
  <c r="BA18" i="8"/>
  <c r="A372" i="9"/>
  <c r="E371" i="9"/>
  <c r="F371" i="9" s="1"/>
  <c r="C371" i="9"/>
  <c r="D371" i="9" s="1"/>
  <c r="G370" i="9"/>
  <c r="N368" i="9"/>
  <c r="N369" i="9"/>
  <c r="O15" i="9"/>
  <c r="Q15" i="9" s="1"/>
  <c r="I17" i="9"/>
  <c r="J17" i="9" s="1"/>
  <c r="K17" i="9"/>
  <c r="L17" i="9" s="1"/>
  <c r="N16" i="9"/>
  <c r="P16" i="9" s="1"/>
  <c r="R16" i="9" s="1"/>
  <c r="G18" i="9"/>
  <c r="E19" i="9"/>
  <c r="F19" i="9" s="1"/>
  <c r="C19" i="9"/>
  <c r="D19" i="9" s="1"/>
  <c r="A20" i="9"/>
  <c r="D19" i="8"/>
  <c r="C21" i="8"/>
  <c r="B20" i="8"/>
  <c r="O8" i="3"/>
  <c r="R8" i="3" s="1"/>
  <c r="Z8" i="3" s="1"/>
  <c r="AE12" i="3"/>
  <c r="AN12" i="3"/>
  <c r="AO12" i="3" s="1"/>
  <c r="L10" i="3"/>
  <c r="L9" i="3"/>
  <c r="AG11" i="3"/>
  <c r="AF11" i="3"/>
  <c r="AH10" i="3"/>
  <c r="G29" i="3"/>
  <c r="AQ12" i="3"/>
  <c r="F13" i="3"/>
  <c r="AB13" i="3" s="1"/>
  <c r="H12" i="3"/>
  <c r="I12" i="3" s="1"/>
  <c r="U6" i="3" l="1"/>
  <c r="M9" i="3"/>
  <c r="N9" i="3"/>
  <c r="M10" i="3"/>
  <c r="N10" i="3"/>
  <c r="S7" i="3"/>
  <c r="U7" i="3" s="1"/>
  <c r="W7" i="3"/>
  <c r="S8" i="3"/>
  <c r="T8" i="3" s="1"/>
  <c r="AC8" i="3"/>
  <c r="W8" i="3"/>
  <c r="AM17" i="8"/>
  <c r="BC15" i="8"/>
  <c r="AP15" i="8"/>
  <c r="AQ15" i="8" s="1"/>
  <c r="O1008" i="9"/>
  <c r="Q1008" i="9" s="1"/>
  <c r="P1008" i="9"/>
  <c r="R1008" i="9" s="1"/>
  <c r="E520" i="9"/>
  <c r="F520" i="9" s="1"/>
  <c r="C520" i="9"/>
  <c r="D520" i="9" s="1"/>
  <c r="G520" i="9" s="1"/>
  <c r="A521" i="9"/>
  <c r="N518" i="9"/>
  <c r="P517" i="9"/>
  <c r="R517" i="9" s="1"/>
  <c r="O517" i="9"/>
  <c r="Q517" i="9" s="1"/>
  <c r="G519" i="9"/>
  <c r="R16" i="8"/>
  <c r="U16" i="8"/>
  <c r="AX17" i="8"/>
  <c r="AY16" i="8"/>
  <c r="AS17" i="8"/>
  <c r="AV17" i="8" s="1"/>
  <c r="AW17" i="8" s="1"/>
  <c r="BB16" i="8"/>
  <c r="K18" i="8"/>
  <c r="L18" i="8" s="1"/>
  <c r="G18" i="8" s="1"/>
  <c r="H18" i="8" s="1"/>
  <c r="V15" i="8"/>
  <c r="X15" i="8" s="1"/>
  <c r="O17" i="8"/>
  <c r="AJ17" i="8" s="1"/>
  <c r="N18" i="8"/>
  <c r="J19" i="8"/>
  <c r="F20" i="8"/>
  <c r="BA19" i="8"/>
  <c r="O369" i="9"/>
  <c r="Q369" i="9" s="1"/>
  <c r="P369" i="9"/>
  <c r="R369" i="9" s="1"/>
  <c r="P368" i="9"/>
  <c r="R368" i="9" s="1"/>
  <c r="O368" i="9"/>
  <c r="Q368" i="9" s="1"/>
  <c r="I370" i="9"/>
  <c r="J370" i="9" s="1"/>
  <c r="K370" i="9"/>
  <c r="L370" i="9" s="1"/>
  <c r="G371" i="9"/>
  <c r="A373" i="9"/>
  <c r="C372" i="9"/>
  <c r="D372" i="9" s="1"/>
  <c r="E372" i="9"/>
  <c r="F372" i="9" s="1"/>
  <c r="O16" i="9"/>
  <c r="Q16" i="9" s="1"/>
  <c r="I18" i="9"/>
  <c r="J18" i="9" s="1"/>
  <c r="K18" i="9"/>
  <c r="L18" i="9" s="1"/>
  <c r="N17" i="9"/>
  <c r="P17" i="9" s="1"/>
  <c r="R17" i="9" s="1"/>
  <c r="G19" i="9"/>
  <c r="E20" i="9"/>
  <c r="F20" i="9" s="1"/>
  <c r="C20" i="9"/>
  <c r="D20" i="9" s="1"/>
  <c r="A21" i="9"/>
  <c r="C22" i="8"/>
  <c r="B21" i="8"/>
  <c r="D20" i="8"/>
  <c r="AE13" i="3"/>
  <c r="AN13" i="3"/>
  <c r="AO13" i="3" s="1"/>
  <c r="L11" i="3"/>
  <c r="AF12" i="3"/>
  <c r="AG12" i="3"/>
  <c r="AH11" i="3"/>
  <c r="G30" i="3"/>
  <c r="AQ13" i="3"/>
  <c r="F14" i="3"/>
  <c r="AB14" i="3" s="1"/>
  <c r="H13" i="3"/>
  <c r="I13" i="3" s="1"/>
  <c r="N11" i="3" l="1"/>
  <c r="M11" i="3"/>
  <c r="T7" i="3"/>
  <c r="O10" i="3"/>
  <c r="U8" i="3"/>
  <c r="O9" i="3"/>
  <c r="R9" i="3" s="1"/>
  <c r="Z9" i="3" s="1"/>
  <c r="AM18" i="8"/>
  <c r="V16" i="8"/>
  <c r="X16" i="8" s="1"/>
  <c r="AP16" i="8"/>
  <c r="AQ16" i="8" s="1"/>
  <c r="K519" i="9"/>
  <c r="L519" i="9" s="1"/>
  <c r="I519" i="9"/>
  <c r="J519" i="9" s="1"/>
  <c r="N519" i="9" s="1"/>
  <c r="C521" i="9"/>
  <c r="D521" i="9" s="1"/>
  <c r="E521" i="9"/>
  <c r="F521" i="9" s="1"/>
  <c r="A522" i="9"/>
  <c r="I520" i="9"/>
  <c r="J520" i="9" s="1"/>
  <c r="K520" i="9"/>
  <c r="L520" i="9" s="1"/>
  <c r="O518" i="9"/>
  <c r="Q518" i="9" s="1"/>
  <c r="P518" i="9"/>
  <c r="R518" i="9" s="1"/>
  <c r="R17" i="8"/>
  <c r="BC16" i="8"/>
  <c r="U17" i="8"/>
  <c r="AP17" i="8" s="1"/>
  <c r="AQ17" i="8" s="1"/>
  <c r="AY17" i="8"/>
  <c r="AS18" i="8"/>
  <c r="AV18" i="8" s="1"/>
  <c r="AW18" i="8" s="1"/>
  <c r="AX18" i="8"/>
  <c r="O18" i="8"/>
  <c r="AJ18" i="8" s="1"/>
  <c r="BB17" i="8"/>
  <c r="K19" i="8"/>
  <c r="L19" i="8" s="1"/>
  <c r="G19" i="8" s="1"/>
  <c r="H19" i="8" s="1"/>
  <c r="J20" i="8"/>
  <c r="N19" i="8"/>
  <c r="F21" i="8"/>
  <c r="BA20" i="8"/>
  <c r="G372" i="9"/>
  <c r="C373" i="9"/>
  <c r="D373" i="9" s="1"/>
  <c r="E373" i="9"/>
  <c r="F373" i="9" s="1"/>
  <c r="A374" i="9"/>
  <c r="I371" i="9"/>
  <c r="J371" i="9" s="1"/>
  <c r="K371" i="9"/>
  <c r="L371" i="9" s="1"/>
  <c r="N370" i="9"/>
  <c r="O17" i="9"/>
  <c r="Q17" i="9" s="1"/>
  <c r="I19" i="9"/>
  <c r="J19" i="9" s="1"/>
  <c r="K19" i="9"/>
  <c r="L19" i="9" s="1"/>
  <c r="G20" i="9"/>
  <c r="N18" i="9"/>
  <c r="P18" i="9" s="1"/>
  <c r="R18" i="9" s="1"/>
  <c r="C21" i="9"/>
  <c r="D21" i="9" s="1"/>
  <c r="E21" i="9"/>
  <c r="F21" i="9" s="1"/>
  <c r="A22" i="9"/>
  <c r="B22" i="8"/>
  <c r="C23" i="8"/>
  <c r="D21" i="8"/>
  <c r="AE14" i="3"/>
  <c r="AN14" i="3"/>
  <c r="AO14" i="3" s="1"/>
  <c r="L12" i="3"/>
  <c r="AF13" i="3"/>
  <c r="AG13" i="3"/>
  <c r="AH12" i="3"/>
  <c r="G31" i="3"/>
  <c r="AQ14" i="3"/>
  <c r="F15" i="3"/>
  <c r="AB15" i="3" s="1"/>
  <c r="H14" i="3"/>
  <c r="I14" i="3" s="1"/>
  <c r="N12" i="3" l="1"/>
  <c r="M12" i="3"/>
  <c r="R10" i="3"/>
  <c r="O11" i="3"/>
  <c r="S9" i="3"/>
  <c r="T9" i="3" s="1"/>
  <c r="AC9" i="3"/>
  <c r="AM19" i="8"/>
  <c r="V17" i="8"/>
  <c r="X17" i="8" s="1"/>
  <c r="BC17" i="8"/>
  <c r="G521" i="9"/>
  <c r="E522" i="9"/>
  <c r="F522" i="9" s="1"/>
  <c r="A523" i="9"/>
  <c r="C522" i="9"/>
  <c r="D522" i="9" s="1"/>
  <c r="G522" i="9" s="1"/>
  <c r="O519" i="9"/>
  <c r="Q519" i="9" s="1"/>
  <c r="P519" i="9"/>
  <c r="R519" i="9" s="1"/>
  <c r="N520" i="9"/>
  <c r="R18" i="8"/>
  <c r="BB18" i="8"/>
  <c r="U18" i="8"/>
  <c r="AY18" i="8"/>
  <c r="AX19" i="8"/>
  <c r="AS19" i="8"/>
  <c r="AV19" i="8" s="1"/>
  <c r="AW19" i="8" s="1"/>
  <c r="K20" i="8"/>
  <c r="L20" i="8" s="1"/>
  <c r="G20" i="8" s="1"/>
  <c r="H20" i="8" s="1"/>
  <c r="O19" i="8"/>
  <c r="AJ19" i="8" s="1"/>
  <c r="N20" i="8"/>
  <c r="J21" i="8"/>
  <c r="F22" i="8"/>
  <c r="BA21" i="8"/>
  <c r="G373" i="9"/>
  <c r="P370" i="9"/>
  <c r="R370" i="9" s="1"/>
  <c r="O370" i="9"/>
  <c r="Q370" i="9" s="1"/>
  <c r="K373" i="9"/>
  <c r="L373" i="9" s="1"/>
  <c r="I373" i="9"/>
  <c r="J373" i="9" s="1"/>
  <c r="N373" i="9" s="1"/>
  <c r="N371" i="9"/>
  <c r="C374" i="9"/>
  <c r="D374" i="9" s="1"/>
  <c r="E374" i="9"/>
  <c r="F374" i="9" s="1"/>
  <c r="A375" i="9"/>
  <c r="I372" i="9"/>
  <c r="J372" i="9" s="1"/>
  <c r="K372" i="9"/>
  <c r="L372" i="9" s="1"/>
  <c r="O18" i="9"/>
  <c r="Q18" i="9" s="1"/>
  <c r="K20" i="9"/>
  <c r="L20" i="9" s="1"/>
  <c r="I20" i="9"/>
  <c r="J20" i="9" s="1"/>
  <c r="N20" i="9" s="1"/>
  <c r="N19" i="9"/>
  <c r="P19" i="9" s="1"/>
  <c r="R19" i="9" s="1"/>
  <c r="G21" i="9"/>
  <c r="C22" i="9"/>
  <c r="D22" i="9" s="1"/>
  <c r="E22" i="9"/>
  <c r="F22" i="9" s="1"/>
  <c r="A23" i="9"/>
  <c r="B23" i="8"/>
  <c r="C24" i="8"/>
  <c r="D22" i="8"/>
  <c r="AE15" i="3"/>
  <c r="AN15" i="3"/>
  <c r="AO15" i="3" s="1"/>
  <c r="W9" i="3"/>
  <c r="L13" i="3"/>
  <c r="AG14" i="3"/>
  <c r="AF14" i="3"/>
  <c r="AH13" i="3"/>
  <c r="G32" i="3"/>
  <c r="AQ15" i="3"/>
  <c r="F16" i="3"/>
  <c r="AB16" i="3" s="1"/>
  <c r="H15" i="3"/>
  <c r="I15" i="3" s="1"/>
  <c r="S10" i="3" l="1"/>
  <c r="T10" i="3" s="1"/>
  <c r="Z10" i="3"/>
  <c r="W10" i="3"/>
  <c r="M13" i="3"/>
  <c r="N13" i="3"/>
  <c r="R11" i="3"/>
  <c r="AC10" i="3"/>
  <c r="O12" i="3"/>
  <c r="U9" i="3"/>
  <c r="BC18" i="8"/>
  <c r="AP18" i="8"/>
  <c r="AQ18" i="8" s="1"/>
  <c r="AM20" i="8"/>
  <c r="P520" i="9"/>
  <c r="R520" i="9" s="1"/>
  <c r="O520" i="9"/>
  <c r="Q520" i="9" s="1"/>
  <c r="I522" i="9"/>
  <c r="J522" i="9" s="1"/>
  <c r="K522" i="9"/>
  <c r="L522" i="9" s="1"/>
  <c r="E523" i="9"/>
  <c r="F523" i="9" s="1"/>
  <c r="C523" i="9"/>
  <c r="D523" i="9" s="1"/>
  <c r="G523" i="9" s="1"/>
  <c r="A524" i="9"/>
  <c r="K521" i="9"/>
  <c r="L521" i="9" s="1"/>
  <c r="I521" i="9"/>
  <c r="J521" i="9" s="1"/>
  <c r="N521" i="9" s="1"/>
  <c r="R19" i="8"/>
  <c r="V18" i="8"/>
  <c r="X18" i="8" s="1"/>
  <c r="BB19" i="8"/>
  <c r="AY19" i="8"/>
  <c r="AX20" i="8"/>
  <c r="AS20" i="8"/>
  <c r="AV20" i="8" s="1"/>
  <c r="AW20" i="8" s="1"/>
  <c r="O20" i="8"/>
  <c r="AJ20" i="8" s="1"/>
  <c r="U19" i="8"/>
  <c r="AP19" i="8" s="1"/>
  <c r="AQ19" i="8" s="1"/>
  <c r="K21" i="8"/>
  <c r="L21" i="8" s="1"/>
  <c r="G21" i="8" s="1"/>
  <c r="H21" i="8" s="1"/>
  <c r="J22" i="8"/>
  <c r="N21" i="8"/>
  <c r="F23" i="8"/>
  <c r="BA22" i="8"/>
  <c r="G374" i="9"/>
  <c r="O371" i="9"/>
  <c r="Q371" i="9" s="1"/>
  <c r="P371" i="9"/>
  <c r="R371" i="9" s="1"/>
  <c r="N372" i="9"/>
  <c r="A376" i="9"/>
  <c r="E375" i="9"/>
  <c r="F375" i="9" s="1"/>
  <c r="C375" i="9"/>
  <c r="D375" i="9" s="1"/>
  <c r="G375" i="9" s="1"/>
  <c r="O373" i="9"/>
  <c r="Q373" i="9" s="1"/>
  <c r="P373" i="9"/>
  <c r="R373" i="9" s="1"/>
  <c r="P20" i="9"/>
  <c r="R20" i="9" s="1"/>
  <c r="O19" i="9"/>
  <c r="Q19" i="9" s="1"/>
  <c r="O20" i="9"/>
  <c r="Q20" i="9" s="1"/>
  <c r="K21" i="9"/>
  <c r="L21" i="9" s="1"/>
  <c r="I21" i="9"/>
  <c r="J21" i="9" s="1"/>
  <c r="G22" i="9"/>
  <c r="E23" i="9"/>
  <c r="F23" i="9" s="1"/>
  <c r="C23" i="9"/>
  <c r="D23" i="9" s="1"/>
  <c r="A24" i="9"/>
  <c r="C25" i="8"/>
  <c r="B24" i="8"/>
  <c r="D23" i="8"/>
  <c r="AE16" i="3"/>
  <c r="AN16" i="3"/>
  <c r="AO16" i="3" s="1"/>
  <c r="L14" i="3"/>
  <c r="AG15" i="3"/>
  <c r="AF15" i="3"/>
  <c r="AH14" i="3"/>
  <c r="G33" i="3"/>
  <c r="AQ16" i="3"/>
  <c r="F17" i="3"/>
  <c r="AB17" i="3" s="1"/>
  <c r="H16" i="3"/>
  <c r="I16" i="3" s="1"/>
  <c r="U10" i="3" l="1"/>
  <c r="S11" i="3"/>
  <c r="T11" i="3" s="1"/>
  <c r="Z11" i="3"/>
  <c r="W11" i="3"/>
  <c r="AC11" i="3"/>
  <c r="R12" i="3"/>
  <c r="N14" i="3"/>
  <c r="M14" i="3"/>
  <c r="O13" i="3"/>
  <c r="L15" i="3"/>
  <c r="AM21" i="8"/>
  <c r="P521" i="9"/>
  <c r="R521" i="9" s="1"/>
  <c r="O521" i="9"/>
  <c r="Q521" i="9" s="1"/>
  <c r="C524" i="9"/>
  <c r="D524" i="9" s="1"/>
  <c r="A525" i="9"/>
  <c r="E524" i="9"/>
  <c r="F524" i="9" s="1"/>
  <c r="N522" i="9"/>
  <c r="K523" i="9"/>
  <c r="L523" i="9" s="1"/>
  <c r="I523" i="9"/>
  <c r="J523" i="9" s="1"/>
  <c r="N523" i="9" s="1"/>
  <c r="R20" i="8"/>
  <c r="AY20" i="8"/>
  <c r="U20" i="8"/>
  <c r="AP20" i="8" s="1"/>
  <c r="AQ20" i="8" s="1"/>
  <c r="V19" i="8"/>
  <c r="X19" i="8" s="1"/>
  <c r="AX21" i="8"/>
  <c r="AS21" i="8"/>
  <c r="AV21" i="8" s="1"/>
  <c r="AW21" i="8" s="1"/>
  <c r="O21" i="8"/>
  <c r="AJ21" i="8" s="1"/>
  <c r="BB20" i="8"/>
  <c r="K22" i="8"/>
  <c r="L22" i="8" s="1"/>
  <c r="G22" i="8" s="1"/>
  <c r="H22" i="8" s="1"/>
  <c r="BC19" i="8"/>
  <c r="J23" i="8"/>
  <c r="N22" i="8"/>
  <c r="F24" i="8"/>
  <c r="BA23" i="8"/>
  <c r="K375" i="9"/>
  <c r="L375" i="9" s="1"/>
  <c r="I375" i="9"/>
  <c r="J375" i="9" s="1"/>
  <c r="A377" i="9"/>
  <c r="E376" i="9"/>
  <c r="F376" i="9" s="1"/>
  <c r="C376" i="9"/>
  <c r="D376" i="9" s="1"/>
  <c r="G376" i="9" s="1"/>
  <c r="O372" i="9"/>
  <c r="Q372" i="9" s="1"/>
  <c r="P372" i="9"/>
  <c r="R372" i="9" s="1"/>
  <c r="I374" i="9"/>
  <c r="J374" i="9" s="1"/>
  <c r="K374" i="9"/>
  <c r="L374" i="9" s="1"/>
  <c r="K22" i="9"/>
  <c r="I22" i="9"/>
  <c r="J22" i="9" s="1"/>
  <c r="G23" i="9"/>
  <c r="L22" i="9"/>
  <c r="N21" i="9"/>
  <c r="P21" i="9" s="1"/>
  <c r="R21" i="9" s="1"/>
  <c r="E24" i="9"/>
  <c r="F24" i="9" s="1"/>
  <c r="C24" i="9"/>
  <c r="D24" i="9" s="1"/>
  <c r="A25" i="9"/>
  <c r="B25" i="8"/>
  <c r="C26" i="8"/>
  <c r="D24" i="8"/>
  <c r="AE17" i="3"/>
  <c r="AN17" i="3"/>
  <c r="AO17" i="3" s="1"/>
  <c r="AG16" i="3"/>
  <c r="AF16" i="3"/>
  <c r="AH15" i="3"/>
  <c r="G34" i="3"/>
  <c r="AQ17" i="3"/>
  <c r="F18" i="3"/>
  <c r="AB18" i="3" s="1"/>
  <c r="H17" i="3"/>
  <c r="I17" i="3" s="1"/>
  <c r="U11" i="3" l="1"/>
  <c r="V11" i="3" s="1"/>
  <c r="AC12" i="3"/>
  <c r="Z12" i="3"/>
  <c r="S12" i="3"/>
  <c r="T12" i="3" s="1"/>
  <c r="W12" i="3"/>
  <c r="R13" i="3"/>
  <c r="M15" i="3"/>
  <c r="N15" i="3"/>
  <c r="AM22" i="8"/>
  <c r="G524" i="9"/>
  <c r="O523" i="9"/>
  <c r="Q523" i="9" s="1"/>
  <c r="P523" i="9"/>
  <c r="R523" i="9" s="1"/>
  <c r="O522" i="9"/>
  <c r="Q522" i="9" s="1"/>
  <c r="P522" i="9"/>
  <c r="R522" i="9" s="1"/>
  <c r="C525" i="9"/>
  <c r="D525" i="9" s="1"/>
  <c r="E525" i="9"/>
  <c r="F525" i="9" s="1"/>
  <c r="A526" i="9"/>
  <c r="AY21" i="8"/>
  <c r="R21" i="8"/>
  <c r="U21" i="8"/>
  <c r="AP21" i="8" s="1"/>
  <c r="AQ21" i="8" s="1"/>
  <c r="BC20" i="8"/>
  <c r="V20" i="8"/>
  <c r="X20" i="8" s="1"/>
  <c r="AX22" i="8"/>
  <c r="K23" i="8"/>
  <c r="L23" i="8" s="1"/>
  <c r="G23" i="8" s="1"/>
  <c r="H23" i="8" s="1"/>
  <c r="O22" i="8"/>
  <c r="AJ22" i="8" s="1"/>
  <c r="N23" i="8"/>
  <c r="BB21" i="8"/>
  <c r="AS22" i="8"/>
  <c r="AV22" i="8" s="1"/>
  <c r="AW22" i="8" s="1"/>
  <c r="J24" i="8"/>
  <c r="F25" i="8"/>
  <c r="BA24" i="8"/>
  <c r="N375" i="9"/>
  <c r="O375" i="9"/>
  <c r="Q375" i="9" s="1"/>
  <c r="N374" i="9"/>
  <c r="P375" i="9" s="1"/>
  <c r="R375" i="9" s="1"/>
  <c r="I376" i="9"/>
  <c r="J376" i="9" s="1"/>
  <c r="K376" i="9"/>
  <c r="L376" i="9" s="1"/>
  <c r="C377" i="9"/>
  <c r="D377" i="9" s="1"/>
  <c r="A378" i="9"/>
  <c r="E377" i="9"/>
  <c r="F377" i="9" s="1"/>
  <c r="O21" i="9"/>
  <c r="Q21" i="9" s="1"/>
  <c r="K23" i="9"/>
  <c r="L23" i="9" s="1"/>
  <c r="I23" i="9"/>
  <c r="J23" i="9" s="1"/>
  <c r="G24" i="9"/>
  <c r="N22" i="9"/>
  <c r="P22" i="9" s="1"/>
  <c r="R22" i="9" s="1"/>
  <c r="C25" i="9"/>
  <c r="D25" i="9" s="1"/>
  <c r="E25" i="9"/>
  <c r="F25" i="9" s="1"/>
  <c r="A26" i="9"/>
  <c r="D25" i="8"/>
  <c r="C27" i="8"/>
  <c r="B26" i="8"/>
  <c r="AE18" i="3"/>
  <c r="AN18" i="3"/>
  <c r="AO18" i="3" s="1"/>
  <c r="O14" i="3"/>
  <c r="L16" i="3"/>
  <c r="AG17" i="3"/>
  <c r="AF17" i="3"/>
  <c r="AH16" i="3"/>
  <c r="G35" i="3"/>
  <c r="AQ18" i="3"/>
  <c r="F19" i="3"/>
  <c r="AB19" i="3" s="1"/>
  <c r="H18" i="3"/>
  <c r="I18" i="3" s="1"/>
  <c r="R14" i="3" l="1"/>
  <c r="Z14" i="3" s="1"/>
  <c r="Q14" i="3"/>
  <c r="AD11" i="3"/>
  <c r="AJ11" i="3" s="1"/>
  <c r="AC13" i="3"/>
  <c r="Z13" i="3"/>
  <c r="S13" i="3"/>
  <c r="T13" i="3" s="1"/>
  <c r="W13" i="3"/>
  <c r="U12" i="3"/>
  <c r="V12" i="3" s="1"/>
  <c r="M16" i="3"/>
  <c r="N16" i="3"/>
  <c r="O15" i="3"/>
  <c r="AC14" i="3"/>
  <c r="AM23" i="8"/>
  <c r="V21" i="8"/>
  <c r="X21" i="8" s="1"/>
  <c r="E526" i="9"/>
  <c r="F526" i="9" s="1"/>
  <c r="C526" i="9"/>
  <c r="D526" i="9" s="1"/>
  <c r="G526" i="9" s="1"/>
  <c r="A527" i="9"/>
  <c r="G525" i="9"/>
  <c r="K524" i="9"/>
  <c r="L524" i="9" s="1"/>
  <c r="I524" i="9"/>
  <c r="J524" i="9" s="1"/>
  <c r="N524" i="9" s="1"/>
  <c r="BC21" i="8"/>
  <c r="AY22" i="8"/>
  <c r="R22" i="8"/>
  <c r="BB22" i="8"/>
  <c r="AS23" i="8"/>
  <c r="AV23" i="8" s="1"/>
  <c r="AW23" i="8" s="1"/>
  <c r="O23" i="8"/>
  <c r="U23" i="8" s="1"/>
  <c r="AP23" i="8" s="1"/>
  <c r="AX23" i="8"/>
  <c r="U22" i="8"/>
  <c r="K24" i="8"/>
  <c r="L24" i="8" s="1"/>
  <c r="G24" i="8" s="1"/>
  <c r="H24" i="8" s="1"/>
  <c r="N24" i="8"/>
  <c r="J25" i="8"/>
  <c r="F26" i="8"/>
  <c r="BA25" i="8"/>
  <c r="G377" i="9"/>
  <c r="A379" i="9"/>
  <c r="C378" i="9"/>
  <c r="D378" i="9" s="1"/>
  <c r="E378" i="9"/>
  <c r="F378" i="9" s="1"/>
  <c r="N376" i="9"/>
  <c r="P374" i="9"/>
  <c r="R374" i="9" s="1"/>
  <c r="O374" i="9"/>
  <c r="Q374" i="9" s="1"/>
  <c r="O22" i="9"/>
  <c r="Q22" i="9" s="1"/>
  <c r="N23" i="9"/>
  <c r="P23" i="9" s="1"/>
  <c r="R23" i="9" s="1"/>
  <c r="K24" i="9"/>
  <c r="I24" i="9"/>
  <c r="J24" i="9" s="1"/>
  <c r="L24" i="9"/>
  <c r="G25" i="9"/>
  <c r="E26" i="9"/>
  <c r="F26" i="9" s="1"/>
  <c r="C26" i="9"/>
  <c r="D26" i="9" s="1"/>
  <c r="G26" i="9" s="1"/>
  <c r="A27" i="9"/>
  <c r="D26" i="8"/>
  <c r="C28" i="8"/>
  <c r="B27" i="8"/>
  <c r="AE19" i="3"/>
  <c r="AN19" i="3"/>
  <c r="AO19" i="3" s="1"/>
  <c r="L17" i="3"/>
  <c r="AF18" i="3"/>
  <c r="AG18" i="3"/>
  <c r="AH17" i="3"/>
  <c r="H19" i="3"/>
  <c r="I19" i="3" s="1"/>
  <c r="F20" i="3"/>
  <c r="AB20" i="3" s="1"/>
  <c r="G36" i="3"/>
  <c r="AQ19" i="3"/>
  <c r="AT11" i="3" l="1"/>
  <c r="AP11" i="3"/>
  <c r="AD12" i="3"/>
  <c r="AJ12" i="3" s="1"/>
  <c r="U13" i="3"/>
  <c r="V13" i="3" s="1"/>
  <c r="M17" i="3"/>
  <c r="N17" i="3"/>
  <c r="R15" i="3"/>
  <c r="S14" i="3"/>
  <c r="T14" i="3" s="1"/>
  <c r="W14" i="3"/>
  <c r="AM24" i="8"/>
  <c r="V22" i="8"/>
  <c r="X22" i="8" s="1"/>
  <c r="AP22" i="8"/>
  <c r="AQ22" i="8" s="1"/>
  <c r="AJ23" i="8"/>
  <c r="AQ23" i="8" s="1"/>
  <c r="C527" i="9"/>
  <c r="D527" i="9" s="1"/>
  <c r="A528" i="9"/>
  <c r="E527" i="9"/>
  <c r="F527" i="9" s="1"/>
  <c r="I526" i="9"/>
  <c r="J526" i="9" s="1"/>
  <c r="K526" i="9"/>
  <c r="L526" i="9" s="1"/>
  <c r="P524" i="9"/>
  <c r="R524" i="9" s="1"/>
  <c r="S23" i="8" s="1"/>
  <c r="O524" i="9"/>
  <c r="Q524" i="9" s="1"/>
  <c r="K525" i="9"/>
  <c r="L525" i="9" s="1"/>
  <c r="I525" i="9"/>
  <c r="J525" i="9" s="1"/>
  <c r="N525" i="9" s="1"/>
  <c r="R23" i="8"/>
  <c r="BB23" i="8"/>
  <c r="AY23" i="8"/>
  <c r="AS24" i="8"/>
  <c r="AV24" i="8" s="1"/>
  <c r="AW24" i="8" s="1"/>
  <c r="V23" i="8"/>
  <c r="X23" i="8" s="1"/>
  <c r="BC22" i="8"/>
  <c r="BC23" i="8"/>
  <c r="O24" i="8"/>
  <c r="U24" i="8" s="1"/>
  <c r="AX24" i="8"/>
  <c r="K25" i="8"/>
  <c r="L25" i="8" s="1"/>
  <c r="G25" i="8" s="1"/>
  <c r="H25" i="8" s="1"/>
  <c r="J26" i="8"/>
  <c r="N25" i="8"/>
  <c r="F27" i="8"/>
  <c r="BA26" i="8"/>
  <c r="P376" i="9"/>
  <c r="R376" i="9" s="1"/>
  <c r="O376" i="9"/>
  <c r="Q376" i="9" s="1"/>
  <c r="A380" i="9"/>
  <c r="E379" i="9"/>
  <c r="F379" i="9" s="1"/>
  <c r="C379" i="9"/>
  <c r="D379" i="9" s="1"/>
  <c r="G379" i="9" s="1"/>
  <c r="G378" i="9"/>
  <c r="K377" i="9"/>
  <c r="L377" i="9" s="1"/>
  <c r="I377" i="9"/>
  <c r="J377" i="9" s="1"/>
  <c r="O23" i="9"/>
  <c r="Q23" i="9" s="1"/>
  <c r="N24" i="9"/>
  <c r="P24" i="9" s="1"/>
  <c r="R24" i="9" s="1"/>
  <c r="K26" i="9"/>
  <c r="L26" i="9" s="1"/>
  <c r="I26" i="9"/>
  <c r="J26" i="9" s="1"/>
  <c r="N26" i="9" s="1"/>
  <c r="K25" i="9"/>
  <c r="L25" i="9" s="1"/>
  <c r="I25" i="9"/>
  <c r="J25" i="9" s="1"/>
  <c r="E27" i="9"/>
  <c r="F27" i="9" s="1"/>
  <c r="C27" i="9"/>
  <c r="D27" i="9" s="1"/>
  <c r="A28" i="9"/>
  <c r="D27" i="8"/>
  <c r="B28" i="8"/>
  <c r="C29" i="8"/>
  <c r="AE20" i="3"/>
  <c r="AN20" i="3"/>
  <c r="AO20" i="3" s="1"/>
  <c r="O16" i="3"/>
  <c r="R16" i="3" s="1"/>
  <c r="Z16" i="3" s="1"/>
  <c r="L18" i="3"/>
  <c r="AF19" i="3"/>
  <c r="AG19" i="3"/>
  <c r="AH18" i="3"/>
  <c r="F21" i="3"/>
  <c r="AB21" i="3" s="1"/>
  <c r="AQ20" i="3"/>
  <c r="H20" i="3"/>
  <c r="I20" i="3" s="1"/>
  <c r="G37" i="3"/>
  <c r="AP12" i="3" l="1"/>
  <c r="AT12" i="3"/>
  <c r="AR12" i="3"/>
  <c r="AS12" i="3" s="1"/>
  <c r="AD13" i="3"/>
  <c r="AJ13" i="3" s="1"/>
  <c r="AC15" i="3"/>
  <c r="Z15" i="3"/>
  <c r="S15" i="3"/>
  <c r="T15" i="3" s="1"/>
  <c r="W15" i="3"/>
  <c r="M18" i="3"/>
  <c r="N18" i="3"/>
  <c r="U14" i="3"/>
  <c r="V14" i="3" s="1"/>
  <c r="AD14" i="3" s="1"/>
  <c r="S16" i="3"/>
  <c r="T16" i="3" s="1"/>
  <c r="AC16" i="3"/>
  <c r="BC24" i="8"/>
  <c r="AM25" i="8"/>
  <c r="AJ24" i="8"/>
  <c r="AP24" i="8"/>
  <c r="P525" i="9"/>
  <c r="R525" i="9" s="1"/>
  <c r="S22" i="8" s="1"/>
  <c r="O525" i="9"/>
  <c r="Q525" i="9" s="1"/>
  <c r="C528" i="9"/>
  <c r="D528" i="9" s="1"/>
  <c r="E528" i="9"/>
  <c r="F528" i="9" s="1"/>
  <c r="A529" i="9"/>
  <c r="N526" i="9"/>
  <c r="G527" i="9"/>
  <c r="BB24" i="8"/>
  <c r="S24" i="8"/>
  <c r="R24" i="8"/>
  <c r="O25" i="8"/>
  <c r="U25" i="8" s="1"/>
  <c r="V25" i="8" s="1"/>
  <c r="X25" i="8" s="1"/>
  <c r="V24" i="8"/>
  <c r="X24" i="8" s="1"/>
  <c r="AX25" i="8"/>
  <c r="AY24" i="8"/>
  <c r="AS25" i="8"/>
  <c r="AV25" i="8" s="1"/>
  <c r="AW25" i="8" s="1"/>
  <c r="K26" i="8"/>
  <c r="L26" i="8" s="1"/>
  <c r="G26" i="8" s="1"/>
  <c r="H26" i="8" s="1"/>
  <c r="N26" i="8"/>
  <c r="J27" i="8"/>
  <c r="F28" i="8"/>
  <c r="BA27" i="8"/>
  <c r="I379" i="9"/>
  <c r="J379" i="9" s="1"/>
  <c r="K379" i="9"/>
  <c r="L379" i="9" s="1"/>
  <c r="N377" i="9"/>
  <c r="I378" i="9"/>
  <c r="J378" i="9" s="1"/>
  <c r="K378" i="9"/>
  <c r="L378" i="9" s="1"/>
  <c r="A381" i="9"/>
  <c r="C380" i="9"/>
  <c r="D380" i="9" s="1"/>
  <c r="E380" i="9"/>
  <c r="F380" i="9" s="1"/>
  <c r="O26" i="9"/>
  <c r="Q26" i="9" s="1"/>
  <c r="O24" i="9"/>
  <c r="Q24" i="9" s="1"/>
  <c r="N25" i="9"/>
  <c r="P25" i="9" s="1"/>
  <c r="R25" i="9" s="1"/>
  <c r="G27" i="9"/>
  <c r="C28" i="9"/>
  <c r="D28" i="9" s="1"/>
  <c r="E28" i="9"/>
  <c r="F28" i="9" s="1"/>
  <c r="A29" i="9"/>
  <c r="C30" i="8"/>
  <c r="O17" i="3"/>
  <c r="R17" i="3" s="1"/>
  <c r="Z17" i="3" s="1"/>
  <c r="B29" i="8"/>
  <c r="D28" i="8"/>
  <c r="W16" i="3"/>
  <c r="AE21" i="3"/>
  <c r="AN21" i="3"/>
  <c r="AO21" i="3" s="1"/>
  <c r="L19" i="3"/>
  <c r="AF20" i="3"/>
  <c r="AG20" i="3"/>
  <c r="AH19" i="3"/>
  <c r="F22" i="3"/>
  <c r="AB22" i="3" s="1"/>
  <c r="AQ21" i="3"/>
  <c r="H21" i="3"/>
  <c r="I21" i="3" s="1"/>
  <c r="G38" i="3"/>
  <c r="AP13" i="3" l="1"/>
  <c r="AR13" i="3"/>
  <c r="AS13" i="3" s="1"/>
  <c r="AT13" i="3"/>
  <c r="U15" i="3"/>
  <c r="V15" i="3" s="1"/>
  <c r="N19" i="3"/>
  <c r="M19" i="3"/>
  <c r="U16" i="3"/>
  <c r="V16" i="3" s="1"/>
  <c r="AD16" i="3" s="1"/>
  <c r="W17" i="3"/>
  <c r="AC17" i="3"/>
  <c r="S17" i="3"/>
  <c r="T17" i="3" s="1"/>
  <c r="AJ14" i="3"/>
  <c r="AL14" i="3" s="1"/>
  <c r="AY25" i="8"/>
  <c r="AQ24" i="8"/>
  <c r="AJ25" i="8"/>
  <c r="AP25" i="8"/>
  <c r="AM26" i="8"/>
  <c r="P526" i="9"/>
  <c r="R526" i="9" s="1"/>
  <c r="S21" i="8" s="1"/>
  <c r="O526" i="9"/>
  <c r="Q526" i="9" s="1"/>
  <c r="G528" i="9"/>
  <c r="C529" i="9"/>
  <c r="D529" i="9" s="1"/>
  <c r="E529" i="9"/>
  <c r="F529" i="9" s="1"/>
  <c r="A530" i="9"/>
  <c r="K527" i="9"/>
  <c r="L527" i="9" s="1"/>
  <c r="I527" i="9"/>
  <c r="J527" i="9" s="1"/>
  <c r="N527" i="9" s="1"/>
  <c r="R25" i="8"/>
  <c r="S25" i="8"/>
  <c r="BB25" i="8"/>
  <c r="BC25" i="8"/>
  <c r="O26" i="8"/>
  <c r="BB26" i="8" s="1"/>
  <c r="AX26" i="8"/>
  <c r="K27" i="8"/>
  <c r="L27" i="8" s="1"/>
  <c r="G27" i="8" s="1"/>
  <c r="H27" i="8" s="1"/>
  <c r="AS26" i="8"/>
  <c r="AV26" i="8" s="1"/>
  <c r="AW26" i="8" s="1"/>
  <c r="AY26" i="8" s="1"/>
  <c r="N27" i="8"/>
  <c r="F29" i="8"/>
  <c r="BA28" i="8"/>
  <c r="J28" i="8"/>
  <c r="C381" i="9"/>
  <c r="D381" i="9" s="1"/>
  <c r="A382" i="9"/>
  <c r="E381" i="9"/>
  <c r="F381" i="9" s="1"/>
  <c r="G380" i="9"/>
  <c r="N378" i="9"/>
  <c r="O377" i="9"/>
  <c r="Q377" i="9" s="1"/>
  <c r="P377" i="9"/>
  <c r="R377" i="9" s="1"/>
  <c r="N379" i="9"/>
  <c r="P26" i="9"/>
  <c r="R26" i="9" s="1"/>
  <c r="O25" i="9"/>
  <c r="Q25" i="9" s="1"/>
  <c r="K27" i="9"/>
  <c r="L27" i="9" s="1"/>
  <c r="I27" i="9"/>
  <c r="J27" i="9" s="1"/>
  <c r="N27" i="9" s="1"/>
  <c r="P27" i="9" s="1"/>
  <c r="R27" i="9" s="1"/>
  <c r="G28" i="9"/>
  <c r="E29" i="9"/>
  <c r="F29" i="9" s="1"/>
  <c r="C29" i="9"/>
  <c r="D29" i="9" s="1"/>
  <c r="A30" i="9"/>
  <c r="B30" i="8"/>
  <c r="D29" i="8"/>
  <c r="C31" i="8"/>
  <c r="AE22" i="3"/>
  <c r="AN22" i="3"/>
  <c r="AO22" i="3" s="1"/>
  <c r="O18" i="3"/>
  <c r="R18" i="3" s="1"/>
  <c r="Z18" i="3" s="1"/>
  <c r="L20" i="3"/>
  <c r="AF21" i="3"/>
  <c r="AG21" i="3"/>
  <c r="AH20" i="3"/>
  <c r="F23" i="3"/>
  <c r="AB23" i="3" s="1"/>
  <c r="AQ22" i="3"/>
  <c r="H22" i="3"/>
  <c r="I22" i="3" s="1"/>
  <c r="G39" i="3"/>
  <c r="AD15" i="3" l="1"/>
  <c r="AJ15" i="3" s="1"/>
  <c r="M20" i="3"/>
  <c r="N20" i="3"/>
  <c r="AJ16" i="3"/>
  <c r="AC18" i="3"/>
  <c r="U17" i="3"/>
  <c r="V17" i="3" s="1"/>
  <c r="AD17" i="3" s="1"/>
  <c r="AP14" i="3"/>
  <c r="AR14" i="3"/>
  <c r="AS14" i="3" s="1"/>
  <c r="AT14" i="3"/>
  <c r="AJ26" i="8"/>
  <c r="AQ25" i="8"/>
  <c r="AM27" i="8"/>
  <c r="O527" i="9"/>
  <c r="Q527" i="9" s="1"/>
  <c r="P527" i="9"/>
  <c r="R527" i="9" s="1"/>
  <c r="S20" i="8" s="1"/>
  <c r="K528" i="9"/>
  <c r="L528" i="9" s="1"/>
  <c r="I528" i="9"/>
  <c r="J528" i="9" s="1"/>
  <c r="N528" i="9" s="1"/>
  <c r="E530" i="9"/>
  <c r="F530" i="9" s="1"/>
  <c r="A531" i="9"/>
  <c r="C530" i="9"/>
  <c r="D530" i="9" s="1"/>
  <c r="G530" i="9" s="1"/>
  <c r="G529" i="9"/>
  <c r="R26" i="8"/>
  <c r="S26" i="8"/>
  <c r="U26" i="8"/>
  <c r="AS27" i="8"/>
  <c r="AV27" i="8" s="1"/>
  <c r="AW27" i="8" s="1"/>
  <c r="O27" i="8"/>
  <c r="BB27" i="8" s="1"/>
  <c r="AX27" i="8"/>
  <c r="K28" i="8"/>
  <c r="L28" i="8" s="1"/>
  <c r="G28" i="8" s="1"/>
  <c r="H28" i="8" s="1"/>
  <c r="N28" i="8"/>
  <c r="F30" i="8"/>
  <c r="BA29" i="8"/>
  <c r="J29" i="8"/>
  <c r="I380" i="9"/>
  <c r="J380" i="9" s="1"/>
  <c r="K380" i="9"/>
  <c r="L380" i="9" s="1"/>
  <c r="E382" i="9"/>
  <c r="F382" i="9" s="1"/>
  <c r="C382" i="9"/>
  <c r="D382" i="9" s="1"/>
  <c r="G382" i="9" s="1"/>
  <c r="A383" i="9"/>
  <c r="O379" i="9"/>
  <c r="Q379" i="9" s="1"/>
  <c r="P379" i="9"/>
  <c r="R379" i="9" s="1"/>
  <c r="P378" i="9"/>
  <c r="R378" i="9" s="1"/>
  <c r="O378" i="9"/>
  <c r="Q378" i="9" s="1"/>
  <c r="G381" i="9"/>
  <c r="O27" i="9"/>
  <c r="Q27" i="9" s="1"/>
  <c r="K28" i="9"/>
  <c r="I28" i="9"/>
  <c r="J28" i="9" s="1"/>
  <c r="G29" i="9"/>
  <c r="L28" i="9"/>
  <c r="E30" i="9"/>
  <c r="F30" i="9" s="1"/>
  <c r="C30" i="9"/>
  <c r="D30" i="9" s="1"/>
  <c r="A31" i="9"/>
  <c r="B31" i="8"/>
  <c r="C32" i="8"/>
  <c r="D30" i="8"/>
  <c r="AE23" i="3"/>
  <c r="AN23" i="3"/>
  <c r="AO23" i="3" s="1"/>
  <c r="O19" i="3"/>
  <c r="R19" i="3" s="1"/>
  <c r="Z19" i="3" s="1"/>
  <c r="L21" i="3"/>
  <c r="AF22" i="3"/>
  <c r="AG22" i="3"/>
  <c r="AH21" i="3"/>
  <c r="F24" i="3"/>
  <c r="AB24" i="3" s="1"/>
  <c r="AQ23" i="3"/>
  <c r="H23" i="3"/>
  <c r="I23" i="3" s="1"/>
  <c r="G40" i="3"/>
  <c r="AP15" i="3" l="1"/>
  <c r="AR15" i="3"/>
  <c r="AS15" i="3" s="1"/>
  <c r="AT15" i="3"/>
  <c r="N21" i="3"/>
  <c r="M21" i="3"/>
  <c r="O20" i="3"/>
  <c r="S18" i="3"/>
  <c r="T18" i="3" s="1"/>
  <c r="AR16" i="3"/>
  <c r="AS16" i="3" s="1"/>
  <c r="AP16" i="3"/>
  <c r="AT16" i="3"/>
  <c r="W18" i="3"/>
  <c r="S19" i="3"/>
  <c r="T19" i="3" s="1"/>
  <c r="AC19" i="3"/>
  <c r="AJ17" i="3"/>
  <c r="V26" i="8"/>
  <c r="X26" i="8" s="1"/>
  <c r="AP26" i="8"/>
  <c r="AQ26" i="8" s="1"/>
  <c r="AJ27" i="8"/>
  <c r="AM28" i="8"/>
  <c r="I530" i="9"/>
  <c r="J530" i="9" s="1"/>
  <c r="K530" i="9"/>
  <c r="L530" i="9" s="1"/>
  <c r="I529" i="9"/>
  <c r="J529" i="9" s="1"/>
  <c r="K529" i="9"/>
  <c r="L529" i="9" s="1"/>
  <c r="A532" i="9"/>
  <c r="E531" i="9"/>
  <c r="F531" i="9" s="1"/>
  <c r="C531" i="9"/>
  <c r="D531" i="9" s="1"/>
  <c r="G531" i="9" s="1"/>
  <c r="P528" i="9"/>
  <c r="R528" i="9" s="1"/>
  <c r="S19" i="8" s="1"/>
  <c r="O528" i="9"/>
  <c r="Q528" i="9" s="1"/>
  <c r="S27" i="8"/>
  <c r="R27" i="8"/>
  <c r="BC26" i="8"/>
  <c r="U27" i="8"/>
  <c r="O28" i="8"/>
  <c r="BB28" i="8" s="1"/>
  <c r="AX28" i="8"/>
  <c r="AY27" i="8"/>
  <c r="K29" i="8"/>
  <c r="L29" i="8" s="1"/>
  <c r="G29" i="8" s="1"/>
  <c r="H29" i="8" s="1"/>
  <c r="AS28" i="8"/>
  <c r="AV28" i="8" s="1"/>
  <c r="AW28" i="8" s="1"/>
  <c r="F31" i="8"/>
  <c r="BA30" i="8"/>
  <c r="J30" i="8"/>
  <c r="N29" i="8"/>
  <c r="K381" i="9"/>
  <c r="L381" i="9" s="1"/>
  <c r="I381" i="9"/>
  <c r="J381" i="9" s="1"/>
  <c r="N381" i="9" s="1"/>
  <c r="A384" i="9"/>
  <c r="C383" i="9"/>
  <c r="D383" i="9" s="1"/>
  <c r="E383" i="9"/>
  <c r="F383" i="9" s="1"/>
  <c r="I382" i="9"/>
  <c r="J382" i="9" s="1"/>
  <c r="K382" i="9"/>
  <c r="L382" i="9" s="1"/>
  <c r="N380" i="9"/>
  <c r="K29" i="9"/>
  <c r="L29" i="9" s="1"/>
  <c r="I29" i="9"/>
  <c r="J29" i="9" s="1"/>
  <c r="G30" i="9"/>
  <c r="N29" i="9"/>
  <c r="N28" i="9"/>
  <c r="P28" i="9" s="1"/>
  <c r="R28" i="9" s="1"/>
  <c r="C31" i="9"/>
  <c r="D31" i="9" s="1"/>
  <c r="E31" i="9"/>
  <c r="F31" i="9" s="1"/>
  <c r="A32" i="9"/>
  <c r="W19" i="3"/>
  <c r="C33" i="8"/>
  <c r="B32" i="8"/>
  <c r="D31" i="8"/>
  <c r="AE24" i="3"/>
  <c r="AN24" i="3"/>
  <c r="AO24" i="3" s="1"/>
  <c r="L22" i="3"/>
  <c r="AF23" i="3"/>
  <c r="AG23" i="3"/>
  <c r="AH22" i="3"/>
  <c r="G41" i="3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F25" i="3"/>
  <c r="AB25" i="3" s="1"/>
  <c r="AQ24" i="3"/>
  <c r="H24" i="3"/>
  <c r="I24" i="3" s="1"/>
  <c r="R20" i="3" l="1"/>
  <c r="N22" i="3"/>
  <c r="M22" i="3"/>
  <c r="U18" i="3"/>
  <c r="V18" i="3" s="1"/>
  <c r="AD18" i="3" s="1"/>
  <c r="U19" i="3"/>
  <c r="V19" i="3" s="1"/>
  <c r="AD19" i="3" s="1"/>
  <c r="AP17" i="3"/>
  <c r="AT17" i="3"/>
  <c r="AR17" i="3"/>
  <c r="AS17" i="3" s="1"/>
  <c r="AM29" i="8"/>
  <c r="V27" i="8"/>
  <c r="X27" i="8" s="1"/>
  <c r="AP27" i="8"/>
  <c r="AQ27" i="8" s="1"/>
  <c r="AJ28" i="8"/>
  <c r="BC27" i="8"/>
  <c r="N529" i="9"/>
  <c r="K531" i="9"/>
  <c r="L531" i="9" s="1"/>
  <c r="I531" i="9"/>
  <c r="J531" i="9" s="1"/>
  <c r="N531" i="9" s="1"/>
  <c r="E532" i="9"/>
  <c r="F532" i="9" s="1"/>
  <c r="A533" i="9"/>
  <c r="C532" i="9"/>
  <c r="D532" i="9" s="1"/>
  <c r="G532" i="9" s="1"/>
  <c r="N530" i="9"/>
  <c r="R28" i="8"/>
  <c r="S28" i="8"/>
  <c r="AY28" i="8"/>
  <c r="U28" i="8"/>
  <c r="AS29" i="8"/>
  <c r="AV29" i="8" s="1"/>
  <c r="AW29" i="8" s="1"/>
  <c r="AX29" i="8"/>
  <c r="O29" i="8"/>
  <c r="BB29" i="8" s="1"/>
  <c r="K30" i="8"/>
  <c r="L30" i="8" s="1"/>
  <c r="G30" i="8" s="1"/>
  <c r="H30" i="8" s="1"/>
  <c r="J31" i="8"/>
  <c r="N30" i="8"/>
  <c r="F32" i="8"/>
  <c r="BA31" i="8"/>
  <c r="O380" i="9"/>
  <c r="Q380" i="9" s="1"/>
  <c r="P380" i="9"/>
  <c r="R380" i="9" s="1"/>
  <c r="G383" i="9"/>
  <c r="O381" i="9"/>
  <c r="Q381" i="9" s="1"/>
  <c r="P381" i="9"/>
  <c r="R381" i="9" s="1"/>
  <c r="N382" i="9"/>
  <c r="A385" i="9"/>
  <c r="E384" i="9"/>
  <c r="F384" i="9" s="1"/>
  <c r="C384" i="9"/>
  <c r="D384" i="9" s="1"/>
  <c r="G384" i="9" s="1"/>
  <c r="P29" i="9"/>
  <c r="R29" i="9" s="1"/>
  <c r="O28" i="9"/>
  <c r="Q28" i="9" s="1"/>
  <c r="O29" i="9"/>
  <c r="Q29" i="9" s="1"/>
  <c r="K30" i="9"/>
  <c r="L30" i="9" s="1"/>
  <c r="I30" i="9"/>
  <c r="J30" i="9" s="1"/>
  <c r="G31" i="9"/>
  <c r="E32" i="9"/>
  <c r="F32" i="9" s="1"/>
  <c r="C32" i="9"/>
  <c r="D32" i="9" s="1"/>
  <c r="A33" i="9"/>
  <c r="C34" i="8"/>
  <c r="D32" i="8"/>
  <c r="B33" i="8"/>
  <c r="O21" i="3"/>
  <c r="R21" i="3" s="1"/>
  <c r="Z21" i="3" s="1"/>
  <c r="AE25" i="3"/>
  <c r="AN25" i="3"/>
  <c r="AO25" i="3" s="1"/>
  <c r="L23" i="3"/>
  <c r="AG24" i="3"/>
  <c r="AF24" i="3"/>
  <c r="AH23" i="3"/>
  <c r="F26" i="3"/>
  <c r="AB26" i="3" s="1"/>
  <c r="AQ25" i="3"/>
  <c r="H25" i="3"/>
  <c r="I25" i="3" s="1"/>
  <c r="G61" i="3"/>
  <c r="S20" i="3" l="1"/>
  <c r="U20" i="3" s="1"/>
  <c r="Z20" i="3"/>
  <c r="AC20" i="3"/>
  <c r="W20" i="3"/>
  <c r="N23" i="3"/>
  <c r="M23" i="3"/>
  <c r="AJ19" i="3"/>
  <c r="W21" i="3"/>
  <c r="AC21" i="3"/>
  <c r="AJ18" i="3"/>
  <c r="AJ29" i="8"/>
  <c r="AM30" i="8"/>
  <c r="BC28" i="8"/>
  <c r="AP28" i="8"/>
  <c r="AQ28" i="8" s="1"/>
  <c r="O531" i="9"/>
  <c r="Q531" i="9" s="1"/>
  <c r="P531" i="9"/>
  <c r="R531" i="9" s="1"/>
  <c r="S16" i="8" s="1"/>
  <c r="O530" i="9"/>
  <c r="Q530" i="9" s="1"/>
  <c r="P530" i="9"/>
  <c r="R530" i="9" s="1"/>
  <c r="S17" i="8" s="1"/>
  <c r="C533" i="9"/>
  <c r="D533" i="9" s="1"/>
  <c r="A534" i="9"/>
  <c r="E533" i="9"/>
  <c r="F533" i="9" s="1"/>
  <c r="K532" i="9"/>
  <c r="L532" i="9" s="1"/>
  <c r="I532" i="9"/>
  <c r="J532" i="9" s="1"/>
  <c r="N532" i="9" s="1"/>
  <c r="P529" i="9"/>
  <c r="R529" i="9" s="1"/>
  <c r="S18" i="8" s="1"/>
  <c r="O529" i="9"/>
  <c r="Q529" i="9" s="1"/>
  <c r="V28" i="8"/>
  <c r="X28" i="8" s="1"/>
  <c r="R29" i="8"/>
  <c r="S29" i="8"/>
  <c r="U29" i="8"/>
  <c r="O30" i="8"/>
  <c r="AJ30" i="8" s="1"/>
  <c r="V29" i="8"/>
  <c r="X29" i="8" s="1"/>
  <c r="AY29" i="8"/>
  <c r="AX30" i="8"/>
  <c r="K31" i="8"/>
  <c r="L31" i="8" s="1"/>
  <c r="G31" i="8" s="1"/>
  <c r="H31" i="8" s="1"/>
  <c r="N31" i="8"/>
  <c r="J32" i="8"/>
  <c r="N32" i="8" s="1"/>
  <c r="AS30" i="8"/>
  <c r="AV30" i="8" s="1"/>
  <c r="AW30" i="8" s="1"/>
  <c r="F33" i="8"/>
  <c r="BA32" i="8"/>
  <c r="O22" i="3"/>
  <c r="R22" i="3" s="1"/>
  <c r="Z22" i="3" s="1"/>
  <c r="C385" i="9"/>
  <c r="D385" i="9" s="1"/>
  <c r="E385" i="9"/>
  <c r="F385" i="9" s="1"/>
  <c r="A386" i="9"/>
  <c r="P382" i="9"/>
  <c r="R382" i="9" s="1"/>
  <c r="O382" i="9"/>
  <c r="Q382" i="9" s="1"/>
  <c r="I384" i="9"/>
  <c r="J384" i="9" s="1"/>
  <c r="K384" i="9"/>
  <c r="L384" i="9" s="1"/>
  <c r="I383" i="9"/>
  <c r="J383" i="9" s="1"/>
  <c r="K383" i="9"/>
  <c r="L383" i="9" s="1"/>
  <c r="N30" i="9"/>
  <c r="P30" i="9" s="1"/>
  <c r="R30" i="9" s="1"/>
  <c r="K31" i="9"/>
  <c r="L31" i="9" s="1"/>
  <c r="I31" i="9"/>
  <c r="G32" i="9"/>
  <c r="J31" i="9"/>
  <c r="E33" i="9"/>
  <c r="F33" i="9" s="1"/>
  <c r="C33" i="9"/>
  <c r="D33" i="9" s="1"/>
  <c r="A34" i="9"/>
  <c r="C35" i="8"/>
  <c r="B34" i="8"/>
  <c r="D33" i="8"/>
  <c r="S21" i="3"/>
  <c r="T21" i="3" s="1"/>
  <c r="AE26" i="3"/>
  <c r="AN26" i="3"/>
  <c r="AO26" i="3" s="1"/>
  <c r="L24" i="3"/>
  <c r="AG25" i="3"/>
  <c r="AF25" i="3"/>
  <c r="AH24" i="3"/>
  <c r="F27" i="3"/>
  <c r="AB27" i="3" s="1"/>
  <c r="AQ26" i="3"/>
  <c r="H26" i="3"/>
  <c r="I26" i="3" s="1"/>
  <c r="G62" i="3"/>
  <c r="T20" i="3" l="1"/>
  <c r="V20" i="3" s="1"/>
  <c r="N24" i="3"/>
  <c r="M24" i="3"/>
  <c r="O23" i="3"/>
  <c r="AP19" i="3"/>
  <c r="AT19" i="3"/>
  <c r="S22" i="3"/>
  <c r="T22" i="3" s="1"/>
  <c r="AC22" i="3"/>
  <c r="AP18" i="3"/>
  <c r="AR18" i="3"/>
  <c r="AS18" i="3" s="1"/>
  <c r="AR19" i="3"/>
  <c r="AS19" i="3" s="1"/>
  <c r="AT18" i="3"/>
  <c r="W22" i="3"/>
  <c r="BC29" i="8"/>
  <c r="AP29" i="8"/>
  <c r="AQ29" i="8" s="1"/>
  <c r="AM31" i="8"/>
  <c r="AY30" i="8"/>
  <c r="P532" i="9"/>
  <c r="R532" i="9" s="1"/>
  <c r="S15" i="8" s="1"/>
  <c r="O532" i="9"/>
  <c r="Q532" i="9" s="1"/>
  <c r="E534" i="9"/>
  <c r="F534" i="9" s="1"/>
  <c r="C534" i="9"/>
  <c r="D534" i="9" s="1"/>
  <c r="G534" i="9" s="1"/>
  <c r="A535" i="9"/>
  <c r="G533" i="9"/>
  <c r="R30" i="8"/>
  <c r="S30" i="8"/>
  <c r="BB30" i="8"/>
  <c r="U30" i="8"/>
  <c r="AP30" i="8" s="1"/>
  <c r="AQ30" i="8" s="1"/>
  <c r="AX31" i="8"/>
  <c r="AS31" i="8"/>
  <c r="AV31" i="8" s="1"/>
  <c r="AW31" i="8" s="1"/>
  <c r="O31" i="8"/>
  <c r="BB31" i="8" s="1"/>
  <c r="K32" i="8"/>
  <c r="L32" i="8" s="1"/>
  <c r="G32" i="8" s="1"/>
  <c r="J33" i="8"/>
  <c r="F34" i="8"/>
  <c r="BA33" i="8"/>
  <c r="N383" i="9"/>
  <c r="N384" i="9"/>
  <c r="E386" i="9"/>
  <c r="F386" i="9" s="1"/>
  <c r="A387" i="9"/>
  <c r="C386" i="9"/>
  <c r="D386" i="9" s="1"/>
  <c r="G385" i="9"/>
  <c r="O30" i="9"/>
  <c r="Q30" i="9" s="1"/>
  <c r="K32" i="9"/>
  <c r="L32" i="9" s="1"/>
  <c r="I32" i="9"/>
  <c r="J32" i="9" s="1"/>
  <c r="N32" i="9" s="1"/>
  <c r="P32" i="9" s="1"/>
  <c r="R32" i="9" s="1"/>
  <c r="G33" i="9"/>
  <c r="N31" i="9"/>
  <c r="P31" i="9" s="1"/>
  <c r="R31" i="9" s="1"/>
  <c r="E34" i="9"/>
  <c r="F34" i="9" s="1"/>
  <c r="C34" i="9"/>
  <c r="D34" i="9" s="1"/>
  <c r="A35" i="9"/>
  <c r="B35" i="8"/>
  <c r="C36" i="8"/>
  <c r="D34" i="8"/>
  <c r="U21" i="3"/>
  <c r="V21" i="3" s="1"/>
  <c r="AD21" i="3" s="1"/>
  <c r="AE27" i="3"/>
  <c r="AN27" i="3"/>
  <c r="AO27" i="3" s="1"/>
  <c r="L25" i="3"/>
  <c r="AG26" i="3"/>
  <c r="AF26" i="3"/>
  <c r="AH25" i="3"/>
  <c r="F28" i="3"/>
  <c r="AB28" i="3" s="1"/>
  <c r="AQ27" i="3"/>
  <c r="H27" i="3"/>
  <c r="I27" i="3" s="1"/>
  <c r="G63" i="3"/>
  <c r="AD20" i="3" l="1"/>
  <c r="AJ20" i="3" s="1"/>
  <c r="O24" i="3"/>
  <c r="R24" i="3" s="1"/>
  <c r="N25" i="3"/>
  <c r="M25" i="3"/>
  <c r="R23" i="3"/>
  <c r="U22" i="3"/>
  <c r="V22" i="3" s="1"/>
  <c r="AD22" i="3" s="1"/>
  <c r="AJ21" i="3"/>
  <c r="AJ31" i="8"/>
  <c r="AY31" i="8"/>
  <c r="A536" i="9"/>
  <c r="E535" i="9"/>
  <c r="F535" i="9" s="1"/>
  <c r="C535" i="9"/>
  <c r="D535" i="9" s="1"/>
  <c r="G535" i="9" s="1"/>
  <c r="I533" i="9"/>
  <c r="J533" i="9" s="1"/>
  <c r="K533" i="9"/>
  <c r="L533" i="9" s="1"/>
  <c r="I534" i="9"/>
  <c r="J534" i="9" s="1"/>
  <c r="K534" i="9"/>
  <c r="L534" i="9" s="1"/>
  <c r="S31" i="8"/>
  <c r="R31" i="8"/>
  <c r="J34" i="8"/>
  <c r="K34" i="8" s="1"/>
  <c r="L34" i="8" s="1"/>
  <c r="G34" i="8" s="1"/>
  <c r="U31" i="8"/>
  <c r="V30" i="8"/>
  <c r="X30" i="8" s="1"/>
  <c r="BC30" i="8"/>
  <c r="O32" i="8"/>
  <c r="H32" i="8"/>
  <c r="K33" i="8"/>
  <c r="L33" i="8" s="1"/>
  <c r="G33" i="8" s="1"/>
  <c r="H33" i="8" s="1"/>
  <c r="N33" i="8"/>
  <c r="F35" i="8"/>
  <c r="BA34" i="8"/>
  <c r="G386" i="9"/>
  <c r="I385" i="9"/>
  <c r="J385" i="9" s="1"/>
  <c r="K385" i="9"/>
  <c r="L385" i="9" s="1"/>
  <c r="A388" i="9"/>
  <c r="E387" i="9"/>
  <c r="F387" i="9" s="1"/>
  <c r="C387" i="9"/>
  <c r="D387" i="9" s="1"/>
  <c r="G387" i="9" s="1"/>
  <c r="I386" i="9"/>
  <c r="J386" i="9" s="1"/>
  <c r="K386" i="9"/>
  <c r="L386" i="9" s="1"/>
  <c r="O384" i="9"/>
  <c r="Q384" i="9" s="1"/>
  <c r="P384" i="9"/>
  <c r="R384" i="9" s="1"/>
  <c r="O383" i="9"/>
  <c r="Q383" i="9" s="1"/>
  <c r="P383" i="9"/>
  <c r="R383" i="9" s="1"/>
  <c r="O31" i="9"/>
  <c r="Q31" i="9" s="1"/>
  <c r="O32" i="9"/>
  <c r="Q32" i="9" s="1"/>
  <c r="I33" i="9"/>
  <c r="J33" i="9" s="1"/>
  <c r="K33" i="9"/>
  <c r="L33" i="9" s="1"/>
  <c r="N33" i="9" s="1"/>
  <c r="P33" i="9" s="1"/>
  <c r="R33" i="9" s="1"/>
  <c r="G34" i="9"/>
  <c r="E35" i="9"/>
  <c r="F35" i="9" s="1"/>
  <c r="C35" i="9"/>
  <c r="D35" i="9" s="1"/>
  <c r="A36" i="9"/>
  <c r="D35" i="8"/>
  <c r="B36" i="8"/>
  <c r="C37" i="8"/>
  <c r="AE28" i="3"/>
  <c r="AN28" i="3"/>
  <c r="AO28" i="3" s="1"/>
  <c r="L26" i="3"/>
  <c r="AG27" i="3"/>
  <c r="AF27" i="3"/>
  <c r="AH26" i="3"/>
  <c r="F29" i="3"/>
  <c r="AB29" i="3" s="1"/>
  <c r="AQ28" i="3"/>
  <c r="H28" i="3"/>
  <c r="I28" i="3" s="1"/>
  <c r="G64" i="3"/>
  <c r="AP20" i="3" l="1"/>
  <c r="AR20" i="3"/>
  <c r="AS20" i="3" s="1"/>
  <c r="AT20" i="3"/>
  <c r="S23" i="3"/>
  <c r="Z23" i="3"/>
  <c r="W24" i="3"/>
  <c r="Z24" i="3"/>
  <c r="W23" i="3"/>
  <c r="S24" i="3"/>
  <c r="T24" i="3" s="1"/>
  <c r="AC24" i="3"/>
  <c r="AC23" i="3"/>
  <c r="T23" i="3"/>
  <c r="U23" i="3"/>
  <c r="N26" i="3"/>
  <c r="M26" i="3"/>
  <c r="AJ22" i="3"/>
  <c r="AP21" i="3"/>
  <c r="AT21" i="3"/>
  <c r="AR21" i="3"/>
  <c r="AS21" i="3" s="1"/>
  <c r="BC31" i="8"/>
  <c r="AP31" i="8"/>
  <c r="AQ31" i="8" s="1"/>
  <c r="AM32" i="8"/>
  <c r="AJ32" i="8"/>
  <c r="AM33" i="8"/>
  <c r="AS32" i="8"/>
  <c r="AV32" i="8" s="1"/>
  <c r="AW32" i="8" s="1"/>
  <c r="N34" i="8"/>
  <c r="O34" i="8" s="1"/>
  <c r="V31" i="8"/>
  <c r="X31" i="8" s="1"/>
  <c r="K535" i="9"/>
  <c r="L535" i="9" s="1"/>
  <c r="I535" i="9"/>
  <c r="J535" i="9" s="1"/>
  <c r="N535" i="9" s="1"/>
  <c r="N534" i="9"/>
  <c r="N533" i="9"/>
  <c r="A537" i="9"/>
  <c r="C536" i="9"/>
  <c r="D536" i="9" s="1"/>
  <c r="E536" i="9"/>
  <c r="F536" i="9" s="1"/>
  <c r="S32" i="8"/>
  <c r="R32" i="8"/>
  <c r="AX32" i="8"/>
  <c r="AX33" i="8"/>
  <c r="AS33" i="8"/>
  <c r="AV33" i="8" s="1"/>
  <c r="AW33" i="8" s="1"/>
  <c r="O33" i="8"/>
  <c r="AJ33" i="8" s="1"/>
  <c r="U32" i="8"/>
  <c r="AP32" i="8" s="1"/>
  <c r="BB32" i="8"/>
  <c r="J35" i="8"/>
  <c r="H34" i="8"/>
  <c r="F36" i="8"/>
  <c r="BA35" i="8"/>
  <c r="I387" i="9"/>
  <c r="J387" i="9" s="1"/>
  <c r="K387" i="9"/>
  <c r="L387" i="9" s="1"/>
  <c r="N386" i="9"/>
  <c r="A389" i="9"/>
  <c r="E388" i="9"/>
  <c r="F388" i="9" s="1"/>
  <c r="C388" i="9"/>
  <c r="D388" i="9" s="1"/>
  <c r="G388" i="9" s="1"/>
  <c r="N385" i="9"/>
  <c r="O33" i="9"/>
  <c r="Q33" i="9" s="1"/>
  <c r="G35" i="9"/>
  <c r="I34" i="9"/>
  <c r="J34" i="9" s="1"/>
  <c r="K34" i="9"/>
  <c r="L34" i="9" s="1"/>
  <c r="E36" i="9"/>
  <c r="F36" i="9" s="1"/>
  <c r="C36" i="9"/>
  <c r="D36" i="9" s="1"/>
  <c r="A37" i="9"/>
  <c r="D36" i="8"/>
  <c r="C38" i="8"/>
  <c r="B37" i="8"/>
  <c r="AE29" i="3"/>
  <c r="AN29" i="3"/>
  <c r="AO29" i="3" s="1"/>
  <c r="O25" i="3"/>
  <c r="R25" i="3" s="1"/>
  <c r="Z25" i="3" s="1"/>
  <c r="L27" i="3"/>
  <c r="AG28" i="3"/>
  <c r="AF28" i="3"/>
  <c r="AH27" i="3"/>
  <c r="F30" i="3"/>
  <c r="AB30" i="3" s="1"/>
  <c r="AQ29" i="3"/>
  <c r="H29" i="3"/>
  <c r="I29" i="3" s="1"/>
  <c r="G65" i="3"/>
  <c r="AY33" i="8" l="1"/>
  <c r="U24" i="3"/>
  <c r="V24" i="3" s="1"/>
  <c r="V23" i="3"/>
  <c r="N27" i="3"/>
  <c r="M27" i="3"/>
  <c r="AR22" i="3"/>
  <c r="AS22" i="3" s="1"/>
  <c r="AP22" i="3"/>
  <c r="AT22" i="3"/>
  <c r="AC25" i="3"/>
  <c r="L28" i="3"/>
  <c r="O26" i="3"/>
  <c r="R26" i="3" s="1"/>
  <c r="Z26" i="3" s="1"/>
  <c r="AQ32" i="8"/>
  <c r="AJ34" i="8"/>
  <c r="AM34" i="8"/>
  <c r="G536" i="9"/>
  <c r="O534" i="9"/>
  <c r="Q534" i="9" s="1"/>
  <c r="P534" i="9"/>
  <c r="R534" i="9" s="1"/>
  <c r="S13" i="8" s="1"/>
  <c r="C537" i="9"/>
  <c r="D537" i="9" s="1"/>
  <c r="A538" i="9"/>
  <c r="E537" i="9"/>
  <c r="F537" i="9" s="1"/>
  <c r="O535" i="9"/>
  <c r="Q535" i="9" s="1"/>
  <c r="P535" i="9"/>
  <c r="R535" i="9" s="1"/>
  <c r="S12" i="8" s="1"/>
  <c r="P533" i="9"/>
  <c r="R533" i="9" s="1"/>
  <c r="S14" i="8" s="1"/>
  <c r="O533" i="9"/>
  <c r="Q533" i="9" s="1"/>
  <c r="S34" i="8"/>
  <c r="R34" i="8"/>
  <c r="BB33" i="8"/>
  <c r="S33" i="8"/>
  <c r="R33" i="8"/>
  <c r="BB34" i="8"/>
  <c r="U33" i="8"/>
  <c r="AP33" i="8" s="1"/>
  <c r="AQ33" i="8" s="1"/>
  <c r="U34" i="8"/>
  <c r="V34" i="8" s="1"/>
  <c r="X34" i="8" s="1"/>
  <c r="AX34" i="8"/>
  <c r="AY32" i="8"/>
  <c r="K35" i="8"/>
  <c r="L35" i="8" s="1"/>
  <c r="G35" i="8" s="1"/>
  <c r="H35" i="8" s="1"/>
  <c r="BC32" i="8"/>
  <c r="V32" i="8"/>
  <c r="X32" i="8" s="1"/>
  <c r="AS34" i="8"/>
  <c r="AV34" i="8" s="1"/>
  <c r="AW34" i="8" s="1"/>
  <c r="N35" i="8"/>
  <c r="J36" i="8"/>
  <c r="F37" i="8"/>
  <c r="BA36" i="8"/>
  <c r="I388" i="9"/>
  <c r="J388" i="9" s="1"/>
  <c r="K388" i="9"/>
  <c r="L388" i="9" s="1"/>
  <c r="P385" i="9"/>
  <c r="R385" i="9" s="1"/>
  <c r="O385" i="9"/>
  <c r="Q385" i="9" s="1"/>
  <c r="C389" i="9"/>
  <c r="D389" i="9" s="1"/>
  <c r="E389" i="9"/>
  <c r="F389" i="9" s="1"/>
  <c r="A390" i="9"/>
  <c r="P386" i="9"/>
  <c r="R386" i="9" s="1"/>
  <c r="O386" i="9"/>
  <c r="Q386" i="9" s="1"/>
  <c r="N387" i="9"/>
  <c r="N34" i="9"/>
  <c r="P34" i="9" s="1"/>
  <c r="R34" i="9" s="1"/>
  <c r="G36" i="9"/>
  <c r="I35" i="9"/>
  <c r="J35" i="9" s="1"/>
  <c r="K35" i="9"/>
  <c r="L35" i="9" s="1"/>
  <c r="E37" i="9"/>
  <c r="F37" i="9" s="1"/>
  <c r="C37" i="9"/>
  <c r="D37" i="9" s="1"/>
  <c r="G37" i="9" s="1"/>
  <c r="A38" i="9"/>
  <c r="C39" i="8"/>
  <c r="D37" i="8"/>
  <c r="B38" i="8"/>
  <c r="AE30" i="3"/>
  <c r="AN30" i="3"/>
  <c r="AO30" i="3" s="1"/>
  <c r="W25" i="3"/>
  <c r="S25" i="3"/>
  <c r="AG29" i="3"/>
  <c r="AF29" i="3"/>
  <c r="AH28" i="3"/>
  <c r="F31" i="3"/>
  <c r="AB31" i="3" s="1"/>
  <c r="AQ30" i="3"/>
  <c r="H30" i="3"/>
  <c r="I30" i="3" s="1"/>
  <c r="G66" i="3"/>
  <c r="AD23" i="3" l="1"/>
  <c r="AJ23" i="3" s="1"/>
  <c r="AD24" i="3"/>
  <c r="AJ24" i="3" s="1"/>
  <c r="N28" i="3"/>
  <c r="M28" i="3"/>
  <c r="S26" i="3"/>
  <c r="T26" i="3" s="1"/>
  <c r="AC26" i="3"/>
  <c r="W26" i="3"/>
  <c r="AP34" i="8"/>
  <c r="AK35" i="8"/>
  <c r="AM35" i="8"/>
  <c r="AL35" i="8"/>
  <c r="AQ34" i="8"/>
  <c r="V33" i="8"/>
  <c r="X33" i="8" s="1"/>
  <c r="BC33" i="8"/>
  <c r="E538" i="9"/>
  <c r="F538" i="9" s="1"/>
  <c r="C538" i="9"/>
  <c r="D538" i="9" s="1"/>
  <c r="G538" i="9" s="1"/>
  <c r="A539" i="9"/>
  <c r="G537" i="9"/>
  <c r="I536" i="9"/>
  <c r="J536" i="9" s="1"/>
  <c r="K536" i="9"/>
  <c r="L536" i="9" s="1"/>
  <c r="AY34" i="8"/>
  <c r="BC34" i="8"/>
  <c r="AX35" i="8"/>
  <c r="AS35" i="8"/>
  <c r="AV35" i="8" s="1"/>
  <c r="AW35" i="8" s="1"/>
  <c r="O35" i="8"/>
  <c r="AJ35" i="8" s="1"/>
  <c r="K36" i="8"/>
  <c r="L36" i="8" s="1"/>
  <c r="G36" i="8" s="1"/>
  <c r="H36" i="8" s="1"/>
  <c r="N36" i="8"/>
  <c r="J37" i="8"/>
  <c r="F38" i="8"/>
  <c r="BA37" i="8"/>
  <c r="O387" i="9"/>
  <c r="Q387" i="9" s="1"/>
  <c r="P387" i="9"/>
  <c r="R387" i="9" s="1"/>
  <c r="C390" i="9"/>
  <c r="D390" i="9" s="1"/>
  <c r="A391" i="9"/>
  <c r="E390" i="9"/>
  <c r="F390" i="9" s="1"/>
  <c r="G389" i="9"/>
  <c r="N388" i="9"/>
  <c r="O34" i="9"/>
  <c r="Q34" i="9" s="1"/>
  <c r="I37" i="9"/>
  <c r="J37" i="9" s="1"/>
  <c r="K37" i="9"/>
  <c r="L37" i="9" s="1"/>
  <c r="N35" i="9"/>
  <c r="P35" i="9" s="1"/>
  <c r="R35" i="9" s="1"/>
  <c r="I36" i="9"/>
  <c r="J36" i="9" s="1"/>
  <c r="K36" i="9"/>
  <c r="L36" i="9" s="1"/>
  <c r="C38" i="9"/>
  <c r="D38" i="9" s="1"/>
  <c r="E38" i="9"/>
  <c r="F38" i="9" s="1"/>
  <c r="A39" i="9"/>
  <c r="D38" i="8"/>
  <c r="B39" i="8"/>
  <c r="C40" i="8"/>
  <c r="O27" i="3"/>
  <c r="R27" i="3" s="1"/>
  <c r="Z27" i="3" s="1"/>
  <c r="AE31" i="3"/>
  <c r="AN31" i="3"/>
  <c r="AO31" i="3" s="1"/>
  <c r="T25" i="3"/>
  <c r="U25" i="3"/>
  <c r="L29" i="3"/>
  <c r="AG30" i="3"/>
  <c r="AF30" i="3"/>
  <c r="AH29" i="3"/>
  <c r="AQ31" i="3"/>
  <c r="F32" i="3"/>
  <c r="AB32" i="3" s="1"/>
  <c r="H31" i="3"/>
  <c r="I31" i="3" s="1"/>
  <c r="G67" i="3"/>
  <c r="AL24" i="3" l="1"/>
  <c r="AP24" i="3"/>
  <c r="AT24" i="3"/>
  <c r="AR24" i="3"/>
  <c r="AS24" i="3" s="1"/>
  <c r="AP23" i="3"/>
  <c r="AR23" i="3"/>
  <c r="AS23" i="3" s="1"/>
  <c r="AT23" i="3"/>
  <c r="O28" i="3"/>
  <c r="R28" i="3" s="1"/>
  <c r="N29" i="3"/>
  <c r="M29" i="3"/>
  <c r="U26" i="3"/>
  <c r="V26" i="3" s="1"/>
  <c r="AD26" i="3" s="1"/>
  <c r="W27" i="3"/>
  <c r="AC27" i="3"/>
  <c r="AL36" i="8"/>
  <c r="AM36" i="8"/>
  <c r="AK36" i="8"/>
  <c r="E539" i="9"/>
  <c r="F539" i="9" s="1"/>
  <c r="A540" i="9"/>
  <c r="C539" i="9"/>
  <c r="D539" i="9" s="1"/>
  <c r="G539" i="9" s="1"/>
  <c r="N536" i="9"/>
  <c r="I538" i="9"/>
  <c r="J538" i="9" s="1"/>
  <c r="K538" i="9"/>
  <c r="L538" i="9" s="1"/>
  <c r="K537" i="9"/>
  <c r="L537" i="9" s="1"/>
  <c r="I537" i="9"/>
  <c r="J537" i="9" s="1"/>
  <c r="N537" i="9" s="1"/>
  <c r="R35" i="8"/>
  <c r="S35" i="8"/>
  <c r="U35" i="8"/>
  <c r="BB35" i="8"/>
  <c r="O36" i="8"/>
  <c r="U36" i="8" s="1"/>
  <c r="AP36" i="8" s="1"/>
  <c r="AY35" i="8"/>
  <c r="AX36" i="8"/>
  <c r="K37" i="8"/>
  <c r="L37" i="8" s="1"/>
  <c r="G37" i="8" s="1"/>
  <c r="H37" i="8" s="1"/>
  <c r="N37" i="8"/>
  <c r="AS36" i="8"/>
  <c r="AV36" i="8" s="1"/>
  <c r="AW36" i="8" s="1"/>
  <c r="J38" i="8"/>
  <c r="F39" i="8"/>
  <c r="BA38" i="8"/>
  <c r="S27" i="3"/>
  <c r="T27" i="3" s="1"/>
  <c r="O388" i="9"/>
  <c r="Q388" i="9" s="1"/>
  <c r="P388" i="9"/>
  <c r="R388" i="9" s="1"/>
  <c r="I389" i="9"/>
  <c r="J389" i="9" s="1"/>
  <c r="K389" i="9"/>
  <c r="L389" i="9" s="1"/>
  <c r="A392" i="9"/>
  <c r="E391" i="9"/>
  <c r="F391" i="9" s="1"/>
  <c r="C391" i="9"/>
  <c r="D391" i="9" s="1"/>
  <c r="G390" i="9"/>
  <c r="O35" i="9"/>
  <c r="Q35" i="9" s="1"/>
  <c r="N37" i="9"/>
  <c r="N36" i="9"/>
  <c r="P36" i="9" s="1"/>
  <c r="R36" i="9" s="1"/>
  <c r="G38" i="9"/>
  <c r="E39" i="9"/>
  <c r="F39" i="9" s="1"/>
  <c r="C39" i="9"/>
  <c r="D39" i="9" s="1"/>
  <c r="A40" i="9"/>
  <c r="D39" i="8"/>
  <c r="V25" i="3"/>
  <c r="AD25" i="3" s="1"/>
  <c r="C41" i="8"/>
  <c r="B40" i="8"/>
  <c r="AE32" i="3"/>
  <c r="AN32" i="3"/>
  <c r="AO32" i="3" s="1"/>
  <c r="L30" i="3"/>
  <c r="AG31" i="3"/>
  <c r="AF31" i="3"/>
  <c r="AH30" i="3"/>
  <c r="F33" i="3"/>
  <c r="AB33" i="3" s="1"/>
  <c r="AQ32" i="3"/>
  <c r="H32" i="3"/>
  <c r="I32" i="3" s="1"/>
  <c r="G68" i="3"/>
  <c r="S28" i="3" l="1"/>
  <c r="T28" i="3" s="1"/>
  <c r="Z28" i="3"/>
  <c r="W28" i="3"/>
  <c r="AC28" i="3"/>
  <c r="N30" i="3"/>
  <c r="M30" i="3"/>
  <c r="AJ26" i="3"/>
  <c r="AJ25" i="3"/>
  <c r="U27" i="3"/>
  <c r="V27" i="3" s="1"/>
  <c r="AD27" i="3" s="1"/>
  <c r="AL37" i="8"/>
  <c r="AK37" i="8"/>
  <c r="AM37" i="8"/>
  <c r="BC35" i="8"/>
  <c r="AP35" i="8"/>
  <c r="AQ35" i="8" s="1"/>
  <c r="AJ36" i="8"/>
  <c r="AQ36" i="8" s="1"/>
  <c r="V35" i="8"/>
  <c r="X35" i="8" s="1"/>
  <c r="BB36" i="8"/>
  <c r="P537" i="9"/>
  <c r="R537" i="9" s="1"/>
  <c r="S10" i="8" s="1"/>
  <c r="O537" i="9"/>
  <c r="Q537" i="9" s="1"/>
  <c r="K539" i="9"/>
  <c r="L539" i="9" s="1"/>
  <c r="I539" i="9"/>
  <c r="J539" i="9" s="1"/>
  <c r="N539" i="9" s="1"/>
  <c r="N538" i="9"/>
  <c r="E540" i="9"/>
  <c r="F540" i="9" s="1"/>
  <c r="C540" i="9"/>
  <c r="D540" i="9" s="1"/>
  <c r="G540" i="9" s="1"/>
  <c r="A541" i="9"/>
  <c r="P536" i="9"/>
  <c r="R536" i="9" s="1"/>
  <c r="S11" i="8" s="1"/>
  <c r="O536" i="9"/>
  <c r="Q536" i="9" s="1"/>
  <c r="R36" i="8"/>
  <c r="S36" i="8"/>
  <c r="AS37" i="8"/>
  <c r="AV37" i="8" s="1"/>
  <c r="AW37" i="8" s="1"/>
  <c r="O37" i="8"/>
  <c r="AJ37" i="8" s="1"/>
  <c r="V36" i="8"/>
  <c r="X36" i="8" s="1"/>
  <c r="AX37" i="8"/>
  <c r="AY36" i="8"/>
  <c r="K38" i="8"/>
  <c r="L38" i="8" s="1"/>
  <c r="G38" i="8" s="1"/>
  <c r="BC36" i="8"/>
  <c r="N38" i="8"/>
  <c r="J39" i="8"/>
  <c r="F40" i="8"/>
  <c r="BA39" i="8"/>
  <c r="G391" i="9"/>
  <c r="I390" i="9"/>
  <c r="J390" i="9" s="1"/>
  <c r="K390" i="9"/>
  <c r="L390" i="9" s="1"/>
  <c r="I391" i="9"/>
  <c r="J391" i="9" s="1"/>
  <c r="K391" i="9"/>
  <c r="L391" i="9" s="1"/>
  <c r="A393" i="9"/>
  <c r="C392" i="9"/>
  <c r="D392" i="9" s="1"/>
  <c r="E392" i="9"/>
  <c r="F392" i="9" s="1"/>
  <c r="N389" i="9"/>
  <c r="P37" i="9"/>
  <c r="R37" i="9" s="1"/>
  <c r="O36" i="9"/>
  <c r="Q36" i="9" s="1"/>
  <c r="O37" i="9"/>
  <c r="Q37" i="9" s="1"/>
  <c r="I38" i="9"/>
  <c r="K38" i="9"/>
  <c r="L38" i="9" s="1"/>
  <c r="G39" i="9"/>
  <c r="J38" i="9"/>
  <c r="E40" i="9"/>
  <c r="F40" i="9" s="1"/>
  <c r="C40" i="9"/>
  <c r="D40" i="9" s="1"/>
  <c r="A41" i="9"/>
  <c r="D40" i="8"/>
  <c r="C42" i="8"/>
  <c r="B41" i="8"/>
  <c r="O29" i="3"/>
  <c r="R29" i="3" s="1"/>
  <c r="Z29" i="3" s="1"/>
  <c r="AE33" i="3"/>
  <c r="AN33" i="3"/>
  <c r="AO33" i="3" s="1"/>
  <c r="L31" i="3"/>
  <c r="AG32" i="3"/>
  <c r="AF32" i="3"/>
  <c r="AH31" i="3"/>
  <c r="F34" i="3"/>
  <c r="AB34" i="3" s="1"/>
  <c r="AQ33" i="3"/>
  <c r="H33" i="3"/>
  <c r="I33" i="3" s="1"/>
  <c r="G69" i="3"/>
  <c r="U28" i="3" l="1"/>
  <c r="V28" i="3" s="1"/>
  <c r="N31" i="3"/>
  <c r="M31" i="3"/>
  <c r="AP26" i="3"/>
  <c r="AT26" i="3"/>
  <c r="AC29" i="3"/>
  <c r="O30" i="3"/>
  <c r="R30" i="3" s="1"/>
  <c r="Z30" i="3" s="1"/>
  <c r="AP25" i="3"/>
  <c r="AT25" i="3"/>
  <c r="AR25" i="3"/>
  <c r="AS25" i="3" s="1"/>
  <c r="AR26" i="3"/>
  <c r="AS26" i="3" s="1"/>
  <c r="AJ27" i="3"/>
  <c r="C541" i="9"/>
  <c r="D541" i="9" s="1"/>
  <c r="E541" i="9"/>
  <c r="F541" i="9" s="1"/>
  <c r="A542" i="9"/>
  <c r="O538" i="9"/>
  <c r="Q538" i="9" s="1"/>
  <c r="P538" i="9"/>
  <c r="R538" i="9" s="1"/>
  <c r="S9" i="8" s="1"/>
  <c r="I540" i="9"/>
  <c r="J540" i="9" s="1"/>
  <c r="K540" i="9"/>
  <c r="L540" i="9" s="1"/>
  <c r="O539" i="9"/>
  <c r="Q539" i="9" s="1"/>
  <c r="P539" i="9"/>
  <c r="R539" i="9" s="1"/>
  <c r="R37" i="8"/>
  <c r="S37" i="8"/>
  <c r="U37" i="8"/>
  <c r="AP37" i="8" s="1"/>
  <c r="AQ37" i="8" s="1"/>
  <c r="BB37" i="8"/>
  <c r="J40" i="8"/>
  <c r="K40" i="8" s="1"/>
  <c r="AY37" i="8"/>
  <c r="H38" i="8"/>
  <c r="O38" i="8"/>
  <c r="K39" i="8"/>
  <c r="L39" i="8" s="1"/>
  <c r="G39" i="8" s="1"/>
  <c r="H39" i="8" s="1"/>
  <c r="N39" i="8"/>
  <c r="F41" i="8"/>
  <c r="BA40" i="8"/>
  <c r="C393" i="9"/>
  <c r="D393" i="9" s="1"/>
  <c r="A394" i="9"/>
  <c r="E393" i="9"/>
  <c r="F393" i="9" s="1"/>
  <c r="P389" i="9"/>
  <c r="R389" i="9" s="1"/>
  <c r="O389" i="9"/>
  <c r="Q389" i="9" s="1"/>
  <c r="G392" i="9"/>
  <c r="N391" i="9"/>
  <c r="N390" i="9"/>
  <c r="G40" i="9"/>
  <c r="K40" i="9" s="1"/>
  <c r="L40" i="9" s="1"/>
  <c r="I40" i="9"/>
  <c r="J40" i="9" s="1"/>
  <c r="I39" i="9"/>
  <c r="J39" i="9" s="1"/>
  <c r="K39" i="9"/>
  <c r="L39" i="9" s="1"/>
  <c r="N38" i="9"/>
  <c r="P38" i="9" s="1"/>
  <c r="R38" i="9" s="1"/>
  <c r="N39" i="9"/>
  <c r="P39" i="9" s="1"/>
  <c r="R39" i="9" s="1"/>
  <c r="E41" i="9"/>
  <c r="F41" i="9" s="1"/>
  <c r="C41" i="9"/>
  <c r="D41" i="9" s="1"/>
  <c r="A42" i="9"/>
  <c r="D41" i="8"/>
  <c r="B42" i="8"/>
  <c r="C43" i="8"/>
  <c r="S29" i="3"/>
  <c r="W29" i="3"/>
  <c r="AE34" i="3"/>
  <c r="AN34" i="3"/>
  <c r="AO34" i="3" s="1"/>
  <c r="L32" i="3"/>
  <c r="AF33" i="3"/>
  <c r="AG33" i="3"/>
  <c r="AH32" i="3"/>
  <c r="F35" i="3"/>
  <c r="AB35" i="3" s="1"/>
  <c r="AQ34" i="3"/>
  <c r="H34" i="3"/>
  <c r="I34" i="3" s="1"/>
  <c r="G70" i="3"/>
  <c r="AD28" i="3" l="1"/>
  <c r="AJ28" i="3" s="1"/>
  <c r="N32" i="3"/>
  <c r="M32" i="3"/>
  <c r="S30" i="3"/>
  <c r="T30" i="3" s="1"/>
  <c r="AC30" i="3"/>
  <c r="AN35" i="3"/>
  <c r="AO35" i="3" s="1"/>
  <c r="W30" i="3"/>
  <c r="AP27" i="3"/>
  <c r="AR27" i="3"/>
  <c r="AS27" i="3" s="1"/>
  <c r="AT27" i="3"/>
  <c r="L40" i="8"/>
  <c r="G40" i="8" s="1"/>
  <c r="AK39" i="8"/>
  <c r="AL39" i="8"/>
  <c r="AM39" i="8"/>
  <c r="AL38" i="8"/>
  <c r="AM38" i="8"/>
  <c r="AK38" i="8"/>
  <c r="AJ38" i="8"/>
  <c r="N40" i="8"/>
  <c r="O40" i="8" s="1"/>
  <c r="AS38" i="8"/>
  <c r="AV38" i="8" s="1"/>
  <c r="AW38" i="8" s="1"/>
  <c r="N540" i="9"/>
  <c r="E542" i="9"/>
  <c r="F542" i="9" s="1"/>
  <c r="C542" i="9"/>
  <c r="D542" i="9" s="1"/>
  <c r="G542" i="9" s="1"/>
  <c r="A543" i="9"/>
  <c r="G541" i="9"/>
  <c r="R38" i="8"/>
  <c r="S38" i="8"/>
  <c r="V37" i="8"/>
  <c r="X37" i="8" s="1"/>
  <c r="BC37" i="8"/>
  <c r="AX38" i="8"/>
  <c r="AX39" i="8"/>
  <c r="AS39" i="8"/>
  <c r="AV39" i="8" s="1"/>
  <c r="AW39" i="8" s="1"/>
  <c r="O39" i="8"/>
  <c r="BB39" i="8" s="1"/>
  <c r="BB38" i="8"/>
  <c r="U38" i="8"/>
  <c r="AP38" i="8" s="1"/>
  <c r="J41" i="8"/>
  <c r="H40" i="8"/>
  <c r="F42" i="8"/>
  <c r="BA41" i="8"/>
  <c r="O391" i="9"/>
  <c r="Q391" i="9" s="1"/>
  <c r="P391" i="9"/>
  <c r="R391" i="9" s="1"/>
  <c r="C394" i="9"/>
  <c r="D394" i="9" s="1"/>
  <c r="A395" i="9"/>
  <c r="E394" i="9"/>
  <c r="F394" i="9" s="1"/>
  <c r="P390" i="9"/>
  <c r="R390" i="9" s="1"/>
  <c r="O390" i="9"/>
  <c r="Q390" i="9" s="1"/>
  <c r="K392" i="9"/>
  <c r="L392" i="9" s="1"/>
  <c r="I392" i="9"/>
  <c r="J392" i="9" s="1"/>
  <c r="N392" i="9" s="1"/>
  <c r="G393" i="9"/>
  <c r="O39" i="9"/>
  <c r="Q39" i="9" s="1"/>
  <c r="O38" i="9"/>
  <c r="Q38" i="9" s="1"/>
  <c r="N40" i="9"/>
  <c r="P40" i="9" s="1"/>
  <c r="R40" i="9" s="1"/>
  <c r="G41" i="9"/>
  <c r="C42" i="9"/>
  <c r="D42" i="9" s="1"/>
  <c r="E42" i="9"/>
  <c r="F42" i="9" s="1"/>
  <c r="O31" i="3"/>
  <c r="R31" i="3" s="1"/>
  <c r="Z31" i="3" s="1"/>
  <c r="A43" i="9"/>
  <c r="B43" i="8"/>
  <c r="D42" i="8"/>
  <c r="C44" i="8"/>
  <c r="T29" i="3"/>
  <c r="U29" i="3"/>
  <c r="AE35" i="3"/>
  <c r="L33" i="3"/>
  <c r="AG34" i="3"/>
  <c r="AF34" i="3"/>
  <c r="AH33" i="3"/>
  <c r="F36" i="3"/>
  <c r="AB36" i="3" s="1"/>
  <c r="AQ35" i="3"/>
  <c r="H35" i="3"/>
  <c r="I35" i="3" s="1"/>
  <c r="G71" i="3"/>
  <c r="V4" i="3"/>
  <c r="AD4" i="3" s="1"/>
  <c r="AR28" i="3" l="1"/>
  <c r="AS28" i="3" s="1"/>
  <c r="AP28" i="3"/>
  <c r="AT28" i="3"/>
  <c r="N33" i="3"/>
  <c r="M33" i="3"/>
  <c r="U30" i="3"/>
  <c r="V30" i="3" s="1"/>
  <c r="AD30" i="3" s="1"/>
  <c r="W31" i="3"/>
  <c r="AC31" i="3"/>
  <c r="AN36" i="3"/>
  <c r="AO36" i="3" s="1"/>
  <c r="S31" i="3"/>
  <c r="T31" i="3" s="1"/>
  <c r="O32" i="3"/>
  <c r="R32" i="3" s="1"/>
  <c r="AQ38" i="8"/>
  <c r="AJ40" i="8"/>
  <c r="AL40" i="8"/>
  <c r="AM40" i="8"/>
  <c r="AK40" i="8"/>
  <c r="AJ39" i="8"/>
  <c r="I542" i="9"/>
  <c r="J542" i="9" s="1"/>
  <c r="K542" i="9"/>
  <c r="L542" i="9" s="1"/>
  <c r="I541" i="9"/>
  <c r="J541" i="9" s="1"/>
  <c r="K541" i="9"/>
  <c r="L541" i="9" s="1"/>
  <c r="C543" i="9"/>
  <c r="D543" i="9" s="1"/>
  <c r="E543" i="9"/>
  <c r="F543" i="9" s="1"/>
  <c r="A544" i="9"/>
  <c r="P540" i="9"/>
  <c r="R540" i="9" s="1"/>
  <c r="O540" i="9"/>
  <c r="Q540" i="9" s="1"/>
  <c r="AY39" i="8"/>
  <c r="R40" i="8"/>
  <c r="S40" i="8"/>
  <c r="R39" i="8"/>
  <c r="S39" i="8"/>
  <c r="BB40" i="8"/>
  <c r="U39" i="8"/>
  <c r="AP39" i="8" s="1"/>
  <c r="AX40" i="8"/>
  <c r="AY38" i="8"/>
  <c r="K41" i="8"/>
  <c r="L41" i="8" s="1"/>
  <c r="G41" i="8" s="1"/>
  <c r="H41" i="8" s="1"/>
  <c r="V38" i="8"/>
  <c r="X38" i="8" s="1"/>
  <c r="BC38" i="8"/>
  <c r="U40" i="8"/>
  <c r="AP40" i="8" s="1"/>
  <c r="AS40" i="8"/>
  <c r="AV40" i="8" s="1"/>
  <c r="AW40" i="8" s="1"/>
  <c r="N41" i="8"/>
  <c r="J42" i="8"/>
  <c r="F43" i="8"/>
  <c r="BA42" i="8"/>
  <c r="V29" i="3"/>
  <c r="AD29" i="3" s="1"/>
  <c r="I393" i="9"/>
  <c r="J393" i="9" s="1"/>
  <c r="K393" i="9"/>
  <c r="L393" i="9" s="1"/>
  <c r="O392" i="9"/>
  <c r="Q392" i="9" s="1"/>
  <c r="P392" i="9"/>
  <c r="R392" i="9" s="1"/>
  <c r="A396" i="9"/>
  <c r="C395" i="9"/>
  <c r="D395" i="9" s="1"/>
  <c r="E395" i="9"/>
  <c r="F395" i="9" s="1"/>
  <c r="G394" i="9"/>
  <c r="O40" i="9"/>
  <c r="Q40" i="9" s="1"/>
  <c r="I41" i="9"/>
  <c r="J41" i="9" s="1"/>
  <c r="K41" i="9"/>
  <c r="L41" i="9" s="1"/>
  <c r="G42" i="9"/>
  <c r="C43" i="9"/>
  <c r="D43" i="9" s="1"/>
  <c r="E43" i="9"/>
  <c r="F43" i="9" s="1"/>
  <c r="A44" i="9"/>
  <c r="C45" i="8"/>
  <c r="D43" i="8"/>
  <c r="B44" i="8"/>
  <c r="AE36" i="3"/>
  <c r="L34" i="3"/>
  <c r="AF35" i="3"/>
  <c r="AG35" i="3"/>
  <c r="AJ4" i="3"/>
  <c r="AH34" i="3"/>
  <c r="F37" i="3"/>
  <c r="AB37" i="3" s="1"/>
  <c r="AQ36" i="3"/>
  <c r="H36" i="3"/>
  <c r="I36" i="3" s="1"/>
  <c r="G72" i="3"/>
  <c r="AP4" i="3" l="1"/>
  <c r="AL4" i="3"/>
  <c r="S32" i="3"/>
  <c r="T32" i="3" s="1"/>
  <c r="Z32" i="3"/>
  <c r="M34" i="3"/>
  <c r="N34" i="3"/>
  <c r="AJ30" i="3"/>
  <c r="W32" i="3"/>
  <c r="AC32" i="3"/>
  <c r="AN37" i="3"/>
  <c r="AO37" i="3" s="1"/>
  <c r="U31" i="3"/>
  <c r="V31" i="3" s="1"/>
  <c r="AD31" i="3" s="1"/>
  <c r="AJ29" i="3"/>
  <c r="AQ39" i="8"/>
  <c r="AQ40" i="8"/>
  <c r="AL41" i="8"/>
  <c r="AM41" i="8"/>
  <c r="AK41" i="8"/>
  <c r="AY40" i="8"/>
  <c r="A545" i="9"/>
  <c r="C544" i="9"/>
  <c r="D544" i="9" s="1"/>
  <c r="E544" i="9"/>
  <c r="F544" i="9" s="1"/>
  <c r="N541" i="9"/>
  <c r="G543" i="9"/>
  <c r="N542" i="9"/>
  <c r="V39" i="8"/>
  <c r="X39" i="8" s="1"/>
  <c r="BC39" i="8"/>
  <c r="AS41" i="8"/>
  <c r="AV41" i="8" s="1"/>
  <c r="AW41" i="8" s="1"/>
  <c r="BC40" i="8"/>
  <c r="AX41" i="8"/>
  <c r="V40" i="8"/>
  <c r="X40" i="8" s="1"/>
  <c r="K42" i="8"/>
  <c r="L42" i="8" s="1"/>
  <c r="G42" i="8" s="1"/>
  <c r="H42" i="8" s="1"/>
  <c r="O41" i="8"/>
  <c r="AJ41" i="8" s="1"/>
  <c r="N42" i="8"/>
  <c r="J43" i="8"/>
  <c r="F44" i="8"/>
  <c r="BA43" i="8"/>
  <c r="I394" i="9"/>
  <c r="J394" i="9" s="1"/>
  <c r="K394" i="9"/>
  <c r="L394" i="9" s="1"/>
  <c r="G395" i="9"/>
  <c r="A397" i="9"/>
  <c r="C396" i="9"/>
  <c r="D396" i="9" s="1"/>
  <c r="E396" i="9"/>
  <c r="F396" i="9" s="1"/>
  <c r="N393" i="9"/>
  <c r="K42" i="9"/>
  <c r="L42" i="9" s="1"/>
  <c r="I42" i="9"/>
  <c r="J42" i="9" s="1"/>
  <c r="N41" i="9"/>
  <c r="P41" i="9" s="1"/>
  <c r="R41" i="9" s="1"/>
  <c r="G43" i="9"/>
  <c r="E44" i="9"/>
  <c r="F44" i="9" s="1"/>
  <c r="C44" i="9"/>
  <c r="D44" i="9" s="1"/>
  <c r="G44" i="9" s="1"/>
  <c r="A45" i="9"/>
  <c r="D44" i="8"/>
  <c r="C46" i="8"/>
  <c r="B45" i="8"/>
  <c r="O33" i="3"/>
  <c r="R33" i="3" s="1"/>
  <c r="Z33" i="3" s="1"/>
  <c r="AE37" i="3"/>
  <c r="L35" i="3"/>
  <c r="AG36" i="3"/>
  <c r="AF36" i="3"/>
  <c r="AT4" i="3"/>
  <c r="AH35" i="3"/>
  <c r="F38" i="3"/>
  <c r="AB38" i="3" s="1"/>
  <c r="AQ37" i="3"/>
  <c r="H37" i="3"/>
  <c r="I37" i="3" s="1"/>
  <c r="G73" i="3"/>
  <c r="V6" i="3"/>
  <c r="AD6" i="3" s="1"/>
  <c r="V5" i="3"/>
  <c r="AD5" i="3" s="1"/>
  <c r="U32" i="3" l="1"/>
  <c r="V32" i="3" s="1"/>
  <c r="AD32" i="3" s="1"/>
  <c r="AJ32" i="3" s="1"/>
  <c r="M35" i="3"/>
  <c r="N35" i="3"/>
  <c r="AP30" i="3"/>
  <c r="AT30" i="3"/>
  <c r="AJ31" i="3"/>
  <c r="S33" i="3"/>
  <c r="T33" i="3" s="1"/>
  <c r="AC33" i="3"/>
  <c r="AN38" i="3"/>
  <c r="AO38" i="3" s="1"/>
  <c r="AR29" i="3"/>
  <c r="AS29" i="3" s="1"/>
  <c r="AP29" i="3"/>
  <c r="AR30" i="3"/>
  <c r="AS30" i="3" s="1"/>
  <c r="AT29" i="3"/>
  <c r="AM42" i="8"/>
  <c r="AL42" i="8"/>
  <c r="AK42" i="8"/>
  <c r="P542" i="9"/>
  <c r="R542" i="9" s="1"/>
  <c r="O542" i="9"/>
  <c r="Q542" i="9" s="1"/>
  <c r="G544" i="9"/>
  <c r="K543" i="9"/>
  <c r="L543" i="9" s="1"/>
  <c r="I543" i="9"/>
  <c r="J543" i="9" s="1"/>
  <c r="N543" i="9" s="1"/>
  <c r="P541" i="9"/>
  <c r="R541" i="9" s="1"/>
  <c r="O541" i="9"/>
  <c r="Q541" i="9" s="1"/>
  <c r="C545" i="9"/>
  <c r="D545" i="9" s="1"/>
  <c r="A546" i="9"/>
  <c r="E545" i="9"/>
  <c r="F545" i="9" s="1"/>
  <c r="AY41" i="8"/>
  <c r="S41" i="8"/>
  <c r="R41" i="8"/>
  <c r="BB41" i="8"/>
  <c r="U41" i="8"/>
  <c r="AP41" i="8" s="1"/>
  <c r="AQ41" i="8" s="1"/>
  <c r="AX42" i="8"/>
  <c r="K43" i="8"/>
  <c r="L43" i="8" s="1"/>
  <c r="G43" i="8" s="1"/>
  <c r="H43" i="8" s="1"/>
  <c r="O42" i="8"/>
  <c r="BB42" i="8" s="1"/>
  <c r="AS42" i="8"/>
  <c r="AV42" i="8" s="1"/>
  <c r="AW42" i="8" s="1"/>
  <c r="N43" i="8"/>
  <c r="J44" i="8"/>
  <c r="N44" i="8" s="1"/>
  <c r="F45" i="8"/>
  <c r="BA44" i="8"/>
  <c r="G396" i="9"/>
  <c r="O393" i="9"/>
  <c r="Q393" i="9" s="1"/>
  <c r="P393" i="9"/>
  <c r="R393" i="9" s="1"/>
  <c r="C397" i="9"/>
  <c r="D397" i="9" s="1"/>
  <c r="A398" i="9"/>
  <c r="E397" i="9"/>
  <c r="F397" i="9" s="1"/>
  <c r="K395" i="9"/>
  <c r="L395" i="9" s="1"/>
  <c r="I395" i="9"/>
  <c r="J395" i="9" s="1"/>
  <c r="N394" i="9"/>
  <c r="O41" i="9"/>
  <c r="Q41" i="9" s="1"/>
  <c r="I44" i="9"/>
  <c r="J44" i="9" s="1"/>
  <c r="K44" i="9"/>
  <c r="L44" i="9" s="1"/>
  <c r="I43" i="9"/>
  <c r="J43" i="9" s="1"/>
  <c r="K43" i="9"/>
  <c r="L43" i="9" s="1"/>
  <c r="N42" i="9"/>
  <c r="P42" i="9" s="1"/>
  <c r="R42" i="9" s="1"/>
  <c r="C45" i="9"/>
  <c r="D45" i="9" s="1"/>
  <c r="E45" i="9"/>
  <c r="F45" i="9" s="1"/>
  <c r="A46" i="9"/>
  <c r="D45" i="8"/>
  <c r="B46" i="8"/>
  <c r="C47" i="8"/>
  <c r="W33" i="3"/>
  <c r="O34" i="3"/>
  <c r="R34" i="3" s="1"/>
  <c r="Z34" i="3" s="1"/>
  <c r="AE38" i="3"/>
  <c r="L36" i="3"/>
  <c r="AG37" i="3"/>
  <c r="AF37" i="3"/>
  <c r="AJ5" i="3"/>
  <c r="AP5" i="3" s="1"/>
  <c r="AJ6" i="3"/>
  <c r="AP6" i="3" s="1"/>
  <c r="AH36" i="3"/>
  <c r="F39" i="3"/>
  <c r="AB39" i="3" s="1"/>
  <c r="AQ38" i="3"/>
  <c r="H38" i="3"/>
  <c r="I38" i="3" s="1"/>
  <c r="G74" i="3"/>
  <c r="V7" i="3"/>
  <c r="AD7" i="3" s="1"/>
  <c r="M36" i="3" l="1"/>
  <c r="N36" i="3"/>
  <c r="AC34" i="3"/>
  <c r="U33" i="3"/>
  <c r="V33" i="3" s="1"/>
  <c r="AD33" i="3" s="1"/>
  <c r="AR31" i="3"/>
  <c r="AS31" i="3" s="1"/>
  <c r="AP31" i="3"/>
  <c r="AT31" i="3"/>
  <c r="AN39" i="3"/>
  <c r="AO39" i="3" s="1"/>
  <c r="AP32" i="3"/>
  <c r="AT32" i="3"/>
  <c r="AR32" i="3"/>
  <c r="AS32" i="3" s="1"/>
  <c r="O35" i="3"/>
  <c r="AJ42" i="8"/>
  <c r="AK43" i="8"/>
  <c r="AL43" i="8"/>
  <c r="AM43" i="8"/>
  <c r="K544" i="9"/>
  <c r="L544" i="9" s="1"/>
  <c r="I544" i="9"/>
  <c r="J544" i="9" s="1"/>
  <c r="N544" i="9" s="1"/>
  <c r="E546" i="9"/>
  <c r="F546" i="9" s="1"/>
  <c r="C546" i="9"/>
  <c r="D546" i="9" s="1"/>
  <c r="G546" i="9" s="1"/>
  <c r="A547" i="9"/>
  <c r="O543" i="9"/>
  <c r="Q543" i="9" s="1"/>
  <c r="P543" i="9"/>
  <c r="R543" i="9" s="1"/>
  <c r="G545" i="9"/>
  <c r="AY42" i="8"/>
  <c r="S42" i="8"/>
  <c r="R42" i="8"/>
  <c r="U42" i="8"/>
  <c r="V41" i="8"/>
  <c r="X41" i="8" s="1"/>
  <c r="BC41" i="8"/>
  <c r="AS43" i="8"/>
  <c r="AV43" i="8" s="1"/>
  <c r="AW43" i="8" s="1"/>
  <c r="O43" i="8"/>
  <c r="BB43" i="8" s="1"/>
  <c r="AX43" i="8"/>
  <c r="K44" i="8"/>
  <c r="L44" i="8" s="1"/>
  <c r="G44" i="8" s="1"/>
  <c r="J45" i="8"/>
  <c r="F46" i="8"/>
  <c r="BA45" i="8"/>
  <c r="N395" i="9"/>
  <c r="A399" i="9"/>
  <c r="C398" i="9"/>
  <c r="D398" i="9" s="1"/>
  <c r="E398" i="9"/>
  <c r="F398" i="9" s="1"/>
  <c r="P394" i="9"/>
  <c r="R394" i="9" s="1"/>
  <c r="O394" i="9"/>
  <c r="Q394" i="9" s="1"/>
  <c r="G397" i="9"/>
  <c r="I396" i="9"/>
  <c r="J396" i="9" s="1"/>
  <c r="K396" i="9"/>
  <c r="L396" i="9" s="1"/>
  <c r="O42" i="9"/>
  <c r="Q42" i="9" s="1"/>
  <c r="N44" i="9"/>
  <c r="N43" i="9"/>
  <c r="P43" i="9" s="1"/>
  <c r="R43" i="9" s="1"/>
  <c r="G45" i="9"/>
  <c r="C46" i="9"/>
  <c r="D46" i="9" s="1"/>
  <c r="E46" i="9"/>
  <c r="F46" i="9" s="1"/>
  <c r="A47" i="9"/>
  <c r="C48" i="8"/>
  <c r="B47" i="8"/>
  <c r="D46" i="8"/>
  <c r="W34" i="3"/>
  <c r="AE39" i="3"/>
  <c r="L37" i="3"/>
  <c r="AF38" i="3"/>
  <c r="AG38" i="3"/>
  <c r="AR6" i="3"/>
  <c r="AS6" i="3" s="1"/>
  <c r="AR5" i="3"/>
  <c r="AS5" i="3" s="1"/>
  <c r="AJ7" i="3"/>
  <c r="AP7" i="3" s="1"/>
  <c r="AH37" i="3"/>
  <c r="AT6" i="3"/>
  <c r="AT5" i="3"/>
  <c r="F40" i="3"/>
  <c r="AB40" i="3" s="1"/>
  <c r="AQ39" i="3"/>
  <c r="H39" i="3"/>
  <c r="I39" i="3" s="1"/>
  <c r="G75" i="3"/>
  <c r="V8" i="3"/>
  <c r="AD8" i="3" s="1"/>
  <c r="R35" i="3" l="1"/>
  <c r="M37" i="3"/>
  <c r="N37" i="3"/>
  <c r="S34" i="3"/>
  <c r="U34" i="3" s="1"/>
  <c r="AJ33" i="3"/>
  <c r="AN40" i="3"/>
  <c r="AO40" i="3" s="1"/>
  <c r="O36" i="3"/>
  <c r="R36" i="3" s="1"/>
  <c r="Z36" i="3" s="1"/>
  <c r="V42" i="8"/>
  <c r="X42" i="8" s="1"/>
  <c r="AP42" i="8"/>
  <c r="AQ42" i="8" s="1"/>
  <c r="AJ43" i="8"/>
  <c r="BC42" i="8"/>
  <c r="K545" i="9"/>
  <c r="L545" i="9" s="1"/>
  <c r="I545" i="9"/>
  <c r="J545" i="9" s="1"/>
  <c r="N545" i="9" s="1"/>
  <c r="A548" i="9"/>
  <c r="C547" i="9"/>
  <c r="D547" i="9" s="1"/>
  <c r="E547" i="9"/>
  <c r="F547" i="9" s="1"/>
  <c r="P544" i="9"/>
  <c r="R544" i="9" s="1"/>
  <c r="O544" i="9"/>
  <c r="Q544" i="9" s="1"/>
  <c r="I546" i="9"/>
  <c r="J546" i="9" s="1"/>
  <c r="K546" i="9"/>
  <c r="L546" i="9" s="1"/>
  <c r="R43" i="8"/>
  <c r="S43" i="8"/>
  <c r="U43" i="8"/>
  <c r="AP43" i="8" s="1"/>
  <c r="AY43" i="8"/>
  <c r="J46" i="8"/>
  <c r="K46" i="8" s="1"/>
  <c r="H44" i="8"/>
  <c r="O44" i="8"/>
  <c r="K45" i="8"/>
  <c r="L45" i="8" s="1"/>
  <c r="G45" i="8" s="1"/>
  <c r="H45" i="8" s="1"/>
  <c r="L46" i="8"/>
  <c r="G46" i="8" s="1"/>
  <c r="AS44" i="8"/>
  <c r="AV44" i="8" s="1"/>
  <c r="AW44" i="8" s="1"/>
  <c r="N45" i="8"/>
  <c r="F47" i="8"/>
  <c r="BA46" i="8"/>
  <c r="K397" i="9"/>
  <c r="L397" i="9" s="1"/>
  <c r="I397" i="9"/>
  <c r="J397" i="9" s="1"/>
  <c r="N396" i="9"/>
  <c r="A400" i="9"/>
  <c r="E399" i="9"/>
  <c r="F399" i="9" s="1"/>
  <c r="C399" i="9"/>
  <c r="D399" i="9" s="1"/>
  <c r="G399" i="9" s="1"/>
  <c r="G398" i="9"/>
  <c r="O395" i="9"/>
  <c r="Q395" i="9" s="1"/>
  <c r="P395" i="9"/>
  <c r="R395" i="9" s="1"/>
  <c r="P44" i="9"/>
  <c r="R44" i="9" s="1"/>
  <c r="O43" i="9"/>
  <c r="Q43" i="9" s="1"/>
  <c r="O44" i="9"/>
  <c r="Q44" i="9" s="1"/>
  <c r="K45" i="9"/>
  <c r="I45" i="9"/>
  <c r="J45" i="9" s="1"/>
  <c r="L45" i="9"/>
  <c r="G46" i="9"/>
  <c r="E47" i="9"/>
  <c r="F47" i="9" s="1"/>
  <c r="C47" i="9"/>
  <c r="D47" i="9" s="1"/>
  <c r="G47" i="9" s="1"/>
  <c r="A48" i="9"/>
  <c r="C49" i="8"/>
  <c r="D47" i="8"/>
  <c r="B48" i="8"/>
  <c r="AE40" i="3"/>
  <c r="L38" i="3"/>
  <c r="AF39" i="3"/>
  <c r="AG39" i="3"/>
  <c r="AR7" i="3"/>
  <c r="AS7" i="3" s="1"/>
  <c r="AH38" i="3"/>
  <c r="AJ8" i="3"/>
  <c r="AP8" i="3" s="1"/>
  <c r="F41" i="3"/>
  <c r="AB41" i="3" s="1"/>
  <c r="AQ40" i="3"/>
  <c r="H40" i="3"/>
  <c r="I40" i="3" s="1"/>
  <c r="AT7" i="3"/>
  <c r="G76" i="3"/>
  <c r="V9" i="3"/>
  <c r="AD9" i="3" s="1"/>
  <c r="W35" i="3" l="1"/>
  <c r="Z35" i="3"/>
  <c r="AC35" i="3"/>
  <c r="S35" i="3"/>
  <c r="T35" i="3" s="1"/>
  <c r="M38" i="3"/>
  <c r="N38" i="3"/>
  <c r="T34" i="3"/>
  <c r="V34" i="3" s="1"/>
  <c r="AD34" i="3" s="1"/>
  <c r="AP33" i="3"/>
  <c r="AR33" i="3"/>
  <c r="AS33" i="3" s="1"/>
  <c r="AT33" i="3"/>
  <c r="S36" i="3"/>
  <c r="T36" i="3" s="1"/>
  <c r="AC36" i="3"/>
  <c r="U35" i="3"/>
  <c r="V35" i="3" s="1"/>
  <c r="AD35" i="3" s="1"/>
  <c r="AN41" i="3"/>
  <c r="AO41" i="3" s="1"/>
  <c r="W36" i="3"/>
  <c r="N46" i="8"/>
  <c r="O46" i="8" s="1"/>
  <c r="V43" i="8"/>
  <c r="X43" i="8" s="1"/>
  <c r="BC43" i="8"/>
  <c r="AX44" i="8"/>
  <c r="AY44" i="8" s="1"/>
  <c r="AL44" i="8"/>
  <c r="AM44" i="8"/>
  <c r="AK44" i="8"/>
  <c r="AJ44" i="8"/>
  <c r="AM45" i="8"/>
  <c r="AK45" i="8"/>
  <c r="AL45" i="8"/>
  <c r="AQ43" i="8"/>
  <c r="N546" i="9"/>
  <c r="P545" i="9"/>
  <c r="R545" i="9" s="1"/>
  <c r="O545" i="9"/>
  <c r="Q545" i="9" s="1"/>
  <c r="G547" i="9"/>
  <c r="E548" i="9"/>
  <c r="F548" i="9" s="1"/>
  <c r="C548" i="9"/>
  <c r="D548" i="9" s="1"/>
  <c r="G548" i="9" s="1"/>
  <c r="A549" i="9"/>
  <c r="S44" i="8"/>
  <c r="R44" i="8"/>
  <c r="BB44" i="8"/>
  <c r="U44" i="8"/>
  <c r="AP44" i="8" s="1"/>
  <c r="AX45" i="8"/>
  <c r="AS45" i="8"/>
  <c r="AV45" i="8" s="1"/>
  <c r="AW45" i="8" s="1"/>
  <c r="O45" i="8"/>
  <c r="AJ45" i="8" s="1"/>
  <c r="J47" i="8"/>
  <c r="H46" i="8"/>
  <c r="F48" i="8"/>
  <c r="BA47" i="8"/>
  <c r="N397" i="9"/>
  <c r="I399" i="9"/>
  <c r="J399" i="9" s="1"/>
  <c r="K399" i="9"/>
  <c r="L399" i="9" s="1"/>
  <c r="O397" i="9"/>
  <c r="Q397" i="9" s="1"/>
  <c r="P397" i="9"/>
  <c r="R397" i="9" s="1"/>
  <c r="I398" i="9"/>
  <c r="J398" i="9" s="1"/>
  <c r="K398" i="9"/>
  <c r="L398" i="9" s="1"/>
  <c r="A401" i="9"/>
  <c r="C400" i="9"/>
  <c r="D400" i="9" s="1"/>
  <c r="E400" i="9"/>
  <c r="F400" i="9" s="1"/>
  <c r="P396" i="9"/>
  <c r="R396" i="9" s="1"/>
  <c r="O396" i="9"/>
  <c r="Q396" i="9" s="1"/>
  <c r="K47" i="9"/>
  <c r="L47" i="9" s="1"/>
  <c r="I47" i="9"/>
  <c r="J47" i="9" s="1"/>
  <c r="K46" i="9"/>
  <c r="L46" i="9" s="1"/>
  <c r="I46" i="9"/>
  <c r="J46" i="9"/>
  <c r="N45" i="9"/>
  <c r="P45" i="9" s="1"/>
  <c r="R45" i="9" s="1"/>
  <c r="C48" i="9"/>
  <c r="D48" i="9" s="1"/>
  <c r="E48" i="9"/>
  <c r="F48" i="9" s="1"/>
  <c r="O37" i="3"/>
  <c r="R37" i="3" s="1"/>
  <c r="Z37" i="3" s="1"/>
  <c r="A49" i="9"/>
  <c r="C50" i="8"/>
  <c r="B49" i="8"/>
  <c r="D48" i="8"/>
  <c r="AE41" i="3"/>
  <c r="L39" i="3"/>
  <c r="AF40" i="3"/>
  <c r="AG40" i="3"/>
  <c r="AH39" i="3"/>
  <c r="AR8" i="3"/>
  <c r="AS8" i="3" s="1"/>
  <c r="AJ9" i="3"/>
  <c r="AP9" i="3" s="1"/>
  <c r="AT8" i="3"/>
  <c r="F42" i="3"/>
  <c r="AB42" i="3" s="1"/>
  <c r="AQ41" i="3"/>
  <c r="H41" i="3"/>
  <c r="I41" i="3" s="1"/>
  <c r="G77" i="3"/>
  <c r="V10" i="3"/>
  <c r="AD10" i="3" s="1"/>
  <c r="AJ35" i="3" l="1"/>
  <c r="M39" i="3"/>
  <c r="N39" i="3"/>
  <c r="U36" i="3"/>
  <c r="V36" i="3" s="1"/>
  <c r="AD36" i="3" s="1"/>
  <c r="W37" i="3"/>
  <c r="AC37" i="3"/>
  <c r="AN42" i="3"/>
  <c r="AO42" i="3" s="1"/>
  <c r="O38" i="3"/>
  <c r="R38" i="3" s="1"/>
  <c r="AJ34" i="3"/>
  <c r="AL34" i="3" s="1"/>
  <c r="S37" i="3"/>
  <c r="T37" i="3" s="1"/>
  <c r="AQ44" i="8"/>
  <c r="AJ46" i="8"/>
  <c r="AK46" i="8"/>
  <c r="AL46" i="8"/>
  <c r="AM46" i="8"/>
  <c r="AY45" i="8"/>
  <c r="I548" i="9"/>
  <c r="J548" i="9" s="1"/>
  <c r="K548" i="9"/>
  <c r="L548" i="9" s="1"/>
  <c r="C549" i="9"/>
  <c r="D549" i="9" s="1"/>
  <c r="A550" i="9"/>
  <c r="E549" i="9"/>
  <c r="F549" i="9" s="1"/>
  <c r="K547" i="9"/>
  <c r="L547" i="9" s="1"/>
  <c r="I547" i="9"/>
  <c r="J547" i="9" s="1"/>
  <c r="N547" i="9" s="1"/>
  <c r="O546" i="9"/>
  <c r="Q546" i="9" s="1"/>
  <c r="P546" i="9"/>
  <c r="R546" i="9" s="1"/>
  <c r="R45" i="8"/>
  <c r="S45" i="8"/>
  <c r="R46" i="8"/>
  <c r="BB46" i="8"/>
  <c r="BB45" i="8"/>
  <c r="U45" i="8"/>
  <c r="V44" i="8"/>
  <c r="X44" i="8" s="1"/>
  <c r="BC44" i="8"/>
  <c r="AX46" i="8"/>
  <c r="K47" i="8"/>
  <c r="L47" i="8" s="1"/>
  <c r="G47" i="8" s="1"/>
  <c r="H47" i="8" s="1"/>
  <c r="U46" i="8"/>
  <c r="AP46" i="8" s="1"/>
  <c r="AS46" i="8"/>
  <c r="AV46" i="8" s="1"/>
  <c r="AW46" i="8" s="1"/>
  <c r="N47" i="8"/>
  <c r="J48" i="8"/>
  <c r="F49" i="8"/>
  <c r="BA48" i="8"/>
  <c r="G400" i="9"/>
  <c r="N46" i="9"/>
  <c r="P46" i="9" s="1"/>
  <c r="R46" i="9" s="1"/>
  <c r="I400" i="9"/>
  <c r="J400" i="9" s="1"/>
  <c r="K400" i="9"/>
  <c r="L400" i="9" s="1"/>
  <c r="C401" i="9"/>
  <c r="D401" i="9" s="1"/>
  <c r="E401" i="9"/>
  <c r="F401" i="9" s="1"/>
  <c r="A402" i="9"/>
  <c r="N398" i="9"/>
  <c r="N399" i="9"/>
  <c r="O45" i="9"/>
  <c r="Q45" i="9" s="1"/>
  <c r="O46" i="9"/>
  <c r="Q46" i="9" s="1"/>
  <c r="N47" i="9"/>
  <c r="P47" i="9" s="1"/>
  <c r="R47" i="9" s="1"/>
  <c r="G48" i="9"/>
  <c r="E49" i="9"/>
  <c r="F49" i="9" s="1"/>
  <c r="C49" i="9"/>
  <c r="D49" i="9" s="1"/>
  <c r="A50" i="9"/>
  <c r="B50" i="8"/>
  <c r="D49" i="8"/>
  <c r="C51" i="8"/>
  <c r="AE42" i="3"/>
  <c r="L40" i="3"/>
  <c r="AF41" i="3"/>
  <c r="AG41" i="3"/>
  <c r="AT9" i="3"/>
  <c r="AR9" i="3"/>
  <c r="AS9" i="3" s="1"/>
  <c r="AJ10" i="3"/>
  <c r="AP10" i="3" s="1"/>
  <c r="AH40" i="3"/>
  <c r="F43" i="3"/>
  <c r="AB43" i="3" s="1"/>
  <c r="AQ42" i="3"/>
  <c r="H42" i="3"/>
  <c r="I42" i="3" s="1"/>
  <c r="G78" i="3"/>
  <c r="W38" i="3" l="1"/>
  <c r="Z38" i="3"/>
  <c r="M40" i="3"/>
  <c r="N40" i="3"/>
  <c r="O39" i="3"/>
  <c r="AJ36" i="3"/>
  <c r="AP35" i="3"/>
  <c r="AT35" i="3"/>
  <c r="S38" i="3"/>
  <c r="AC38" i="3"/>
  <c r="AN43" i="3"/>
  <c r="AO43" i="3" s="1"/>
  <c r="U37" i="3"/>
  <c r="V37" i="3" s="1"/>
  <c r="AP34" i="3"/>
  <c r="AR35" i="3"/>
  <c r="AS35" i="3" s="1"/>
  <c r="AT34" i="3"/>
  <c r="AR34" i="3"/>
  <c r="AS34" i="3" s="1"/>
  <c r="BC45" i="8"/>
  <c r="AP45" i="8"/>
  <c r="AQ45" i="8" s="1"/>
  <c r="AL47" i="8"/>
  <c r="AK47" i="8"/>
  <c r="AM47" i="8"/>
  <c r="AQ46" i="8"/>
  <c r="AY46" i="8"/>
  <c r="G549" i="9"/>
  <c r="O547" i="9"/>
  <c r="Q547" i="9" s="1"/>
  <c r="P547" i="9"/>
  <c r="R547" i="9" s="1"/>
  <c r="E550" i="9"/>
  <c r="F550" i="9" s="1"/>
  <c r="C550" i="9"/>
  <c r="D550" i="9" s="1"/>
  <c r="G550" i="9" s="1"/>
  <c r="A551" i="9"/>
  <c r="N548" i="9"/>
  <c r="V45" i="8"/>
  <c r="X45" i="8" s="1"/>
  <c r="AS47" i="8"/>
  <c r="AV47" i="8" s="1"/>
  <c r="BC46" i="8"/>
  <c r="O47" i="8"/>
  <c r="U47" i="8" s="1"/>
  <c r="AW47" i="8"/>
  <c r="AX47" i="8"/>
  <c r="K48" i="8"/>
  <c r="L48" i="8" s="1"/>
  <c r="G48" i="8" s="1"/>
  <c r="V46" i="8"/>
  <c r="X46" i="8" s="1"/>
  <c r="N48" i="8"/>
  <c r="J49" i="8"/>
  <c r="F50" i="8"/>
  <c r="BA49" i="8"/>
  <c r="O399" i="9"/>
  <c r="Q399" i="9" s="1"/>
  <c r="P399" i="9"/>
  <c r="R399" i="9" s="1"/>
  <c r="E402" i="9"/>
  <c r="F402" i="9" s="1"/>
  <c r="A403" i="9"/>
  <c r="C402" i="9"/>
  <c r="D402" i="9" s="1"/>
  <c r="G402" i="9" s="1"/>
  <c r="P398" i="9"/>
  <c r="R398" i="9" s="1"/>
  <c r="O398" i="9"/>
  <c r="Q398" i="9" s="1"/>
  <c r="G401" i="9"/>
  <c r="N400" i="9"/>
  <c r="O47" i="9"/>
  <c r="Q47" i="9" s="1"/>
  <c r="K48" i="9"/>
  <c r="I48" i="9"/>
  <c r="G49" i="9"/>
  <c r="J48" i="9"/>
  <c r="L48" i="9"/>
  <c r="E50" i="9"/>
  <c r="F50" i="9" s="1"/>
  <c r="C50" i="9"/>
  <c r="D50" i="9" s="1"/>
  <c r="A51" i="9"/>
  <c r="B51" i="8"/>
  <c r="C52" i="8"/>
  <c r="D50" i="8"/>
  <c r="AE43" i="3"/>
  <c r="L41" i="3"/>
  <c r="AF42" i="3"/>
  <c r="AG42" i="3"/>
  <c r="AR10" i="3"/>
  <c r="AS10" i="3" s="1"/>
  <c r="AR11" i="3"/>
  <c r="AS11" i="3" s="1"/>
  <c r="AH41" i="3"/>
  <c r="AT10" i="3"/>
  <c r="F44" i="3"/>
  <c r="AB44" i="3" s="1"/>
  <c r="AQ43" i="3"/>
  <c r="H43" i="3"/>
  <c r="I43" i="3" s="1"/>
  <c r="G79" i="3"/>
  <c r="AD37" i="3" l="1"/>
  <c r="AJ37" i="3" s="1"/>
  <c r="N41" i="3"/>
  <c r="M41" i="3"/>
  <c r="R39" i="3"/>
  <c r="AP36" i="3"/>
  <c r="AR36" i="3"/>
  <c r="AS36" i="3" s="1"/>
  <c r="AT36" i="3"/>
  <c r="T38" i="3"/>
  <c r="U38" i="3"/>
  <c r="AN44" i="3"/>
  <c r="AO44" i="3" s="1"/>
  <c r="BC47" i="8"/>
  <c r="AP47" i="8"/>
  <c r="AJ47" i="8"/>
  <c r="P548" i="9"/>
  <c r="R548" i="9" s="1"/>
  <c r="O548" i="9"/>
  <c r="Q548" i="9" s="1"/>
  <c r="E551" i="9"/>
  <c r="F551" i="9" s="1"/>
  <c r="A552" i="9"/>
  <c r="C551" i="9"/>
  <c r="D551" i="9" s="1"/>
  <c r="G551" i="9" s="1"/>
  <c r="I550" i="9"/>
  <c r="J550" i="9" s="1"/>
  <c r="K550" i="9"/>
  <c r="L550" i="9" s="1"/>
  <c r="K549" i="9"/>
  <c r="L549" i="9" s="1"/>
  <c r="I549" i="9"/>
  <c r="J549" i="9" s="1"/>
  <c r="N549" i="9" s="1"/>
  <c r="R47" i="8"/>
  <c r="BB47" i="8"/>
  <c r="AY47" i="8"/>
  <c r="V47" i="8"/>
  <c r="X47" i="8" s="1"/>
  <c r="H48" i="8"/>
  <c r="O48" i="8"/>
  <c r="K49" i="8"/>
  <c r="L49" i="8" s="1"/>
  <c r="G49" i="8" s="1"/>
  <c r="H49" i="8" s="1"/>
  <c r="J50" i="8"/>
  <c r="N50" i="8" s="1"/>
  <c r="N49" i="8"/>
  <c r="F51" i="8"/>
  <c r="BA50" i="8"/>
  <c r="O40" i="3"/>
  <c r="R40" i="3" s="1"/>
  <c r="Z40" i="3" s="1"/>
  <c r="K401" i="9"/>
  <c r="L401" i="9" s="1"/>
  <c r="I401" i="9"/>
  <c r="J401" i="9" s="1"/>
  <c r="N401" i="9" s="1"/>
  <c r="O400" i="9"/>
  <c r="Q400" i="9" s="1"/>
  <c r="P400" i="9"/>
  <c r="R400" i="9" s="1"/>
  <c r="I402" i="9"/>
  <c r="J402" i="9" s="1"/>
  <c r="K402" i="9"/>
  <c r="L402" i="9" s="1"/>
  <c r="A404" i="9"/>
  <c r="C403" i="9"/>
  <c r="D403" i="9" s="1"/>
  <c r="G403" i="9" s="1"/>
  <c r="E403" i="9"/>
  <c r="F403" i="9" s="1"/>
  <c r="K49" i="9"/>
  <c r="L49" i="9" s="1"/>
  <c r="I49" i="9"/>
  <c r="J49" i="9" s="1"/>
  <c r="N49" i="9" s="1"/>
  <c r="G50" i="9"/>
  <c r="N48" i="9"/>
  <c r="P48" i="9" s="1"/>
  <c r="R48" i="9" s="1"/>
  <c r="C51" i="9"/>
  <c r="D51" i="9" s="1"/>
  <c r="E51" i="9"/>
  <c r="F51" i="9" s="1"/>
  <c r="A52" i="9"/>
  <c r="C53" i="8"/>
  <c r="D51" i="8"/>
  <c r="B52" i="8"/>
  <c r="AE44" i="3"/>
  <c r="L42" i="3"/>
  <c r="AF43" i="3"/>
  <c r="AG43" i="3"/>
  <c r="AH42" i="3"/>
  <c r="F45" i="3"/>
  <c r="AB45" i="3" s="1"/>
  <c r="AQ44" i="3"/>
  <c r="H44" i="3"/>
  <c r="I44" i="3" s="1"/>
  <c r="G80" i="3"/>
  <c r="AP37" i="3" l="1"/>
  <c r="AR37" i="3"/>
  <c r="AS37" i="3" s="1"/>
  <c r="AT37" i="3"/>
  <c r="W39" i="3"/>
  <c r="Z39" i="3"/>
  <c r="S39" i="3"/>
  <c r="T39" i="3" s="1"/>
  <c r="AC39" i="3"/>
  <c r="N42" i="3"/>
  <c r="M42" i="3"/>
  <c r="AC40" i="3"/>
  <c r="V38" i="3"/>
  <c r="AD38" i="3" s="1"/>
  <c r="AN45" i="3"/>
  <c r="AO45" i="3" s="1"/>
  <c r="AQ47" i="8"/>
  <c r="AL49" i="8"/>
  <c r="AK49" i="8"/>
  <c r="AM49" i="8"/>
  <c r="AK48" i="8"/>
  <c r="AL48" i="8"/>
  <c r="AJ48" i="8"/>
  <c r="AM48" i="8"/>
  <c r="AS48" i="8"/>
  <c r="AV48" i="8" s="1"/>
  <c r="AW48" i="8" s="1"/>
  <c r="N550" i="9"/>
  <c r="P549" i="9"/>
  <c r="R549" i="9" s="1"/>
  <c r="O549" i="9"/>
  <c r="Q549" i="9" s="1"/>
  <c r="K551" i="9"/>
  <c r="L551" i="9" s="1"/>
  <c r="I551" i="9"/>
  <c r="J551" i="9" s="1"/>
  <c r="N551" i="9" s="1"/>
  <c r="C552" i="9"/>
  <c r="D552" i="9" s="1"/>
  <c r="E552" i="9"/>
  <c r="F552" i="9" s="1"/>
  <c r="A553" i="9"/>
  <c r="R48" i="8"/>
  <c r="AX49" i="8"/>
  <c r="AX48" i="8"/>
  <c r="AS49" i="8"/>
  <c r="AV49" i="8" s="1"/>
  <c r="AW49" i="8" s="1"/>
  <c r="O49" i="8"/>
  <c r="AJ49" i="8" s="1"/>
  <c r="K50" i="8"/>
  <c r="L50" i="8" s="1"/>
  <c r="G50" i="8" s="1"/>
  <c r="BB48" i="8"/>
  <c r="U48" i="8"/>
  <c r="AP48" i="8" s="1"/>
  <c r="J51" i="8"/>
  <c r="F52" i="8"/>
  <c r="BA51" i="8"/>
  <c r="S40" i="3"/>
  <c r="W40" i="3"/>
  <c r="K403" i="9"/>
  <c r="L403" i="9" s="1"/>
  <c r="I403" i="9"/>
  <c r="J403" i="9" s="1"/>
  <c r="N403" i="9" s="1"/>
  <c r="O401" i="9"/>
  <c r="Q401" i="9" s="1"/>
  <c r="P401" i="9"/>
  <c r="R401" i="9" s="1"/>
  <c r="A405" i="9"/>
  <c r="E404" i="9"/>
  <c r="F404" i="9" s="1"/>
  <c r="C404" i="9"/>
  <c r="D404" i="9" s="1"/>
  <c r="N402" i="9"/>
  <c r="P49" i="9"/>
  <c r="R49" i="9" s="1"/>
  <c r="O49" i="9"/>
  <c r="Q49" i="9" s="1"/>
  <c r="O48" i="9"/>
  <c r="Q48" i="9" s="1"/>
  <c r="K50" i="9"/>
  <c r="L50" i="9" s="1"/>
  <c r="I50" i="9"/>
  <c r="J50" i="9" s="1"/>
  <c r="N50" i="9" s="1"/>
  <c r="P50" i="9" s="1"/>
  <c r="R50" i="9" s="1"/>
  <c r="G51" i="9"/>
  <c r="E52" i="9"/>
  <c r="F52" i="9" s="1"/>
  <c r="C52" i="9"/>
  <c r="D52" i="9" s="1"/>
  <c r="A53" i="9"/>
  <c r="B53" i="8"/>
  <c r="D52" i="8"/>
  <c r="C54" i="8"/>
  <c r="O41" i="3"/>
  <c r="R41" i="3" s="1"/>
  <c r="Z41" i="3" s="1"/>
  <c r="AE45" i="3"/>
  <c r="L43" i="3"/>
  <c r="AG44" i="3"/>
  <c r="AF44" i="3"/>
  <c r="AH43" i="3"/>
  <c r="F46" i="3"/>
  <c r="AB46" i="3" s="1"/>
  <c r="AQ45" i="3"/>
  <c r="H45" i="3"/>
  <c r="I45" i="3" s="1"/>
  <c r="G81" i="3"/>
  <c r="U39" i="3" l="1"/>
  <c r="V39" i="3" s="1"/>
  <c r="N43" i="3"/>
  <c r="M43" i="3"/>
  <c r="AJ38" i="3"/>
  <c r="AC41" i="3"/>
  <c r="AN46" i="3"/>
  <c r="AO46" i="3" s="1"/>
  <c r="U49" i="8"/>
  <c r="V49" i="8" s="1"/>
  <c r="X49" i="8" s="1"/>
  <c r="AQ48" i="8"/>
  <c r="AP49" i="8"/>
  <c r="AQ49" i="8" s="1"/>
  <c r="AY48" i="8"/>
  <c r="AY49" i="8"/>
  <c r="C553" i="9"/>
  <c r="D553" i="9" s="1"/>
  <c r="A554" i="9"/>
  <c r="E553" i="9"/>
  <c r="F553" i="9" s="1"/>
  <c r="G552" i="9"/>
  <c r="O551" i="9"/>
  <c r="Q551" i="9" s="1"/>
  <c r="P551" i="9"/>
  <c r="R551" i="9" s="1"/>
  <c r="P550" i="9"/>
  <c r="R550" i="9" s="1"/>
  <c r="O550" i="9"/>
  <c r="Q550" i="9" s="1"/>
  <c r="R49" i="8"/>
  <c r="BB49" i="8"/>
  <c r="H50" i="8"/>
  <c r="O50" i="8"/>
  <c r="V48" i="8"/>
  <c r="X48" i="8" s="1"/>
  <c r="BC48" i="8"/>
  <c r="K51" i="8"/>
  <c r="L51" i="8" s="1"/>
  <c r="G51" i="8" s="1"/>
  <c r="H51" i="8" s="1"/>
  <c r="AS50" i="8"/>
  <c r="AV50" i="8" s="1"/>
  <c r="AW50" i="8" s="1"/>
  <c r="N51" i="8"/>
  <c r="J52" i="8"/>
  <c r="F53" i="8"/>
  <c r="BA52" i="8"/>
  <c r="T40" i="3"/>
  <c r="U40" i="3"/>
  <c r="O403" i="9"/>
  <c r="Q403" i="9" s="1"/>
  <c r="P403" i="9"/>
  <c r="R403" i="9" s="1"/>
  <c r="P402" i="9"/>
  <c r="R402" i="9" s="1"/>
  <c r="O402" i="9"/>
  <c r="Q402" i="9" s="1"/>
  <c r="G404" i="9"/>
  <c r="C405" i="9"/>
  <c r="D405" i="9" s="1"/>
  <c r="E405" i="9"/>
  <c r="F405" i="9" s="1"/>
  <c r="A406" i="9"/>
  <c r="G52" i="9"/>
  <c r="K52" i="9" s="1"/>
  <c r="L52" i="9" s="1"/>
  <c r="O50" i="9"/>
  <c r="Q50" i="9" s="1"/>
  <c r="I52" i="9"/>
  <c r="J52" i="9" s="1"/>
  <c r="N52" i="9" s="1"/>
  <c r="K51" i="9"/>
  <c r="L51" i="9" s="1"/>
  <c r="I51" i="9"/>
  <c r="J51" i="9"/>
  <c r="E53" i="9"/>
  <c r="F53" i="9" s="1"/>
  <c r="C53" i="9"/>
  <c r="D53" i="9" s="1"/>
  <c r="A54" i="9"/>
  <c r="C55" i="8"/>
  <c r="D53" i="8"/>
  <c r="B54" i="8"/>
  <c r="O42" i="3"/>
  <c r="R42" i="3" s="1"/>
  <c r="Z42" i="3" s="1"/>
  <c r="AE46" i="3"/>
  <c r="L44" i="3"/>
  <c r="AG45" i="3"/>
  <c r="AF45" i="3"/>
  <c r="AH44" i="3"/>
  <c r="F47" i="3"/>
  <c r="AB47" i="3" s="1"/>
  <c r="AQ46" i="3"/>
  <c r="H46" i="3"/>
  <c r="I46" i="3" s="1"/>
  <c r="G82" i="3"/>
  <c r="BC49" i="8" l="1"/>
  <c r="AD39" i="3"/>
  <c r="AJ39" i="3" s="1"/>
  <c r="N44" i="3"/>
  <c r="M44" i="3"/>
  <c r="AR38" i="3"/>
  <c r="AS38" i="3" s="1"/>
  <c r="AP38" i="3"/>
  <c r="AT38" i="3"/>
  <c r="W41" i="3"/>
  <c r="S41" i="3"/>
  <c r="U41" i="3" s="1"/>
  <c r="AC42" i="3"/>
  <c r="AN47" i="3"/>
  <c r="AO47" i="3" s="1"/>
  <c r="O43" i="3"/>
  <c r="R43" i="3" s="1"/>
  <c r="Z43" i="3" s="1"/>
  <c r="V40" i="3"/>
  <c r="AD40" i="3" s="1"/>
  <c r="AX50" i="8"/>
  <c r="AY50" i="8" s="1"/>
  <c r="AM50" i="8"/>
  <c r="AK50" i="8"/>
  <c r="AL50" i="8"/>
  <c r="AJ50" i="8"/>
  <c r="AK51" i="8"/>
  <c r="AL51" i="8"/>
  <c r="AM51" i="8"/>
  <c r="I552" i="9"/>
  <c r="J552" i="9" s="1"/>
  <c r="K552" i="9"/>
  <c r="L552" i="9" s="1"/>
  <c r="E554" i="9"/>
  <c r="F554" i="9" s="1"/>
  <c r="A555" i="9"/>
  <c r="C554" i="9"/>
  <c r="D554" i="9" s="1"/>
  <c r="G554" i="9" s="1"/>
  <c r="G553" i="9"/>
  <c r="U50" i="8"/>
  <c r="V50" i="8" s="1"/>
  <c r="X50" i="8" s="1"/>
  <c r="R50" i="8"/>
  <c r="BB50" i="8"/>
  <c r="AX51" i="8"/>
  <c r="AS51" i="8"/>
  <c r="AV51" i="8" s="1"/>
  <c r="AW51" i="8" s="1"/>
  <c r="K52" i="8"/>
  <c r="L52" i="8" s="1"/>
  <c r="G52" i="8" s="1"/>
  <c r="H52" i="8" s="1"/>
  <c r="O51" i="8"/>
  <c r="AJ51" i="8" s="1"/>
  <c r="N52" i="8"/>
  <c r="J53" i="8"/>
  <c r="F54" i="8"/>
  <c r="BA53" i="8"/>
  <c r="G405" i="9"/>
  <c r="K405" i="9"/>
  <c r="L405" i="9" s="1"/>
  <c r="I405" i="9"/>
  <c r="J405" i="9" s="1"/>
  <c r="N405" i="9" s="1"/>
  <c r="A407" i="9"/>
  <c r="C406" i="9"/>
  <c r="D406" i="9" s="1"/>
  <c r="E406" i="9"/>
  <c r="F406" i="9" s="1"/>
  <c r="I404" i="9"/>
  <c r="J404" i="9" s="1"/>
  <c r="K404" i="9"/>
  <c r="L404" i="9" s="1"/>
  <c r="O52" i="9"/>
  <c r="Q52" i="9" s="1"/>
  <c r="G53" i="9"/>
  <c r="I53" i="9" s="1"/>
  <c r="J53" i="9" s="1"/>
  <c r="K53" i="9"/>
  <c r="L53" i="9" s="1"/>
  <c r="N51" i="9"/>
  <c r="P51" i="9" s="1"/>
  <c r="R51" i="9" s="1"/>
  <c r="C54" i="9"/>
  <c r="D54" i="9" s="1"/>
  <c r="E54" i="9"/>
  <c r="F54" i="9" s="1"/>
  <c r="A55" i="9"/>
  <c r="D54" i="8"/>
  <c r="C56" i="8"/>
  <c r="B55" i="8"/>
  <c r="W42" i="3"/>
  <c r="S42" i="3"/>
  <c r="AE47" i="3"/>
  <c r="L45" i="3"/>
  <c r="AG46" i="3"/>
  <c r="AF46" i="3"/>
  <c r="AH45" i="3"/>
  <c r="F48" i="3"/>
  <c r="AB48" i="3" s="1"/>
  <c r="AQ47" i="3"/>
  <c r="H47" i="3"/>
  <c r="I47" i="3" s="1"/>
  <c r="G83" i="3"/>
  <c r="AT39" i="3" l="1"/>
  <c r="AR39" i="3"/>
  <c r="AS39" i="3" s="1"/>
  <c r="AP39" i="3"/>
  <c r="M45" i="3"/>
  <c r="N45" i="3"/>
  <c r="T41" i="3"/>
  <c r="V41" i="3" s="1"/>
  <c r="AD41" i="3" s="1"/>
  <c r="S43" i="3"/>
  <c r="T43" i="3" s="1"/>
  <c r="AC43" i="3"/>
  <c r="AN48" i="3"/>
  <c r="AO48" i="3" s="1"/>
  <c r="AJ40" i="3"/>
  <c r="W43" i="3"/>
  <c r="AL52" i="8"/>
  <c r="AM52" i="8"/>
  <c r="AK52" i="8"/>
  <c r="AP50" i="8"/>
  <c r="AQ50" i="8"/>
  <c r="BC50" i="8"/>
  <c r="I554" i="9"/>
  <c r="J554" i="9" s="1"/>
  <c r="K554" i="9"/>
  <c r="L554" i="9" s="1"/>
  <c r="K553" i="9"/>
  <c r="L553" i="9" s="1"/>
  <c r="I553" i="9"/>
  <c r="J553" i="9" s="1"/>
  <c r="N553" i="9" s="1"/>
  <c r="E555" i="9"/>
  <c r="F555" i="9" s="1"/>
  <c r="A556" i="9"/>
  <c r="C555" i="9"/>
  <c r="D555" i="9" s="1"/>
  <c r="G555" i="9" s="1"/>
  <c r="N552" i="9"/>
  <c r="AY51" i="8"/>
  <c r="R51" i="8"/>
  <c r="BB51" i="8"/>
  <c r="U51" i="8"/>
  <c r="AX52" i="8"/>
  <c r="K53" i="8"/>
  <c r="L53" i="8" s="1"/>
  <c r="G53" i="8" s="1"/>
  <c r="H53" i="8" s="1"/>
  <c r="O52" i="8"/>
  <c r="AJ52" i="8" s="1"/>
  <c r="AS52" i="8"/>
  <c r="AV52" i="8" s="1"/>
  <c r="AW52" i="8" s="1"/>
  <c r="J54" i="8"/>
  <c r="N53" i="8"/>
  <c r="F55" i="8"/>
  <c r="BA54" i="8"/>
  <c r="N404" i="9"/>
  <c r="O404" i="9"/>
  <c r="Q404" i="9" s="1"/>
  <c r="P404" i="9"/>
  <c r="R404" i="9" s="1"/>
  <c r="P405" i="9"/>
  <c r="R405" i="9" s="1"/>
  <c r="O405" i="9"/>
  <c r="Q405" i="9" s="1"/>
  <c r="G406" i="9"/>
  <c r="E407" i="9"/>
  <c r="F407" i="9" s="1"/>
  <c r="A408" i="9"/>
  <c r="C407" i="9"/>
  <c r="D407" i="9" s="1"/>
  <c r="G407" i="9" s="1"/>
  <c r="P52" i="9"/>
  <c r="R52" i="9" s="1"/>
  <c r="O51" i="9"/>
  <c r="Q51" i="9" s="1"/>
  <c r="N53" i="9"/>
  <c r="P53" i="9" s="1"/>
  <c r="R53" i="9" s="1"/>
  <c r="G54" i="9"/>
  <c r="E55" i="9"/>
  <c r="F55" i="9" s="1"/>
  <c r="C55" i="9"/>
  <c r="D55" i="9" s="1"/>
  <c r="A56" i="9"/>
  <c r="C57" i="8"/>
  <c r="D55" i="8"/>
  <c r="B56" i="8"/>
  <c r="T42" i="3"/>
  <c r="U42" i="3"/>
  <c r="O44" i="3"/>
  <c r="R44" i="3" s="1"/>
  <c r="Z44" i="3" s="1"/>
  <c r="AE48" i="3"/>
  <c r="L46" i="3"/>
  <c r="AG47" i="3"/>
  <c r="AF47" i="3"/>
  <c r="AH46" i="3"/>
  <c r="F49" i="3"/>
  <c r="AB49" i="3" s="1"/>
  <c r="AQ48" i="3"/>
  <c r="H48" i="3"/>
  <c r="I48" i="3" s="1"/>
  <c r="G84" i="3"/>
  <c r="O45" i="3" l="1"/>
  <c r="R45" i="3" s="1"/>
  <c r="N46" i="3"/>
  <c r="M46" i="3"/>
  <c r="U43" i="3"/>
  <c r="V43" i="3" s="1"/>
  <c r="AD43" i="3" s="1"/>
  <c r="S44" i="3"/>
  <c r="T44" i="3" s="1"/>
  <c r="AC44" i="3"/>
  <c r="AN49" i="3"/>
  <c r="AO49" i="3" s="1"/>
  <c r="AT40" i="3"/>
  <c r="AR40" i="3"/>
  <c r="AS40" i="3" s="1"/>
  <c r="AP40" i="3"/>
  <c r="AJ41" i="3"/>
  <c r="AY52" i="8"/>
  <c r="AK53" i="8"/>
  <c r="AM53" i="8"/>
  <c r="AL53" i="8"/>
  <c r="BC51" i="8"/>
  <c r="AP51" i="8"/>
  <c r="AQ51" i="8" s="1"/>
  <c r="K555" i="9"/>
  <c r="L555" i="9" s="1"/>
  <c r="I555" i="9"/>
  <c r="J555" i="9" s="1"/>
  <c r="N555" i="9" s="1"/>
  <c r="P552" i="9"/>
  <c r="R552" i="9" s="1"/>
  <c r="O552" i="9"/>
  <c r="Q552" i="9" s="1"/>
  <c r="E556" i="9"/>
  <c r="F556" i="9" s="1"/>
  <c r="C556" i="9"/>
  <c r="D556" i="9" s="1"/>
  <c r="A557" i="9"/>
  <c r="P553" i="9"/>
  <c r="R553" i="9" s="1"/>
  <c r="O553" i="9"/>
  <c r="Q553" i="9" s="1"/>
  <c r="N554" i="9"/>
  <c r="R52" i="8"/>
  <c r="V51" i="8"/>
  <c r="X51" i="8" s="1"/>
  <c r="AS53" i="8"/>
  <c r="AV53" i="8" s="1"/>
  <c r="AW53" i="8" s="1"/>
  <c r="O53" i="8"/>
  <c r="U53" i="8" s="1"/>
  <c r="BC53" i="8" s="1"/>
  <c r="AX53" i="8"/>
  <c r="K54" i="8"/>
  <c r="L54" i="8" s="1"/>
  <c r="G54" i="8" s="1"/>
  <c r="BB52" i="8"/>
  <c r="U52" i="8"/>
  <c r="AP52" i="8" s="1"/>
  <c r="AQ52" i="8" s="1"/>
  <c r="N54" i="8"/>
  <c r="J55" i="8"/>
  <c r="F56" i="8"/>
  <c r="BA55" i="8"/>
  <c r="A409" i="9"/>
  <c r="C408" i="9"/>
  <c r="D408" i="9" s="1"/>
  <c r="G408" i="9" s="1"/>
  <c r="E408" i="9"/>
  <c r="F408" i="9" s="1"/>
  <c r="I407" i="9"/>
  <c r="J407" i="9" s="1"/>
  <c r="K407" i="9"/>
  <c r="L407" i="9" s="1"/>
  <c r="I406" i="9"/>
  <c r="J406" i="9" s="1"/>
  <c r="K406" i="9"/>
  <c r="L406" i="9" s="1"/>
  <c r="O53" i="9"/>
  <c r="Q53" i="9" s="1"/>
  <c r="I54" i="9"/>
  <c r="K54" i="9"/>
  <c r="L54" i="9" s="1"/>
  <c r="G55" i="9"/>
  <c r="J54" i="9"/>
  <c r="C56" i="9"/>
  <c r="D56" i="9" s="1"/>
  <c r="E56" i="9"/>
  <c r="F56" i="9" s="1"/>
  <c r="A57" i="9"/>
  <c r="B57" i="8"/>
  <c r="C58" i="8"/>
  <c r="D56" i="8"/>
  <c r="W44" i="3"/>
  <c r="V42" i="3"/>
  <c r="AD42" i="3" s="1"/>
  <c r="AE49" i="3"/>
  <c r="L47" i="3"/>
  <c r="AG48" i="3"/>
  <c r="AF48" i="3"/>
  <c r="AH47" i="3"/>
  <c r="F50" i="3"/>
  <c r="AB50" i="3" s="1"/>
  <c r="AQ49" i="3"/>
  <c r="H49" i="3"/>
  <c r="I49" i="3" s="1"/>
  <c r="G85" i="3"/>
  <c r="W45" i="3" l="1"/>
  <c r="Z45" i="3"/>
  <c r="AC45" i="3"/>
  <c r="S45" i="3"/>
  <c r="T45" i="3" s="1"/>
  <c r="N47" i="3"/>
  <c r="M47" i="3"/>
  <c r="AJ43" i="3"/>
  <c r="U44" i="3"/>
  <c r="V44" i="3" s="1"/>
  <c r="AN50" i="3"/>
  <c r="AO50" i="3" s="1"/>
  <c r="AP41" i="3"/>
  <c r="AT41" i="3"/>
  <c r="AR41" i="3"/>
  <c r="AS41" i="3" s="1"/>
  <c r="AJ42" i="3"/>
  <c r="O46" i="3"/>
  <c r="AJ53" i="8"/>
  <c r="AP53" i="8"/>
  <c r="AY53" i="8"/>
  <c r="O554" i="9"/>
  <c r="Q554" i="9" s="1"/>
  <c r="P554" i="9"/>
  <c r="R554" i="9" s="1"/>
  <c r="C557" i="9"/>
  <c r="D557" i="9" s="1"/>
  <c r="E557" i="9"/>
  <c r="F557" i="9" s="1"/>
  <c r="A558" i="9"/>
  <c r="O555" i="9"/>
  <c r="Q555" i="9" s="1"/>
  <c r="P555" i="9"/>
  <c r="R555" i="9" s="1"/>
  <c r="G556" i="9"/>
  <c r="V53" i="8"/>
  <c r="X53" i="8" s="1"/>
  <c r="R53" i="8"/>
  <c r="BB53" i="8"/>
  <c r="O54" i="8"/>
  <c r="BB54" i="8" s="1"/>
  <c r="H54" i="8"/>
  <c r="K55" i="8"/>
  <c r="L55" i="8" s="1"/>
  <c r="G55" i="8" s="1"/>
  <c r="H55" i="8" s="1"/>
  <c r="V52" i="8"/>
  <c r="X52" i="8" s="1"/>
  <c r="BC52" i="8"/>
  <c r="N55" i="8"/>
  <c r="J56" i="8"/>
  <c r="F57" i="8"/>
  <c r="BA56" i="8"/>
  <c r="N54" i="9"/>
  <c r="P54" i="9" s="1"/>
  <c r="R54" i="9" s="1"/>
  <c r="K408" i="9"/>
  <c r="L408" i="9" s="1"/>
  <c r="I408" i="9"/>
  <c r="J408" i="9" s="1"/>
  <c r="N408" i="9" s="1"/>
  <c r="N406" i="9"/>
  <c r="N407" i="9"/>
  <c r="C409" i="9"/>
  <c r="D409" i="9" s="1"/>
  <c r="E409" i="9"/>
  <c r="F409" i="9" s="1"/>
  <c r="A410" i="9"/>
  <c r="O54" i="9"/>
  <c r="Q54" i="9" s="1"/>
  <c r="I55" i="9"/>
  <c r="J55" i="9" s="1"/>
  <c r="K55" i="9"/>
  <c r="L55" i="9" s="1"/>
  <c r="G56" i="9"/>
  <c r="E57" i="9"/>
  <c r="F57" i="9" s="1"/>
  <c r="C57" i="9"/>
  <c r="D57" i="9" s="1"/>
  <c r="G57" i="9" s="1"/>
  <c r="A58" i="9"/>
  <c r="D57" i="8"/>
  <c r="B58" i="8"/>
  <c r="C59" i="8"/>
  <c r="AE50" i="3"/>
  <c r="L48" i="3"/>
  <c r="AG49" i="3"/>
  <c r="AF49" i="3"/>
  <c r="AH48" i="3"/>
  <c r="F51" i="3"/>
  <c r="AB51" i="3" s="1"/>
  <c r="AQ50" i="3"/>
  <c r="H50" i="3"/>
  <c r="I50" i="3" s="1"/>
  <c r="G86" i="3"/>
  <c r="AD44" i="3" l="1"/>
  <c r="AJ44" i="3" s="1"/>
  <c r="U45" i="3"/>
  <c r="V45" i="3" s="1"/>
  <c r="R46" i="3"/>
  <c r="N48" i="3"/>
  <c r="M48" i="3"/>
  <c r="AP43" i="3"/>
  <c r="AT43" i="3"/>
  <c r="AN51" i="3"/>
  <c r="AO51" i="3" s="1"/>
  <c r="AP42" i="3"/>
  <c r="AR42" i="3"/>
  <c r="AS42" i="3" s="1"/>
  <c r="AT42" i="3"/>
  <c r="AR43" i="3"/>
  <c r="AS43" i="3" s="1"/>
  <c r="AK55" i="8"/>
  <c r="AL55" i="8"/>
  <c r="AM55" i="8"/>
  <c r="AX54" i="8"/>
  <c r="AL54" i="8"/>
  <c r="AM54" i="8"/>
  <c r="AK54" i="8"/>
  <c r="AJ54" i="8"/>
  <c r="AQ53" i="8"/>
  <c r="AS54" i="8"/>
  <c r="AV54" i="8" s="1"/>
  <c r="AW54" i="8" s="1"/>
  <c r="I556" i="9"/>
  <c r="J556" i="9" s="1"/>
  <c r="K556" i="9"/>
  <c r="L556" i="9" s="1"/>
  <c r="G557" i="9"/>
  <c r="E558" i="9"/>
  <c r="F558" i="9" s="1"/>
  <c r="C558" i="9"/>
  <c r="D558" i="9" s="1"/>
  <c r="G558" i="9" s="1"/>
  <c r="A559" i="9"/>
  <c r="R54" i="8"/>
  <c r="U54" i="8"/>
  <c r="AP54" i="8" s="1"/>
  <c r="AX55" i="8"/>
  <c r="AS55" i="8"/>
  <c r="AV55" i="8" s="1"/>
  <c r="AW55" i="8" s="1"/>
  <c r="O55" i="8"/>
  <c r="AJ55" i="8" s="1"/>
  <c r="K56" i="8"/>
  <c r="L56" i="8" s="1"/>
  <c r="G56" i="8" s="1"/>
  <c r="N56" i="8"/>
  <c r="J57" i="8"/>
  <c r="F58" i="8"/>
  <c r="BA57" i="8"/>
  <c r="O408" i="9"/>
  <c r="Q408" i="9" s="1"/>
  <c r="P408" i="9"/>
  <c r="R408" i="9" s="1"/>
  <c r="E410" i="9"/>
  <c r="F410" i="9" s="1"/>
  <c r="A411" i="9"/>
  <c r="C410" i="9"/>
  <c r="D410" i="9" s="1"/>
  <c r="G410" i="9" s="1"/>
  <c r="G409" i="9"/>
  <c r="O407" i="9"/>
  <c r="Q407" i="9" s="1"/>
  <c r="P407" i="9"/>
  <c r="R407" i="9" s="1"/>
  <c r="P406" i="9"/>
  <c r="R406" i="9" s="1"/>
  <c r="O406" i="9"/>
  <c r="Q406" i="9" s="1"/>
  <c r="I57" i="9"/>
  <c r="K57" i="9"/>
  <c r="I56" i="9"/>
  <c r="K56" i="9"/>
  <c r="N55" i="9"/>
  <c r="P55" i="9" s="1"/>
  <c r="R55" i="9" s="1"/>
  <c r="L57" i="9"/>
  <c r="J57" i="9"/>
  <c r="L56" i="9"/>
  <c r="J56" i="9"/>
  <c r="N56" i="9" s="1"/>
  <c r="P56" i="9" s="1"/>
  <c r="R56" i="9" s="1"/>
  <c r="C58" i="9"/>
  <c r="D58" i="9" s="1"/>
  <c r="E58" i="9"/>
  <c r="F58" i="9" s="1"/>
  <c r="A59" i="9"/>
  <c r="C60" i="8"/>
  <c r="B59" i="8"/>
  <c r="D58" i="8"/>
  <c r="O47" i="3"/>
  <c r="R47" i="3" s="1"/>
  <c r="Z47" i="3" s="1"/>
  <c r="AE51" i="3"/>
  <c r="L49" i="3"/>
  <c r="AG50" i="3"/>
  <c r="AF50" i="3"/>
  <c r="AH49" i="3"/>
  <c r="F52" i="3"/>
  <c r="AB52" i="3" s="1"/>
  <c r="AQ51" i="3"/>
  <c r="H51" i="3"/>
  <c r="I51" i="3" s="1"/>
  <c r="G87" i="3"/>
  <c r="AY54" i="8" l="1"/>
  <c r="AT44" i="3"/>
  <c r="AR44" i="3"/>
  <c r="AS44" i="3" s="1"/>
  <c r="AP44" i="3"/>
  <c r="AD45" i="3"/>
  <c r="AJ45" i="3" s="1"/>
  <c r="W46" i="3"/>
  <c r="Z46" i="3"/>
  <c r="AC46" i="3"/>
  <c r="S46" i="3"/>
  <c r="T46" i="3" s="1"/>
  <c r="N49" i="3"/>
  <c r="M49" i="3"/>
  <c r="AC47" i="3"/>
  <c r="AN52" i="3"/>
  <c r="AO52" i="3" s="1"/>
  <c r="O48" i="3"/>
  <c r="R48" i="3" s="1"/>
  <c r="Z48" i="3" s="1"/>
  <c r="AQ54" i="8"/>
  <c r="I558" i="9"/>
  <c r="J558" i="9" s="1"/>
  <c r="K558" i="9"/>
  <c r="L558" i="9" s="1"/>
  <c r="A560" i="9"/>
  <c r="C559" i="9"/>
  <c r="D559" i="9" s="1"/>
  <c r="E559" i="9"/>
  <c r="F559" i="9" s="1"/>
  <c r="I557" i="9"/>
  <c r="J557" i="9" s="1"/>
  <c r="K557" i="9"/>
  <c r="L557" i="9" s="1"/>
  <c r="N556" i="9"/>
  <c r="R55" i="8"/>
  <c r="U55" i="8"/>
  <c r="AP55" i="8" s="1"/>
  <c r="AQ55" i="8" s="1"/>
  <c r="BC54" i="8"/>
  <c r="V54" i="8"/>
  <c r="X54" i="8" s="1"/>
  <c r="BB55" i="8"/>
  <c r="AY55" i="8"/>
  <c r="H56" i="8"/>
  <c r="AS56" i="8" s="1"/>
  <c r="AV56" i="8" s="1"/>
  <c r="O56" i="8"/>
  <c r="K57" i="8"/>
  <c r="L57" i="8" s="1"/>
  <c r="G57" i="8" s="1"/>
  <c r="H57" i="8" s="1"/>
  <c r="J58" i="8"/>
  <c r="N57" i="8"/>
  <c r="F59" i="8"/>
  <c r="BA58" i="8"/>
  <c r="N57" i="9"/>
  <c r="K409" i="9"/>
  <c r="L409" i="9" s="1"/>
  <c r="I409" i="9"/>
  <c r="J409" i="9" s="1"/>
  <c r="I410" i="9"/>
  <c r="J410" i="9" s="1"/>
  <c r="K410" i="9"/>
  <c r="L410" i="9" s="1"/>
  <c r="C411" i="9"/>
  <c r="D411" i="9" s="1"/>
  <c r="E411" i="9"/>
  <c r="F411" i="9" s="1"/>
  <c r="A412" i="9"/>
  <c r="P57" i="9"/>
  <c r="R57" i="9" s="1"/>
  <c r="O55" i="9"/>
  <c r="Q55" i="9" s="1"/>
  <c r="O56" i="9"/>
  <c r="Q56" i="9" s="1"/>
  <c r="O57" i="9"/>
  <c r="Q57" i="9" s="1"/>
  <c r="G58" i="9"/>
  <c r="E59" i="9"/>
  <c r="F59" i="9" s="1"/>
  <c r="C59" i="9"/>
  <c r="D59" i="9" s="1"/>
  <c r="A60" i="9"/>
  <c r="B60" i="8"/>
  <c r="C61" i="8"/>
  <c r="D59" i="8"/>
  <c r="AE52" i="3"/>
  <c r="S47" i="3"/>
  <c r="W47" i="3"/>
  <c r="L50" i="3"/>
  <c r="AG51" i="3"/>
  <c r="AF51" i="3"/>
  <c r="AH50" i="3"/>
  <c r="F53" i="3"/>
  <c r="AB53" i="3" s="1"/>
  <c r="AQ52" i="3"/>
  <c r="H52" i="3"/>
  <c r="I52" i="3" s="1"/>
  <c r="G88" i="3"/>
  <c r="AT45" i="3" l="1"/>
  <c r="AP45" i="3"/>
  <c r="AR45" i="3"/>
  <c r="AS45" i="3" s="1"/>
  <c r="U46" i="3"/>
  <c r="V46" i="3" s="1"/>
  <c r="N50" i="3"/>
  <c r="M50" i="3"/>
  <c r="W48" i="3"/>
  <c r="AC48" i="3"/>
  <c r="AN53" i="3"/>
  <c r="AO53" i="3" s="1"/>
  <c r="S48" i="3"/>
  <c r="T48" i="3" s="1"/>
  <c r="O49" i="3"/>
  <c r="R49" i="3" s="1"/>
  <c r="Z49" i="3" s="1"/>
  <c r="AK57" i="8"/>
  <c r="AL57" i="8"/>
  <c r="AM57" i="8"/>
  <c r="AK56" i="8"/>
  <c r="AL56" i="8"/>
  <c r="AM56" i="8"/>
  <c r="AJ56" i="8"/>
  <c r="V55" i="8"/>
  <c r="X55" i="8" s="1"/>
  <c r="BC55" i="8"/>
  <c r="P556" i="9"/>
  <c r="R556" i="9" s="1"/>
  <c r="O556" i="9"/>
  <c r="Q556" i="9" s="1"/>
  <c r="N557" i="9"/>
  <c r="G559" i="9"/>
  <c r="E560" i="9"/>
  <c r="F560" i="9" s="1"/>
  <c r="C560" i="9"/>
  <c r="D560" i="9" s="1"/>
  <c r="G560" i="9" s="1"/>
  <c r="A561" i="9"/>
  <c r="N558" i="9"/>
  <c r="R56" i="8"/>
  <c r="AS57" i="8"/>
  <c r="AV57" i="8" s="1"/>
  <c r="AW57" i="8" s="1"/>
  <c r="O57" i="8"/>
  <c r="BB57" i="8" s="1"/>
  <c r="AX57" i="8"/>
  <c r="AX56" i="8"/>
  <c r="AW56" i="8"/>
  <c r="K58" i="8"/>
  <c r="L58" i="8" s="1"/>
  <c r="G58" i="8" s="1"/>
  <c r="BB56" i="8"/>
  <c r="U56" i="8"/>
  <c r="AP56" i="8" s="1"/>
  <c r="N58" i="8"/>
  <c r="J59" i="8"/>
  <c r="F60" i="8"/>
  <c r="BA59" i="8"/>
  <c r="G59" i="9"/>
  <c r="N409" i="9"/>
  <c r="O409" i="9"/>
  <c r="Q409" i="9" s="1"/>
  <c r="P409" i="9"/>
  <c r="R409" i="9" s="1"/>
  <c r="A413" i="9"/>
  <c r="C412" i="9"/>
  <c r="D412" i="9" s="1"/>
  <c r="E412" i="9"/>
  <c r="F412" i="9" s="1"/>
  <c r="G411" i="9"/>
  <c r="N410" i="9"/>
  <c r="I59" i="9"/>
  <c r="K59" i="9"/>
  <c r="L59" i="9" s="1"/>
  <c r="I58" i="9"/>
  <c r="J58" i="9" s="1"/>
  <c r="N58" i="9" s="1"/>
  <c r="P58" i="9" s="1"/>
  <c r="R58" i="9" s="1"/>
  <c r="K58" i="9"/>
  <c r="J59" i="9"/>
  <c r="L58" i="9"/>
  <c r="E60" i="9"/>
  <c r="F60" i="9" s="1"/>
  <c r="C60" i="9"/>
  <c r="D60" i="9" s="1"/>
  <c r="A61" i="9"/>
  <c r="C62" i="8"/>
  <c r="B61" i="8"/>
  <c r="D60" i="8"/>
  <c r="AH51" i="3"/>
  <c r="AE53" i="3"/>
  <c r="T47" i="3"/>
  <c r="U47" i="3"/>
  <c r="L51" i="3"/>
  <c r="AG52" i="3"/>
  <c r="AF52" i="3"/>
  <c r="F54" i="3"/>
  <c r="AB54" i="3" s="1"/>
  <c r="AQ53" i="3"/>
  <c r="H53" i="3"/>
  <c r="I53" i="3" s="1"/>
  <c r="G89" i="3"/>
  <c r="G90" i="3" s="1"/>
  <c r="AD46" i="3" l="1"/>
  <c r="AJ46" i="3" s="1"/>
  <c r="N51" i="3"/>
  <c r="M51" i="3"/>
  <c r="S49" i="3"/>
  <c r="T49" i="3" s="1"/>
  <c r="AC49" i="3"/>
  <c r="AN54" i="3"/>
  <c r="AO54" i="3" s="1"/>
  <c r="U48" i="3"/>
  <c r="V48" i="3" s="1"/>
  <c r="AD48" i="3" s="1"/>
  <c r="W49" i="3"/>
  <c r="AQ56" i="8"/>
  <c r="AJ57" i="8"/>
  <c r="P558" i="9"/>
  <c r="R558" i="9" s="1"/>
  <c r="O558" i="9"/>
  <c r="Q558" i="9" s="1"/>
  <c r="C561" i="9"/>
  <c r="D561" i="9" s="1"/>
  <c r="E561" i="9"/>
  <c r="F561" i="9" s="1"/>
  <c r="A562" i="9"/>
  <c r="P557" i="9"/>
  <c r="R557" i="9" s="1"/>
  <c r="O557" i="9"/>
  <c r="Q557" i="9" s="1"/>
  <c r="K560" i="9"/>
  <c r="L560" i="9" s="1"/>
  <c r="I560" i="9"/>
  <c r="J560" i="9" s="1"/>
  <c r="N560" i="9" s="1"/>
  <c r="K559" i="9"/>
  <c r="L559" i="9" s="1"/>
  <c r="I559" i="9"/>
  <c r="J559" i="9" s="1"/>
  <c r="N559" i="9" s="1"/>
  <c r="R57" i="8"/>
  <c r="U57" i="8"/>
  <c r="AY56" i="8"/>
  <c r="J60" i="8"/>
  <c r="K60" i="8" s="1"/>
  <c r="BC57" i="8"/>
  <c r="O58" i="8"/>
  <c r="H58" i="8"/>
  <c r="AY57" i="8"/>
  <c r="K59" i="8"/>
  <c r="L59" i="8" s="1"/>
  <c r="G59" i="8" s="1"/>
  <c r="H59" i="8" s="1"/>
  <c r="BC56" i="8"/>
  <c r="V56" i="8"/>
  <c r="X56" i="8" s="1"/>
  <c r="N59" i="8"/>
  <c r="F61" i="8"/>
  <c r="BA60" i="8"/>
  <c r="O50" i="3"/>
  <c r="R50" i="3" s="1"/>
  <c r="Z50" i="3" s="1"/>
  <c r="I411" i="9"/>
  <c r="J411" i="9" s="1"/>
  <c r="K411" i="9"/>
  <c r="L411" i="9" s="1"/>
  <c r="P410" i="9"/>
  <c r="R410" i="9" s="1"/>
  <c r="O410" i="9"/>
  <c r="Q410" i="9" s="1"/>
  <c r="G412" i="9"/>
  <c r="C413" i="9"/>
  <c r="D413" i="9" s="1"/>
  <c r="E413" i="9"/>
  <c r="F413" i="9" s="1"/>
  <c r="A414" i="9"/>
  <c r="O58" i="9"/>
  <c r="Q58" i="9" s="1"/>
  <c r="G60" i="9"/>
  <c r="N59" i="9"/>
  <c r="P59" i="9" s="1"/>
  <c r="R59" i="9" s="1"/>
  <c r="E61" i="9"/>
  <c r="F61" i="9" s="1"/>
  <c r="C61" i="9"/>
  <c r="D61" i="9" s="1"/>
  <c r="A62" i="9"/>
  <c r="B62" i="8"/>
  <c r="D61" i="8"/>
  <c r="C63" i="8"/>
  <c r="G91" i="3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V47" i="3"/>
  <c r="AD47" i="3" s="1"/>
  <c r="AE54" i="3"/>
  <c r="L52" i="3"/>
  <c r="AG53" i="3"/>
  <c r="AF53" i="3"/>
  <c r="AH52" i="3"/>
  <c r="F55" i="3"/>
  <c r="AB55" i="3" s="1"/>
  <c r="AQ54" i="3"/>
  <c r="H54" i="3"/>
  <c r="I54" i="3" l="1"/>
  <c r="AI54" i="3"/>
  <c r="AT46" i="3"/>
  <c r="AP46" i="3"/>
  <c r="AR46" i="3"/>
  <c r="AS46" i="3" s="1"/>
  <c r="N52" i="3"/>
  <c r="M52" i="3"/>
  <c r="AC50" i="3"/>
  <c r="U49" i="3"/>
  <c r="V49" i="3" s="1"/>
  <c r="AD49" i="3" s="1"/>
  <c r="AJ48" i="3"/>
  <c r="AN55" i="3"/>
  <c r="AO55" i="3" s="1"/>
  <c r="AJ47" i="3"/>
  <c r="AK58" i="8"/>
  <c r="AL58" i="8"/>
  <c r="AM58" i="8"/>
  <c r="AJ58" i="8"/>
  <c r="V57" i="8"/>
  <c r="X57" i="8" s="1"/>
  <c r="AP57" i="8"/>
  <c r="AK59" i="8"/>
  <c r="AL59" i="8"/>
  <c r="AM59" i="8"/>
  <c r="AQ57" i="8"/>
  <c r="L60" i="8"/>
  <c r="G60" i="8" s="1"/>
  <c r="H60" i="8" s="1"/>
  <c r="N60" i="8"/>
  <c r="P560" i="9"/>
  <c r="R560" i="9" s="1"/>
  <c r="O560" i="9"/>
  <c r="Q560" i="9" s="1"/>
  <c r="O559" i="9"/>
  <c r="Q559" i="9" s="1"/>
  <c r="P559" i="9"/>
  <c r="R559" i="9" s="1"/>
  <c r="E562" i="9"/>
  <c r="F562" i="9" s="1"/>
  <c r="C562" i="9"/>
  <c r="D562" i="9" s="1"/>
  <c r="G562" i="9" s="1"/>
  <c r="A563" i="9"/>
  <c r="G561" i="9"/>
  <c r="AS58" i="8"/>
  <c r="AV58" i="8" s="1"/>
  <c r="AW58" i="8" s="1"/>
  <c r="AX58" i="8"/>
  <c r="R58" i="8"/>
  <c r="AS59" i="8"/>
  <c r="AV59" i="8" s="1"/>
  <c r="AW59" i="8" s="1"/>
  <c r="BB58" i="8"/>
  <c r="U58" i="8"/>
  <c r="AP58" i="8" s="1"/>
  <c r="AX59" i="8"/>
  <c r="O59" i="8"/>
  <c r="AJ59" i="8" s="1"/>
  <c r="J61" i="8"/>
  <c r="F62" i="8"/>
  <c r="BA61" i="8"/>
  <c r="S50" i="3"/>
  <c r="W50" i="3"/>
  <c r="E414" i="9"/>
  <c r="F414" i="9" s="1"/>
  <c r="A415" i="9"/>
  <c r="C414" i="9"/>
  <c r="D414" i="9" s="1"/>
  <c r="G414" i="9" s="1"/>
  <c r="G413" i="9"/>
  <c r="I412" i="9"/>
  <c r="J412" i="9" s="1"/>
  <c r="K412" i="9"/>
  <c r="L412" i="9" s="1"/>
  <c r="N411" i="9"/>
  <c r="O59" i="9"/>
  <c r="Q59" i="9" s="1"/>
  <c r="G61" i="9"/>
  <c r="I61" i="9" s="1"/>
  <c r="J61" i="9" s="1"/>
  <c r="K60" i="9"/>
  <c r="L60" i="9" s="1"/>
  <c r="I60" i="9"/>
  <c r="J60" i="9" s="1"/>
  <c r="N60" i="9" s="1"/>
  <c r="P60" i="9" s="1"/>
  <c r="R60" i="9" s="1"/>
  <c r="C62" i="9"/>
  <c r="D62" i="9" s="1"/>
  <c r="E62" i="9"/>
  <c r="F62" i="9" s="1"/>
  <c r="O51" i="3"/>
  <c r="R51" i="3" s="1"/>
  <c r="Z51" i="3" s="1"/>
  <c r="A63" i="9"/>
  <c r="D62" i="8"/>
  <c r="C64" i="8"/>
  <c r="B63" i="8"/>
  <c r="G154" i="3"/>
  <c r="AE55" i="3"/>
  <c r="L53" i="3"/>
  <c r="AG54" i="3"/>
  <c r="AF54" i="3"/>
  <c r="AH53" i="3"/>
  <c r="F56" i="3"/>
  <c r="AB56" i="3" s="1"/>
  <c r="AQ55" i="3"/>
  <c r="H55" i="3"/>
  <c r="I55" i="3" l="1"/>
  <c r="AI55" i="3"/>
  <c r="AH54" i="3"/>
  <c r="M53" i="3"/>
  <c r="N53" i="3"/>
  <c r="AJ49" i="3"/>
  <c r="AC51" i="3"/>
  <c r="AP48" i="3"/>
  <c r="AT48" i="3"/>
  <c r="AN56" i="3"/>
  <c r="AO56" i="3" s="1"/>
  <c r="AP47" i="3"/>
  <c r="AR47" i="3"/>
  <c r="AS47" i="3" s="1"/>
  <c r="AT47" i="3"/>
  <c r="AR48" i="3"/>
  <c r="AS48" i="3" s="1"/>
  <c r="O60" i="8"/>
  <c r="AJ60" i="8" s="1"/>
  <c r="AM60" i="8"/>
  <c r="AL60" i="8"/>
  <c r="AK60" i="8"/>
  <c r="AY58" i="8"/>
  <c r="AQ58" i="8"/>
  <c r="I562" i="9"/>
  <c r="J562" i="9" s="1"/>
  <c r="K562" i="9"/>
  <c r="L562" i="9" s="1"/>
  <c r="K561" i="9"/>
  <c r="L561" i="9" s="1"/>
  <c r="I561" i="9"/>
  <c r="J561" i="9" s="1"/>
  <c r="N561" i="9" s="1"/>
  <c r="A564" i="9"/>
  <c r="C563" i="9"/>
  <c r="D563" i="9" s="1"/>
  <c r="E563" i="9"/>
  <c r="F563" i="9" s="1"/>
  <c r="AY59" i="8"/>
  <c r="U59" i="8"/>
  <c r="AP59" i="8" s="1"/>
  <c r="AQ59" i="8" s="1"/>
  <c r="R59" i="8"/>
  <c r="BC59" i="8"/>
  <c r="BB59" i="8"/>
  <c r="BC58" i="8"/>
  <c r="V58" i="8"/>
  <c r="X58" i="8" s="1"/>
  <c r="AX60" i="8"/>
  <c r="K61" i="8"/>
  <c r="L61" i="8" s="1"/>
  <c r="G61" i="8" s="1"/>
  <c r="H61" i="8" s="1"/>
  <c r="AS60" i="8"/>
  <c r="AV60" i="8" s="1"/>
  <c r="AW60" i="8" s="1"/>
  <c r="N61" i="8"/>
  <c r="J62" i="8"/>
  <c r="F63" i="8"/>
  <c r="BA62" i="8"/>
  <c r="K61" i="9"/>
  <c r="L61" i="9" s="1"/>
  <c r="T50" i="3"/>
  <c r="U50" i="3"/>
  <c r="K413" i="9"/>
  <c r="L413" i="9" s="1"/>
  <c r="I413" i="9"/>
  <c r="J413" i="9" s="1"/>
  <c r="N413" i="9" s="1"/>
  <c r="C415" i="9"/>
  <c r="D415" i="9" s="1"/>
  <c r="E415" i="9"/>
  <c r="F415" i="9" s="1"/>
  <c r="A416" i="9"/>
  <c r="O411" i="9"/>
  <c r="Q411" i="9" s="1"/>
  <c r="P411" i="9"/>
  <c r="R411" i="9" s="1"/>
  <c r="N412" i="9"/>
  <c r="I414" i="9"/>
  <c r="J414" i="9" s="1"/>
  <c r="K414" i="9"/>
  <c r="L414" i="9" s="1"/>
  <c r="O60" i="9"/>
  <c r="Q60" i="9" s="1"/>
  <c r="N61" i="9"/>
  <c r="P61" i="9" s="1"/>
  <c r="R61" i="9" s="1"/>
  <c r="G62" i="9"/>
  <c r="E63" i="9"/>
  <c r="F63" i="9" s="1"/>
  <c r="C63" i="9"/>
  <c r="D63" i="9" s="1"/>
  <c r="A64" i="9"/>
  <c r="S51" i="3"/>
  <c r="W51" i="3"/>
  <c r="D63" i="8"/>
  <c r="C65" i="8"/>
  <c r="B64" i="8"/>
  <c r="O52" i="3"/>
  <c r="R52" i="3" s="1"/>
  <c r="Z52" i="3" s="1"/>
  <c r="G155" i="3"/>
  <c r="AE56" i="3"/>
  <c r="L54" i="3"/>
  <c r="AG55" i="3"/>
  <c r="AF55" i="3"/>
  <c r="F57" i="3"/>
  <c r="AB57" i="3" s="1"/>
  <c r="AQ56" i="3"/>
  <c r="H56" i="3"/>
  <c r="I56" i="3" l="1"/>
  <c r="AI56" i="3"/>
  <c r="U60" i="8"/>
  <c r="V60" i="8" s="1"/>
  <c r="X60" i="8" s="1"/>
  <c r="BB60" i="8"/>
  <c r="R60" i="8"/>
  <c r="N54" i="3"/>
  <c r="M54" i="3"/>
  <c r="AP49" i="3"/>
  <c r="AT49" i="3"/>
  <c r="AR49" i="3"/>
  <c r="AS49" i="3" s="1"/>
  <c r="AC52" i="3"/>
  <c r="AN57" i="3"/>
  <c r="AO57" i="3" s="1"/>
  <c r="V50" i="3"/>
  <c r="AD50" i="3" s="1"/>
  <c r="AP60" i="8"/>
  <c r="AQ60" i="8" s="1"/>
  <c r="AK61" i="8"/>
  <c r="AL61" i="8"/>
  <c r="AM61" i="8"/>
  <c r="BC60" i="8"/>
  <c r="V59" i="8"/>
  <c r="X59" i="8" s="1"/>
  <c r="E564" i="9"/>
  <c r="F564" i="9" s="1"/>
  <c r="A565" i="9"/>
  <c r="C564" i="9"/>
  <c r="D564" i="9" s="1"/>
  <c r="G564" i="9" s="1"/>
  <c r="G563" i="9"/>
  <c r="P561" i="9"/>
  <c r="R561" i="9" s="1"/>
  <c r="O561" i="9"/>
  <c r="Q561" i="9" s="1"/>
  <c r="N562" i="9"/>
  <c r="AY60" i="8"/>
  <c r="AX61" i="8"/>
  <c r="AS61" i="8"/>
  <c r="AV61" i="8" s="1"/>
  <c r="AW61" i="8" s="1"/>
  <c r="AY61" i="8" s="1"/>
  <c r="O61" i="8"/>
  <c r="U61" i="8" s="1"/>
  <c r="AP61" i="8" s="1"/>
  <c r="K62" i="8"/>
  <c r="L62" i="8" s="1"/>
  <c r="G62" i="8" s="1"/>
  <c r="H62" i="8" s="1"/>
  <c r="N62" i="8"/>
  <c r="J63" i="8"/>
  <c r="F64" i="8"/>
  <c r="BA63" i="8"/>
  <c r="O413" i="9"/>
  <c r="Q413" i="9" s="1"/>
  <c r="P413" i="9"/>
  <c r="R413" i="9" s="1"/>
  <c r="N414" i="9"/>
  <c r="O412" i="9"/>
  <c r="Q412" i="9" s="1"/>
  <c r="P412" i="9"/>
  <c r="R412" i="9" s="1"/>
  <c r="A417" i="9"/>
  <c r="C416" i="9"/>
  <c r="D416" i="9" s="1"/>
  <c r="E416" i="9"/>
  <c r="F416" i="9" s="1"/>
  <c r="G415" i="9"/>
  <c r="O61" i="9"/>
  <c r="Q61" i="9" s="1"/>
  <c r="G63" i="9"/>
  <c r="I63" i="9" s="1"/>
  <c r="J63" i="9" s="1"/>
  <c r="K63" i="9"/>
  <c r="K62" i="9"/>
  <c r="L62" i="9" s="1"/>
  <c r="I62" i="9"/>
  <c r="J62" i="9" s="1"/>
  <c r="L63" i="9"/>
  <c r="E64" i="9"/>
  <c r="F64" i="9" s="1"/>
  <c r="C64" i="9"/>
  <c r="D64" i="9" s="1"/>
  <c r="T51" i="3"/>
  <c r="U51" i="3"/>
  <c r="A65" i="9"/>
  <c r="C66" i="8"/>
  <c r="D64" i="8"/>
  <c r="B65" i="8"/>
  <c r="W52" i="3"/>
  <c r="S52" i="3"/>
  <c r="G156" i="3"/>
  <c r="AE57" i="3"/>
  <c r="O53" i="3"/>
  <c r="R53" i="3" s="1"/>
  <c r="Z53" i="3" s="1"/>
  <c r="L55" i="3"/>
  <c r="AG56" i="3"/>
  <c r="AF56" i="3"/>
  <c r="AH55" i="3"/>
  <c r="F58" i="3"/>
  <c r="AB58" i="3" s="1"/>
  <c r="AQ57" i="3"/>
  <c r="H57" i="3"/>
  <c r="I57" i="3" l="1"/>
  <c r="AI57" i="3"/>
  <c r="M55" i="3"/>
  <c r="N55" i="3"/>
  <c r="W53" i="3"/>
  <c r="AJ50" i="3"/>
  <c r="AN58" i="3"/>
  <c r="AO58" i="3" s="1"/>
  <c r="V51" i="3"/>
  <c r="AD51" i="3" s="1"/>
  <c r="AJ61" i="8"/>
  <c r="AQ61" i="8" s="1"/>
  <c r="AL62" i="8"/>
  <c r="AK62" i="8"/>
  <c r="AM62" i="8"/>
  <c r="O562" i="9"/>
  <c r="Q562" i="9" s="1"/>
  <c r="P562" i="9"/>
  <c r="R562" i="9" s="1"/>
  <c r="K563" i="9"/>
  <c r="L563" i="9" s="1"/>
  <c r="I563" i="9"/>
  <c r="J563" i="9" s="1"/>
  <c r="N563" i="9" s="1"/>
  <c r="C565" i="9"/>
  <c r="D565" i="9" s="1"/>
  <c r="A566" i="9"/>
  <c r="E565" i="9"/>
  <c r="F565" i="9" s="1"/>
  <c r="I564" i="9"/>
  <c r="J564" i="9" s="1"/>
  <c r="K564" i="9"/>
  <c r="L564" i="9" s="1"/>
  <c r="R61" i="8"/>
  <c r="BB61" i="8"/>
  <c r="BC61" i="8"/>
  <c r="O62" i="8"/>
  <c r="AJ62" i="8" s="1"/>
  <c r="AX62" i="8"/>
  <c r="K63" i="8"/>
  <c r="L63" i="8" s="1"/>
  <c r="G63" i="8" s="1"/>
  <c r="H63" i="8" s="1"/>
  <c r="V61" i="8"/>
  <c r="X61" i="8" s="1"/>
  <c r="AS62" i="8"/>
  <c r="AV62" i="8" s="1"/>
  <c r="AW62" i="8" s="1"/>
  <c r="N63" i="8"/>
  <c r="J64" i="8"/>
  <c r="F65" i="8"/>
  <c r="BA64" i="8"/>
  <c r="O54" i="3"/>
  <c r="R54" i="3" s="1"/>
  <c r="Z54" i="3" s="1"/>
  <c r="G416" i="9"/>
  <c r="AH56" i="3"/>
  <c r="I416" i="9"/>
  <c r="J416" i="9" s="1"/>
  <c r="K416" i="9"/>
  <c r="L416" i="9" s="1"/>
  <c r="I415" i="9"/>
  <c r="J415" i="9" s="1"/>
  <c r="K415" i="9"/>
  <c r="L415" i="9" s="1"/>
  <c r="C417" i="9"/>
  <c r="D417" i="9" s="1"/>
  <c r="A418" i="9"/>
  <c r="E417" i="9"/>
  <c r="F417" i="9" s="1"/>
  <c r="P414" i="9"/>
  <c r="R414" i="9" s="1"/>
  <c r="O414" i="9"/>
  <c r="Q414" i="9" s="1"/>
  <c r="G64" i="9"/>
  <c r="N62" i="9"/>
  <c r="P62" i="9" s="1"/>
  <c r="R62" i="9" s="1"/>
  <c r="N63" i="9"/>
  <c r="P63" i="9" s="1"/>
  <c r="R63" i="9" s="1"/>
  <c r="C65" i="9"/>
  <c r="D65" i="9" s="1"/>
  <c r="E65" i="9"/>
  <c r="F65" i="9" s="1"/>
  <c r="A66" i="9"/>
  <c r="D65" i="8"/>
  <c r="B66" i="8"/>
  <c r="C67" i="8"/>
  <c r="T52" i="3"/>
  <c r="U52" i="3"/>
  <c r="G157" i="3"/>
  <c r="AE58" i="3"/>
  <c r="L56" i="3"/>
  <c r="AG57" i="3"/>
  <c r="AF57" i="3"/>
  <c r="F59" i="3"/>
  <c r="AB59" i="3" s="1"/>
  <c r="AQ58" i="3"/>
  <c r="H58" i="3"/>
  <c r="I58" i="3" l="1"/>
  <c r="AI58" i="3"/>
  <c r="M56" i="3"/>
  <c r="N56" i="3"/>
  <c r="S53" i="3"/>
  <c r="U53" i="3" s="1"/>
  <c r="AC53" i="3"/>
  <c r="AT50" i="3"/>
  <c r="AP50" i="3"/>
  <c r="AR50" i="3"/>
  <c r="AS50" i="3" s="1"/>
  <c r="S54" i="3"/>
  <c r="T54" i="3" s="1"/>
  <c r="AC54" i="3"/>
  <c r="AJ51" i="3"/>
  <c r="AN59" i="3"/>
  <c r="AO59" i="3" s="1"/>
  <c r="W54" i="3"/>
  <c r="AM63" i="8"/>
  <c r="AL63" i="8"/>
  <c r="AK63" i="8"/>
  <c r="AY62" i="8"/>
  <c r="N564" i="9"/>
  <c r="E566" i="9"/>
  <c r="F566" i="9" s="1"/>
  <c r="C566" i="9"/>
  <c r="D566" i="9" s="1"/>
  <c r="G566" i="9" s="1"/>
  <c r="A567" i="9"/>
  <c r="O563" i="9"/>
  <c r="Q563" i="9" s="1"/>
  <c r="P563" i="9"/>
  <c r="R563" i="9" s="1"/>
  <c r="G565" i="9"/>
  <c r="R62" i="8"/>
  <c r="U62" i="8"/>
  <c r="BC62" i="8" s="1"/>
  <c r="BB62" i="8"/>
  <c r="O63" i="8"/>
  <c r="U63" i="8" s="1"/>
  <c r="AP63" i="8" s="1"/>
  <c r="AS63" i="8"/>
  <c r="AV63" i="8" s="1"/>
  <c r="AW63" i="8" s="1"/>
  <c r="AX63" i="8"/>
  <c r="K64" i="8"/>
  <c r="L64" i="8" s="1"/>
  <c r="G64" i="8" s="1"/>
  <c r="H64" i="8" s="1"/>
  <c r="N64" i="8"/>
  <c r="J65" i="8"/>
  <c r="F66" i="8"/>
  <c r="BA65" i="8"/>
  <c r="G417" i="9"/>
  <c r="I417" i="9"/>
  <c r="J417" i="9" s="1"/>
  <c r="K417" i="9"/>
  <c r="L417" i="9" s="1"/>
  <c r="C418" i="9"/>
  <c r="D418" i="9" s="1"/>
  <c r="E418" i="9"/>
  <c r="F418" i="9" s="1"/>
  <c r="A419" i="9"/>
  <c r="N415" i="9"/>
  <c r="N416" i="9"/>
  <c r="O63" i="9"/>
  <c r="Q63" i="9" s="1"/>
  <c r="O62" i="9"/>
  <c r="Q62" i="9" s="1"/>
  <c r="I64" i="9"/>
  <c r="J64" i="9" s="1"/>
  <c r="K64" i="9"/>
  <c r="L64" i="9" s="1"/>
  <c r="G65" i="9"/>
  <c r="E66" i="9"/>
  <c r="F66" i="9" s="1"/>
  <c r="C66" i="9"/>
  <c r="D66" i="9" s="1"/>
  <c r="O55" i="3"/>
  <c r="A67" i="9"/>
  <c r="B67" i="8"/>
  <c r="D66" i="8"/>
  <c r="V52" i="3"/>
  <c r="AD52" i="3" s="1"/>
  <c r="C68" i="8"/>
  <c r="G158" i="3"/>
  <c r="AE59" i="3"/>
  <c r="L57" i="3"/>
  <c r="AF58" i="3"/>
  <c r="AG58" i="3"/>
  <c r="AH57" i="3"/>
  <c r="F60" i="3"/>
  <c r="AB60" i="3" s="1"/>
  <c r="AQ59" i="3"/>
  <c r="H59" i="3"/>
  <c r="I59" i="3" l="1"/>
  <c r="AI59" i="3"/>
  <c r="U54" i="3"/>
  <c r="V54" i="3" s="1"/>
  <c r="M57" i="3"/>
  <c r="N57" i="3"/>
  <c r="R55" i="3"/>
  <c r="T53" i="3"/>
  <c r="V53" i="3" s="1"/>
  <c r="AD53" i="3" s="1"/>
  <c r="AT51" i="3"/>
  <c r="AP51" i="3"/>
  <c r="AR51" i="3"/>
  <c r="AS51" i="3" s="1"/>
  <c r="AN60" i="3"/>
  <c r="AO60" i="3" s="1"/>
  <c r="O56" i="3"/>
  <c r="R56" i="3" s="1"/>
  <c r="AJ52" i="3"/>
  <c r="AM64" i="8"/>
  <c r="AK64" i="8"/>
  <c r="AL64" i="8"/>
  <c r="V62" i="8"/>
  <c r="X62" i="8" s="1"/>
  <c r="AP62" i="8"/>
  <c r="AQ62" i="8" s="1"/>
  <c r="AJ63" i="8"/>
  <c r="AQ63" i="8" s="1"/>
  <c r="K565" i="9"/>
  <c r="L565" i="9" s="1"/>
  <c r="I565" i="9"/>
  <c r="J565" i="9" s="1"/>
  <c r="N565" i="9" s="1"/>
  <c r="I566" i="9"/>
  <c r="J566" i="9" s="1"/>
  <c r="N566" i="9" s="1"/>
  <c r="K566" i="9"/>
  <c r="L566" i="9" s="1"/>
  <c r="A568" i="9"/>
  <c r="E567" i="9"/>
  <c r="F567" i="9" s="1"/>
  <c r="C567" i="9"/>
  <c r="D567" i="9" s="1"/>
  <c r="G567" i="9" s="1"/>
  <c r="P564" i="9"/>
  <c r="R564" i="9" s="1"/>
  <c r="O564" i="9"/>
  <c r="Q564" i="9" s="1"/>
  <c r="R63" i="8"/>
  <c r="BB63" i="8"/>
  <c r="AS64" i="8"/>
  <c r="AV64" i="8" s="1"/>
  <c r="AW64" i="8" s="1"/>
  <c r="BC63" i="8"/>
  <c r="O64" i="8"/>
  <c r="U64" i="8" s="1"/>
  <c r="V63" i="8"/>
  <c r="X63" i="8" s="1"/>
  <c r="AY63" i="8"/>
  <c r="AX64" i="8"/>
  <c r="K65" i="8"/>
  <c r="L65" i="8" s="1"/>
  <c r="G65" i="8" s="1"/>
  <c r="H65" i="8" s="1"/>
  <c r="J66" i="8"/>
  <c r="N65" i="8"/>
  <c r="F67" i="8"/>
  <c r="BA66" i="8"/>
  <c r="G66" i="9"/>
  <c r="O415" i="9"/>
  <c r="Q415" i="9" s="1"/>
  <c r="P415" i="9"/>
  <c r="R415" i="9" s="1"/>
  <c r="A420" i="9"/>
  <c r="C419" i="9"/>
  <c r="D419" i="9" s="1"/>
  <c r="E419" i="9"/>
  <c r="F419" i="9" s="1"/>
  <c r="G418" i="9"/>
  <c r="O416" i="9"/>
  <c r="Q416" i="9" s="1"/>
  <c r="P416" i="9"/>
  <c r="R416" i="9" s="1"/>
  <c r="N417" i="9"/>
  <c r="K66" i="9"/>
  <c r="L66" i="9" s="1"/>
  <c r="I66" i="9"/>
  <c r="J66" i="9" s="1"/>
  <c r="N66" i="9" s="1"/>
  <c r="K65" i="9"/>
  <c r="L65" i="9" s="1"/>
  <c r="I65" i="9"/>
  <c r="N64" i="9"/>
  <c r="P64" i="9" s="1"/>
  <c r="R64" i="9" s="1"/>
  <c r="J65" i="9"/>
  <c r="E67" i="9"/>
  <c r="F67" i="9" s="1"/>
  <c r="C67" i="9"/>
  <c r="D67" i="9" s="1"/>
  <c r="A68" i="9"/>
  <c r="C69" i="8"/>
  <c r="B68" i="8"/>
  <c r="D67" i="8"/>
  <c r="G159" i="3"/>
  <c r="AE60" i="3"/>
  <c r="L58" i="3"/>
  <c r="AF59" i="3"/>
  <c r="AG59" i="3"/>
  <c r="AH58" i="3"/>
  <c r="F61" i="3"/>
  <c r="AB61" i="3" s="1"/>
  <c r="AQ60" i="3"/>
  <c r="H60" i="3"/>
  <c r="I60" i="3" l="1"/>
  <c r="AI60" i="3"/>
  <c r="AD54" i="3"/>
  <c r="AJ54" i="3" s="1"/>
  <c r="AL54" i="3" s="1"/>
  <c r="W56" i="3"/>
  <c r="Z56" i="3"/>
  <c r="W55" i="3"/>
  <c r="Z55" i="3"/>
  <c r="AC55" i="3"/>
  <c r="M58" i="3"/>
  <c r="N58" i="3"/>
  <c r="S55" i="3"/>
  <c r="T55" i="3" s="1"/>
  <c r="S56" i="3"/>
  <c r="AC56" i="3"/>
  <c r="AN61" i="3"/>
  <c r="AO61" i="3" s="1"/>
  <c r="AP52" i="3"/>
  <c r="AR52" i="3"/>
  <c r="AS52" i="3" s="1"/>
  <c r="AT52" i="3"/>
  <c r="AJ53" i="3"/>
  <c r="AL65" i="8"/>
  <c r="AM65" i="8"/>
  <c r="AK65" i="8"/>
  <c r="AP64" i="8"/>
  <c r="AJ64" i="8"/>
  <c r="BB64" i="8"/>
  <c r="O566" i="9"/>
  <c r="Q566" i="9" s="1"/>
  <c r="P566" i="9"/>
  <c r="R566" i="9" s="1"/>
  <c r="P565" i="9"/>
  <c r="R565" i="9" s="1"/>
  <c r="O565" i="9"/>
  <c r="Q565" i="9" s="1"/>
  <c r="K567" i="9"/>
  <c r="L567" i="9" s="1"/>
  <c r="I567" i="9"/>
  <c r="J567" i="9" s="1"/>
  <c r="N567" i="9" s="1"/>
  <c r="E568" i="9"/>
  <c r="F568" i="9" s="1"/>
  <c r="A569" i="9"/>
  <c r="C568" i="9"/>
  <c r="D568" i="9" s="1"/>
  <c r="G568" i="9" s="1"/>
  <c r="AY64" i="8"/>
  <c r="R64" i="8"/>
  <c r="BC64" i="8"/>
  <c r="O65" i="8"/>
  <c r="AJ65" i="8" s="1"/>
  <c r="AX65" i="8"/>
  <c r="K66" i="8"/>
  <c r="L66" i="8" s="1"/>
  <c r="G66" i="8" s="1"/>
  <c r="AS65" i="8"/>
  <c r="AV65" i="8" s="1"/>
  <c r="AW65" i="8" s="1"/>
  <c r="N66" i="8"/>
  <c r="V64" i="8"/>
  <c r="X64" i="8" s="1"/>
  <c r="J67" i="8"/>
  <c r="F68" i="8"/>
  <c r="BA67" i="8"/>
  <c r="O57" i="3"/>
  <c r="R57" i="3" s="1"/>
  <c r="Z57" i="3" s="1"/>
  <c r="O417" i="9"/>
  <c r="Q417" i="9" s="1"/>
  <c r="P417" i="9"/>
  <c r="R417" i="9" s="1"/>
  <c r="I418" i="9"/>
  <c r="J418" i="9" s="1"/>
  <c r="K418" i="9"/>
  <c r="L418" i="9" s="1"/>
  <c r="G419" i="9"/>
  <c r="A421" i="9"/>
  <c r="E420" i="9"/>
  <c r="F420" i="9" s="1"/>
  <c r="C420" i="9"/>
  <c r="D420" i="9" s="1"/>
  <c r="G420" i="9" s="1"/>
  <c r="G67" i="9"/>
  <c r="O66" i="9"/>
  <c r="Q66" i="9" s="1"/>
  <c r="O64" i="9"/>
  <c r="Q64" i="9" s="1"/>
  <c r="K67" i="9"/>
  <c r="I67" i="9"/>
  <c r="J67" i="9" s="1"/>
  <c r="L67" i="9"/>
  <c r="N65" i="9"/>
  <c r="P65" i="9" s="1"/>
  <c r="R65" i="9" s="1"/>
  <c r="C68" i="9"/>
  <c r="D68" i="9" s="1"/>
  <c r="E68" i="9"/>
  <c r="F68" i="9" s="1"/>
  <c r="A69" i="9"/>
  <c r="C70" i="8"/>
  <c r="D68" i="8"/>
  <c r="B69" i="8"/>
  <c r="G160" i="3"/>
  <c r="AE61" i="3"/>
  <c r="L59" i="3"/>
  <c r="AF60" i="3"/>
  <c r="AG60" i="3"/>
  <c r="AH59" i="3"/>
  <c r="F62" i="3"/>
  <c r="AB62" i="3" s="1"/>
  <c r="AQ61" i="3"/>
  <c r="H61" i="3"/>
  <c r="I61" i="3" l="1"/>
  <c r="AI61" i="3"/>
  <c r="U65" i="8"/>
  <c r="BC65" i="8" s="1"/>
  <c r="AP54" i="3"/>
  <c r="AT54" i="3"/>
  <c r="N59" i="3"/>
  <c r="M59" i="3"/>
  <c r="U55" i="3"/>
  <c r="V55" i="3" s="1"/>
  <c r="S57" i="3"/>
  <c r="T57" i="3" s="1"/>
  <c r="AC57" i="3"/>
  <c r="T56" i="3"/>
  <c r="U56" i="3"/>
  <c r="AN62" i="3"/>
  <c r="AO62" i="3" s="1"/>
  <c r="AP53" i="3"/>
  <c r="AR54" i="3"/>
  <c r="AS54" i="3" s="1"/>
  <c r="AT53" i="3"/>
  <c r="AR53" i="3"/>
  <c r="AS53" i="3" s="1"/>
  <c r="O58" i="3"/>
  <c r="R58" i="3" s="1"/>
  <c r="Z58" i="3" s="1"/>
  <c r="W57" i="3"/>
  <c r="AQ64" i="8"/>
  <c r="AP65" i="8"/>
  <c r="AQ65" i="8" s="1"/>
  <c r="C569" i="9"/>
  <c r="D569" i="9" s="1"/>
  <c r="E569" i="9"/>
  <c r="F569" i="9" s="1"/>
  <c r="A570" i="9"/>
  <c r="K568" i="9"/>
  <c r="L568" i="9" s="1"/>
  <c r="I568" i="9"/>
  <c r="J568" i="9" s="1"/>
  <c r="N568" i="9" s="1"/>
  <c r="O567" i="9"/>
  <c r="Q567" i="9" s="1"/>
  <c r="P567" i="9"/>
  <c r="R567" i="9" s="1"/>
  <c r="R65" i="8"/>
  <c r="AY65" i="8"/>
  <c r="BB65" i="8"/>
  <c r="V65" i="8"/>
  <c r="X65" i="8" s="1"/>
  <c r="O66" i="8"/>
  <c r="U66" i="8" s="1"/>
  <c r="V66" i="8" s="1"/>
  <c r="X66" i="8" s="1"/>
  <c r="H66" i="8"/>
  <c r="K67" i="8"/>
  <c r="L67" i="8" s="1"/>
  <c r="G67" i="8" s="1"/>
  <c r="H67" i="8" s="1"/>
  <c r="J68" i="8"/>
  <c r="N68" i="8" s="1"/>
  <c r="N67" i="8"/>
  <c r="F69" i="8"/>
  <c r="BA68" i="8"/>
  <c r="I420" i="9"/>
  <c r="J420" i="9" s="1"/>
  <c r="K420" i="9"/>
  <c r="L420" i="9" s="1"/>
  <c r="C421" i="9"/>
  <c r="D421" i="9" s="1"/>
  <c r="E421" i="9"/>
  <c r="F421" i="9" s="1"/>
  <c r="A422" i="9"/>
  <c r="I419" i="9"/>
  <c r="J419" i="9" s="1"/>
  <c r="K419" i="9"/>
  <c r="L419" i="9" s="1"/>
  <c r="N418" i="9"/>
  <c r="P66" i="9"/>
  <c r="R66" i="9" s="1"/>
  <c r="O65" i="9"/>
  <c r="Q65" i="9" s="1"/>
  <c r="N67" i="9"/>
  <c r="P67" i="9" s="1"/>
  <c r="R67" i="9" s="1"/>
  <c r="G68" i="9"/>
  <c r="E69" i="9"/>
  <c r="F69" i="9" s="1"/>
  <c r="C69" i="9"/>
  <c r="D69" i="9" s="1"/>
  <c r="A70" i="9"/>
  <c r="C71" i="8"/>
  <c r="B70" i="8"/>
  <c r="D69" i="8"/>
  <c r="G161" i="3"/>
  <c r="AE62" i="3"/>
  <c r="L60" i="3"/>
  <c r="AF61" i="3"/>
  <c r="AG61" i="3"/>
  <c r="AH60" i="3"/>
  <c r="F63" i="3"/>
  <c r="AB63" i="3" s="1"/>
  <c r="AQ62" i="3"/>
  <c r="H62" i="3"/>
  <c r="I62" i="3" l="1"/>
  <c r="AI62" i="3"/>
  <c r="AD55" i="3"/>
  <c r="AJ55" i="3" s="1"/>
  <c r="M60" i="3"/>
  <c r="N60" i="3"/>
  <c r="U57" i="3"/>
  <c r="V57" i="3" s="1"/>
  <c r="AD57" i="3" s="1"/>
  <c r="W58" i="3"/>
  <c r="AC58" i="3"/>
  <c r="V56" i="3"/>
  <c r="AD56" i="3" s="1"/>
  <c r="AN63" i="3"/>
  <c r="AO63" i="3" s="1"/>
  <c r="S58" i="3"/>
  <c r="T58" i="3" s="1"/>
  <c r="AX66" i="8"/>
  <c r="AJ66" i="8"/>
  <c r="AK66" i="8"/>
  <c r="AP66" i="8"/>
  <c r="AL66" i="8"/>
  <c r="AM66" i="8"/>
  <c r="AL67" i="8"/>
  <c r="AM67" i="8"/>
  <c r="AK67" i="8"/>
  <c r="AS66" i="8"/>
  <c r="AV66" i="8" s="1"/>
  <c r="AW66" i="8" s="1"/>
  <c r="E570" i="9"/>
  <c r="F570" i="9" s="1"/>
  <c r="A571" i="9"/>
  <c r="C570" i="9"/>
  <c r="D570" i="9" s="1"/>
  <c r="G570" i="9" s="1"/>
  <c r="P568" i="9"/>
  <c r="R568" i="9" s="1"/>
  <c r="O568" i="9"/>
  <c r="Q568" i="9" s="1"/>
  <c r="G569" i="9"/>
  <c r="R66" i="8"/>
  <c r="BB66" i="8"/>
  <c r="BC66" i="8"/>
  <c r="AS67" i="8"/>
  <c r="AV67" i="8" s="1"/>
  <c r="AW67" i="8" s="1"/>
  <c r="O67" i="8"/>
  <c r="U67" i="8" s="1"/>
  <c r="BC67" i="8" s="1"/>
  <c r="AX67" i="8"/>
  <c r="K68" i="8"/>
  <c r="L68" i="8" s="1"/>
  <c r="G68" i="8" s="1"/>
  <c r="J69" i="8"/>
  <c r="F70" i="8"/>
  <c r="BA69" i="8"/>
  <c r="AH61" i="3"/>
  <c r="P418" i="9"/>
  <c r="R418" i="9" s="1"/>
  <c r="O418" i="9"/>
  <c r="Q418" i="9" s="1"/>
  <c r="N419" i="9"/>
  <c r="C422" i="9"/>
  <c r="D422" i="9" s="1"/>
  <c r="A423" i="9"/>
  <c r="E422" i="9"/>
  <c r="F422" i="9" s="1"/>
  <c r="G421" i="9"/>
  <c r="N420" i="9"/>
  <c r="O67" i="9"/>
  <c r="Q67" i="9" s="1"/>
  <c r="K68" i="9"/>
  <c r="L68" i="9" s="1"/>
  <c r="I68" i="9"/>
  <c r="J68" i="9" s="1"/>
  <c r="G69" i="9"/>
  <c r="E70" i="9"/>
  <c r="F70" i="9" s="1"/>
  <c r="C70" i="9"/>
  <c r="D70" i="9" s="1"/>
  <c r="A71" i="9"/>
  <c r="D70" i="8"/>
  <c r="C72" i="8"/>
  <c r="B71" i="8"/>
  <c r="O60" i="3"/>
  <c r="R60" i="3" s="1"/>
  <c r="Z60" i="3" s="1"/>
  <c r="G162" i="3"/>
  <c r="AE63" i="3"/>
  <c r="L61" i="3"/>
  <c r="O59" i="3"/>
  <c r="R59" i="3" s="1"/>
  <c r="Z59" i="3" s="1"/>
  <c r="AF62" i="3"/>
  <c r="AG62" i="3"/>
  <c r="F64" i="3"/>
  <c r="AB64" i="3" s="1"/>
  <c r="AQ63" i="3"/>
  <c r="H63" i="3"/>
  <c r="AY66" i="8" l="1"/>
  <c r="I63" i="3"/>
  <c r="AI63" i="3"/>
  <c r="AT55" i="3"/>
  <c r="AP55" i="3"/>
  <c r="AR55" i="3"/>
  <c r="AS55" i="3" s="1"/>
  <c r="N61" i="3"/>
  <c r="M61" i="3"/>
  <c r="AJ56" i="3"/>
  <c r="AJ57" i="3"/>
  <c r="AC59" i="3"/>
  <c r="U58" i="3"/>
  <c r="V58" i="3" s="1"/>
  <c r="AD58" i="3" s="1"/>
  <c r="S60" i="3"/>
  <c r="T60" i="3" s="1"/>
  <c r="AC60" i="3"/>
  <c r="AN64" i="3"/>
  <c r="AO64" i="3" s="1"/>
  <c r="AH62" i="3"/>
  <c r="AJ67" i="8"/>
  <c r="AQ66" i="8"/>
  <c r="AP67" i="8"/>
  <c r="K569" i="9"/>
  <c r="L569" i="9" s="1"/>
  <c r="I569" i="9"/>
  <c r="J569" i="9" s="1"/>
  <c r="N569" i="9" s="1"/>
  <c r="E571" i="9"/>
  <c r="F571" i="9" s="1"/>
  <c r="A572" i="9"/>
  <c r="C571" i="9"/>
  <c r="D571" i="9" s="1"/>
  <c r="G571" i="9" s="1"/>
  <c r="I570" i="9"/>
  <c r="J570" i="9" s="1"/>
  <c r="K570" i="9"/>
  <c r="L570" i="9" s="1"/>
  <c r="R67" i="8"/>
  <c r="BB67" i="8"/>
  <c r="O68" i="8"/>
  <c r="H68" i="8"/>
  <c r="V67" i="8"/>
  <c r="X67" i="8" s="1"/>
  <c r="AY67" i="8"/>
  <c r="K69" i="8"/>
  <c r="L69" i="8" s="1"/>
  <c r="G69" i="8" s="1"/>
  <c r="H69" i="8" s="1"/>
  <c r="AS68" i="8"/>
  <c r="AV68" i="8" s="1"/>
  <c r="AW68" i="8" s="1"/>
  <c r="N69" i="8"/>
  <c r="J70" i="8"/>
  <c r="F71" i="8"/>
  <c r="BA70" i="8"/>
  <c r="K421" i="9"/>
  <c r="L421" i="9" s="1"/>
  <c r="I421" i="9"/>
  <c r="J421" i="9" s="1"/>
  <c r="N421" i="9" s="1"/>
  <c r="O420" i="9"/>
  <c r="Q420" i="9" s="1"/>
  <c r="P420" i="9"/>
  <c r="R420" i="9" s="1"/>
  <c r="C423" i="9"/>
  <c r="D423" i="9" s="1"/>
  <c r="E423" i="9"/>
  <c r="F423" i="9" s="1"/>
  <c r="A424" i="9"/>
  <c r="G422" i="9"/>
  <c r="O419" i="9"/>
  <c r="Q419" i="9" s="1"/>
  <c r="P419" i="9"/>
  <c r="R419" i="9" s="1"/>
  <c r="K69" i="9"/>
  <c r="L69" i="9" s="1"/>
  <c r="I69" i="9"/>
  <c r="J69" i="9" s="1"/>
  <c r="G70" i="9"/>
  <c r="N68" i="9"/>
  <c r="P68" i="9" s="1"/>
  <c r="R68" i="9" s="1"/>
  <c r="C71" i="9"/>
  <c r="D71" i="9" s="1"/>
  <c r="E71" i="9"/>
  <c r="F71" i="9" s="1"/>
  <c r="A72" i="9"/>
  <c r="D71" i="8"/>
  <c r="B72" i="8"/>
  <c r="C73" i="8"/>
  <c r="G163" i="3"/>
  <c r="AE64" i="3"/>
  <c r="L62" i="3"/>
  <c r="AF63" i="3"/>
  <c r="AG63" i="3"/>
  <c r="W60" i="3"/>
  <c r="F65" i="3"/>
  <c r="AB65" i="3" s="1"/>
  <c r="AQ64" i="3"/>
  <c r="H64" i="3"/>
  <c r="I64" i="3" l="1"/>
  <c r="AI64" i="3"/>
  <c r="N62" i="3"/>
  <c r="M62" i="3"/>
  <c r="AP57" i="3"/>
  <c r="AR57" i="3"/>
  <c r="AS57" i="3" s="1"/>
  <c r="AT57" i="3"/>
  <c r="AR56" i="3"/>
  <c r="AS56" i="3" s="1"/>
  <c r="AP56" i="3"/>
  <c r="AT56" i="3"/>
  <c r="AJ58" i="3"/>
  <c r="U60" i="3"/>
  <c r="V60" i="3" s="1"/>
  <c r="S59" i="3"/>
  <c r="T59" i="3" s="1"/>
  <c r="W59" i="3"/>
  <c r="AN65" i="3"/>
  <c r="AO65" i="3" s="1"/>
  <c r="O61" i="3"/>
  <c r="AX68" i="8"/>
  <c r="AY68" i="8" s="1"/>
  <c r="AJ68" i="8"/>
  <c r="AK68" i="8"/>
  <c r="AL68" i="8"/>
  <c r="AM68" i="8"/>
  <c r="AK69" i="8"/>
  <c r="AL69" i="8"/>
  <c r="AM69" i="8"/>
  <c r="AQ67" i="8"/>
  <c r="P569" i="9"/>
  <c r="R569" i="9" s="1"/>
  <c r="O569" i="9"/>
  <c r="Q569" i="9" s="1"/>
  <c r="N570" i="9"/>
  <c r="K571" i="9"/>
  <c r="L571" i="9" s="1"/>
  <c r="I571" i="9"/>
  <c r="J571" i="9" s="1"/>
  <c r="N571" i="9" s="1"/>
  <c r="A573" i="9"/>
  <c r="E572" i="9"/>
  <c r="F572" i="9" s="1"/>
  <c r="C572" i="9"/>
  <c r="D572" i="9" s="1"/>
  <c r="G572" i="9" s="1"/>
  <c r="R68" i="8"/>
  <c r="BB68" i="8"/>
  <c r="U68" i="8"/>
  <c r="AP68" i="8" s="1"/>
  <c r="AX69" i="8"/>
  <c r="AS69" i="8"/>
  <c r="AV69" i="8" s="1"/>
  <c r="AW69" i="8" s="1"/>
  <c r="K70" i="8"/>
  <c r="L70" i="8" s="1"/>
  <c r="G70" i="8" s="1"/>
  <c r="H70" i="8" s="1"/>
  <c r="O69" i="8"/>
  <c r="AJ69" i="8" s="1"/>
  <c r="N70" i="8"/>
  <c r="J71" i="8"/>
  <c r="F72" i="8"/>
  <c r="BA71" i="8"/>
  <c r="O421" i="9"/>
  <c r="Q421" i="9" s="1"/>
  <c r="P421" i="9"/>
  <c r="R421" i="9" s="1"/>
  <c r="I422" i="9"/>
  <c r="J422" i="9" s="1"/>
  <c r="K422" i="9"/>
  <c r="L422" i="9" s="1"/>
  <c r="A425" i="9"/>
  <c r="C424" i="9"/>
  <c r="D424" i="9" s="1"/>
  <c r="E424" i="9"/>
  <c r="F424" i="9" s="1"/>
  <c r="G423" i="9"/>
  <c r="O68" i="9"/>
  <c r="Q68" i="9" s="1"/>
  <c r="K70" i="9"/>
  <c r="L70" i="9" s="1"/>
  <c r="I70" i="9"/>
  <c r="J70" i="9" s="1"/>
  <c r="N70" i="9" s="1"/>
  <c r="P70" i="9" s="1"/>
  <c r="R70" i="9" s="1"/>
  <c r="N69" i="9"/>
  <c r="P69" i="9" s="1"/>
  <c r="R69" i="9" s="1"/>
  <c r="G71" i="9"/>
  <c r="C72" i="9"/>
  <c r="D72" i="9" s="1"/>
  <c r="E72" i="9"/>
  <c r="F72" i="9" s="1"/>
  <c r="A73" i="9"/>
  <c r="B73" i="8"/>
  <c r="C74" i="8"/>
  <c r="D72" i="8"/>
  <c r="G164" i="3"/>
  <c r="AE65" i="3"/>
  <c r="L63" i="3"/>
  <c r="AG64" i="3"/>
  <c r="AF64" i="3"/>
  <c r="AH63" i="3"/>
  <c r="F66" i="3"/>
  <c r="AB66" i="3" s="1"/>
  <c r="AQ65" i="3"/>
  <c r="H65" i="3"/>
  <c r="I65" i="3" l="1"/>
  <c r="AI65" i="3"/>
  <c r="AD60" i="3"/>
  <c r="AJ60" i="3" s="1"/>
  <c r="R61" i="3"/>
  <c r="M63" i="3"/>
  <c r="N63" i="3"/>
  <c r="U59" i="3"/>
  <c r="V59" i="3" s="1"/>
  <c r="AD59" i="3" s="1"/>
  <c r="AR58" i="3"/>
  <c r="AS58" i="3" s="1"/>
  <c r="AT58" i="3"/>
  <c r="AP58" i="3"/>
  <c r="AN66" i="3"/>
  <c r="AO66" i="3" s="1"/>
  <c r="AY69" i="8"/>
  <c r="AL70" i="8"/>
  <c r="AM70" i="8"/>
  <c r="AK70" i="8"/>
  <c r="AQ68" i="8"/>
  <c r="O570" i="9"/>
  <c r="Q570" i="9" s="1"/>
  <c r="P570" i="9"/>
  <c r="R570" i="9" s="1"/>
  <c r="C573" i="9"/>
  <c r="D573" i="9" s="1"/>
  <c r="E573" i="9"/>
  <c r="F573" i="9" s="1"/>
  <c r="A574" i="9"/>
  <c r="I572" i="9"/>
  <c r="J572" i="9" s="1"/>
  <c r="K572" i="9"/>
  <c r="L572" i="9" s="1"/>
  <c r="O571" i="9"/>
  <c r="Q571" i="9" s="1"/>
  <c r="P571" i="9"/>
  <c r="R571" i="9" s="1"/>
  <c r="R69" i="8"/>
  <c r="U69" i="8"/>
  <c r="BB69" i="8"/>
  <c r="O70" i="8"/>
  <c r="AJ70" i="8" s="1"/>
  <c r="BC68" i="8"/>
  <c r="V68" i="8"/>
  <c r="X68" i="8" s="1"/>
  <c r="AX70" i="8"/>
  <c r="AS70" i="8"/>
  <c r="AV70" i="8" s="1"/>
  <c r="AW70" i="8" s="1"/>
  <c r="K71" i="8"/>
  <c r="L71" i="8" s="1"/>
  <c r="G71" i="8" s="1"/>
  <c r="H71" i="8" s="1"/>
  <c r="J72" i="8"/>
  <c r="N71" i="8"/>
  <c r="F73" i="8"/>
  <c r="BA72" i="8"/>
  <c r="I423" i="9"/>
  <c r="J423" i="9" s="1"/>
  <c r="K423" i="9"/>
  <c r="L423" i="9" s="1"/>
  <c r="G424" i="9"/>
  <c r="C425" i="9"/>
  <c r="D425" i="9" s="1"/>
  <c r="A426" i="9"/>
  <c r="E425" i="9"/>
  <c r="F425" i="9" s="1"/>
  <c r="N422" i="9"/>
  <c r="O70" i="9"/>
  <c r="Q70" i="9" s="1"/>
  <c r="O69" i="9"/>
  <c r="Q69" i="9" s="1"/>
  <c r="K71" i="9"/>
  <c r="I71" i="9"/>
  <c r="J71" i="9" s="1"/>
  <c r="L71" i="9"/>
  <c r="G72" i="9"/>
  <c r="E73" i="9"/>
  <c r="F73" i="9" s="1"/>
  <c r="C73" i="9"/>
  <c r="D73" i="9" s="1"/>
  <c r="A74" i="9"/>
  <c r="B74" i="8"/>
  <c r="D73" i="8"/>
  <c r="C75" i="8"/>
  <c r="O62" i="3"/>
  <c r="R62" i="3" s="1"/>
  <c r="Z62" i="3" s="1"/>
  <c r="G165" i="3"/>
  <c r="AE66" i="3"/>
  <c r="L64" i="3"/>
  <c r="AG65" i="3"/>
  <c r="AF65" i="3"/>
  <c r="AH64" i="3"/>
  <c r="AQ66" i="3"/>
  <c r="F67" i="3"/>
  <c r="AB67" i="3" s="1"/>
  <c r="H66" i="3"/>
  <c r="I66" i="3" l="1"/>
  <c r="AI66" i="3"/>
  <c r="AT60" i="3"/>
  <c r="AP60" i="3"/>
  <c r="S61" i="3"/>
  <c r="U61" i="3" s="1"/>
  <c r="Z61" i="3"/>
  <c r="AC61" i="3"/>
  <c r="W61" i="3"/>
  <c r="N64" i="3"/>
  <c r="M64" i="3"/>
  <c r="S62" i="3"/>
  <c r="T62" i="3" s="1"/>
  <c r="AC62" i="3"/>
  <c r="AN67" i="3"/>
  <c r="AO67" i="3" s="1"/>
  <c r="AJ59" i="3"/>
  <c r="AK71" i="8"/>
  <c r="AL71" i="8"/>
  <c r="AM71" i="8"/>
  <c r="BC69" i="8"/>
  <c r="AP69" i="8"/>
  <c r="AQ69" i="8" s="1"/>
  <c r="V69" i="8"/>
  <c r="X69" i="8" s="1"/>
  <c r="AY70" i="8"/>
  <c r="G573" i="9"/>
  <c r="N572" i="9"/>
  <c r="E574" i="9"/>
  <c r="F574" i="9" s="1"/>
  <c r="C574" i="9"/>
  <c r="D574" i="9" s="1"/>
  <c r="G574" i="9" s="1"/>
  <c r="A575" i="9"/>
  <c r="R70" i="8"/>
  <c r="BB70" i="8"/>
  <c r="U70" i="8"/>
  <c r="AX71" i="8"/>
  <c r="AS71" i="8"/>
  <c r="AV71" i="8" s="1"/>
  <c r="AW71" i="8" s="1"/>
  <c r="K72" i="8"/>
  <c r="L72" i="8" s="1"/>
  <c r="G72" i="8" s="1"/>
  <c r="O71" i="8"/>
  <c r="AJ71" i="8" s="1"/>
  <c r="N72" i="8"/>
  <c r="J73" i="8"/>
  <c r="F74" i="8"/>
  <c r="BA73" i="8"/>
  <c r="O63" i="3"/>
  <c r="W62" i="3"/>
  <c r="AH65" i="3"/>
  <c r="P422" i="9"/>
  <c r="R422" i="9" s="1"/>
  <c r="O422" i="9"/>
  <c r="Q422" i="9" s="1"/>
  <c r="A427" i="9"/>
  <c r="C426" i="9"/>
  <c r="D426" i="9" s="1"/>
  <c r="E426" i="9"/>
  <c r="F426" i="9" s="1"/>
  <c r="G425" i="9"/>
  <c r="K424" i="9"/>
  <c r="L424" i="9" s="1"/>
  <c r="I424" i="9"/>
  <c r="J424" i="9" s="1"/>
  <c r="N424" i="9" s="1"/>
  <c r="N423" i="9"/>
  <c r="K72" i="9"/>
  <c r="L72" i="9" s="1"/>
  <c r="I72" i="9"/>
  <c r="G73" i="9"/>
  <c r="J72" i="9"/>
  <c r="N71" i="9"/>
  <c r="P71" i="9" s="1"/>
  <c r="R71" i="9" s="1"/>
  <c r="E74" i="9"/>
  <c r="F74" i="9" s="1"/>
  <c r="C74" i="9"/>
  <c r="D74" i="9" s="1"/>
  <c r="A75" i="9"/>
  <c r="C76" i="8"/>
  <c r="D74" i="8"/>
  <c r="B75" i="8"/>
  <c r="G166" i="3"/>
  <c r="AE67" i="3"/>
  <c r="L65" i="3"/>
  <c r="AG66" i="3"/>
  <c r="AF66" i="3"/>
  <c r="AQ67" i="3"/>
  <c r="F68" i="3"/>
  <c r="AB68" i="3" s="1"/>
  <c r="H67" i="3"/>
  <c r="I67" i="3" l="1"/>
  <c r="AI67" i="3"/>
  <c r="T61" i="3"/>
  <c r="V61" i="3" s="1"/>
  <c r="N65" i="3"/>
  <c r="M65" i="3"/>
  <c r="R63" i="3"/>
  <c r="O64" i="3"/>
  <c r="R64" i="3" s="1"/>
  <c r="U62" i="3"/>
  <c r="V62" i="3" s="1"/>
  <c r="AD62" i="3" s="1"/>
  <c r="AN68" i="3"/>
  <c r="AO68" i="3" s="1"/>
  <c r="AP59" i="3"/>
  <c r="AR60" i="3"/>
  <c r="AS60" i="3" s="1"/>
  <c r="AT59" i="3"/>
  <c r="AR59" i="3"/>
  <c r="AS59" i="3" s="1"/>
  <c r="V70" i="8"/>
  <c r="X70" i="8" s="1"/>
  <c r="AP70" i="8"/>
  <c r="AQ70" i="8" s="1"/>
  <c r="AY71" i="8"/>
  <c r="C575" i="9"/>
  <c r="D575" i="9" s="1"/>
  <c r="E575" i="9"/>
  <c r="F575" i="9" s="1"/>
  <c r="A576" i="9"/>
  <c r="P572" i="9"/>
  <c r="R572" i="9" s="1"/>
  <c r="O572" i="9"/>
  <c r="Q572" i="9" s="1"/>
  <c r="I574" i="9"/>
  <c r="J574" i="9" s="1"/>
  <c r="K574" i="9"/>
  <c r="L574" i="9" s="1"/>
  <c r="K573" i="9"/>
  <c r="L573" i="9" s="1"/>
  <c r="I573" i="9"/>
  <c r="J573" i="9" s="1"/>
  <c r="N573" i="9" s="1"/>
  <c r="R71" i="8"/>
  <c r="BB71" i="8"/>
  <c r="U71" i="8"/>
  <c r="BC70" i="8"/>
  <c r="H72" i="8"/>
  <c r="O72" i="8"/>
  <c r="U72" i="8" s="1"/>
  <c r="K73" i="8"/>
  <c r="L73" i="8" s="1"/>
  <c r="G73" i="8" s="1"/>
  <c r="H73" i="8" s="1"/>
  <c r="N73" i="8"/>
  <c r="J74" i="8"/>
  <c r="F75" i="8"/>
  <c r="BA74" i="8"/>
  <c r="O424" i="9"/>
  <c r="Q424" i="9" s="1"/>
  <c r="P424" i="9"/>
  <c r="R424" i="9" s="1"/>
  <c r="O423" i="9"/>
  <c r="Q423" i="9" s="1"/>
  <c r="P423" i="9"/>
  <c r="R423" i="9" s="1"/>
  <c r="I425" i="9"/>
  <c r="J425" i="9" s="1"/>
  <c r="K425" i="9"/>
  <c r="L425" i="9" s="1"/>
  <c r="G426" i="9"/>
  <c r="C427" i="9"/>
  <c r="D427" i="9" s="1"/>
  <c r="A428" i="9"/>
  <c r="E427" i="9"/>
  <c r="F427" i="9" s="1"/>
  <c r="O71" i="9"/>
  <c r="Q71" i="9" s="1"/>
  <c r="K73" i="9"/>
  <c r="L73" i="9" s="1"/>
  <c r="I73" i="9"/>
  <c r="J73" i="9" s="1"/>
  <c r="N73" i="9" s="1"/>
  <c r="G74" i="9"/>
  <c r="N72" i="9"/>
  <c r="P72" i="9" s="1"/>
  <c r="R72" i="9" s="1"/>
  <c r="E75" i="9"/>
  <c r="F75" i="9" s="1"/>
  <c r="C75" i="9"/>
  <c r="D75" i="9" s="1"/>
  <c r="A76" i="9"/>
  <c r="D75" i="8"/>
  <c r="C77" i="8"/>
  <c r="B76" i="8"/>
  <c r="G167" i="3"/>
  <c r="AE68" i="3"/>
  <c r="L66" i="3"/>
  <c r="AG67" i="3"/>
  <c r="AF67" i="3"/>
  <c r="AH66" i="3"/>
  <c r="AQ68" i="3"/>
  <c r="F69" i="3"/>
  <c r="AB69" i="3" s="1"/>
  <c r="H68" i="3"/>
  <c r="I68" i="3" l="1"/>
  <c r="AI68" i="3"/>
  <c r="AD61" i="3"/>
  <c r="AJ61" i="3" s="1"/>
  <c r="S64" i="3"/>
  <c r="T64" i="3" s="1"/>
  <c r="Z64" i="3"/>
  <c r="AC63" i="3"/>
  <c r="Z63" i="3"/>
  <c r="W64" i="3"/>
  <c r="AC64" i="3"/>
  <c r="M66" i="3"/>
  <c r="N66" i="3"/>
  <c r="W63" i="3"/>
  <c r="S63" i="3"/>
  <c r="T63" i="3" s="1"/>
  <c r="U64" i="3"/>
  <c r="V64" i="3" s="1"/>
  <c r="AD64" i="3" s="1"/>
  <c r="AJ62" i="3"/>
  <c r="AN69" i="3"/>
  <c r="AO69" i="3" s="1"/>
  <c r="O65" i="3"/>
  <c r="R65" i="3" s="1"/>
  <c r="Z65" i="3" s="1"/>
  <c r="BC71" i="8"/>
  <c r="AP71" i="8"/>
  <c r="AQ71" i="8" s="1"/>
  <c r="AX72" i="8"/>
  <c r="AK72" i="8"/>
  <c r="AL72" i="8"/>
  <c r="AM72" i="8"/>
  <c r="AJ72" i="8"/>
  <c r="AP72" i="8"/>
  <c r="AS73" i="8"/>
  <c r="AV73" i="8" s="1"/>
  <c r="AW73" i="8" s="1"/>
  <c r="AK73" i="8"/>
  <c r="AL73" i="8"/>
  <c r="AM73" i="8"/>
  <c r="V71" i="8"/>
  <c r="X71" i="8" s="1"/>
  <c r="P573" i="9"/>
  <c r="R573" i="9" s="1"/>
  <c r="O573" i="9"/>
  <c r="Q573" i="9" s="1"/>
  <c r="A577" i="9"/>
  <c r="C576" i="9"/>
  <c r="D576" i="9" s="1"/>
  <c r="E576" i="9"/>
  <c r="F576" i="9" s="1"/>
  <c r="N574" i="9"/>
  <c r="G575" i="9"/>
  <c r="R72" i="8"/>
  <c r="AS72" i="8"/>
  <c r="AV72" i="8" s="1"/>
  <c r="AW72" i="8" s="1"/>
  <c r="BB72" i="8"/>
  <c r="BC72" i="8"/>
  <c r="O73" i="8"/>
  <c r="BB73" i="8" s="1"/>
  <c r="AX73" i="8"/>
  <c r="K74" i="8"/>
  <c r="L74" i="8" s="1"/>
  <c r="G74" i="8" s="1"/>
  <c r="H74" i="8" s="1"/>
  <c r="V72" i="8"/>
  <c r="X72" i="8" s="1"/>
  <c r="J75" i="8"/>
  <c r="N74" i="8"/>
  <c r="F76" i="8"/>
  <c r="BA75" i="8"/>
  <c r="P73" i="9"/>
  <c r="R73" i="9" s="1"/>
  <c r="G427" i="9"/>
  <c r="N425" i="9"/>
  <c r="A429" i="9"/>
  <c r="E428" i="9"/>
  <c r="F428" i="9" s="1"/>
  <c r="C428" i="9"/>
  <c r="D428" i="9" s="1"/>
  <c r="I426" i="9"/>
  <c r="J426" i="9" s="1"/>
  <c r="K426" i="9"/>
  <c r="L426" i="9" s="1"/>
  <c r="O72" i="9"/>
  <c r="Q72" i="9" s="1"/>
  <c r="O73" i="9"/>
  <c r="Q73" i="9" s="1"/>
  <c r="G75" i="9"/>
  <c r="I75" i="9"/>
  <c r="J75" i="9" s="1"/>
  <c r="K75" i="9"/>
  <c r="L75" i="9" s="1"/>
  <c r="I74" i="9"/>
  <c r="J74" i="9" s="1"/>
  <c r="K74" i="9"/>
  <c r="L74" i="9" s="1"/>
  <c r="E76" i="9"/>
  <c r="F76" i="9" s="1"/>
  <c r="C76" i="9"/>
  <c r="D76" i="9" s="1"/>
  <c r="A77" i="9"/>
  <c r="D76" i="8"/>
  <c r="B77" i="8"/>
  <c r="C78" i="8"/>
  <c r="G168" i="3"/>
  <c r="AE69" i="3"/>
  <c r="AH67" i="3"/>
  <c r="L67" i="3"/>
  <c r="AG68" i="3"/>
  <c r="AF68" i="3"/>
  <c r="AQ69" i="3"/>
  <c r="F70" i="3"/>
  <c r="AB70" i="3" s="1"/>
  <c r="H69" i="3"/>
  <c r="I69" i="3" l="1"/>
  <c r="AI69" i="3"/>
  <c r="AY72" i="8"/>
  <c r="AP61" i="3"/>
  <c r="AR61" i="3"/>
  <c r="AS61" i="3" s="1"/>
  <c r="AT61" i="3"/>
  <c r="W65" i="3"/>
  <c r="AJ64" i="3"/>
  <c r="AP64" i="3" s="1"/>
  <c r="M67" i="3"/>
  <c r="N67" i="3"/>
  <c r="U63" i="3"/>
  <c r="V63" i="3" s="1"/>
  <c r="AP62" i="3"/>
  <c r="AT62" i="3"/>
  <c r="AR62" i="3"/>
  <c r="AS62" i="3" s="1"/>
  <c r="S65" i="3"/>
  <c r="AC65" i="3"/>
  <c r="AN70" i="3"/>
  <c r="AO70" i="3" s="1"/>
  <c r="O66" i="3"/>
  <c r="AK74" i="8"/>
  <c r="AL74" i="8"/>
  <c r="AM74" i="8"/>
  <c r="AJ73" i="8"/>
  <c r="AQ72" i="8"/>
  <c r="C577" i="9"/>
  <c r="D577" i="9" s="1"/>
  <c r="A578" i="9"/>
  <c r="E577" i="9"/>
  <c r="F577" i="9" s="1"/>
  <c r="K575" i="9"/>
  <c r="L575" i="9" s="1"/>
  <c r="I575" i="9"/>
  <c r="J575" i="9" s="1"/>
  <c r="N575" i="9" s="1"/>
  <c r="P574" i="9"/>
  <c r="R574" i="9" s="1"/>
  <c r="O574" i="9"/>
  <c r="Q574" i="9" s="1"/>
  <c r="G576" i="9"/>
  <c r="R73" i="8"/>
  <c r="AY73" i="8"/>
  <c r="U73" i="8"/>
  <c r="O74" i="8"/>
  <c r="AJ74" i="8" s="1"/>
  <c r="AX74" i="8"/>
  <c r="K75" i="8"/>
  <c r="L75" i="8" s="1"/>
  <c r="G75" i="8" s="1"/>
  <c r="H75" i="8" s="1"/>
  <c r="AS74" i="8"/>
  <c r="AV74" i="8" s="1"/>
  <c r="AW74" i="8" s="1"/>
  <c r="BB74" i="8"/>
  <c r="J76" i="8"/>
  <c r="N75" i="8"/>
  <c r="F77" i="8"/>
  <c r="BA76" i="8"/>
  <c r="G428" i="9"/>
  <c r="I428" i="9"/>
  <c r="J428" i="9" s="1"/>
  <c r="K428" i="9"/>
  <c r="L428" i="9" s="1"/>
  <c r="O425" i="9"/>
  <c r="Q425" i="9" s="1"/>
  <c r="P425" i="9"/>
  <c r="R425" i="9" s="1"/>
  <c r="N426" i="9"/>
  <c r="C429" i="9"/>
  <c r="D429" i="9" s="1"/>
  <c r="E429" i="9"/>
  <c r="F429" i="9" s="1"/>
  <c r="A430" i="9"/>
  <c r="K427" i="9"/>
  <c r="L427" i="9" s="1"/>
  <c r="I427" i="9"/>
  <c r="J427" i="9" s="1"/>
  <c r="N427" i="9" s="1"/>
  <c r="G76" i="9"/>
  <c r="N74" i="9"/>
  <c r="P74" i="9" s="1"/>
  <c r="R74" i="9" s="1"/>
  <c r="I76" i="9"/>
  <c r="J76" i="9" s="1"/>
  <c r="K76" i="9"/>
  <c r="L76" i="9" s="1"/>
  <c r="N75" i="9"/>
  <c r="C77" i="9"/>
  <c r="D77" i="9" s="1"/>
  <c r="E77" i="9"/>
  <c r="F77" i="9" s="1"/>
  <c r="A78" i="9"/>
  <c r="C79" i="8"/>
  <c r="B78" i="8"/>
  <c r="D77" i="8"/>
  <c r="G169" i="3"/>
  <c r="AE70" i="3"/>
  <c r="L68" i="3"/>
  <c r="AG69" i="3"/>
  <c r="AF69" i="3"/>
  <c r="AH68" i="3"/>
  <c r="F71" i="3"/>
  <c r="AB71" i="3" s="1"/>
  <c r="AQ70" i="3"/>
  <c r="H70" i="3"/>
  <c r="I70" i="3" l="1"/>
  <c r="AI70" i="3"/>
  <c r="AT64" i="3"/>
  <c r="AY74" i="8"/>
  <c r="AD63" i="3"/>
  <c r="AJ63" i="3" s="1"/>
  <c r="R66" i="3"/>
  <c r="S66" i="3" s="1"/>
  <c r="T66" i="3" s="1"/>
  <c r="N68" i="3"/>
  <c r="M68" i="3"/>
  <c r="O67" i="3"/>
  <c r="T65" i="3"/>
  <c r="U65" i="3"/>
  <c r="AN71" i="3"/>
  <c r="AO71" i="3" s="1"/>
  <c r="AM75" i="8"/>
  <c r="AK75" i="8"/>
  <c r="AL75" i="8"/>
  <c r="BC73" i="8"/>
  <c r="AP73" i="8"/>
  <c r="AQ73" i="8" s="1"/>
  <c r="K576" i="9"/>
  <c r="L576" i="9" s="1"/>
  <c r="I576" i="9"/>
  <c r="J576" i="9" s="1"/>
  <c r="N576" i="9" s="1"/>
  <c r="O575" i="9"/>
  <c r="Q575" i="9" s="1"/>
  <c r="P575" i="9"/>
  <c r="R575" i="9" s="1"/>
  <c r="E578" i="9"/>
  <c r="F578" i="9" s="1"/>
  <c r="C578" i="9"/>
  <c r="D578" i="9" s="1"/>
  <c r="G578" i="9" s="1"/>
  <c r="A579" i="9"/>
  <c r="G577" i="9"/>
  <c r="V73" i="8"/>
  <c r="X73" i="8" s="1"/>
  <c r="R74" i="8"/>
  <c r="U74" i="8"/>
  <c r="AP74" i="8" s="1"/>
  <c r="AQ74" i="8" s="1"/>
  <c r="AX75" i="8"/>
  <c r="AS75" i="8"/>
  <c r="AV75" i="8" s="1"/>
  <c r="AW75" i="8" s="1"/>
  <c r="O75" i="8"/>
  <c r="AJ75" i="8" s="1"/>
  <c r="K76" i="8"/>
  <c r="L76" i="8" s="1"/>
  <c r="G76" i="8" s="1"/>
  <c r="H76" i="8" s="1"/>
  <c r="N76" i="8"/>
  <c r="J77" i="8"/>
  <c r="F78" i="8"/>
  <c r="BA77" i="8"/>
  <c r="P75" i="9"/>
  <c r="R75" i="9" s="1"/>
  <c r="O427" i="9"/>
  <c r="Q427" i="9" s="1"/>
  <c r="P427" i="9"/>
  <c r="R427" i="9" s="1"/>
  <c r="C430" i="9"/>
  <c r="D430" i="9" s="1"/>
  <c r="E430" i="9"/>
  <c r="F430" i="9" s="1"/>
  <c r="A431" i="9"/>
  <c r="G429" i="9"/>
  <c r="P426" i="9"/>
  <c r="R426" i="9" s="1"/>
  <c r="O426" i="9"/>
  <c r="Q426" i="9" s="1"/>
  <c r="N428" i="9"/>
  <c r="O75" i="9"/>
  <c r="Q75" i="9" s="1"/>
  <c r="O74" i="9"/>
  <c r="Q74" i="9" s="1"/>
  <c r="N76" i="9"/>
  <c r="P76" i="9" s="1"/>
  <c r="R76" i="9" s="1"/>
  <c r="G77" i="9"/>
  <c r="C78" i="9"/>
  <c r="D78" i="9" s="1"/>
  <c r="E78" i="9"/>
  <c r="F78" i="9" s="1"/>
  <c r="A79" i="9"/>
  <c r="D78" i="8"/>
  <c r="O68" i="3"/>
  <c r="R68" i="3" s="1"/>
  <c r="Z68" i="3" s="1"/>
  <c r="B79" i="8"/>
  <c r="C80" i="8"/>
  <c r="G170" i="3"/>
  <c r="AE71" i="3"/>
  <c r="L69" i="3"/>
  <c r="AG70" i="3"/>
  <c r="AF70" i="3"/>
  <c r="AH69" i="3"/>
  <c r="F72" i="3"/>
  <c r="AB72" i="3" s="1"/>
  <c r="AQ71" i="3"/>
  <c r="H71" i="3"/>
  <c r="AC66" i="3" l="1"/>
  <c r="I71" i="3"/>
  <c r="AI71" i="3"/>
  <c r="AR64" i="3"/>
  <c r="AS64" i="3" s="1"/>
  <c r="AP63" i="3"/>
  <c r="AR63" i="3"/>
  <c r="AS63" i="3" s="1"/>
  <c r="AT63" i="3"/>
  <c r="W66" i="3"/>
  <c r="Z66" i="3"/>
  <c r="M69" i="3"/>
  <c r="N69" i="3"/>
  <c r="R67" i="3"/>
  <c r="AC68" i="3"/>
  <c r="U66" i="3"/>
  <c r="V66" i="3" s="1"/>
  <c r="AD66" i="3" s="1"/>
  <c r="V65" i="3"/>
  <c r="AD65" i="3" s="1"/>
  <c r="AN72" i="3"/>
  <c r="AO72" i="3" s="1"/>
  <c r="U75" i="8"/>
  <c r="AP75" i="8" s="1"/>
  <c r="AQ75" i="8"/>
  <c r="AL76" i="8"/>
  <c r="AM76" i="8"/>
  <c r="AK76" i="8"/>
  <c r="I577" i="9"/>
  <c r="J577" i="9" s="1"/>
  <c r="K577" i="9"/>
  <c r="L577" i="9" s="1"/>
  <c r="C579" i="9"/>
  <c r="D579" i="9" s="1"/>
  <c r="A580" i="9"/>
  <c r="E579" i="9"/>
  <c r="F579" i="9" s="1"/>
  <c r="P576" i="9"/>
  <c r="R576" i="9" s="1"/>
  <c r="O576" i="9"/>
  <c r="Q576" i="9" s="1"/>
  <c r="I578" i="9"/>
  <c r="J578" i="9" s="1"/>
  <c r="K578" i="9"/>
  <c r="L578" i="9" s="1"/>
  <c r="R75" i="8"/>
  <c r="BB75" i="8"/>
  <c r="V74" i="8"/>
  <c r="X74" i="8" s="1"/>
  <c r="BC74" i="8"/>
  <c r="AX76" i="8"/>
  <c r="AY75" i="8"/>
  <c r="K77" i="8"/>
  <c r="L77" i="8" s="1"/>
  <c r="G77" i="8" s="1"/>
  <c r="H77" i="8" s="1"/>
  <c r="O76" i="8"/>
  <c r="AJ76" i="8" s="1"/>
  <c r="V75" i="8"/>
  <c r="X75" i="8" s="1"/>
  <c r="AS76" i="8"/>
  <c r="AV76" i="8" s="1"/>
  <c r="AW76" i="8" s="1"/>
  <c r="N77" i="8"/>
  <c r="J78" i="8"/>
  <c r="F79" i="8"/>
  <c r="BA78" i="8"/>
  <c r="O428" i="9"/>
  <c r="Q428" i="9" s="1"/>
  <c r="P428" i="9"/>
  <c r="R428" i="9" s="1"/>
  <c r="I429" i="9"/>
  <c r="J429" i="9" s="1"/>
  <c r="K429" i="9"/>
  <c r="L429" i="9" s="1"/>
  <c r="A432" i="9"/>
  <c r="C431" i="9"/>
  <c r="D431" i="9" s="1"/>
  <c r="E431" i="9"/>
  <c r="F431" i="9" s="1"/>
  <c r="G430" i="9"/>
  <c r="O76" i="9"/>
  <c r="Q76" i="9" s="1"/>
  <c r="I77" i="9"/>
  <c r="J77" i="9" s="1"/>
  <c r="K77" i="9"/>
  <c r="L77" i="9" s="1"/>
  <c r="G78" i="9"/>
  <c r="C79" i="9"/>
  <c r="D79" i="9" s="1"/>
  <c r="E79" i="9"/>
  <c r="F79" i="9" s="1"/>
  <c r="A80" i="9"/>
  <c r="C81" i="8"/>
  <c r="B80" i="8"/>
  <c r="D79" i="8"/>
  <c r="G171" i="3"/>
  <c r="AE72" i="3"/>
  <c r="L70" i="3"/>
  <c r="AF71" i="3"/>
  <c r="AG71" i="3"/>
  <c r="AH70" i="3"/>
  <c r="F73" i="3"/>
  <c r="AB73" i="3" s="1"/>
  <c r="AQ72" i="3"/>
  <c r="H72" i="3"/>
  <c r="I72" i="3" l="1"/>
  <c r="AI72" i="3"/>
  <c r="BC75" i="8"/>
  <c r="W67" i="3"/>
  <c r="Z67" i="3"/>
  <c r="AC67" i="3"/>
  <c r="S67" i="3"/>
  <c r="M70" i="3"/>
  <c r="N70" i="3"/>
  <c r="W68" i="3"/>
  <c r="S68" i="3"/>
  <c r="T68" i="3" s="1"/>
  <c r="AJ66" i="3"/>
  <c r="AJ65" i="3"/>
  <c r="AN73" i="3"/>
  <c r="AO73" i="3" s="1"/>
  <c r="AK77" i="8"/>
  <c r="AL77" i="8"/>
  <c r="AM77" i="8"/>
  <c r="N578" i="9"/>
  <c r="C580" i="9"/>
  <c r="D580" i="9" s="1"/>
  <c r="E580" i="9"/>
  <c r="F580" i="9" s="1"/>
  <c r="A581" i="9"/>
  <c r="G579" i="9"/>
  <c r="N577" i="9"/>
  <c r="AY76" i="8"/>
  <c r="R76" i="8"/>
  <c r="BB76" i="8"/>
  <c r="AS77" i="8"/>
  <c r="AV77" i="8" s="1"/>
  <c r="AW77" i="8" s="1"/>
  <c r="O77" i="8"/>
  <c r="BB77" i="8" s="1"/>
  <c r="U76" i="8"/>
  <c r="AX77" i="8"/>
  <c r="K78" i="8"/>
  <c r="L78" i="8" s="1"/>
  <c r="G78" i="8" s="1"/>
  <c r="H78" i="8" s="1"/>
  <c r="N78" i="8"/>
  <c r="J79" i="8"/>
  <c r="F80" i="8"/>
  <c r="BA79" i="8"/>
  <c r="N429" i="9"/>
  <c r="I430" i="9"/>
  <c r="J430" i="9" s="1"/>
  <c r="K430" i="9"/>
  <c r="L430" i="9" s="1"/>
  <c r="G431" i="9"/>
  <c r="A433" i="9"/>
  <c r="C432" i="9"/>
  <c r="D432" i="9" s="1"/>
  <c r="E432" i="9"/>
  <c r="F432" i="9" s="1"/>
  <c r="I78" i="9"/>
  <c r="K78" i="9"/>
  <c r="N77" i="9"/>
  <c r="P77" i="9" s="1"/>
  <c r="R77" i="9" s="1"/>
  <c r="J78" i="9"/>
  <c r="L78" i="9"/>
  <c r="G79" i="9"/>
  <c r="E80" i="9"/>
  <c r="F80" i="9" s="1"/>
  <c r="C80" i="9"/>
  <c r="D80" i="9" s="1"/>
  <c r="A81" i="9"/>
  <c r="C82" i="8"/>
  <c r="D80" i="8"/>
  <c r="B81" i="8"/>
  <c r="O69" i="3"/>
  <c r="R69" i="3" s="1"/>
  <c r="Z69" i="3" s="1"/>
  <c r="G172" i="3"/>
  <c r="AE73" i="3"/>
  <c r="L71" i="3"/>
  <c r="AG72" i="3"/>
  <c r="AF72" i="3"/>
  <c r="AH71" i="3"/>
  <c r="F74" i="3"/>
  <c r="AB74" i="3" s="1"/>
  <c r="AQ73" i="3"/>
  <c r="H73" i="3"/>
  <c r="I73" i="3" l="1"/>
  <c r="AI73" i="3"/>
  <c r="U68" i="3"/>
  <c r="V68" i="3" s="1"/>
  <c r="AD68" i="3" s="1"/>
  <c r="M71" i="3"/>
  <c r="N71" i="3"/>
  <c r="T67" i="3"/>
  <c r="U67" i="3"/>
  <c r="AP65" i="3"/>
  <c r="AR65" i="3"/>
  <c r="AS65" i="3" s="1"/>
  <c r="AT65" i="3"/>
  <c r="AP66" i="3"/>
  <c r="AT66" i="3"/>
  <c r="AR66" i="3"/>
  <c r="AS66" i="3" s="1"/>
  <c r="W69" i="3"/>
  <c r="AC69" i="3"/>
  <c r="AN74" i="3"/>
  <c r="AO74" i="3" s="1"/>
  <c r="AJ68" i="3"/>
  <c r="AL78" i="8"/>
  <c r="AM78" i="8"/>
  <c r="AK78" i="8"/>
  <c r="BC76" i="8"/>
  <c r="AP76" i="8"/>
  <c r="AQ76" i="8" s="1"/>
  <c r="AJ77" i="8"/>
  <c r="G580" i="9"/>
  <c r="P577" i="9"/>
  <c r="R577" i="9" s="1"/>
  <c r="O577" i="9"/>
  <c r="Q577" i="9" s="1"/>
  <c r="K579" i="9"/>
  <c r="L579" i="9" s="1"/>
  <c r="I579" i="9"/>
  <c r="J579" i="9" s="1"/>
  <c r="N579" i="9" s="1"/>
  <c r="C581" i="9"/>
  <c r="D581" i="9" s="1"/>
  <c r="G581" i="9" s="1"/>
  <c r="E581" i="9"/>
  <c r="F581" i="9" s="1"/>
  <c r="A582" i="9"/>
  <c r="O578" i="9"/>
  <c r="Q578" i="9" s="1"/>
  <c r="P578" i="9"/>
  <c r="R578" i="9" s="1"/>
  <c r="R77" i="8"/>
  <c r="U77" i="8"/>
  <c r="AP77" i="8" s="1"/>
  <c r="AY77" i="8"/>
  <c r="V76" i="8"/>
  <c r="X76" i="8" s="1"/>
  <c r="AS78" i="8"/>
  <c r="AV78" i="8" s="1"/>
  <c r="AW78" i="8" s="1"/>
  <c r="O78" i="8"/>
  <c r="U78" i="8" s="1"/>
  <c r="BC78" i="8" s="1"/>
  <c r="AX78" i="8"/>
  <c r="K79" i="8"/>
  <c r="L79" i="8" s="1"/>
  <c r="G79" i="8" s="1"/>
  <c r="H79" i="8" s="1"/>
  <c r="J80" i="8"/>
  <c r="N79" i="8"/>
  <c r="F81" i="8"/>
  <c r="BA80" i="8"/>
  <c r="G432" i="9"/>
  <c r="C433" i="9"/>
  <c r="D433" i="9" s="1"/>
  <c r="A434" i="9"/>
  <c r="E433" i="9"/>
  <c r="F433" i="9" s="1"/>
  <c r="I431" i="9"/>
  <c r="J431" i="9" s="1"/>
  <c r="K431" i="9"/>
  <c r="L431" i="9" s="1"/>
  <c r="N430" i="9"/>
  <c r="P429" i="9"/>
  <c r="R429" i="9" s="1"/>
  <c r="O429" i="9"/>
  <c r="Q429" i="9" s="1"/>
  <c r="O77" i="9"/>
  <c r="Q77" i="9" s="1"/>
  <c r="G80" i="9"/>
  <c r="K80" i="9"/>
  <c r="I80" i="9"/>
  <c r="J80" i="9" s="1"/>
  <c r="I79" i="9"/>
  <c r="J79" i="9" s="1"/>
  <c r="K79" i="9"/>
  <c r="L79" i="9" s="1"/>
  <c r="L80" i="9"/>
  <c r="N78" i="9"/>
  <c r="P78" i="9" s="1"/>
  <c r="R78" i="9" s="1"/>
  <c r="E81" i="9"/>
  <c r="F81" i="9" s="1"/>
  <c r="C81" i="9"/>
  <c r="D81" i="9" s="1"/>
  <c r="A82" i="9"/>
  <c r="C83" i="8"/>
  <c r="D81" i="8"/>
  <c r="S69" i="3"/>
  <c r="T69" i="3" s="1"/>
  <c r="B82" i="8"/>
  <c r="O70" i="3"/>
  <c r="R70" i="3" s="1"/>
  <c r="Z70" i="3" s="1"/>
  <c r="G173" i="3"/>
  <c r="AE74" i="3"/>
  <c r="L72" i="3"/>
  <c r="AG73" i="3"/>
  <c r="AF73" i="3"/>
  <c r="AH72" i="3"/>
  <c r="F75" i="3"/>
  <c r="AB75" i="3" s="1"/>
  <c r="AQ74" i="3"/>
  <c r="H74" i="3"/>
  <c r="I74" i="3" l="1"/>
  <c r="AI74" i="3"/>
  <c r="V67" i="3"/>
  <c r="N72" i="3"/>
  <c r="M72" i="3"/>
  <c r="O71" i="3"/>
  <c r="S70" i="3"/>
  <c r="T70" i="3" s="1"/>
  <c r="AC70" i="3"/>
  <c r="AN75" i="3"/>
  <c r="AO75" i="3" s="1"/>
  <c r="AP68" i="3"/>
  <c r="AT68" i="3"/>
  <c r="AK79" i="8"/>
  <c r="AM79" i="8"/>
  <c r="AL79" i="8"/>
  <c r="AJ78" i="8"/>
  <c r="AQ77" i="8"/>
  <c r="AP78" i="8"/>
  <c r="E582" i="9"/>
  <c r="F582" i="9" s="1"/>
  <c r="A583" i="9"/>
  <c r="C582" i="9"/>
  <c r="D582" i="9" s="1"/>
  <c r="G582" i="9" s="1"/>
  <c r="I581" i="9"/>
  <c r="J581" i="9" s="1"/>
  <c r="K581" i="9"/>
  <c r="L581" i="9" s="1"/>
  <c r="O579" i="9"/>
  <c r="Q579" i="9" s="1"/>
  <c r="P579" i="9"/>
  <c r="R579" i="9" s="1"/>
  <c r="K580" i="9"/>
  <c r="L580" i="9" s="1"/>
  <c r="I580" i="9"/>
  <c r="J580" i="9" s="1"/>
  <c r="N580" i="9" s="1"/>
  <c r="AY78" i="8"/>
  <c r="R78" i="8"/>
  <c r="BB78" i="8"/>
  <c r="BC77" i="8"/>
  <c r="V77" i="8"/>
  <c r="X77" i="8" s="1"/>
  <c r="AX79" i="8"/>
  <c r="AS79" i="8"/>
  <c r="AV79" i="8" s="1"/>
  <c r="AW79" i="8" s="1"/>
  <c r="K80" i="8"/>
  <c r="L80" i="8" s="1"/>
  <c r="G80" i="8" s="1"/>
  <c r="O79" i="8"/>
  <c r="U79" i="8" s="1"/>
  <c r="AP79" i="8" s="1"/>
  <c r="V78" i="8"/>
  <c r="X78" i="8" s="1"/>
  <c r="J81" i="8"/>
  <c r="N80" i="8"/>
  <c r="F82" i="8"/>
  <c r="BA81" i="8"/>
  <c r="P430" i="9"/>
  <c r="R430" i="9" s="1"/>
  <c r="O430" i="9"/>
  <c r="Q430" i="9" s="1"/>
  <c r="G433" i="9"/>
  <c r="N431" i="9"/>
  <c r="A435" i="9"/>
  <c r="C434" i="9"/>
  <c r="D434" i="9" s="1"/>
  <c r="E434" i="9"/>
  <c r="F434" i="9" s="1"/>
  <c r="I432" i="9"/>
  <c r="J432" i="9" s="1"/>
  <c r="K432" i="9"/>
  <c r="L432" i="9" s="1"/>
  <c r="O78" i="9"/>
  <c r="Q78" i="9" s="1"/>
  <c r="G81" i="9"/>
  <c r="N79" i="9"/>
  <c r="P79" i="9" s="1"/>
  <c r="R79" i="9" s="1"/>
  <c r="N80" i="9"/>
  <c r="C82" i="9"/>
  <c r="D82" i="9" s="1"/>
  <c r="E82" i="9"/>
  <c r="F82" i="9" s="1"/>
  <c r="A83" i="9"/>
  <c r="B83" i="8"/>
  <c r="C84" i="8"/>
  <c r="U69" i="3"/>
  <c r="V69" i="3" s="1"/>
  <c r="AD69" i="3" s="1"/>
  <c r="D82" i="8"/>
  <c r="W70" i="3"/>
  <c r="G174" i="3"/>
  <c r="AE75" i="3"/>
  <c r="L73" i="3"/>
  <c r="AF74" i="3"/>
  <c r="AG74" i="3"/>
  <c r="AH73" i="3"/>
  <c r="F76" i="3"/>
  <c r="AB76" i="3" s="1"/>
  <c r="AQ75" i="3"/>
  <c r="H75" i="3"/>
  <c r="I75" i="3" l="1"/>
  <c r="AI75" i="3"/>
  <c r="AD67" i="3"/>
  <c r="AJ67" i="3" s="1"/>
  <c r="N73" i="3"/>
  <c r="M73" i="3"/>
  <c r="R71" i="3"/>
  <c r="U70" i="3"/>
  <c r="V70" i="3" s="1"/>
  <c r="AN76" i="3"/>
  <c r="AO76" i="3" s="1"/>
  <c r="AJ69" i="3"/>
  <c r="AY79" i="8"/>
  <c r="AQ78" i="8"/>
  <c r="AJ79" i="8"/>
  <c r="AQ79" i="8" s="1"/>
  <c r="P580" i="9"/>
  <c r="R580" i="9" s="1"/>
  <c r="O580" i="9"/>
  <c r="Q580" i="9" s="1"/>
  <c r="N581" i="9"/>
  <c r="E583" i="9"/>
  <c r="F583" i="9" s="1"/>
  <c r="C583" i="9"/>
  <c r="D583" i="9" s="1"/>
  <c r="G583" i="9" s="1"/>
  <c r="A584" i="9"/>
  <c r="I582" i="9"/>
  <c r="J582" i="9" s="1"/>
  <c r="K582" i="9"/>
  <c r="L582" i="9" s="1"/>
  <c r="R79" i="8"/>
  <c r="BB79" i="8"/>
  <c r="BC79" i="8"/>
  <c r="H80" i="8"/>
  <c r="O80" i="8"/>
  <c r="K81" i="8"/>
  <c r="L81" i="8" s="1"/>
  <c r="G81" i="8" s="1"/>
  <c r="H81" i="8" s="1"/>
  <c r="N81" i="8"/>
  <c r="V79" i="8"/>
  <c r="X79" i="8" s="1"/>
  <c r="J82" i="8"/>
  <c r="F83" i="8"/>
  <c r="BA82" i="8"/>
  <c r="O72" i="3"/>
  <c r="R72" i="3" s="1"/>
  <c r="Z72" i="3" s="1"/>
  <c r="P80" i="9"/>
  <c r="R80" i="9" s="1"/>
  <c r="N432" i="9"/>
  <c r="G434" i="9"/>
  <c r="C435" i="9"/>
  <c r="D435" i="9" s="1"/>
  <c r="E435" i="9"/>
  <c r="F435" i="9" s="1"/>
  <c r="A436" i="9"/>
  <c r="O431" i="9"/>
  <c r="Q431" i="9" s="1"/>
  <c r="P431" i="9"/>
  <c r="R431" i="9" s="1"/>
  <c r="I433" i="9"/>
  <c r="J433" i="9" s="1"/>
  <c r="K433" i="9"/>
  <c r="L433" i="9" s="1"/>
  <c r="O80" i="9"/>
  <c r="Q80" i="9" s="1"/>
  <c r="O79" i="9"/>
  <c r="Q79" i="9" s="1"/>
  <c r="K81" i="9"/>
  <c r="L81" i="9" s="1"/>
  <c r="I81" i="9"/>
  <c r="J81" i="9" s="1"/>
  <c r="N81" i="9" s="1"/>
  <c r="P81" i="9" s="1"/>
  <c r="R81" i="9" s="1"/>
  <c r="G82" i="9"/>
  <c r="C83" i="9"/>
  <c r="D83" i="9" s="1"/>
  <c r="E83" i="9"/>
  <c r="F83" i="9" s="1"/>
  <c r="A84" i="9"/>
  <c r="D83" i="8"/>
  <c r="B84" i="8"/>
  <c r="C85" i="8"/>
  <c r="G175" i="3"/>
  <c r="AE76" i="3"/>
  <c r="L74" i="3"/>
  <c r="AG75" i="3"/>
  <c r="AF75" i="3"/>
  <c r="AH74" i="3"/>
  <c r="F77" i="3"/>
  <c r="AB77" i="3" s="1"/>
  <c r="AQ76" i="3"/>
  <c r="H76" i="3"/>
  <c r="I76" i="3" l="1"/>
  <c r="AI76" i="3"/>
  <c r="AR67" i="3"/>
  <c r="AS67" i="3" s="1"/>
  <c r="AT67" i="3"/>
  <c r="AD70" i="3"/>
  <c r="AJ70" i="3" s="1"/>
  <c r="AP67" i="3"/>
  <c r="AR68" i="3"/>
  <c r="AS68" i="3" s="1"/>
  <c r="S71" i="3"/>
  <c r="T71" i="3" s="1"/>
  <c r="Z71" i="3"/>
  <c r="N74" i="3"/>
  <c r="M74" i="3"/>
  <c r="AC71" i="3"/>
  <c r="W71" i="3"/>
  <c r="S72" i="3"/>
  <c r="T72" i="3" s="1"/>
  <c r="AC72" i="3"/>
  <c r="AN77" i="3"/>
  <c r="AO77" i="3" s="1"/>
  <c r="AP69" i="3"/>
  <c r="AT69" i="3"/>
  <c r="AR69" i="3"/>
  <c r="AS69" i="3" s="1"/>
  <c r="W72" i="3"/>
  <c r="AK80" i="8"/>
  <c r="AM80" i="8"/>
  <c r="AJ80" i="8"/>
  <c r="AL80" i="8"/>
  <c r="AL81" i="8"/>
  <c r="AM81" i="8"/>
  <c r="AJ81" i="8"/>
  <c r="AK81" i="8"/>
  <c r="AS80" i="8"/>
  <c r="AV80" i="8" s="1"/>
  <c r="AW80" i="8" s="1"/>
  <c r="C584" i="9"/>
  <c r="D584" i="9" s="1"/>
  <c r="A585" i="9"/>
  <c r="E584" i="9"/>
  <c r="F584" i="9" s="1"/>
  <c r="N582" i="9"/>
  <c r="K583" i="9"/>
  <c r="L583" i="9" s="1"/>
  <c r="I583" i="9"/>
  <c r="J583" i="9" s="1"/>
  <c r="N583" i="9" s="1"/>
  <c r="P581" i="9"/>
  <c r="R581" i="9" s="1"/>
  <c r="O581" i="9"/>
  <c r="Q581" i="9" s="1"/>
  <c r="R80" i="8"/>
  <c r="O81" i="8"/>
  <c r="BB81" i="8" s="1"/>
  <c r="AS81" i="8"/>
  <c r="AV81" i="8" s="1"/>
  <c r="AW81" i="8" s="1"/>
  <c r="AX81" i="8"/>
  <c r="AX80" i="8"/>
  <c r="U80" i="8"/>
  <c r="AP80" i="8" s="1"/>
  <c r="AQ80" i="8" s="1"/>
  <c r="BB80" i="8"/>
  <c r="K82" i="8"/>
  <c r="L82" i="8" s="1"/>
  <c r="G82" i="8" s="1"/>
  <c r="H82" i="8" s="1"/>
  <c r="J83" i="8"/>
  <c r="N82" i="8"/>
  <c r="F84" i="8"/>
  <c r="BA83" i="8"/>
  <c r="O73" i="3"/>
  <c r="R73" i="3" s="1"/>
  <c r="Z73" i="3" s="1"/>
  <c r="N433" i="9"/>
  <c r="O433" i="9"/>
  <c r="Q433" i="9" s="1"/>
  <c r="P433" i="9"/>
  <c r="R433" i="9" s="1"/>
  <c r="A437" i="9"/>
  <c r="C436" i="9"/>
  <c r="D436" i="9" s="1"/>
  <c r="E436" i="9"/>
  <c r="F436" i="9" s="1"/>
  <c r="G435" i="9"/>
  <c r="I434" i="9"/>
  <c r="J434" i="9" s="1"/>
  <c r="K434" i="9"/>
  <c r="L434" i="9" s="1"/>
  <c r="P432" i="9"/>
  <c r="R432" i="9" s="1"/>
  <c r="O432" i="9"/>
  <c r="Q432" i="9" s="1"/>
  <c r="O81" i="9"/>
  <c r="Q81" i="9" s="1"/>
  <c r="K82" i="9"/>
  <c r="I82" i="9"/>
  <c r="J82" i="9" s="1"/>
  <c r="L82" i="9"/>
  <c r="G83" i="9"/>
  <c r="E84" i="9"/>
  <c r="F84" i="9" s="1"/>
  <c r="C84" i="9"/>
  <c r="D84" i="9" s="1"/>
  <c r="A85" i="9"/>
  <c r="D84" i="8"/>
  <c r="C86" i="8"/>
  <c r="B85" i="8"/>
  <c r="G176" i="3"/>
  <c r="AE77" i="3"/>
  <c r="L75" i="3"/>
  <c r="AG76" i="3"/>
  <c r="AF76" i="3"/>
  <c r="AH75" i="3"/>
  <c r="F78" i="3"/>
  <c r="AB78" i="3" s="1"/>
  <c r="AQ77" i="3"/>
  <c r="H77" i="3"/>
  <c r="I77" i="3" l="1"/>
  <c r="AI77" i="3"/>
  <c r="U71" i="3"/>
  <c r="V71" i="3" s="1"/>
  <c r="AD71" i="3" s="1"/>
  <c r="AJ71" i="3" s="1"/>
  <c r="AT70" i="3"/>
  <c r="AR70" i="3"/>
  <c r="AS70" i="3" s="1"/>
  <c r="AP70" i="3"/>
  <c r="N75" i="3"/>
  <c r="M75" i="3"/>
  <c r="U72" i="3"/>
  <c r="V72" i="3" s="1"/>
  <c r="AD72" i="3" s="1"/>
  <c r="W73" i="3"/>
  <c r="AC73" i="3"/>
  <c r="AN78" i="3"/>
  <c r="AO78" i="3" s="1"/>
  <c r="S73" i="3"/>
  <c r="T73" i="3" s="1"/>
  <c r="O74" i="3"/>
  <c r="R74" i="3" s="1"/>
  <c r="Z74" i="3" s="1"/>
  <c r="AM82" i="8"/>
  <c r="AK82" i="8"/>
  <c r="AL82" i="8"/>
  <c r="O583" i="9"/>
  <c r="Q583" i="9" s="1"/>
  <c r="P583" i="9"/>
  <c r="R583" i="9" s="1"/>
  <c r="C585" i="9"/>
  <c r="D585" i="9" s="1"/>
  <c r="E585" i="9"/>
  <c r="F585" i="9" s="1"/>
  <c r="A586" i="9"/>
  <c r="O582" i="9"/>
  <c r="Q582" i="9" s="1"/>
  <c r="P582" i="9"/>
  <c r="R582" i="9" s="1"/>
  <c r="G584" i="9"/>
  <c r="R81" i="8"/>
  <c r="AY81" i="8"/>
  <c r="U81" i="8"/>
  <c r="AP81" i="8" s="1"/>
  <c r="AQ81" i="8" s="1"/>
  <c r="AY80" i="8"/>
  <c r="AX82" i="8"/>
  <c r="K83" i="8"/>
  <c r="L83" i="8" s="1"/>
  <c r="G83" i="8" s="1"/>
  <c r="H83" i="8" s="1"/>
  <c r="BC80" i="8"/>
  <c r="V80" i="8"/>
  <c r="X80" i="8" s="1"/>
  <c r="O82" i="8"/>
  <c r="AJ82" i="8" s="1"/>
  <c r="AS82" i="8"/>
  <c r="AV82" i="8" s="1"/>
  <c r="AW82" i="8" s="1"/>
  <c r="J84" i="8"/>
  <c r="N83" i="8"/>
  <c r="F85" i="8"/>
  <c r="BA84" i="8"/>
  <c r="N434" i="9"/>
  <c r="I435" i="9"/>
  <c r="J435" i="9" s="1"/>
  <c r="N435" i="9" s="1"/>
  <c r="K435" i="9"/>
  <c r="L435" i="9" s="1"/>
  <c r="G436" i="9"/>
  <c r="C437" i="9"/>
  <c r="D437" i="9" s="1"/>
  <c r="A438" i="9"/>
  <c r="E437" i="9"/>
  <c r="F437" i="9" s="1"/>
  <c r="I83" i="9"/>
  <c r="K83" i="9"/>
  <c r="N82" i="9"/>
  <c r="P82" i="9" s="1"/>
  <c r="R82" i="9" s="1"/>
  <c r="G84" i="9"/>
  <c r="L83" i="9"/>
  <c r="J83" i="9"/>
  <c r="C85" i="9"/>
  <c r="D85" i="9" s="1"/>
  <c r="E85" i="9"/>
  <c r="F85" i="9" s="1"/>
  <c r="A86" i="9"/>
  <c r="D85" i="8"/>
  <c r="B86" i="8"/>
  <c r="O75" i="3"/>
  <c r="R75" i="3" s="1"/>
  <c r="Z75" i="3" s="1"/>
  <c r="C87" i="8"/>
  <c r="G177" i="3"/>
  <c r="AE78" i="3"/>
  <c r="L76" i="3"/>
  <c r="AG77" i="3"/>
  <c r="AF77" i="3"/>
  <c r="AH76" i="3"/>
  <c r="F79" i="3"/>
  <c r="AB79" i="3" s="1"/>
  <c r="AQ78" i="3"/>
  <c r="H78" i="3"/>
  <c r="I78" i="3" l="1"/>
  <c r="AI78" i="3"/>
  <c r="M76" i="3"/>
  <c r="N76" i="3"/>
  <c r="AP71" i="3"/>
  <c r="AR71" i="3"/>
  <c r="AS71" i="3" s="1"/>
  <c r="AT71" i="3"/>
  <c r="AJ72" i="3"/>
  <c r="U73" i="3"/>
  <c r="V73" i="3" s="1"/>
  <c r="W75" i="3"/>
  <c r="AC75" i="3"/>
  <c r="S74" i="3"/>
  <c r="T74" i="3" s="1"/>
  <c r="AC74" i="3"/>
  <c r="AN79" i="3"/>
  <c r="AO79" i="3" s="1"/>
  <c r="W74" i="3"/>
  <c r="AY82" i="8"/>
  <c r="AK83" i="8"/>
  <c r="AL83" i="8"/>
  <c r="AM83" i="8"/>
  <c r="I584" i="9"/>
  <c r="J584" i="9" s="1"/>
  <c r="K584" i="9"/>
  <c r="L584" i="9" s="1"/>
  <c r="E586" i="9"/>
  <c r="F586" i="9" s="1"/>
  <c r="A587" i="9"/>
  <c r="C586" i="9"/>
  <c r="D586" i="9" s="1"/>
  <c r="G586" i="9" s="1"/>
  <c r="G585" i="9"/>
  <c r="R82" i="8"/>
  <c r="U82" i="8"/>
  <c r="V81" i="8"/>
  <c r="X81" i="8" s="1"/>
  <c r="BC81" i="8"/>
  <c r="AS83" i="8"/>
  <c r="AV83" i="8" s="1"/>
  <c r="AW83" i="8" s="1"/>
  <c r="AX83" i="8"/>
  <c r="BB82" i="8"/>
  <c r="O83" i="8"/>
  <c r="AJ83" i="8" s="1"/>
  <c r="K84" i="8"/>
  <c r="L84" i="8" s="1"/>
  <c r="G84" i="8" s="1"/>
  <c r="N84" i="8"/>
  <c r="J85" i="8"/>
  <c r="F86" i="8"/>
  <c r="BA85" i="8"/>
  <c r="A439" i="9"/>
  <c r="C438" i="9"/>
  <c r="D438" i="9" s="1"/>
  <c r="E438" i="9"/>
  <c r="F438" i="9" s="1"/>
  <c r="O435" i="9"/>
  <c r="Q435" i="9" s="1"/>
  <c r="P435" i="9"/>
  <c r="R435" i="9" s="1"/>
  <c r="G437" i="9"/>
  <c r="I436" i="9"/>
  <c r="J436" i="9" s="1"/>
  <c r="K436" i="9"/>
  <c r="L436" i="9" s="1"/>
  <c r="P434" i="9"/>
  <c r="R434" i="9" s="1"/>
  <c r="O434" i="9"/>
  <c r="Q434" i="9" s="1"/>
  <c r="O82" i="9"/>
  <c r="Q82" i="9" s="1"/>
  <c r="I84" i="9"/>
  <c r="J84" i="9" s="1"/>
  <c r="K84" i="9"/>
  <c r="L84" i="9" s="1"/>
  <c r="N83" i="9"/>
  <c r="P83" i="9" s="1"/>
  <c r="R83" i="9" s="1"/>
  <c r="G85" i="9"/>
  <c r="C86" i="9"/>
  <c r="D86" i="9" s="1"/>
  <c r="E86" i="9"/>
  <c r="F86" i="9" s="1"/>
  <c r="A87" i="9"/>
  <c r="C88" i="8"/>
  <c r="B87" i="8"/>
  <c r="S75" i="3"/>
  <c r="T75" i="3" s="1"/>
  <c r="D86" i="8"/>
  <c r="G178" i="3"/>
  <c r="AE79" i="3"/>
  <c r="L77" i="3"/>
  <c r="AF78" i="3"/>
  <c r="AG78" i="3"/>
  <c r="AH77" i="3"/>
  <c r="F80" i="3"/>
  <c r="AB80" i="3" s="1"/>
  <c r="AQ79" i="3"/>
  <c r="H79" i="3"/>
  <c r="I79" i="3" l="1"/>
  <c r="AI79" i="3"/>
  <c r="AD73" i="3"/>
  <c r="AJ73" i="3" s="1"/>
  <c r="M77" i="3"/>
  <c r="N77" i="3"/>
  <c r="AP72" i="3"/>
  <c r="AT72" i="3"/>
  <c r="AR72" i="3"/>
  <c r="AS72" i="3" s="1"/>
  <c r="U74" i="3"/>
  <c r="V74" i="3" s="1"/>
  <c r="AD74" i="3" s="1"/>
  <c r="AN80" i="3"/>
  <c r="AO80" i="3" s="1"/>
  <c r="BC82" i="8"/>
  <c r="AP82" i="8"/>
  <c r="AQ82" i="8" s="1"/>
  <c r="V82" i="8"/>
  <c r="X82" i="8" s="1"/>
  <c r="I586" i="9"/>
  <c r="J586" i="9" s="1"/>
  <c r="K586" i="9"/>
  <c r="L586" i="9" s="1"/>
  <c r="I585" i="9"/>
  <c r="J585" i="9" s="1"/>
  <c r="K585" i="9"/>
  <c r="L585" i="9" s="1"/>
  <c r="A588" i="9"/>
  <c r="C587" i="9"/>
  <c r="D587" i="9" s="1"/>
  <c r="E587" i="9"/>
  <c r="F587" i="9" s="1"/>
  <c r="N584" i="9"/>
  <c r="U83" i="8"/>
  <c r="R83" i="8"/>
  <c r="BB83" i="8"/>
  <c r="AY83" i="8"/>
  <c r="O84" i="8"/>
  <c r="H84" i="8"/>
  <c r="K85" i="8"/>
  <c r="L85" i="8" s="1"/>
  <c r="G85" i="8" s="1"/>
  <c r="H85" i="8" s="1"/>
  <c r="J86" i="8"/>
  <c r="N86" i="8" s="1"/>
  <c r="N85" i="8"/>
  <c r="F87" i="8"/>
  <c r="BA86" i="8"/>
  <c r="U75" i="3"/>
  <c r="V75" i="3" s="1"/>
  <c r="AD75" i="3" s="1"/>
  <c r="N436" i="9"/>
  <c r="I437" i="9"/>
  <c r="J437" i="9" s="1"/>
  <c r="K437" i="9"/>
  <c r="L437" i="9" s="1"/>
  <c r="G438" i="9"/>
  <c r="A440" i="9"/>
  <c r="E439" i="9"/>
  <c r="F439" i="9" s="1"/>
  <c r="C439" i="9"/>
  <c r="D439" i="9" s="1"/>
  <c r="G439" i="9" s="1"/>
  <c r="O83" i="9"/>
  <c r="Q83" i="9" s="1"/>
  <c r="N84" i="9"/>
  <c r="P84" i="9" s="1"/>
  <c r="R84" i="9" s="1"/>
  <c r="K85" i="9"/>
  <c r="I85" i="9"/>
  <c r="J85" i="9" s="1"/>
  <c r="L85" i="9"/>
  <c r="G86" i="9"/>
  <c r="E87" i="9"/>
  <c r="F87" i="9" s="1"/>
  <c r="C87" i="9"/>
  <c r="D87" i="9" s="1"/>
  <c r="A88" i="9"/>
  <c r="B88" i="8"/>
  <c r="D87" i="8"/>
  <c r="C89" i="8"/>
  <c r="O76" i="3"/>
  <c r="R76" i="3" s="1"/>
  <c r="Z76" i="3" s="1"/>
  <c r="G179" i="3"/>
  <c r="AE80" i="3"/>
  <c r="L78" i="3"/>
  <c r="AF79" i="3"/>
  <c r="AG79" i="3"/>
  <c r="AH78" i="3"/>
  <c r="F81" i="3"/>
  <c r="AB81" i="3" s="1"/>
  <c r="AQ80" i="3"/>
  <c r="H80" i="3"/>
  <c r="I80" i="3" l="1"/>
  <c r="AI80" i="3"/>
  <c r="AR73" i="3"/>
  <c r="AS73" i="3" s="1"/>
  <c r="AP73" i="3"/>
  <c r="AT73" i="3"/>
  <c r="N78" i="3"/>
  <c r="M78" i="3"/>
  <c r="AJ74" i="3"/>
  <c r="S76" i="3"/>
  <c r="T76" i="3" s="1"/>
  <c r="AC76" i="3"/>
  <c r="AN81" i="3"/>
  <c r="AO81" i="3" s="1"/>
  <c r="AJ75" i="3"/>
  <c r="BC83" i="8"/>
  <c r="AP83" i="8"/>
  <c r="AQ83" i="8" s="1"/>
  <c r="AM85" i="8"/>
  <c r="AK85" i="8"/>
  <c r="AL85" i="8"/>
  <c r="AJ85" i="8"/>
  <c r="AS84" i="8"/>
  <c r="AV84" i="8" s="1"/>
  <c r="AW84" i="8" s="1"/>
  <c r="AL84" i="8"/>
  <c r="AJ84" i="8"/>
  <c r="AM84" i="8"/>
  <c r="AP84" i="8"/>
  <c r="AK84" i="8"/>
  <c r="P584" i="9"/>
  <c r="R584" i="9" s="1"/>
  <c r="O584" i="9"/>
  <c r="Q584" i="9" s="1"/>
  <c r="E588" i="9"/>
  <c r="F588" i="9" s="1"/>
  <c r="C588" i="9"/>
  <c r="D588" i="9" s="1"/>
  <c r="G588" i="9" s="1"/>
  <c r="A589" i="9"/>
  <c r="G587" i="9"/>
  <c r="N585" i="9"/>
  <c r="N586" i="9"/>
  <c r="V83" i="8"/>
  <c r="X83" i="8" s="1"/>
  <c r="R84" i="8"/>
  <c r="AS85" i="8"/>
  <c r="AV85" i="8" s="1"/>
  <c r="AW85" i="8" s="1"/>
  <c r="O85" i="8"/>
  <c r="BB85" i="8" s="1"/>
  <c r="AX85" i="8"/>
  <c r="AX84" i="8"/>
  <c r="K86" i="8"/>
  <c r="L86" i="8" s="1"/>
  <c r="G86" i="8" s="1"/>
  <c r="BB84" i="8"/>
  <c r="U84" i="8"/>
  <c r="J87" i="8"/>
  <c r="F88" i="8"/>
  <c r="BA87" i="8"/>
  <c r="I439" i="9"/>
  <c r="J439" i="9" s="1"/>
  <c r="K439" i="9"/>
  <c r="L439" i="9" s="1"/>
  <c r="A441" i="9"/>
  <c r="E440" i="9"/>
  <c r="F440" i="9" s="1"/>
  <c r="C440" i="9"/>
  <c r="D440" i="9" s="1"/>
  <c r="G440" i="9" s="1"/>
  <c r="I438" i="9"/>
  <c r="J438" i="9" s="1"/>
  <c r="K438" i="9"/>
  <c r="L438" i="9" s="1"/>
  <c r="N437" i="9"/>
  <c r="O436" i="9"/>
  <c r="Q436" i="9" s="1"/>
  <c r="P436" i="9"/>
  <c r="R436" i="9" s="1"/>
  <c r="O84" i="9"/>
  <c r="Q84" i="9" s="1"/>
  <c r="N85" i="9"/>
  <c r="P85" i="9" s="1"/>
  <c r="R85" i="9" s="1"/>
  <c r="K86" i="9"/>
  <c r="L86" i="9" s="1"/>
  <c r="I86" i="9"/>
  <c r="J86" i="9" s="1"/>
  <c r="G87" i="9"/>
  <c r="C88" i="9"/>
  <c r="D88" i="9" s="1"/>
  <c r="E88" i="9"/>
  <c r="F88" i="9" s="1"/>
  <c r="A89" i="9"/>
  <c r="B89" i="8"/>
  <c r="W76" i="3"/>
  <c r="D88" i="8"/>
  <c r="C90" i="8"/>
  <c r="O77" i="3"/>
  <c r="R77" i="3" s="1"/>
  <c r="Z77" i="3" s="1"/>
  <c r="G180" i="3"/>
  <c r="AE81" i="3"/>
  <c r="L79" i="3"/>
  <c r="AF80" i="3"/>
  <c r="AG80" i="3"/>
  <c r="F82" i="3"/>
  <c r="AB82" i="3" s="1"/>
  <c r="AQ81" i="3"/>
  <c r="H81" i="3"/>
  <c r="AH79" i="3"/>
  <c r="I81" i="3" l="1"/>
  <c r="AI81" i="3"/>
  <c r="N79" i="3"/>
  <c r="M79" i="3"/>
  <c r="AP74" i="3"/>
  <c r="AR74" i="3"/>
  <c r="AS74" i="3" s="1"/>
  <c r="AT74" i="3"/>
  <c r="U76" i="3"/>
  <c r="V76" i="3" s="1"/>
  <c r="AD76" i="3" s="1"/>
  <c r="S77" i="3"/>
  <c r="T77" i="3" s="1"/>
  <c r="AC77" i="3"/>
  <c r="AN82" i="3"/>
  <c r="AO82" i="3" s="1"/>
  <c r="O78" i="3"/>
  <c r="R78" i="3" s="1"/>
  <c r="Z78" i="3" s="1"/>
  <c r="AP75" i="3"/>
  <c r="AR75" i="3"/>
  <c r="AS75" i="3" s="1"/>
  <c r="AT75" i="3"/>
  <c r="AQ84" i="8"/>
  <c r="AY85" i="8"/>
  <c r="AY84" i="8"/>
  <c r="P585" i="9"/>
  <c r="R585" i="9" s="1"/>
  <c r="O585" i="9"/>
  <c r="Q585" i="9" s="1"/>
  <c r="K587" i="9"/>
  <c r="L587" i="9" s="1"/>
  <c r="I587" i="9"/>
  <c r="J587" i="9" s="1"/>
  <c r="N587" i="9" s="1"/>
  <c r="O586" i="9"/>
  <c r="Q586" i="9" s="1"/>
  <c r="P586" i="9"/>
  <c r="R586" i="9" s="1"/>
  <c r="C589" i="9"/>
  <c r="D589" i="9" s="1"/>
  <c r="G589" i="9" s="1"/>
  <c r="E589" i="9"/>
  <c r="F589" i="9" s="1"/>
  <c r="A590" i="9"/>
  <c r="I588" i="9"/>
  <c r="J588" i="9" s="1"/>
  <c r="K588" i="9"/>
  <c r="L588" i="9" s="1"/>
  <c r="R85" i="8"/>
  <c r="U85" i="8"/>
  <c r="O86" i="8"/>
  <c r="H86" i="8"/>
  <c r="K87" i="8"/>
  <c r="L87" i="8" s="1"/>
  <c r="G87" i="8" s="1"/>
  <c r="H87" i="8" s="1"/>
  <c r="BC84" i="8"/>
  <c r="V84" i="8"/>
  <c r="X84" i="8" s="1"/>
  <c r="U86" i="8"/>
  <c r="AS86" i="8"/>
  <c r="AV86" i="8" s="1"/>
  <c r="AW86" i="8" s="1"/>
  <c r="J88" i="8"/>
  <c r="N87" i="8"/>
  <c r="F89" i="8"/>
  <c r="BA88" i="8"/>
  <c r="W77" i="3"/>
  <c r="P437" i="9"/>
  <c r="R437" i="9" s="1"/>
  <c r="O437" i="9"/>
  <c r="Q437" i="9" s="1"/>
  <c r="N438" i="9"/>
  <c r="K440" i="9"/>
  <c r="L440" i="9" s="1"/>
  <c r="I440" i="9"/>
  <c r="J440" i="9" s="1"/>
  <c r="N440" i="9" s="1"/>
  <c r="C441" i="9"/>
  <c r="D441" i="9" s="1"/>
  <c r="A442" i="9"/>
  <c r="E441" i="9"/>
  <c r="F441" i="9" s="1"/>
  <c r="N439" i="9"/>
  <c r="O85" i="9"/>
  <c r="Q85" i="9" s="1"/>
  <c r="K87" i="9"/>
  <c r="L87" i="9" s="1"/>
  <c r="I87" i="9"/>
  <c r="J87" i="9" s="1"/>
  <c r="N86" i="9"/>
  <c r="P86" i="9" s="1"/>
  <c r="R86" i="9" s="1"/>
  <c r="G88" i="9"/>
  <c r="E89" i="9"/>
  <c r="F89" i="9" s="1"/>
  <c r="C89" i="9"/>
  <c r="D89" i="9" s="1"/>
  <c r="G89" i="9" s="1"/>
  <c r="A90" i="9"/>
  <c r="C91" i="8"/>
  <c r="B90" i="8"/>
  <c r="D89" i="8"/>
  <c r="G181" i="3"/>
  <c r="AE82" i="3"/>
  <c r="L80" i="3"/>
  <c r="AF81" i="3"/>
  <c r="AG81" i="3"/>
  <c r="AH80" i="3"/>
  <c r="F83" i="3"/>
  <c r="AB83" i="3" s="1"/>
  <c r="AQ82" i="3"/>
  <c r="H82" i="3"/>
  <c r="I82" i="3" l="1"/>
  <c r="AI82" i="3"/>
  <c r="N80" i="3"/>
  <c r="M80" i="3"/>
  <c r="U77" i="3"/>
  <c r="V77" i="3" s="1"/>
  <c r="AJ76" i="3"/>
  <c r="AN83" i="3"/>
  <c r="AO83" i="3" s="1"/>
  <c r="O79" i="3"/>
  <c r="R79" i="3" s="1"/>
  <c r="BC85" i="8"/>
  <c r="AP85" i="8"/>
  <c r="AQ85" i="8" s="1"/>
  <c r="AJ86" i="8"/>
  <c r="AK86" i="8"/>
  <c r="AL86" i="8"/>
  <c r="AM86" i="8"/>
  <c r="AP86" i="8"/>
  <c r="AK87" i="8"/>
  <c r="AL87" i="8"/>
  <c r="AM87" i="8"/>
  <c r="K589" i="9"/>
  <c r="L589" i="9" s="1"/>
  <c r="I589" i="9"/>
  <c r="J589" i="9" s="1"/>
  <c r="N589" i="9" s="1"/>
  <c r="N588" i="9"/>
  <c r="E590" i="9"/>
  <c r="F590" i="9" s="1"/>
  <c r="C590" i="9"/>
  <c r="D590" i="9" s="1"/>
  <c r="G590" i="9" s="1"/>
  <c r="A591" i="9"/>
  <c r="O587" i="9"/>
  <c r="Q587" i="9" s="1"/>
  <c r="P587" i="9"/>
  <c r="R587" i="9" s="1"/>
  <c r="R86" i="8"/>
  <c r="V85" i="8"/>
  <c r="X85" i="8" s="1"/>
  <c r="AX86" i="8"/>
  <c r="AY86" i="8" s="1"/>
  <c r="BB86" i="8"/>
  <c r="AS87" i="8"/>
  <c r="AV87" i="8" s="1"/>
  <c r="AW87" i="8" s="1"/>
  <c r="BC86" i="8"/>
  <c r="AX87" i="8"/>
  <c r="V86" i="8"/>
  <c r="X86" i="8" s="1"/>
  <c r="O87" i="8"/>
  <c r="AJ87" i="8" s="1"/>
  <c r="K88" i="8"/>
  <c r="L88" i="8" s="1"/>
  <c r="G88" i="8" s="1"/>
  <c r="N88" i="8"/>
  <c r="J89" i="8"/>
  <c r="F90" i="8"/>
  <c r="BA89" i="8"/>
  <c r="G441" i="9"/>
  <c r="I441" i="9"/>
  <c r="J441" i="9" s="1"/>
  <c r="K441" i="9"/>
  <c r="L441" i="9" s="1"/>
  <c r="O440" i="9"/>
  <c r="Q440" i="9" s="1"/>
  <c r="P440" i="9"/>
  <c r="R440" i="9" s="1"/>
  <c r="O439" i="9"/>
  <c r="Q439" i="9" s="1"/>
  <c r="P439" i="9"/>
  <c r="R439" i="9" s="1"/>
  <c r="E442" i="9"/>
  <c r="F442" i="9" s="1"/>
  <c r="A443" i="9"/>
  <c r="C442" i="9"/>
  <c r="D442" i="9" s="1"/>
  <c r="G442" i="9" s="1"/>
  <c r="P438" i="9"/>
  <c r="R438" i="9" s="1"/>
  <c r="O438" i="9"/>
  <c r="Q438" i="9" s="1"/>
  <c r="O86" i="9"/>
  <c r="Q86" i="9" s="1"/>
  <c r="K89" i="9"/>
  <c r="L89" i="9" s="1"/>
  <c r="I89" i="9"/>
  <c r="J89" i="9" s="1"/>
  <c r="N89" i="9" s="1"/>
  <c r="K88" i="9"/>
  <c r="L88" i="9" s="1"/>
  <c r="I88" i="9"/>
  <c r="J88" i="9"/>
  <c r="N87" i="9"/>
  <c r="P87" i="9" s="1"/>
  <c r="R87" i="9" s="1"/>
  <c r="E90" i="9"/>
  <c r="F90" i="9" s="1"/>
  <c r="C90" i="9"/>
  <c r="D90" i="9" s="1"/>
  <c r="A91" i="9"/>
  <c r="C92" i="8"/>
  <c r="D90" i="8"/>
  <c r="B91" i="8"/>
  <c r="G182" i="3"/>
  <c r="AE83" i="3"/>
  <c r="L81" i="3"/>
  <c r="AF82" i="3"/>
  <c r="AG82" i="3"/>
  <c r="F84" i="3"/>
  <c r="AB84" i="3" s="1"/>
  <c r="AQ83" i="3"/>
  <c r="H83" i="3"/>
  <c r="AH81" i="3"/>
  <c r="I83" i="3" l="1"/>
  <c r="AI83" i="3"/>
  <c r="AD77" i="3"/>
  <c r="AJ77" i="3" s="1"/>
  <c r="W79" i="3"/>
  <c r="Z79" i="3"/>
  <c r="N81" i="3"/>
  <c r="M81" i="3"/>
  <c r="AP76" i="3"/>
  <c r="AR76" i="3"/>
  <c r="AS76" i="3" s="1"/>
  <c r="AT76" i="3"/>
  <c r="S78" i="3"/>
  <c r="W78" i="3"/>
  <c r="AC78" i="3"/>
  <c r="S79" i="3"/>
  <c r="AC79" i="3"/>
  <c r="AN84" i="3"/>
  <c r="AO84" i="3" s="1"/>
  <c r="AQ86" i="8"/>
  <c r="C591" i="9"/>
  <c r="D591" i="9" s="1"/>
  <c r="E591" i="9"/>
  <c r="F591" i="9" s="1"/>
  <c r="A592" i="9"/>
  <c r="P589" i="9"/>
  <c r="R589" i="9" s="1"/>
  <c r="O589" i="9"/>
  <c r="Q589" i="9" s="1"/>
  <c r="I590" i="9"/>
  <c r="J590" i="9" s="1"/>
  <c r="K590" i="9"/>
  <c r="L590" i="9" s="1"/>
  <c r="O588" i="9"/>
  <c r="Q588" i="9" s="1"/>
  <c r="P588" i="9"/>
  <c r="R588" i="9" s="1"/>
  <c r="R87" i="8"/>
  <c r="U87" i="8"/>
  <c r="BB87" i="8"/>
  <c r="V87" i="8"/>
  <c r="X87" i="8" s="1"/>
  <c r="AY87" i="8"/>
  <c r="O88" i="8"/>
  <c r="H88" i="8"/>
  <c r="K89" i="8"/>
  <c r="L89" i="8" s="1"/>
  <c r="G89" i="8" s="1"/>
  <c r="H89" i="8" s="1"/>
  <c r="J90" i="8"/>
  <c r="N90" i="8" s="1"/>
  <c r="N89" i="8"/>
  <c r="F91" i="8"/>
  <c r="BA90" i="8"/>
  <c r="O80" i="3"/>
  <c r="N88" i="9"/>
  <c r="P88" i="9" s="1"/>
  <c r="R88" i="9" s="1"/>
  <c r="C443" i="9"/>
  <c r="D443" i="9" s="1"/>
  <c r="E443" i="9"/>
  <c r="F443" i="9" s="1"/>
  <c r="A444" i="9"/>
  <c r="I442" i="9"/>
  <c r="J442" i="9" s="1"/>
  <c r="K442" i="9"/>
  <c r="L442" i="9" s="1"/>
  <c r="N441" i="9"/>
  <c r="P89" i="9"/>
  <c r="R89" i="9" s="1"/>
  <c r="O88" i="9"/>
  <c r="Q88" i="9" s="1"/>
  <c r="O87" i="9"/>
  <c r="Q87" i="9" s="1"/>
  <c r="O89" i="9"/>
  <c r="Q89" i="9" s="1"/>
  <c r="G90" i="9"/>
  <c r="C91" i="9"/>
  <c r="D91" i="9" s="1"/>
  <c r="E91" i="9"/>
  <c r="F91" i="9" s="1"/>
  <c r="A92" i="9"/>
  <c r="B92" i="8"/>
  <c r="C93" i="8"/>
  <c r="D91" i="8"/>
  <c r="G183" i="3"/>
  <c r="AE84" i="3"/>
  <c r="L82" i="3"/>
  <c r="AF83" i="3"/>
  <c r="AG83" i="3"/>
  <c r="F85" i="3"/>
  <c r="AB85" i="3" s="1"/>
  <c r="AQ84" i="3"/>
  <c r="H84" i="3"/>
  <c r="AH82" i="3"/>
  <c r="I84" i="3" l="1"/>
  <c r="AI84" i="3"/>
  <c r="AT77" i="3"/>
  <c r="AR77" i="3"/>
  <c r="AS77" i="3" s="1"/>
  <c r="AP77" i="3"/>
  <c r="R80" i="3"/>
  <c r="N82" i="3"/>
  <c r="M82" i="3"/>
  <c r="U78" i="3"/>
  <c r="T78" i="3"/>
  <c r="AC80" i="3"/>
  <c r="T79" i="3"/>
  <c r="U79" i="3"/>
  <c r="AN85" i="3"/>
  <c r="AO85" i="3" s="1"/>
  <c r="BC87" i="8"/>
  <c r="AP87" i="8"/>
  <c r="AQ87" i="8" s="1"/>
  <c r="AL89" i="8"/>
  <c r="AM89" i="8"/>
  <c r="AK89" i="8"/>
  <c r="AK88" i="8"/>
  <c r="AL88" i="8"/>
  <c r="AJ88" i="8"/>
  <c r="AM88" i="8"/>
  <c r="N590" i="9"/>
  <c r="C592" i="9"/>
  <c r="D592" i="9" s="1"/>
  <c r="A593" i="9"/>
  <c r="E592" i="9"/>
  <c r="F592" i="9" s="1"/>
  <c r="G591" i="9"/>
  <c r="AS88" i="8"/>
  <c r="AV88" i="8" s="1"/>
  <c r="AW88" i="8" s="1"/>
  <c r="R88" i="8"/>
  <c r="AX89" i="8"/>
  <c r="AX88" i="8"/>
  <c r="AS89" i="8"/>
  <c r="AV89" i="8" s="1"/>
  <c r="AW89" i="8" s="1"/>
  <c r="O89" i="8"/>
  <c r="BB89" i="8" s="1"/>
  <c r="K90" i="8"/>
  <c r="L90" i="8" s="1"/>
  <c r="G90" i="8" s="1"/>
  <c r="O90" i="8" s="1"/>
  <c r="BB88" i="8"/>
  <c r="U88" i="8"/>
  <c r="AP88" i="8" s="1"/>
  <c r="J91" i="8"/>
  <c r="F92" i="8"/>
  <c r="BA91" i="8"/>
  <c r="N442" i="9"/>
  <c r="O441" i="9"/>
  <c r="Q441" i="9" s="1"/>
  <c r="P441" i="9"/>
  <c r="R441" i="9" s="1"/>
  <c r="A445" i="9"/>
  <c r="C444" i="9"/>
  <c r="D444" i="9" s="1"/>
  <c r="E444" i="9"/>
  <c r="F444" i="9" s="1"/>
  <c r="G443" i="9"/>
  <c r="K90" i="9"/>
  <c r="L90" i="9" s="1"/>
  <c r="I90" i="9"/>
  <c r="J90" i="9" s="1"/>
  <c r="G91" i="9"/>
  <c r="C92" i="9"/>
  <c r="D92" i="9" s="1"/>
  <c r="E92" i="9"/>
  <c r="F92" i="9" s="1"/>
  <c r="A93" i="9"/>
  <c r="C94" i="8"/>
  <c r="B93" i="8"/>
  <c r="D92" i="8"/>
  <c r="O81" i="3"/>
  <c r="R81" i="3" s="1"/>
  <c r="Z81" i="3" s="1"/>
  <c r="G184" i="3"/>
  <c r="AE85" i="3"/>
  <c r="L83" i="3"/>
  <c r="AG84" i="3"/>
  <c r="AF84" i="3"/>
  <c r="F86" i="3"/>
  <c r="AB86" i="3" s="1"/>
  <c r="AQ85" i="3"/>
  <c r="H85" i="3"/>
  <c r="AH83" i="3"/>
  <c r="I85" i="3" l="1"/>
  <c r="AI85" i="3"/>
  <c r="S80" i="3"/>
  <c r="T80" i="3" s="1"/>
  <c r="Z80" i="3"/>
  <c r="W80" i="3"/>
  <c r="N83" i="3"/>
  <c r="M83" i="3"/>
  <c r="V78" i="3"/>
  <c r="V79" i="3"/>
  <c r="AD79" i="3" s="1"/>
  <c r="S81" i="3"/>
  <c r="T81" i="3" s="1"/>
  <c r="AC81" i="3"/>
  <c r="AN86" i="3"/>
  <c r="AO86" i="3" s="1"/>
  <c r="O82" i="3"/>
  <c r="R82" i="3" s="1"/>
  <c r="Z82" i="3" s="1"/>
  <c r="AQ88" i="8"/>
  <c r="AJ89" i="8"/>
  <c r="AY88" i="8"/>
  <c r="AY89" i="8"/>
  <c r="G592" i="9"/>
  <c r="K591" i="9"/>
  <c r="L591" i="9" s="1"/>
  <c r="I591" i="9"/>
  <c r="J591" i="9" s="1"/>
  <c r="C593" i="9"/>
  <c r="D593" i="9" s="1"/>
  <c r="E593" i="9"/>
  <c r="F593" i="9" s="1"/>
  <c r="A594" i="9"/>
  <c r="O590" i="9"/>
  <c r="Q590" i="9" s="1"/>
  <c r="P590" i="9"/>
  <c r="R590" i="9" s="1"/>
  <c r="R90" i="8"/>
  <c r="R89" i="8"/>
  <c r="U89" i="8"/>
  <c r="AP89" i="8" s="1"/>
  <c r="U90" i="8"/>
  <c r="BC90" i="8" s="1"/>
  <c r="BC88" i="8"/>
  <c r="V88" i="8"/>
  <c r="X88" i="8" s="1"/>
  <c r="H90" i="8"/>
  <c r="K91" i="8"/>
  <c r="L91" i="8" s="1"/>
  <c r="G91" i="8" s="1"/>
  <c r="H91" i="8" s="1"/>
  <c r="N91" i="8"/>
  <c r="BB90" i="8"/>
  <c r="J92" i="8"/>
  <c r="F93" i="8"/>
  <c r="BA92" i="8"/>
  <c r="C95" i="8"/>
  <c r="C96" i="8" s="1"/>
  <c r="I443" i="9"/>
  <c r="J443" i="9" s="1"/>
  <c r="K443" i="9"/>
  <c r="L443" i="9" s="1"/>
  <c r="G444" i="9"/>
  <c r="C445" i="9"/>
  <c r="D445" i="9" s="1"/>
  <c r="A446" i="9"/>
  <c r="E445" i="9"/>
  <c r="F445" i="9" s="1"/>
  <c r="P442" i="9"/>
  <c r="R442" i="9" s="1"/>
  <c r="O442" i="9"/>
  <c r="Q442" i="9" s="1"/>
  <c r="N90" i="9"/>
  <c r="P90" i="9" s="1"/>
  <c r="R90" i="9" s="1"/>
  <c r="K91" i="9"/>
  <c r="I91" i="9"/>
  <c r="J91" i="9" s="1"/>
  <c r="L91" i="9"/>
  <c r="G92" i="9"/>
  <c r="E93" i="9"/>
  <c r="F93" i="9" s="1"/>
  <c r="C93" i="9"/>
  <c r="D93" i="9" s="1"/>
  <c r="A94" i="9"/>
  <c r="W81" i="3"/>
  <c r="B94" i="8"/>
  <c r="D93" i="8"/>
  <c r="G185" i="3"/>
  <c r="AE86" i="3"/>
  <c r="L84" i="3"/>
  <c r="AG85" i="3"/>
  <c r="AF85" i="3"/>
  <c r="AH84" i="3"/>
  <c r="F87" i="3"/>
  <c r="AB87" i="3" s="1"/>
  <c r="AQ86" i="3"/>
  <c r="H86" i="3"/>
  <c r="I86" i="3" l="1"/>
  <c r="AI86" i="3"/>
  <c r="U80" i="3"/>
  <c r="V80" i="3" s="1"/>
  <c r="AD78" i="3"/>
  <c r="AJ78" i="3" s="1"/>
  <c r="U81" i="3"/>
  <c r="V81" i="3" s="1"/>
  <c r="N84" i="3"/>
  <c r="M84" i="3"/>
  <c r="AJ79" i="3"/>
  <c r="S82" i="3"/>
  <c r="T82" i="3" s="1"/>
  <c r="AC82" i="3"/>
  <c r="W82" i="3"/>
  <c r="AN87" i="3"/>
  <c r="AO87" i="3" s="1"/>
  <c r="AQ89" i="8"/>
  <c r="BC89" i="8"/>
  <c r="AK91" i="8"/>
  <c r="AL91" i="8"/>
  <c r="AM91" i="8"/>
  <c r="AM90" i="8"/>
  <c r="AP90" i="8"/>
  <c r="AK90" i="8"/>
  <c r="AL90" i="8"/>
  <c r="AJ90" i="8"/>
  <c r="AQ90" i="8" s="1"/>
  <c r="V89" i="8"/>
  <c r="X89" i="8" s="1"/>
  <c r="E594" i="9"/>
  <c r="F594" i="9" s="1"/>
  <c r="A595" i="9"/>
  <c r="C594" i="9"/>
  <c r="D594" i="9" s="1"/>
  <c r="G594" i="9" s="1"/>
  <c r="G593" i="9"/>
  <c r="N591" i="9"/>
  <c r="K592" i="9"/>
  <c r="L592" i="9" s="1"/>
  <c r="I592" i="9"/>
  <c r="J592" i="9" s="1"/>
  <c r="N592" i="9" s="1"/>
  <c r="V90" i="8"/>
  <c r="X90" i="8" s="1"/>
  <c r="AS91" i="8"/>
  <c r="AV91" i="8" s="1"/>
  <c r="AW91" i="8" s="1"/>
  <c r="AX90" i="8"/>
  <c r="AX91" i="8"/>
  <c r="B95" i="8"/>
  <c r="B96" i="8" s="1"/>
  <c r="K92" i="8"/>
  <c r="L92" i="8" s="1"/>
  <c r="G92" i="8" s="1"/>
  <c r="H92" i="8" s="1"/>
  <c r="O91" i="8"/>
  <c r="AJ91" i="8" s="1"/>
  <c r="AS90" i="8"/>
  <c r="AV90" i="8" s="1"/>
  <c r="AW90" i="8" s="1"/>
  <c r="N92" i="8"/>
  <c r="J93" i="8"/>
  <c r="F94" i="8"/>
  <c r="BA93" i="8"/>
  <c r="C97" i="8"/>
  <c r="O83" i="3"/>
  <c r="R83" i="3" s="1"/>
  <c r="Z83" i="3" s="1"/>
  <c r="E446" i="9"/>
  <c r="F446" i="9" s="1"/>
  <c r="A447" i="9"/>
  <c r="C446" i="9"/>
  <c r="D446" i="9" s="1"/>
  <c r="G445" i="9"/>
  <c r="K444" i="9"/>
  <c r="L444" i="9" s="1"/>
  <c r="I444" i="9"/>
  <c r="J444" i="9" s="1"/>
  <c r="N444" i="9" s="1"/>
  <c r="N443" i="9"/>
  <c r="O90" i="9"/>
  <c r="Q90" i="9" s="1"/>
  <c r="G93" i="9"/>
  <c r="I93" i="9" s="1"/>
  <c r="J93" i="9" s="1"/>
  <c r="K93" i="9"/>
  <c r="L93" i="9" s="1"/>
  <c r="I92" i="9"/>
  <c r="K92" i="9"/>
  <c r="L92" i="9"/>
  <c r="J92" i="9"/>
  <c r="N91" i="9"/>
  <c r="P91" i="9" s="1"/>
  <c r="R91" i="9" s="1"/>
  <c r="C94" i="9"/>
  <c r="D94" i="9" s="1"/>
  <c r="E94" i="9"/>
  <c r="F94" i="9" s="1"/>
  <c r="A95" i="9"/>
  <c r="D94" i="8"/>
  <c r="G186" i="3"/>
  <c r="AE87" i="3"/>
  <c r="L85" i="3"/>
  <c r="AG86" i="3"/>
  <c r="AF86" i="3"/>
  <c r="AH85" i="3"/>
  <c r="AQ87" i="3"/>
  <c r="F88" i="3"/>
  <c r="AB88" i="3" s="1"/>
  <c r="H87" i="3"/>
  <c r="I87" i="3" l="1"/>
  <c r="AI87" i="3"/>
  <c r="AR78" i="3"/>
  <c r="AS78" i="3" s="1"/>
  <c r="AP78" i="3"/>
  <c r="AT78" i="3"/>
  <c r="AD80" i="3"/>
  <c r="AJ80" i="3" s="1"/>
  <c r="AD81" i="3"/>
  <c r="AJ81" i="3" s="1"/>
  <c r="AH86" i="3"/>
  <c r="M85" i="3"/>
  <c r="N85" i="3"/>
  <c r="AR79" i="3"/>
  <c r="AS79" i="3" s="1"/>
  <c r="AP79" i="3"/>
  <c r="AT79" i="3"/>
  <c r="U82" i="3"/>
  <c r="V82" i="3" s="1"/>
  <c r="S83" i="3"/>
  <c r="T83" i="3" s="1"/>
  <c r="AC83" i="3"/>
  <c r="AN88" i="3"/>
  <c r="AO88" i="3" s="1"/>
  <c r="W83" i="3"/>
  <c r="AL92" i="8"/>
  <c r="AM92" i="8"/>
  <c r="AK92" i="8"/>
  <c r="AY90" i="8"/>
  <c r="O592" i="9"/>
  <c r="Q592" i="9" s="1"/>
  <c r="P592" i="9"/>
  <c r="R592" i="9" s="1"/>
  <c r="I593" i="9"/>
  <c r="J593" i="9" s="1"/>
  <c r="K593" i="9"/>
  <c r="L593" i="9" s="1"/>
  <c r="C595" i="9"/>
  <c r="D595" i="9" s="1"/>
  <c r="E595" i="9"/>
  <c r="F595" i="9" s="1"/>
  <c r="A596" i="9"/>
  <c r="O591" i="9"/>
  <c r="Q591" i="9" s="1"/>
  <c r="P591" i="9"/>
  <c r="R591" i="9" s="1"/>
  <c r="I594" i="9"/>
  <c r="J594" i="9" s="1"/>
  <c r="N594" i="9" s="1"/>
  <c r="K594" i="9"/>
  <c r="L594" i="9" s="1"/>
  <c r="AY91" i="8"/>
  <c r="R91" i="8"/>
  <c r="U91" i="8"/>
  <c r="BB91" i="8"/>
  <c r="O92" i="8"/>
  <c r="BB92" i="8" s="1"/>
  <c r="AX92" i="8"/>
  <c r="K93" i="8"/>
  <c r="L93" i="8" s="1"/>
  <c r="G93" i="8" s="1"/>
  <c r="H93" i="8" s="1"/>
  <c r="AS92" i="8"/>
  <c r="AV92" i="8" s="1"/>
  <c r="AW92" i="8" s="1"/>
  <c r="N93" i="8"/>
  <c r="F95" i="8"/>
  <c r="BA94" i="8"/>
  <c r="C98" i="8"/>
  <c r="B97" i="8"/>
  <c r="J94" i="8"/>
  <c r="D95" i="8"/>
  <c r="K445" i="9"/>
  <c r="L445" i="9" s="1"/>
  <c r="I445" i="9"/>
  <c r="J445" i="9" s="1"/>
  <c r="N445" i="9" s="1"/>
  <c r="G446" i="9"/>
  <c r="O443" i="9"/>
  <c r="Q443" i="9" s="1"/>
  <c r="P443" i="9"/>
  <c r="R443" i="9" s="1"/>
  <c r="A448" i="9"/>
  <c r="E447" i="9"/>
  <c r="F447" i="9" s="1"/>
  <c r="C447" i="9"/>
  <c r="D447" i="9" s="1"/>
  <c r="P444" i="9"/>
  <c r="R444" i="9" s="1"/>
  <c r="O444" i="9"/>
  <c r="Q444" i="9" s="1"/>
  <c r="O91" i="9"/>
  <c r="Q91" i="9" s="1"/>
  <c r="N93" i="9"/>
  <c r="N92" i="9"/>
  <c r="P92" i="9" s="1"/>
  <c r="R92" i="9" s="1"/>
  <c r="G94" i="9"/>
  <c r="E95" i="9"/>
  <c r="F95" i="9" s="1"/>
  <c r="C95" i="9"/>
  <c r="D95" i="9" s="1"/>
  <c r="G95" i="9" s="1"/>
  <c r="A96" i="9"/>
  <c r="O84" i="3"/>
  <c r="R84" i="3" s="1"/>
  <c r="Z84" i="3" s="1"/>
  <c r="G187" i="3"/>
  <c r="AE88" i="3"/>
  <c r="L86" i="3"/>
  <c r="AG87" i="3"/>
  <c r="AF87" i="3"/>
  <c r="AQ88" i="3"/>
  <c r="F89" i="3"/>
  <c r="AB89" i="3" s="1"/>
  <c r="H88" i="3"/>
  <c r="I88" i="3" l="1"/>
  <c r="AI88" i="3"/>
  <c r="AP81" i="3"/>
  <c r="AT81" i="3"/>
  <c r="AR81" i="3"/>
  <c r="AS81" i="3" s="1"/>
  <c r="AT80" i="3"/>
  <c r="AP80" i="3"/>
  <c r="AR80" i="3"/>
  <c r="AS80" i="3" s="1"/>
  <c r="AD82" i="3"/>
  <c r="AJ82" i="3" s="1"/>
  <c r="N86" i="3"/>
  <c r="M86" i="3"/>
  <c r="U83" i="3"/>
  <c r="V83" i="3" s="1"/>
  <c r="S84" i="3"/>
  <c r="T84" i="3" s="1"/>
  <c r="AC84" i="3"/>
  <c r="AJ92" i="8"/>
  <c r="V91" i="8"/>
  <c r="X91" i="8" s="1"/>
  <c r="AP91" i="8"/>
  <c r="AQ91" i="8" s="1"/>
  <c r="AL93" i="8"/>
  <c r="AM93" i="8"/>
  <c r="AK93" i="8"/>
  <c r="BC91" i="8"/>
  <c r="AY92" i="8"/>
  <c r="U92" i="8"/>
  <c r="O594" i="9"/>
  <c r="Q594" i="9" s="1"/>
  <c r="C596" i="9"/>
  <c r="D596" i="9" s="1"/>
  <c r="E596" i="9"/>
  <c r="F596" i="9" s="1"/>
  <c r="A597" i="9"/>
  <c r="G595" i="9"/>
  <c r="N593" i="9"/>
  <c r="P594" i="9" s="1"/>
  <c r="R594" i="9" s="1"/>
  <c r="R92" i="8"/>
  <c r="AS93" i="8"/>
  <c r="AV93" i="8" s="1"/>
  <c r="AW93" i="8" s="1"/>
  <c r="AX93" i="8"/>
  <c r="K94" i="8"/>
  <c r="L94" i="8" s="1"/>
  <c r="G94" i="8" s="1"/>
  <c r="H94" i="8" s="1"/>
  <c r="O93" i="8"/>
  <c r="BB93" i="8" s="1"/>
  <c r="F96" i="8"/>
  <c r="N94" i="8"/>
  <c r="J95" i="8"/>
  <c r="D96" i="8"/>
  <c r="B98" i="8"/>
  <c r="C99" i="8"/>
  <c r="W84" i="3"/>
  <c r="O445" i="9"/>
  <c r="Q445" i="9" s="1"/>
  <c r="P445" i="9"/>
  <c r="R445" i="9" s="1"/>
  <c r="G447" i="9"/>
  <c r="A449" i="9"/>
  <c r="C448" i="9"/>
  <c r="D448" i="9" s="1"/>
  <c r="E448" i="9"/>
  <c r="F448" i="9" s="1"/>
  <c r="I446" i="9"/>
  <c r="J446" i="9" s="1"/>
  <c r="K446" i="9"/>
  <c r="L446" i="9" s="1"/>
  <c r="P93" i="9"/>
  <c r="R93" i="9" s="1"/>
  <c r="O92" i="9"/>
  <c r="Q92" i="9" s="1"/>
  <c r="O93" i="9"/>
  <c r="Q93" i="9" s="1"/>
  <c r="I94" i="9"/>
  <c r="J94" i="9" s="1"/>
  <c r="K94" i="9"/>
  <c r="L94" i="9" s="1"/>
  <c r="I95" i="9"/>
  <c r="K95" i="9"/>
  <c r="L95" i="9" s="1"/>
  <c r="J95" i="9"/>
  <c r="C96" i="9"/>
  <c r="D96" i="9" s="1"/>
  <c r="E96" i="9"/>
  <c r="F96" i="9" s="1"/>
  <c r="A97" i="9"/>
  <c r="O85" i="3"/>
  <c r="R85" i="3" s="1"/>
  <c r="Z85" i="3" s="1"/>
  <c r="AN89" i="3"/>
  <c r="AO89" i="3" s="1"/>
  <c r="F90" i="3"/>
  <c r="AB90" i="3" s="1"/>
  <c r="G188" i="3"/>
  <c r="AE89" i="3"/>
  <c r="L87" i="3"/>
  <c r="AG88" i="3"/>
  <c r="AF88" i="3"/>
  <c r="AH87" i="3"/>
  <c r="AQ89" i="3"/>
  <c r="H89" i="3"/>
  <c r="I89" i="3" l="1"/>
  <c r="AI89" i="3"/>
  <c r="AP82" i="3"/>
  <c r="AR82" i="3"/>
  <c r="AS82" i="3" s="1"/>
  <c r="AT82" i="3"/>
  <c r="AD83" i="3"/>
  <c r="AJ83" i="3" s="1"/>
  <c r="U84" i="3"/>
  <c r="V84" i="3" s="1"/>
  <c r="N87" i="3"/>
  <c r="M87" i="3"/>
  <c r="W85" i="3"/>
  <c r="AC85" i="3"/>
  <c r="AP92" i="8"/>
  <c r="AQ92" i="8" s="1"/>
  <c r="AJ93" i="8"/>
  <c r="U93" i="8"/>
  <c r="V93" i="8" s="1"/>
  <c r="X93" i="8" s="1"/>
  <c r="AJ94" i="8"/>
  <c r="AM94" i="8"/>
  <c r="AP94" i="8"/>
  <c r="AK94" i="8"/>
  <c r="AL94" i="8"/>
  <c r="V92" i="8"/>
  <c r="X92" i="8" s="1"/>
  <c r="BC92" i="8"/>
  <c r="P593" i="9"/>
  <c r="R593" i="9" s="1"/>
  <c r="O593" i="9"/>
  <c r="Q593" i="9" s="1"/>
  <c r="K595" i="9"/>
  <c r="L595" i="9" s="1"/>
  <c r="I595" i="9"/>
  <c r="J595" i="9" s="1"/>
  <c r="N595" i="9" s="1"/>
  <c r="C597" i="9"/>
  <c r="D597" i="9" s="1"/>
  <c r="A598" i="9"/>
  <c r="E597" i="9"/>
  <c r="F597" i="9" s="1"/>
  <c r="G596" i="9"/>
  <c r="R93" i="8"/>
  <c r="O94" i="8"/>
  <c r="U94" i="8" s="1"/>
  <c r="AO94" i="8" s="1"/>
  <c r="AX94" i="8"/>
  <c r="AY93" i="8"/>
  <c r="AS94" i="8"/>
  <c r="F97" i="8"/>
  <c r="C100" i="8"/>
  <c r="B99" i="8"/>
  <c r="D97" i="8"/>
  <c r="J96" i="8"/>
  <c r="K95" i="8"/>
  <c r="L95" i="8" s="1"/>
  <c r="G95" i="8" s="1"/>
  <c r="H95" i="8" s="1"/>
  <c r="N95" i="8"/>
  <c r="N446" i="9"/>
  <c r="G448" i="9"/>
  <c r="C449" i="9"/>
  <c r="D449" i="9" s="1"/>
  <c r="A450" i="9"/>
  <c r="E449" i="9"/>
  <c r="F449" i="9" s="1"/>
  <c r="I447" i="9"/>
  <c r="J447" i="9" s="1"/>
  <c r="K447" i="9"/>
  <c r="L447" i="9" s="1"/>
  <c r="N95" i="9"/>
  <c r="N94" i="9"/>
  <c r="P94" i="9" s="1"/>
  <c r="R94" i="9" s="1"/>
  <c r="O95" i="9"/>
  <c r="Q95" i="9" s="1"/>
  <c r="G96" i="9"/>
  <c r="E97" i="9"/>
  <c r="F97" i="9" s="1"/>
  <c r="C97" i="9"/>
  <c r="D97" i="9" s="1"/>
  <c r="A98" i="9"/>
  <c r="S85" i="3"/>
  <c r="T85" i="3" s="1"/>
  <c r="O86" i="3"/>
  <c r="R86" i="3" s="1"/>
  <c r="Z86" i="3" s="1"/>
  <c r="AQ90" i="3"/>
  <c r="AN90" i="3"/>
  <c r="AO90" i="3" s="1"/>
  <c r="AE90" i="3"/>
  <c r="F91" i="3"/>
  <c r="AB91" i="3" s="1"/>
  <c r="H90" i="3"/>
  <c r="G189" i="3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G370" i="3" s="1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G385" i="3" s="1"/>
  <c r="G386" i="3" s="1"/>
  <c r="G387" i="3" s="1"/>
  <c r="G388" i="3" s="1"/>
  <c r="G389" i="3" s="1"/>
  <c r="G390" i="3" s="1"/>
  <c r="G391" i="3" s="1"/>
  <c r="G392" i="3" s="1"/>
  <c r="G393" i="3" s="1"/>
  <c r="G394" i="3" s="1"/>
  <c r="G395" i="3" s="1"/>
  <c r="G396" i="3" s="1"/>
  <c r="G397" i="3" s="1"/>
  <c r="G398" i="3" s="1"/>
  <c r="G399" i="3" s="1"/>
  <c r="G400" i="3" s="1"/>
  <c r="G401" i="3" s="1"/>
  <c r="G402" i="3" s="1"/>
  <c r="G403" i="3" s="1"/>
  <c r="G404" i="3" s="1"/>
  <c r="G405" i="3" s="1"/>
  <c r="G406" i="3" s="1"/>
  <c r="G407" i="3" s="1"/>
  <c r="G408" i="3" s="1"/>
  <c r="G409" i="3" s="1"/>
  <c r="G410" i="3" s="1"/>
  <c r="G411" i="3" s="1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G424" i="3" s="1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G438" i="3" s="1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G449" i="3" s="1"/>
  <c r="G450" i="3" s="1"/>
  <c r="G451" i="3" s="1"/>
  <c r="G452" i="3" s="1"/>
  <c r="G453" i="3" s="1"/>
  <c r="G454" i="3" s="1"/>
  <c r="G455" i="3" s="1"/>
  <c r="G456" i="3" s="1"/>
  <c r="G457" i="3" s="1"/>
  <c r="G458" i="3" s="1"/>
  <c r="G459" i="3" s="1"/>
  <c r="G460" i="3" s="1"/>
  <c r="G461" i="3" s="1"/>
  <c r="G462" i="3" s="1"/>
  <c r="G463" i="3" s="1"/>
  <c r="G464" i="3" s="1"/>
  <c r="G465" i="3" s="1"/>
  <c r="G466" i="3" s="1"/>
  <c r="G467" i="3" s="1"/>
  <c r="G468" i="3" s="1"/>
  <c r="G469" i="3" s="1"/>
  <c r="G470" i="3" s="1"/>
  <c r="G471" i="3" s="1"/>
  <c r="G472" i="3" s="1"/>
  <c r="G473" i="3" s="1"/>
  <c r="G474" i="3" s="1"/>
  <c r="G475" i="3" s="1"/>
  <c r="G476" i="3" s="1"/>
  <c r="G477" i="3" s="1"/>
  <c r="G478" i="3" s="1"/>
  <c r="G479" i="3" s="1"/>
  <c r="G480" i="3" s="1"/>
  <c r="G481" i="3" s="1"/>
  <c r="G482" i="3" s="1"/>
  <c r="G483" i="3" s="1"/>
  <c r="G484" i="3" s="1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G497" i="3" s="1"/>
  <c r="G498" i="3" s="1"/>
  <c r="G499" i="3" s="1"/>
  <c r="G500" i="3" s="1"/>
  <c r="G501" i="3" s="1"/>
  <c r="G502" i="3" s="1"/>
  <c r="G503" i="3" s="1"/>
  <c r="G504" i="3" s="1"/>
  <c r="G505" i="3" s="1"/>
  <c r="G506" i="3" s="1"/>
  <c r="G507" i="3" s="1"/>
  <c r="G508" i="3" s="1"/>
  <c r="G509" i="3" s="1"/>
  <c r="G510" i="3" s="1"/>
  <c r="G511" i="3" s="1"/>
  <c r="G512" i="3" s="1"/>
  <c r="G513" i="3" s="1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G525" i="3" s="1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G537" i="3" s="1"/>
  <c r="G538" i="3" s="1"/>
  <c r="G539" i="3" s="1"/>
  <c r="G540" i="3" s="1"/>
  <c r="G541" i="3" s="1"/>
  <c r="G542" i="3" s="1"/>
  <c r="G543" i="3" s="1"/>
  <c r="G544" i="3" s="1"/>
  <c r="G545" i="3" s="1"/>
  <c r="G546" i="3" s="1"/>
  <c r="G547" i="3" s="1"/>
  <c r="G548" i="3" s="1"/>
  <c r="G549" i="3" s="1"/>
  <c r="G550" i="3" s="1"/>
  <c r="G551" i="3" s="1"/>
  <c r="G552" i="3" s="1"/>
  <c r="G553" i="3" s="1"/>
  <c r="G554" i="3" s="1"/>
  <c r="G555" i="3" s="1"/>
  <c r="G556" i="3" s="1"/>
  <c r="G557" i="3" s="1"/>
  <c r="G558" i="3" s="1"/>
  <c r="G559" i="3" s="1"/>
  <c r="G560" i="3" s="1"/>
  <c r="G561" i="3" s="1"/>
  <c r="G562" i="3" s="1"/>
  <c r="G563" i="3" s="1"/>
  <c r="G564" i="3" s="1"/>
  <c r="G565" i="3" s="1"/>
  <c r="G566" i="3" s="1"/>
  <c r="G567" i="3" s="1"/>
  <c r="G568" i="3" s="1"/>
  <c r="G569" i="3" s="1"/>
  <c r="G570" i="3" s="1"/>
  <c r="G571" i="3" s="1"/>
  <c r="G572" i="3" s="1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G593" i="3" s="1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G605" i="3" s="1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G616" i="3" s="1"/>
  <c r="G617" i="3" s="1"/>
  <c r="G618" i="3" s="1"/>
  <c r="G619" i="3" s="1"/>
  <c r="G620" i="3" s="1"/>
  <c r="G621" i="3" s="1"/>
  <c r="G622" i="3" s="1"/>
  <c r="G623" i="3" s="1"/>
  <c r="G624" i="3" s="1"/>
  <c r="G625" i="3" s="1"/>
  <c r="G626" i="3" s="1"/>
  <c r="G627" i="3" s="1"/>
  <c r="G628" i="3" s="1"/>
  <c r="G629" i="3" s="1"/>
  <c r="G630" i="3" s="1"/>
  <c r="G631" i="3" s="1"/>
  <c r="G632" i="3" s="1"/>
  <c r="G633" i="3" s="1"/>
  <c r="G634" i="3" s="1"/>
  <c r="G635" i="3" s="1"/>
  <c r="G636" i="3" s="1"/>
  <c r="G637" i="3" s="1"/>
  <c r="G638" i="3" s="1"/>
  <c r="G639" i="3" s="1"/>
  <c r="G640" i="3" s="1"/>
  <c r="G641" i="3" s="1"/>
  <c r="G642" i="3" s="1"/>
  <c r="G643" i="3" s="1"/>
  <c r="G644" i="3" s="1"/>
  <c r="G645" i="3" s="1"/>
  <c r="G646" i="3" s="1"/>
  <c r="G647" i="3" s="1"/>
  <c r="G648" i="3" s="1"/>
  <c r="G649" i="3" s="1"/>
  <c r="G650" i="3" s="1"/>
  <c r="G651" i="3" s="1"/>
  <c r="G652" i="3" s="1"/>
  <c r="G653" i="3" s="1"/>
  <c r="G654" i="3" s="1"/>
  <c r="G655" i="3" s="1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G669" i="3" s="1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G682" i="3" s="1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G696" i="3" s="1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G712" i="3" s="1"/>
  <c r="G713" i="3" s="1"/>
  <c r="G714" i="3" s="1"/>
  <c r="G715" i="3" s="1"/>
  <c r="G716" i="3" s="1"/>
  <c r="G717" i="3" s="1"/>
  <c r="G718" i="3" s="1"/>
  <c r="G719" i="3" s="1"/>
  <c r="G720" i="3" s="1"/>
  <c r="G721" i="3" s="1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G732" i="3" s="1"/>
  <c r="G733" i="3" s="1"/>
  <c r="G734" i="3" s="1"/>
  <c r="G735" i="3" s="1"/>
  <c r="G736" i="3" s="1"/>
  <c r="G737" i="3" s="1"/>
  <c r="G738" i="3" s="1"/>
  <c r="G739" i="3" s="1"/>
  <c r="G740" i="3" s="1"/>
  <c r="G741" i="3" s="1"/>
  <c r="G742" i="3" s="1"/>
  <c r="G743" i="3" s="1"/>
  <c r="G744" i="3" s="1"/>
  <c r="G745" i="3" s="1"/>
  <c r="G746" i="3" s="1"/>
  <c r="G747" i="3" s="1"/>
  <c r="G748" i="3" s="1"/>
  <c r="G749" i="3" s="1"/>
  <c r="G750" i="3" s="1"/>
  <c r="G751" i="3" s="1"/>
  <c r="G752" i="3" s="1"/>
  <c r="G753" i="3" s="1"/>
  <c r="G754" i="3" s="1"/>
  <c r="G755" i="3" s="1"/>
  <c r="G756" i="3" s="1"/>
  <c r="G757" i="3" s="1"/>
  <c r="G758" i="3" s="1"/>
  <c r="G759" i="3" s="1"/>
  <c r="G760" i="3" s="1"/>
  <c r="G761" i="3" s="1"/>
  <c r="G762" i="3" s="1"/>
  <c r="G763" i="3" s="1"/>
  <c r="G764" i="3" s="1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G775" i="3" s="1"/>
  <c r="G776" i="3" s="1"/>
  <c r="G777" i="3" s="1"/>
  <c r="G778" i="3" s="1"/>
  <c r="G779" i="3" s="1"/>
  <c r="G780" i="3" s="1"/>
  <c r="G781" i="3" s="1"/>
  <c r="G782" i="3" s="1"/>
  <c r="G783" i="3" s="1"/>
  <c r="G784" i="3" s="1"/>
  <c r="G785" i="3" s="1"/>
  <c r="G786" i="3" s="1"/>
  <c r="G787" i="3" s="1"/>
  <c r="G788" i="3" s="1"/>
  <c r="G789" i="3" s="1"/>
  <c r="G790" i="3" s="1"/>
  <c r="G791" i="3" s="1"/>
  <c r="G792" i="3" s="1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G804" i="3" s="1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G818" i="3" s="1"/>
  <c r="G819" i="3" s="1"/>
  <c r="G820" i="3" s="1"/>
  <c r="G821" i="3" s="1"/>
  <c r="G822" i="3" s="1"/>
  <c r="G823" i="3" s="1"/>
  <c r="G824" i="3" s="1"/>
  <c r="G825" i="3" s="1"/>
  <c r="G826" i="3" s="1"/>
  <c r="G827" i="3" s="1"/>
  <c r="G828" i="3" s="1"/>
  <c r="G829" i="3" s="1"/>
  <c r="G830" i="3" s="1"/>
  <c r="G831" i="3" s="1"/>
  <c r="G832" i="3" s="1"/>
  <c r="G833" i="3" s="1"/>
  <c r="G834" i="3" s="1"/>
  <c r="G835" i="3" s="1"/>
  <c r="G836" i="3" s="1"/>
  <c r="AH88" i="3"/>
  <c r="L88" i="3"/>
  <c r="AG89" i="3"/>
  <c r="AF89" i="3"/>
  <c r="I90" i="3" l="1"/>
  <c r="AI90" i="3"/>
  <c r="AP83" i="3"/>
  <c r="AT83" i="3"/>
  <c r="AR83" i="3"/>
  <c r="AS83" i="3" s="1"/>
  <c r="AD84" i="3"/>
  <c r="AJ84" i="3" s="1"/>
  <c r="N88" i="3"/>
  <c r="M88" i="3"/>
  <c r="AC86" i="3"/>
  <c r="O87" i="3"/>
  <c r="R87" i="3" s="1"/>
  <c r="Z87" i="3" s="1"/>
  <c r="AQ94" i="8"/>
  <c r="BC93" i="8"/>
  <c r="AP93" i="8"/>
  <c r="AQ93" i="8" s="1"/>
  <c r="AM95" i="8"/>
  <c r="AK95" i="8"/>
  <c r="AL95" i="8"/>
  <c r="AS95" i="8"/>
  <c r="AV95" i="8" s="1"/>
  <c r="AW95" i="8" s="1"/>
  <c r="G837" i="3"/>
  <c r="I596" i="9"/>
  <c r="J596" i="9" s="1"/>
  <c r="K596" i="9"/>
  <c r="L596" i="9" s="1"/>
  <c r="E598" i="9"/>
  <c r="F598" i="9" s="1"/>
  <c r="C598" i="9"/>
  <c r="D598" i="9" s="1"/>
  <c r="G598" i="9" s="1"/>
  <c r="A599" i="9"/>
  <c r="G597" i="9"/>
  <c r="O595" i="9"/>
  <c r="Q595" i="9" s="1"/>
  <c r="P595" i="9"/>
  <c r="R595" i="9" s="1"/>
  <c r="R94" i="8"/>
  <c r="O95" i="8"/>
  <c r="Q95" i="8" s="1"/>
  <c r="AI95" i="8" s="1"/>
  <c r="AX95" i="8"/>
  <c r="BB94" i="8"/>
  <c r="BC94" i="8"/>
  <c r="V94" i="8"/>
  <c r="X94" i="8" s="1"/>
  <c r="AV94" i="8"/>
  <c r="AW94" i="8" s="1"/>
  <c r="AY94" i="8" s="1"/>
  <c r="F98" i="8"/>
  <c r="K96" i="8"/>
  <c r="L96" i="8" s="1"/>
  <c r="G96" i="8" s="1"/>
  <c r="H96" i="8" s="1"/>
  <c r="N96" i="8"/>
  <c r="D98" i="8"/>
  <c r="J97" i="8"/>
  <c r="B100" i="8"/>
  <c r="C101" i="8"/>
  <c r="N447" i="9"/>
  <c r="O447" i="9"/>
  <c r="Q447" i="9" s="1"/>
  <c r="P447" i="9"/>
  <c r="R447" i="9" s="1"/>
  <c r="E450" i="9"/>
  <c r="F450" i="9" s="1"/>
  <c r="C450" i="9"/>
  <c r="D450" i="9" s="1"/>
  <c r="G450" i="9" s="1"/>
  <c r="A451" i="9"/>
  <c r="I448" i="9"/>
  <c r="J448" i="9" s="1"/>
  <c r="N448" i="9" s="1"/>
  <c r="K448" i="9"/>
  <c r="L448" i="9" s="1"/>
  <c r="G449" i="9"/>
  <c r="P446" i="9"/>
  <c r="R446" i="9" s="1"/>
  <c r="O446" i="9"/>
  <c r="Q446" i="9" s="1"/>
  <c r="P95" i="9"/>
  <c r="R95" i="9" s="1"/>
  <c r="O94" i="9"/>
  <c r="Q94" i="9" s="1"/>
  <c r="I96" i="9"/>
  <c r="J96" i="9" s="1"/>
  <c r="K96" i="9"/>
  <c r="L96" i="9" s="1"/>
  <c r="G97" i="9"/>
  <c r="C98" i="9"/>
  <c r="D98" i="9" s="1"/>
  <c r="E98" i="9"/>
  <c r="F98" i="9" s="1"/>
  <c r="A99" i="9"/>
  <c r="U85" i="3"/>
  <c r="V85" i="3" s="1"/>
  <c r="AD85" i="3" s="1"/>
  <c r="W86" i="3"/>
  <c r="S86" i="3"/>
  <c r="AG90" i="3"/>
  <c r="AF90" i="3"/>
  <c r="H91" i="3"/>
  <c r="F92" i="3"/>
  <c r="AB92" i="3" s="1"/>
  <c r="AE91" i="3"/>
  <c r="AN91" i="3"/>
  <c r="AO91" i="3" s="1"/>
  <c r="AQ91" i="3"/>
  <c r="L89" i="3"/>
  <c r="AH89" i="3"/>
  <c r="I91" i="3" l="1"/>
  <c r="AI91" i="3"/>
  <c r="AR84" i="3"/>
  <c r="AS84" i="3" s="1"/>
  <c r="AT84" i="3"/>
  <c r="AP84" i="3"/>
  <c r="S87" i="3"/>
  <c r="T87" i="3" s="1"/>
  <c r="M89" i="3"/>
  <c r="N89" i="3"/>
  <c r="W87" i="3"/>
  <c r="AC87" i="3"/>
  <c r="AJ85" i="3"/>
  <c r="AJ95" i="8"/>
  <c r="AM96" i="8"/>
  <c r="AK96" i="8"/>
  <c r="AL96" i="8"/>
  <c r="P95" i="8"/>
  <c r="AH95" i="8" s="1"/>
  <c r="U95" i="8"/>
  <c r="AP95" i="8" s="1"/>
  <c r="G838" i="3"/>
  <c r="I597" i="9"/>
  <c r="J597" i="9" s="1"/>
  <c r="K597" i="9"/>
  <c r="L597" i="9" s="1"/>
  <c r="C599" i="9"/>
  <c r="D599" i="9" s="1"/>
  <c r="E599" i="9"/>
  <c r="F599" i="9" s="1"/>
  <c r="A600" i="9"/>
  <c r="I598" i="9"/>
  <c r="J598" i="9" s="1"/>
  <c r="K598" i="9"/>
  <c r="L598" i="9" s="1"/>
  <c r="N596" i="9"/>
  <c r="R95" i="8"/>
  <c r="O96" i="8"/>
  <c r="P96" i="8" s="1"/>
  <c r="AH96" i="8" s="1"/>
  <c r="AY95" i="8"/>
  <c r="AX96" i="8"/>
  <c r="V2" i="8"/>
  <c r="AS96" i="8"/>
  <c r="AV96" i="8" s="1"/>
  <c r="AW96" i="8" s="1"/>
  <c r="F99" i="8"/>
  <c r="L90" i="3"/>
  <c r="U87" i="3"/>
  <c r="V87" i="3" s="1"/>
  <c r="AD87" i="3" s="1"/>
  <c r="C102" i="8"/>
  <c r="D99" i="8"/>
  <c r="J98" i="8"/>
  <c r="B101" i="8"/>
  <c r="K97" i="8"/>
  <c r="L97" i="8" s="1"/>
  <c r="G97" i="8" s="1"/>
  <c r="H97" i="8" s="1"/>
  <c r="N97" i="8"/>
  <c r="O448" i="9"/>
  <c r="Q448" i="9" s="1"/>
  <c r="P448" i="9"/>
  <c r="R448" i="9" s="1"/>
  <c r="I450" i="9"/>
  <c r="J450" i="9" s="1"/>
  <c r="K450" i="9"/>
  <c r="L450" i="9" s="1"/>
  <c r="I449" i="9"/>
  <c r="J449" i="9" s="1"/>
  <c r="K449" i="9"/>
  <c r="L449" i="9" s="1"/>
  <c r="A452" i="9"/>
  <c r="C451" i="9"/>
  <c r="D451" i="9" s="1"/>
  <c r="E451" i="9"/>
  <c r="F451" i="9" s="1"/>
  <c r="K97" i="9"/>
  <c r="L97" i="9" s="1"/>
  <c r="I97" i="9"/>
  <c r="J97" i="9" s="1"/>
  <c r="N96" i="9"/>
  <c r="P96" i="9" s="1"/>
  <c r="R96" i="9" s="1"/>
  <c r="G98" i="9"/>
  <c r="E99" i="9"/>
  <c r="F99" i="9" s="1"/>
  <c r="C99" i="9"/>
  <c r="D99" i="9" s="1"/>
  <c r="A100" i="9"/>
  <c r="AH90" i="3"/>
  <c r="T86" i="3"/>
  <c r="U86" i="3"/>
  <c r="O88" i="3"/>
  <c r="R88" i="3" s="1"/>
  <c r="Z88" i="3" s="1"/>
  <c r="AF91" i="3"/>
  <c r="AG91" i="3"/>
  <c r="AN92" i="3"/>
  <c r="AO92" i="3" s="1"/>
  <c r="H92" i="3"/>
  <c r="F93" i="3"/>
  <c r="AB93" i="3" s="1"/>
  <c r="AE92" i="3"/>
  <c r="AQ92" i="3"/>
  <c r="I92" i="3" l="1"/>
  <c r="AI92" i="3"/>
  <c r="M90" i="3"/>
  <c r="N90" i="3"/>
  <c r="AC88" i="3"/>
  <c r="AP85" i="3"/>
  <c r="AR85" i="3"/>
  <c r="AS85" i="3" s="1"/>
  <c r="AT85" i="3"/>
  <c r="V86" i="3"/>
  <c r="AD86" i="3" s="1"/>
  <c r="AJ87" i="3"/>
  <c r="AJ96" i="8"/>
  <c r="AQ95" i="8"/>
  <c r="AM97" i="8"/>
  <c r="AK97" i="8"/>
  <c r="AL97" i="8"/>
  <c r="AJ97" i="8"/>
  <c r="V95" i="8"/>
  <c r="X95" i="8" s="1"/>
  <c r="AO95" i="8"/>
  <c r="AR95" i="8" s="1"/>
  <c r="U96" i="8"/>
  <c r="Q96" i="8"/>
  <c r="AI96" i="8" s="1"/>
  <c r="G839" i="3"/>
  <c r="O596" i="9"/>
  <c r="Q596" i="9" s="1"/>
  <c r="P596" i="9"/>
  <c r="R596" i="9" s="1"/>
  <c r="C600" i="9"/>
  <c r="D600" i="9" s="1"/>
  <c r="E600" i="9"/>
  <c r="F600" i="9" s="1"/>
  <c r="A601" i="9"/>
  <c r="N598" i="9"/>
  <c r="G599" i="9"/>
  <c r="N597" i="9"/>
  <c r="R96" i="8"/>
  <c r="O97" i="8"/>
  <c r="P97" i="8" s="1"/>
  <c r="AH97" i="8" s="1"/>
  <c r="AS97" i="8"/>
  <c r="AV97" i="8" s="1"/>
  <c r="AW97" i="8" s="1"/>
  <c r="AX97" i="8"/>
  <c r="AY96" i="8"/>
  <c r="F100" i="8"/>
  <c r="B102" i="8"/>
  <c r="D100" i="8"/>
  <c r="J99" i="8"/>
  <c r="K98" i="8"/>
  <c r="L98" i="8" s="1"/>
  <c r="G98" i="8" s="1"/>
  <c r="H98" i="8" s="1"/>
  <c r="N98" i="8"/>
  <c r="C103" i="8"/>
  <c r="G451" i="9"/>
  <c r="K451" i="9"/>
  <c r="L451" i="9" s="1"/>
  <c r="I451" i="9"/>
  <c r="J451" i="9" s="1"/>
  <c r="A453" i="9"/>
  <c r="C452" i="9"/>
  <c r="D452" i="9" s="1"/>
  <c r="E452" i="9"/>
  <c r="F452" i="9" s="1"/>
  <c r="N449" i="9"/>
  <c r="N450" i="9"/>
  <c r="O96" i="9"/>
  <c r="Q96" i="9" s="1"/>
  <c r="N97" i="9"/>
  <c r="P97" i="9" s="1"/>
  <c r="R97" i="9" s="1"/>
  <c r="I98" i="9"/>
  <c r="K98" i="9"/>
  <c r="J98" i="9"/>
  <c r="L98" i="9"/>
  <c r="G99" i="9"/>
  <c r="E100" i="9"/>
  <c r="F100" i="9" s="1"/>
  <c r="C100" i="9"/>
  <c r="D100" i="9" s="1"/>
  <c r="A101" i="9"/>
  <c r="L91" i="3"/>
  <c r="AH91" i="3"/>
  <c r="O89" i="3"/>
  <c r="R89" i="3" s="1"/>
  <c r="Z89" i="3" s="1"/>
  <c r="AQ93" i="3"/>
  <c r="F94" i="3"/>
  <c r="AB94" i="3" s="1"/>
  <c r="H93" i="3"/>
  <c r="AE93" i="3"/>
  <c r="AN93" i="3"/>
  <c r="AO93" i="3" s="1"/>
  <c r="AF92" i="3"/>
  <c r="AG92" i="3"/>
  <c r="S88" i="3"/>
  <c r="W88" i="3"/>
  <c r="O90" i="3"/>
  <c r="R90" i="3" s="1"/>
  <c r="Z90" i="3" s="1"/>
  <c r="I93" i="3" l="1"/>
  <c r="AI93" i="3"/>
  <c r="M91" i="3"/>
  <c r="N91" i="3"/>
  <c r="AC90" i="3"/>
  <c r="S89" i="3"/>
  <c r="T89" i="3" s="1"/>
  <c r="AC89" i="3"/>
  <c r="AP87" i="3"/>
  <c r="AT87" i="3"/>
  <c r="AJ86" i="3"/>
  <c r="AO96" i="8"/>
  <c r="AP96" i="8"/>
  <c r="AQ96" i="8" s="1"/>
  <c r="AK98" i="8"/>
  <c r="AM98" i="8"/>
  <c r="AL98" i="8"/>
  <c r="V96" i="8"/>
  <c r="X96" i="8" s="1"/>
  <c r="AY97" i="8"/>
  <c r="U97" i="8"/>
  <c r="V97" i="8" s="1"/>
  <c r="X97" i="8" s="1"/>
  <c r="Q97" i="8"/>
  <c r="AI97" i="8" s="1"/>
  <c r="G840" i="3"/>
  <c r="K599" i="9"/>
  <c r="L599" i="9" s="1"/>
  <c r="I599" i="9"/>
  <c r="J599" i="9" s="1"/>
  <c r="N599" i="9" s="1"/>
  <c r="C601" i="9"/>
  <c r="D601" i="9" s="1"/>
  <c r="E601" i="9"/>
  <c r="F601" i="9" s="1"/>
  <c r="A602" i="9"/>
  <c r="P597" i="9"/>
  <c r="R597" i="9" s="1"/>
  <c r="O597" i="9"/>
  <c r="Q597" i="9" s="1"/>
  <c r="P598" i="9"/>
  <c r="R598" i="9" s="1"/>
  <c r="O598" i="9"/>
  <c r="Q598" i="9" s="1"/>
  <c r="G600" i="9"/>
  <c r="R97" i="8"/>
  <c r="O98" i="8"/>
  <c r="U98" i="8" s="1"/>
  <c r="AO98" i="8" s="1"/>
  <c r="AX98" i="8"/>
  <c r="AS98" i="8"/>
  <c r="AV98" i="8" s="1"/>
  <c r="AW98" i="8" s="1"/>
  <c r="F101" i="8"/>
  <c r="O91" i="3"/>
  <c r="R91" i="3" s="1"/>
  <c r="Z91" i="3" s="1"/>
  <c r="K99" i="8"/>
  <c r="L99" i="8" s="1"/>
  <c r="G99" i="8" s="1"/>
  <c r="H99" i="8" s="1"/>
  <c r="N99" i="8"/>
  <c r="C104" i="8"/>
  <c r="J100" i="8"/>
  <c r="D101" i="8"/>
  <c r="B103" i="8"/>
  <c r="N451" i="9"/>
  <c r="O449" i="9"/>
  <c r="Q449" i="9" s="1"/>
  <c r="P449" i="9"/>
  <c r="R449" i="9" s="1"/>
  <c r="O451" i="9"/>
  <c r="Q451" i="9" s="1"/>
  <c r="P451" i="9"/>
  <c r="R451" i="9" s="1"/>
  <c r="S96" i="8" s="1"/>
  <c r="P450" i="9"/>
  <c r="R450" i="9" s="1"/>
  <c r="S97" i="8" s="1"/>
  <c r="O450" i="9"/>
  <c r="Q450" i="9" s="1"/>
  <c r="G452" i="9"/>
  <c r="C453" i="9"/>
  <c r="D453" i="9" s="1"/>
  <c r="G453" i="9" s="1"/>
  <c r="E453" i="9"/>
  <c r="F453" i="9" s="1"/>
  <c r="A454" i="9"/>
  <c r="O97" i="9"/>
  <c r="Q97" i="9" s="1"/>
  <c r="I99" i="9"/>
  <c r="K99" i="9"/>
  <c r="L99" i="9" s="1"/>
  <c r="G100" i="9"/>
  <c r="J99" i="9"/>
  <c r="N98" i="9"/>
  <c r="P98" i="9" s="1"/>
  <c r="R98" i="9" s="1"/>
  <c r="C101" i="9"/>
  <c r="D101" i="9" s="1"/>
  <c r="E101" i="9"/>
  <c r="F101" i="9" s="1"/>
  <c r="W89" i="3"/>
  <c r="A102" i="9"/>
  <c r="L92" i="3"/>
  <c r="AH92" i="3"/>
  <c r="S90" i="3"/>
  <c r="T90" i="3" s="1"/>
  <c r="W90" i="3"/>
  <c r="AF93" i="3"/>
  <c r="AG93" i="3"/>
  <c r="T88" i="3"/>
  <c r="U88" i="3"/>
  <c r="AE94" i="3"/>
  <c r="AN94" i="3"/>
  <c r="AO94" i="3" s="1"/>
  <c r="AQ94" i="3"/>
  <c r="F95" i="3"/>
  <c r="AB95" i="3" s="1"/>
  <c r="H94" i="3"/>
  <c r="I94" i="3" l="1"/>
  <c r="AI94" i="3"/>
  <c r="M92" i="3"/>
  <c r="N92" i="3"/>
  <c r="AC91" i="3"/>
  <c r="U89" i="3"/>
  <c r="V89" i="3" s="1"/>
  <c r="AD89" i="3" s="1"/>
  <c r="AP86" i="3"/>
  <c r="AT86" i="3"/>
  <c r="AR86" i="3"/>
  <c r="AS86" i="3" s="1"/>
  <c r="AR87" i="3"/>
  <c r="AS87" i="3" s="1"/>
  <c r="AR96" i="8"/>
  <c r="AO97" i="8"/>
  <c r="AP97" i="8"/>
  <c r="AQ97" i="8" s="1"/>
  <c r="AP98" i="8"/>
  <c r="AJ98" i="8"/>
  <c r="AQ98" i="8" s="1"/>
  <c r="AR97" i="8"/>
  <c r="AK99" i="8"/>
  <c r="AL99" i="8"/>
  <c r="AM99" i="8"/>
  <c r="AY98" i="8"/>
  <c r="G841" i="3"/>
  <c r="E602" i="9"/>
  <c r="F602" i="9" s="1"/>
  <c r="A603" i="9"/>
  <c r="C602" i="9"/>
  <c r="D602" i="9" s="1"/>
  <c r="G602" i="9" s="1"/>
  <c r="O599" i="9"/>
  <c r="Q599" i="9" s="1"/>
  <c r="P599" i="9"/>
  <c r="R599" i="9" s="1"/>
  <c r="I600" i="9"/>
  <c r="J600" i="9" s="1"/>
  <c r="K600" i="9"/>
  <c r="L600" i="9" s="1"/>
  <c r="G601" i="9"/>
  <c r="AS99" i="8"/>
  <c r="AV99" i="8" s="1"/>
  <c r="AW99" i="8" s="1"/>
  <c r="R98" i="8"/>
  <c r="S98" i="8"/>
  <c r="Q98" i="8"/>
  <c r="AI98" i="8" s="1"/>
  <c r="AR98" i="8" s="1"/>
  <c r="P98" i="8"/>
  <c r="AH98" i="8" s="1"/>
  <c r="O99" i="8"/>
  <c r="AJ99" i="8" s="1"/>
  <c r="AX99" i="8"/>
  <c r="F102" i="8"/>
  <c r="V98" i="8"/>
  <c r="X98" i="8" s="1"/>
  <c r="K100" i="8"/>
  <c r="L100" i="8" s="1"/>
  <c r="G100" i="8" s="1"/>
  <c r="H100" i="8" s="1"/>
  <c r="N100" i="8"/>
  <c r="B104" i="8"/>
  <c r="C105" i="8"/>
  <c r="D102" i="8"/>
  <c r="J101" i="8"/>
  <c r="E454" i="9"/>
  <c r="F454" i="9" s="1"/>
  <c r="A455" i="9"/>
  <c r="C454" i="9"/>
  <c r="D454" i="9" s="1"/>
  <c r="G454" i="9" s="1"/>
  <c r="I452" i="9"/>
  <c r="J452" i="9" s="1"/>
  <c r="K452" i="9"/>
  <c r="L452" i="9" s="1"/>
  <c r="K453" i="9"/>
  <c r="L453" i="9" s="1"/>
  <c r="I453" i="9"/>
  <c r="J453" i="9" s="1"/>
  <c r="O98" i="9"/>
  <c r="Q98" i="9" s="1"/>
  <c r="I100" i="9"/>
  <c r="J100" i="9" s="1"/>
  <c r="K100" i="9"/>
  <c r="L100" i="9" s="1"/>
  <c r="N100" i="9" s="1"/>
  <c r="N99" i="9"/>
  <c r="P99" i="9" s="1"/>
  <c r="R99" i="9" s="1"/>
  <c r="G101" i="9"/>
  <c r="C102" i="9"/>
  <c r="D102" i="9" s="1"/>
  <c r="E102" i="9"/>
  <c r="F102" i="9" s="1"/>
  <c r="A103" i="9"/>
  <c r="AJ89" i="3"/>
  <c r="L93" i="3"/>
  <c r="U90" i="3"/>
  <c r="V90" i="3" s="1"/>
  <c r="AD90" i="3" s="1"/>
  <c r="AE95" i="3"/>
  <c r="F96" i="3"/>
  <c r="AB96" i="3" s="1"/>
  <c r="H95" i="3"/>
  <c r="AQ95" i="3"/>
  <c r="AN95" i="3"/>
  <c r="S91" i="3"/>
  <c r="T91" i="3" s="1"/>
  <c r="W91" i="3"/>
  <c r="AF94" i="3"/>
  <c r="AG94" i="3"/>
  <c r="V88" i="3"/>
  <c r="AD88" i="3" s="1"/>
  <c r="AH93" i="3"/>
  <c r="O92" i="3"/>
  <c r="R92" i="3" s="1"/>
  <c r="Z92" i="3" s="1"/>
  <c r="I95" i="3" l="1"/>
  <c r="AI95" i="3"/>
  <c r="AT89" i="3"/>
  <c r="AL89" i="3"/>
  <c r="AH94" i="3"/>
  <c r="M93" i="3"/>
  <c r="N93" i="3"/>
  <c r="AC92" i="3"/>
  <c r="AJ88" i="3"/>
  <c r="AJ90" i="3"/>
  <c r="AM100" i="8"/>
  <c r="AL100" i="8"/>
  <c r="AK100" i="8"/>
  <c r="G842" i="3"/>
  <c r="N600" i="9"/>
  <c r="C603" i="9"/>
  <c r="D603" i="9" s="1"/>
  <c r="A604" i="9"/>
  <c r="E603" i="9"/>
  <c r="F603" i="9" s="1"/>
  <c r="K601" i="9"/>
  <c r="L601" i="9" s="1"/>
  <c r="I601" i="9"/>
  <c r="J601" i="9" s="1"/>
  <c r="N601" i="9" s="1"/>
  <c r="I602" i="9"/>
  <c r="J602" i="9" s="1"/>
  <c r="K602" i="9"/>
  <c r="L602" i="9" s="1"/>
  <c r="AY99" i="8"/>
  <c r="R99" i="8"/>
  <c r="S99" i="8"/>
  <c r="P99" i="8"/>
  <c r="AH99" i="8" s="1"/>
  <c r="Q99" i="8"/>
  <c r="AI99" i="8" s="1"/>
  <c r="U99" i="8"/>
  <c r="AP99" i="8" s="1"/>
  <c r="AQ99" i="8" s="1"/>
  <c r="O100" i="8"/>
  <c r="AJ100" i="8" s="1"/>
  <c r="AX100" i="8"/>
  <c r="AS100" i="8"/>
  <c r="F103" i="8"/>
  <c r="AO95" i="3"/>
  <c r="D103" i="8"/>
  <c r="J102" i="8"/>
  <c r="K101" i="8"/>
  <c r="N101" i="8"/>
  <c r="B105" i="8"/>
  <c r="C106" i="8"/>
  <c r="N452" i="9"/>
  <c r="E455" i="9"/>
  <c r="F455" i="9" s="1"/>
  <c r="A456" i="9"/>
  <c r="C455" i="9"/>
  <c r="D455" i="9" s="1"/>
  <c r="G455" i="9" s="1"/>
  <c r="N453" i="9"/>
  <c r="I454" i="9"/>
  <c r="J454" i="9" s="1"/>
  <c r="K454" i="9"/>
  <c r="L454" i="9" s="1"/>
  <c r="P100" i="9"/>
  <c r="R100" i="9" s="1"/>
  <c r="O100" i="9"/>
  <c r="Q100" i="9" s="1"/>
  <c r="O99" i="9"/>
  <c r="Q99" i="9" s="1"/>
  <c r="K101" i="9"/>
  <c r="L101" i="9" s="1"/>
  <c r="I101" i="9"/>
  <c r="J101" i="9" s="1"/>
  <c r="G102" i="9"/>
  <c r="E103" i="9"/>
  <c r="F103" i="9" s="1"/>
  <c r="C103" i="9"/>
  <c r="D103" i="9" s="1"/>
  <c r="A104" i="9"/>
  <c r="AP89" i="3"/>
  <c r="O93" i="3"/>
  <c r="R93" i="3" s="1"/>
  <c r="Z93" i="3" s="1"/>
  <c r="U91" i="3"/>
  <c r="V91" i="3" s="1"/>
  <c r="AD91" i="3" s="1"/>
  <c r="W92" i="3"/>
  <c r="S92" i="3"/>
  <c r="T92" i="3" s="1"/>
  <c r="L94" i="3"/>
  <c r="AF95" i="3"/>
  <c r="AG95" i="3"/>
  <c r="H96" i="3"/>
  <c r="F97" i="3"/>
  <c r="AB97" i="3" s="1"/>
  <c r="AN96" i="3"/>
  <c r="AO96" i="3" s="1"/>
  <c r="AE96" i="3"/>
  <c r="AQ96" i="3"/>
  <c r="I96" i="3" l="1"/>
  <c r="AI96" i="3"/>
  <c r="N94" i="3"/>
  <c r="M94" i="3"/>
  <c r="W93" i="3"/>
  <c r="AC93" i="3"/>
  <c r="AP90" i="3"/>
  <c r="AT90" i="3"/>
  <c r="AR90" i="3"/>
  <c r="AS90" i="3" s="1"/>
  <c r="AP88" i="3"/>
  <c r="AR88" i="3"/>
  <c r="AS88" i="3" s="1"/>
  <c r="AT88" i="3"/>
  <c r="AR89" i="3"/>
  <c r="AS89" i="3" s="1"/>
  <c r="AJ91" i="3"/>
  <c r="Z98" i="8"/>
  <c r="AN98" i="8"/>
  <c r="V99" i="8"/>
  <c r="X99" i="8" s="1"/>
  <c r="AO99" i="8"/>
  <c r="AR99" i="8" s="1"/>
  <c r="AF98" i="8"/>
  <c r="AT98" i="8" s="1"/>
  <c r="AC98" i="8"/>
  <c r="G843" i="3"/>
  <c r="P601" i="9"/>
  <c r="R601" i="9" s="1"/>
  <c r="O601" i="9"/>
  <c r="Q601" i="9" s="1"/>
  <c r="C604" i="9"/>
  <c r="D604" i="9" s="1"/>
  <c r="E604" i="9"/>
  <c r="F604" i="9" s="1"/>
  <c r="A605" i="9"/>
  <c r="N602" i="9"/>
  <c r="G603" i="9"/>
  <c r="O600" i="9"/>
  <c r="Q600" i="9" s="1"/>
  <c r="P600" i="9"/>
  <c r="R600" i="9" s="1"/>
  <c r="R100" i="8"/>
  <c r="S100" i="8"/>
  <c r="P100" i="8"/>
  <c r="AH100" i="8" s="1"/>
  <c r="U100" i="8"/>
  <c r="AP100" i="8" s="1"/>
  <c r="AQ100" i="8" s="1"/>
  <c r="Q100" i="8"/>
  <c r="AI100" i="8" s="1"/>
  <c r="AG96" i="8"/>
  <c r="AG98" i="8"/>
  <c r="AG95" i="8"/>
  <c r="AG97" i="8"/>
  <c r="L101" i="8"/>
  <c r="G101" i="8" s="1"/>
  <c r="H101" i="8" s="1"/>
  <c r="Z99" i="8"/>
  <c r="Z97" i="8"/>
  <c r="AF97" i="8"/>
  <c r="AT97" i="8" s="1"/>
  <c r="AC97" i="8"/>
  <c r="AV100" i="8"/>
  <c r="AW100" i="8" s="1"/>
  <c r="AY100" i="8" s="1"/>
  <c r="Z96" i="8"/>
  <c r="AF96" i="8"/>
  <c r="AT96" i="8" s="1"/>
  <c r="AC96" i="8"/>
  <c r="AC99" i="8"/>
  <c r="Z95" i="8"/>
  <c r="AF95" i="8"/>
  <c r="AT95" i="8" s="1"/>
  <c r="AC95" i="8"/>
  <c r="AF99" i="8"/>
  <c r="AT99" i="8" s="1"/>
  <c r="F104" i="8"/>
  <c r="S93" i="3"/>
  <c r="T93" i="3" s="1"/>
  <c r="B106" i="8"/>
  <c r="C107" i="8"/>
  <c r="K102" i="8"/>
  <c r="L102" i="8" s="1"/>
  <c r="G102" i="8" s="1"/>
  <c r="H102" i="8" s="1"/>
  <c r="N102" i="8"/>
  <c r="D104" i="8"/>
  <c r="J103" i="8"/>
  <c r="N454" i="9"/>
  <c r="O453" i="9"/>
  <c r="Q453" i="9" s="1"/>
  <c r="P453" i="9"/>
  <c r="R453" i="9" s="1"/>
  <c r="S94" i="8" s="1"/>
  <c r="I455" i="9"/>
  <c r="J455" i="9" s="1"/>
  <c r="K455" i="9"/>
  <c r="L455" i="9" s="1"/>
  <c r="A457" i="9"/>
  <c r="C456" i="9"/>
  <c r="D456" i="9" s="1"/>
  <c r="E456" i="9"/>
  <c r="F456" i="9" s="1"/>
  <c r="O452" i="9"/>
  <c r="Q452" i="9" s="1"/>
  <c r="P452" i="9"/>
  <c r="R452" i="9" s="1"/>
  <c r="S95" i="8" s="1"/>
  <c r="G103" i="9"/>
  <c r="I103" i="9"/>
  <c r="J103" i="9" s="1"/>
  <c r="N103" i="9" s="1"/>
  <c r="K103" i="9"/>
  <c r="K102" i="9"/>
  <c r="L102" i="9" s="1"/>
  <c r="I102" i="9"/>
  <c r="J102" i="9" s="1"/>
  <c r="L103" i="9"/>
  <c r="N101" i="9"/>
  <c r="P101" i="9" s="1"/>
  <c r="R101" i="9" s="1"/>
  <c r="E104" i="9"/>
  <c r="F104" i="9" s="1"/>
  <c r="C104" i="9"/>
  <c r="D104" i="9" s="1"/>
  <c r="A105" i="9"/>
  <c r="U92" i="3"/>
  <c r="V92" i="3" s="1"/>
  <c r="AD92" i="3" s="1"/>
  <c r="AH95" i="3"/>
  <c r="AF96" i="3"/>
  <c r="AG96" i="3"/>
  <c r="L95" i="3"/>
  <c r="H97" i="3"/>
  <c r="AE97" i="3"/>
  <c r="AN97" i="3"/>
  <c r="AO97" i="3" s="1"/>
  <c r="AQ97" i="3"/>
  <c r="F98" i="3"/>
  <c r="AB98" i="3" s="1"/>
  <c r="I97" i="3" l="1"/>
  <c r="AI97" i="3"/>
  <c r="N95" i="3"/>
  <c r="M95" i="3"/>
  <c r="AP91" i="3"/>
  <c r="AT91" i="3"/>
  <c r="AR91" i="3"/>
  <c r="AS91" i="3" s="1"/>
  <c r="AJ92" i="3"/>
  <c r="AG99" i="8"/>
  <c r="AN99" i="8"/>
  <c r="AM101" i="8"/>
  <c r="AL101" i="8"/>
  <c r="AK101" i="8"/>
  <c r="AM102" i="8"/>
  <c r="AK102" i="8"/>
  <c r="AL102" i="8"/>
  <c r="V100" i="8"/>
  <c r="X100" i="8" s="1"/>
  <c r="AO100" i="8"/>
  <c r="AR100" i="8" s="1"/>
  <c r="G844" i="3"/>
  <c r="G604" i="9"/>
  <c r="O602" i="9"/>
  <c r="Q602" i="9" s="1"/>
  <c r="P602" i="9"/>
  <c r="R602" i="9" s="1"/>
  <c r="K603" i="9"/>
  <c r="L603" i="9" s="1"/>
  <c r="I603" i="9"/>
  <c r="J603" i="9" s="1"/>
  <c r="N603" i="9" s="1"/>
  <c r="C605" i="9"/>
  <c r="D605" i="9" s="1"/>
  <c r="E605" i="9"/>
  <c r="F605" i="9" s="1"/>
  <c r="A606" i="9"/>
  <c r="O102" i="8"/>
  <c r="AJ102" i="8" s="1"/>
  <c r="O101" i="8"/>
  <c r="AJ101" i="8" s="1"/>
  <c r="AS101" i="8"/>
  <c r="AV101" i="8" s="1"/>
  <c r="AW101" i="8" s="1"/>
  <c r="AX101" i="8"/>
  <c r="AX102" i="8"/>
  <c r="AS102" i="8"/>
  <c r="AV102" i="8" s="1"/>
  <c r="AW102" i="8" s="1"/>
  <c r="Z100" i="8"/>
  <c r="F105" i="8"/>
  <c r="U93" i="3"/>
  <c r="V93" i="3" s="1"/>
  <c r="AD93" i="3" s="1"/>
  <c r="C108" i="8"/>
  <c r="K103" i="8"/>
  <c r="L103" i="8" s="1"/>
  <c r="G103" i="8" s="1"/>
  <c r="H103" i="8" s="1"/>
  <c r="N103" i="8"/>
  <c r="D105" i="8"/>
  <c r="J104" i="8"/>
  <c r="B107" i="8"/>
  <c r="AH96" i="3"/>
  <c r="C457" i="9"/>
  <c r="D457" i="9" s="1"/>
  <c r="A458" i="9"/>
  <c r="E457" i="9"/>
  <c r="F457" i="9" s="1"/>
  <c r="G456" i="9"/>
  <c r="N455" i="9"/>
  <c r="P454" i="9"/>
  <c r="R454" i="9" s="1"/>
  <c r="S93" i="8" s="1"/>
  <c r="O454" i="9"/>
  <c r="Q454" i="9" s="1"/>
  <c r="O101" i="9"/>
  <c r="Q101" i="9" s="1"/>
  <c r="O103" i="9"/>
  <c r="Q103" i="9" s="1"/>
  <c r="G104" i="9"/>
  <c r="N102" i="9"/>
  <c r="P102" i="9" s="1"/>
  <c r="R102" i="9" s="1"/>
  <c r="C105" i="9"/>
  <c r="D105" i="9" s="1"/>
  <c r="E105" i="9"/>
  <c r="F105" i="9" s="1"/>
  <c r="A106" i="9"/>
  <c r="L96" i="3"/>
  <c r="H98" i="3"/>
  <c r="AN98" i="3"/>
  <c r="AO98" i="3" s="1"/>
  <c r="AE98" i="3"/>
  <c r="AQ98" i="3"/>
  <c r="F99" i="3"/>
  <c r="AB99" i="3" s="1"/>
  <c r="AG97" i="3"/>
  <c r="AF97" i="3"/>
  <c r="O94" i="3"/>
  <c r="R94" i="3" s="1"/>
  <c r="Z94" i="3" s="1"/>
  <c r="I98" i="3" l="1"/>
  <c r="AI98" i="3"/>
  <c r="M96" i="3"/>
  <c r="N96" i="3"/>
  <c r="AC94" i="3"/>
  <c r="AP92" i="3"/>
  <c r="AT92" i="3"/>
  <c r="AR92" i="3"/>
  <c r="AS92" i="3" s="1"/>
  <c r="AJ93" i="3"/>
  <c r="AH97" i="3"/>
  <c r="AG100" i="8"/>
  <c r="AC100" i="8"/>
  <c r="AF100" i="8"/>
  <c r="AT100" i="8" s="1"/>
  <c r="AS103" i="8"/>
  <c r="AK103" i="8"/>
  <c r="AL103" i="8"/>
  <c r="AM103" i="8"/>
  <c r="AJ103" i="8"/>
  <c r="G845" i="3"/>
  <c r="O603" i="9"/>
  <c r="Q603" i="9" s="1"/>
  <c r="P603" i="9"/>
  <c r="R603" i="9" s="1"/>
  <c r="G605" i="9"/>
  <c r="E606" i="9"/>
  <c r="F606" i="9" s="1"/>
  <c r="C606" i="9"/>
  <c r="D606" i="9" s="1"/>
  <c r="G606" i="9" s="1"/>
  <c r="A607" i="9"/>
  <c r="I604" i="9"/>
  <c r="J604" i="9" s="1"/>
  <c r="N604" i="9" s="1"/>
  <c r="K604" i="9"/>
  <c r="L604" i="9" s="1"/>
  <c r="S101" i="8"/>
  <c r="R101" i="8"/>
  <c r="R102" i="8"/>
  <c r="S102" i="8"/>
  <c r="U102" i="8"/>
  <c r="AP102" i="8" s="1"/>
  <c r="AQ102" i="8" s="1"/>
  <c r="P102" i="8"/>
  <c r="AH102" i="8" s="1"/>
  <c r="Q102" i="8"/>
  <c r="AI102" i="8" s="1"/>
  <c r="AX103" i="8"/>
  <c r="O103" i="8"/>
  <c r="AY101" i="8"/>
  <c r="P101" i="8"/>
  <c r="AH101" i="8" s="1"/>
  <c r="Q101" i="8"/>
  <c r="AI101" i="8" s="1"/>
  <c r="U101" i="8"/>
  <c r="AY102" i="8"/>
  <c r="AV103" i="8"/>
  <c r="AW103" i="8" s="1"/>
  <c r="F106" i="8"/>
  <c r="J105" i="8"/>
  <c r="D106" i="8"/>
  <c r="K104" i="8"/>
  <c r="L104" i="8" s="1"/>
  <c r="G104" i="8" s="1"/>
  <c r="H104" i="8" s="1"/>
  <c r="N104" i="8"/>
  <c r="C109" i="8"/>
  <c r="B108" i="8"/>
  <c r="O455" i="9"/>
  <c r="Q455" i="9" s="1"/>
  <c r="P455" i="9"/>
  <c r="R455" i="9" s="1"/>
  <c r="S92" i="8" s="1"/>
  <c r="K456" i="9"/>
  <c r="L456" i="9" s="1"/>
  <c r="I456" i="9"/>
  <c r="J456" i="9" s="1"/>
  <c r="A459" i="9"/>
  <c r="C458" i="9"/>
  <c r="D458" i="9" s="1"/>
  <c r="E458" i="9"/>
  <c r="F458" i="9" s="1"/>
  <c r="G457" i="9"/>
  <c r="P103" i="9"/>
  <c r="R103" i="9" s="1"/>
  <c r="O102" i="9"/>
  <c r="Q102" i="9" s="1"/>
  <c r="I104" i="9"/>
  <c r="J104" i="9" s="1"/>
  <c r="K104" i="9"/>
  <c r="L104" i="9" s="1"/>
  <c r="N104" i="9" s="1"/>
  <c r="P104" i="9" s="1"/>
  <c r="R104" i="9" s="1"/>
  <c r="G105" i="9"/>
  <c r="C106" i="9"/>
  <c r="D106" i="9" s="1"/>
  <c r="E106" i="9"/>
  <c r="F106" i="9" s="1"/>
  <c r="A107" i="9"/>
  <c r="O95" i="3"/>
  <c r="R95" i="3" s="1"/>
  <c r="Z95" i="3" s="1"/>
  <c r="F100" i="3"/>
  <c r="AB100" i="3" s="1"/>
  <c r="AN99" i="3"/>
  <c r="AO99" i="3" s="1"/>
  <c r="H99" i="3"/>
  <c r="AQ99" i="3"/>
  <c r="AE99" i="3"/>
  <c r="AG98" i="3"/>
  <c r="AF98" i="3"/>
  <c r="S94" i="3"/>
  <c r="T94" i="3" s="1"/>
  <c r="W94" i="3"/>
  <c r="L97" i="3"/>
  <c r="I99" i="3" l="1"/>
  <c r="AI99" i="3"/>
  <c r="N97" i="3"/>
  <c r="M97" i="3"/>
  <c r="W95" i="3"/>
  <c r="AC95" i="3"/>
  <c r="AH98" i="3"/>
  <c r="AP93" i="3"/>
  <c r="AR93" i="3"/>
  <c r="AS93" i="3" s="1"/>
  <c r="AT93" i="3"/>
  <c r="AO101" i="8"/>
  <c r="AP101" i="8"/>
  <c r="AQ101" i="8" s="1"/>
  <c r="AR101" i="8"/>
  <c r="AL104" i="8"/>
  <c r="AK104" i="8"/>
  <c r="AM104" i="8"/>
  <c r="V102" i="8"/>
  <c r="X102" i="8" s="1"/>
  <c r="AO102" i="8"/>
  <c r="AR102" i="8" s="1"/>
  <c r="G846" i="3"/>
  <c r="O604" i="9"/>
  <c r="Q604" i="9" s="1"/>
  <c r="P604" i="9"/>
  <c r="R604" i="9" s="1"/>
  <c r="I605" i="9"/>
  <c r="J605" i="9" s="1"/>
  <c r="N605" i="9" s="1"/>
  <c r="K605" i="9"/>
  <c r="L605" i="9" s="1"/>
  <c r="C607" i="9"/>
  <c r="D607" i="9" s="1"/>
  <c r="E607" i="9"/>
  <c r="F607" i="9" s="1"/>
  <c r="A608" i="9"/>
  <c r="I606" i="9"/>
  <c r="J606" i="9" s="1"/>
  <c r="K606" i="9"/>
  <c r="L606" i="9" s="1"/>
  <c r="R103" i="8"/>
  <c r="S103" i="8"/>
  <c r="P103" i="8"/>
  <c r="AH103" i="8" s="1"/>
  <c r="Q103" i="8"/>
  <c r="AI103" i="8" s="1"/>
  <c r="U103" i="8"/>
  <c r="AY103" i="8"/>
  <c r="V101" i="8"/>
  <c r="X101" i="8" s="1"/>
  <c r="AG102" i="8"/>
  <c r="O104" i="8"/>
  <c r="AJ104" i="8" s="1"/>
  <c r="AX104" i="8"/>
  <c r="AS104" i="8"/>
  <c r="AV104" i="8" s="1"/>
  <c r="AW104" i="8" s="1"/>
  <c r="F107" i="8"/>
  <c r="L98" i="3"/>
  <c r="C110" i="8"/>
  <c r="B109" i="8"/>
  <c r="J106" i="8"/>
  <c r="D107" i="8"/>
  <c r="K105" i="8"/>
  <c r="L105" i="8" s="1"/>
  <c r="G105" i="8" s="1"/>
  <c r="H105" i="8" s="1"/>
  <c r="N105" i="8"/>
  <c r="N456" i="9"/>
  <c r="I457" i="9"/>
  <c r="J457" i="9" s="1"/>
  <c r="K457" i="9"/>
  <c r="L457" i="9" s="1"/>
  <c r="C459" i="9"/>
  <c r="D459" i="9" s="1"/>
  <c r="E459" i="9"/>
  <c r="F459" i="9" s="1"/>
  <c r="A460" i="9"/>
  <c r="G458" i="9"/>
  <c r="O456" i="9"/>
  <c r="Q456" i="9" s="1"/>
  <c r="P456" i="9"/>
  <c r="R456" i="9" s="1"/>
  <c r="S91" i="8" s="1"/>
  <c r="O104" i="9"/>
  <c r="Q104" i="9" s="1"/>
  <c r="K105" i="9"/>
  <c r="I105" i="9"/>
  <c r="J105" i="9" s="1"/>
  <c r="L105" i="9"/>
  <c r="G106" i="9"/>
  <c r="E107" i="9"/>
  <c r="F107" i="9" s="1"/>
  <c r="C107" i="9"/>
  <c r="D107" i="9" s="1"/>
  <c r="S95" i="3"/>
  <c r="T95" i="3" s="1"/>
  <c r="A108" i="9"/>
  <c r="U94" i="3"/>
  <c r="V94" i="3" s="1"/>
  <c r="AD94" i="3" s="1"/>
  <c r="AF99" i="3"/>
  <c r="AG99" i="3"/>
  <c r="O96" i="3"/>
  <c r="R96" i="3" s="1"/>
  <c r="Z96" i="3" s="1"/>
  <c r="F101" i="3"/>
  <c r="AB101" i="3" s="1"/>
  <c r="AE100" i="3"/>
  <c r="AN100" i="3"/>
  <c r="AO100" i="3" s="1"/>
  <c r="AQ100" i="3"/>
  <c r="H100" i="3"/>
  <c r="I100" i="3" l="1"/>
  <c r="AI100" i="3"/>
  <c r="N98" i="3"/>
  <c r="M98" i="3"/>
  <c r="AC96" i="3"/>
  <c r="AJ94" i="3"/>
  <c r="AO103" i="8"/>
  <c r="AP103" i="8"/>
  <c r="AQ103" i="8" s="1"/>
  <c r="AF102" i="8"/>
  <c r="AT102" i="8" s="1"/>
  <c r="AC102" i="8"/>
  <c r="Z102" i="8"/>
  <c r="AR103" i="8"/>
  <c r="AX105" i="8"/>
  <c r="AK105" i="8"/>
  <c r="AM105" i="8"/>
  <c r="AL105" i="8"/>
  <c r="G847" i="3"/>
  <c r="N606" i="9"/>
  <c r="P605" i="9"/>
  <c r="R605" i="9" s="1"/>
  <c r="O605" i="9"/>
  <c r="Q605" i="9" s="1"/>
  <c r="C608" i="9"/>
  <c r="D608" i="9" s="1"/>
  <c r="A609" i="9"/>
  <c r="E608" i="9"/>
  <c r="F608" i="9" s="1"/>
  <c r="G607" i="9"/>
  <c r="V103" i="8"/>
  <c r="X103" i="8" s="1"/>
  <c r="S104" i="8"/>
  <c r="R104" i="8"/>
  <c r="Q104" i="8"/>
  <c r="AI104" i="8" s="1"/>
  <c r="O105" i="8"/>
  <c r="AJ105" i="8" s="1"/>
  <c r="AS105" i="8"/>
  <c r="AV105" i="8" s="1"/>
  <c r="AW105" i="8" s="1"/>
  <c r="U104" i="8"/>
  <c r="AP104" i="8" s="1"/>
  <c r="AQ104" i="8" s="1"/>
  <c r="P104" i="8"/>
  <c r="AH104" i="8" s="1"/>
  <c r="AY104" i="8"/>
  <c r="F108" i="8"/>
  <c r="D108" i="8"/>
  <c r="J107" i="8"/>
  <c r="C111" i="8"/>
  <c r="K106" i="8"/>
  <c r="L106" i="8" s="1"/>
  <c r="G106" i="8" s="1"/>
  <c r="H106" i="8" s="1"/>
  <c r="N106" i="8"/>
  <c r="B110" i="8"/>
  <c r="U95" i="3"/>
  <c r="V95" i="3" s="1"/>
  <c r="AD95" i="3" s="1"/>
  <c r="I458" i="9"/>
  <c r="J458" i="9" s="1"/>
  <c r="K458" i="9"/>
  <c r="L458" i="9" s="1"/>
  <c r="A461" i="9"/>
  <c r="C460" i="9"/>
  <c r="D460" i="9" s="1"/>
  <c r="E460" i="9"/>
  <c r="F460" i="9" s="1"/>
  <c r="G459" i="9"/>
  <c r="N457" i="9"/>
  <c r="K106" i="9"/>
  <c r="I106" i="9"/>
  <c r="J106" i="9" s="1"/>
  <c r="G107" i="9"/>
  <c r="L106" i="9"/>
  <c r="N105" i="9"/>
  <c r="P105" i="9" s="1"/>
  <c r="R105" i="9" s="1"/>
  <c r="C108" i="9"/>
  <c r="D108" i="9" s="1"/>
  <c r="E108" i="9"/>
  <c r="F108" i="9" s="1"/>
  <c r="A109" i="9"/>
  <c r="AH99" i="3"/>
  <c r="L99" i="3"/>
  <c r="F102" i="3"/>
  <c r="AB102" i="3" s="1"/>
  <c r="AQ101" i="3"/>
  <c r="AE101" i="3"/>
  <c r="AN101" i="3"/>
  <c r="AO101" i="3" s="1"/>
  <c r="H101" i="3"/>
  <c r="O97" i="3"/>
  <c r="R97" i="3" s="1"/>
  <c r="Z97" i="3" s="1"/>
  <c r="AF100" i="3"/>
  <c r="AG100" i="3"/>
  <c r="S96" i="3"/>
  <c r="T96" i="3" s="1"/>
  <c r="W96" i="3"/>
  <c r="I101" i="3" l="1"/>
  <c r="AI101" i="3"/>
  <c r="O98" i="3"/>
  <c r="R98" i="3" s="1"/>
  <c r="Z98" i="3" s="1"/>
  <c r="N99" i="3"/>
  <c r="O99" i="3" s="1"/>
  <c r="R99" i="3" s="1"/>
  <c r="Z99" i="3" s="1"/>
  <c r="M99" i="3"/>
  <c r="AC97" i="3"/>
  <c r="AP94" i="3"/>
  <c r="AT94" i="3"/>
  <c r="AR94" i="3"/>
  <c r="AS94" i="3" s="1"/>
  <c r="AJ95" i="3"/>
  <c r="AY105" i="8"/>
  <c r="AL106" i="8"/>
  <c r="AM106" i="8"/>
  <c r="AK106" i="8"/>
  <c r="V104" i="8"/>
  <c r="X104" i="8" s="1"/>
  <c r="AO104" i="8"/>
  <c r="AR104" i="8" s="1"/>
  <c r="G848" i="3"/>
  <c r="K607" i="9"/>
  <c r="L607" i="9" s="1"/>
  <c r="I607" i="9"/>
  <c r="J607" i="9" s="1"/>
  <c r="N607" i="9" s="1"/>
  <c r="C609" i="9"/>
  <c r="D609" i="9" s="1"/>
  <c r="G609" i="9" s="1"/>
  <c r="E609" i="9"/>
  <c r="F609" i="9" s="1"/>
  <c r="A610" i="9"/>
  <c r="G608" i="9"/>
  <c r="O606" i="9"/>
  <c r="Q606" i="9" s="1"/>
  <c r="P606" i="9"/>
  <c r="R606" i="9" s="1"/>
  <c r="S105" i="8"/>
  <c r="R105" i="8"/>
  <c r="O106" i="8"/>
  <c r="AJ106" i="8" s="1"/>
  <c r="U105" i="8"/>
  <c r="P105" i="8"/>
  <c r="AH105" i="8" s="1"/>
  <c r="Q105" i="8"/>
  <c r="AI105" i="8" s="1"/>
  <c r="AG103" i="8"/>
  <c r="Z101" i="8"/>
  <c r="AF101" i="8"/>
  <c r="AT101" i="8" s="1"/>
  <c r="AG101" i="8"/>
  <c r="AC101" i="8"/>
  <c r="AX106" i="8"/>
  <c r="AS106" i="8"/>
  <c r="AV106" i="8" s="1"/>
  <c r="AW106" i="8" s="1"/>
  <c r="F109" i="8"/>
  <c r="K107" i="8"/>
  <c r="L107" i="8" s="1"/>
  <c r="G107" i="8" s="1"/>
  <c r="H107" i="8" s="1"/>
  <c r="N107" i="8"/>
  <c r="C112" i="8"/>
  <c r="D109" i="8"/>
  <c r="J108" i="8"/>
  <c r="B111" i="8"/>
  <c r="O457" i="9"/>
  <c r="Q457" i="9" s="1"/>
  <c r="P457" i="9"/>
  <c r="R457" i="9" s="1"/>
  <c r="S90" i="8" s="1"/>
  <c r="K459" i="9"/>
  <c r="L459" i="9" s="1"/>
  <c r="I459" i="9"/>
  <c r="J459" i="9" s="1"/>
  <c r="N459" i="9" s="1"/>
  <c r="G460" i="9"/>
  <c r="C461" i="9"/>
  <c r="D461" i="9" s="1"/>
  <c r="A462" i="9"/>
  <c r="E461" i="9"/>
  <c r="F461" i="9" s="1"/>
  <c r="N458" i="9"/>
  <c r="O105" i="9"/>
  <c r="Q105" i="9" s="1"/>
  <c r="K107" i="9"/>
  <c r="L107" i="9" s="1"/>
  <c r="I107" i="9"/>
  <c r="J107" i="9" s="1"/>
  <c r="N107" i="9" s="1"/>
  <c r="P107" i="9" s="1"/>
  <c r="R107" i="9" s="1"/>
  <c r="N106" i="9"/>
  <c r="P106" i="9" s="1"/>
  <c r="R106" i="9" s="1"/>
  <c r="G108" i="9"/>
  <c r="E109" i="9"/>
  <c r="F109" i="9" s="1"/>
  <c r="C109" i="9"/>
  <c r="D109" i="9" s="1"/>
  <c r="A110" i="9"/>
  <c r="U96" i="3"/>
  <c r="V96" i="3" s="1"/>
  <c r="AD96" i="3" s="1"/>
  <c r="L100" i="3"/>
  <c r="W98" i="3"/>
  <c r="AH100" i="3"/>
  <c r="AG101" i="3"/>
  <c r="AF101" i="3"/>
  <c r="F103" i="3"/>
  <c r="AB103" i="3" s="1"/>
  <c r="AQ102" i="3"/>
  <c r="AN102" i="3"/>
  <c r="AO102" i="3" s="1"/>
  <c r="AE102" i="3"/>
  <c r="H102" i="3"/>
  <c r="I102" i="3" l="1"/>
  <c r="AI102" i="3"/>
  <c r="AC98" i="3"/>
  <c r="S98" i="3"/>
  <c r="T98" i="3" s="1"/>
  <c r="N100" i="3"/>
  <c r="M100" i="3"/>
  <c r="W97" i="3"/>
  <c r="S97" i="3"/>
  <c r="T97" i="3" s="1"/>
  <c r="AH101" i="3"/>
  <c r="AC99" i="3"/>
  <c r="AP95" i="3"/>
  <c r="AR95" i="3"/>
  <c r="AS95" i="3" s="1"/>
  <c r="AT95" i="3"/>
  <c r="AJ96" i="3"/>
  <c r="Z104" i="8"/>
  <c r="AF103" i="8"/>
  <c r="AT103" i="8" s="1"/>
  <c r="AF104" i="8"/>
  <c r="AT104" i="8" s="1"/>
  <c r="AC103" i="8"/>
  <c r="AG104" i="8"/>
  <c r="AO105" i="8"/>
  <c r="AP105" i="8"/>
  <c r="AQ105" i="8" s="1"/>
  <c r="AC104" i="8"/>
  <c r="Z103" i="8"/>
  <c r="AL107" i="8"/>
  <c r="AJ107" i="8"/>
  <c r="AM107" i="8"/>
  <c r="AK107" i="8"/>
  <c r="G849" i="3"/>
  <c r="I609" i="9"/>
  <c r="J609" i="9" s="1"/>
  <c r="K609" i="9"/>
  <c r="L609" i="9" s="1"/>
  <c r="I608" i="9"/>
  <c r="J608" i="9" s="1"/>
  <c r="N608" i="9" s="1"/>
  <c r="K608" i="9"/>
  <c r="L608" i="9" s="1"/>
  <c r="O607" i="9"/>
  <c r="Q607" i="9" s="1"/>
  <c r="P607" i="9"/>
  <c r="R607" i="9" s="1"/>
  <c r="E610" i="9"/>
  <c r="F610" i="9" s="1"/>
  <c r="C610" i="9"/>
  <c r="D610" i="9" s="1"/>
  <c r="G610" i="9" s="1"/>
  <c r="A611" i="9"/>
  <c r="R106" i="8"/>
  <c r="S106" i="8"/>
  <c r="V105" i="8"/>
  <c r="X105" i="8" s="1"/>
  <c r="U106" i="8"/>
  <c r="AP106" i="8" s="1"/>
  <c r="AQ106" i="8" s="1"/>
  <c r="Q106" i="8"/>
  <c r="AI106" i="8" s="1"/>
  <c r="P106" i="8"/>
  <c r="AH106" i="8" s="1"/>
  <c r="AX107" i="8"/>
  <c r="AS107" i="8"/>
  <c r="AV107" i="8" s="1"/>
  <c r="AW107" i="8" s="1"/>
  <c r="O107" i="8"/>
  <c r="AY106" i="8"/>
  <c r="F110" i="8"/>
  <c r="J109" i="8"/>
  <c r="D110" i="8"/>
  <c r="K108" i="8"/>
  <c r="L108" i="8" s="1"/>
  <c r="G108" i="8" s="1"/>
  <c r="H108" i="8" s="1"/>
  <c r="N108" i="8"/>
  <c r="C113" i="8"/>
  <c r="B112" i="8"/>
  <c r="G461" i="9"/>
  <c r="I461" i="9"/>
  <c r="J461" i="9" s="1"/>
  <c r="K461" i="9"/>
  <c r="L461" i="9" s="1"/>
  <c r="O459" i="9"/>
  <c r="Q459" i="9" s="1"/>
  <c r="P459" i="9"/>
  <c r="R459" i="9" s="1"/>
  <c r="S88" i="8" s="1"/>
  <c r="P458" i="9"/>
  <c r="R458" i="9" s="1"/>
  <c r="S89" i="8" s="1"/>
  <c r="O458" i="9"/>
  <c r="Q458" i="9" s="1"/>
  <c r="C462" i="9"/>
  <c r="D462" i="9" s="1"/>
  <c r="E462" i="9"/>
  <c r="F462" i="9" s="1"/>
  <c r="A463" i="9"/>
  <c r="K460" i="9"/>
  <c r="L460" i="9" s="1"/>
  <c r="I460" i="9"/>
  <c r="J460" i="9" s="1"/>
  <c r="O106" i="9"/>
  <c r="Q106" i="9" s="1"/>
  <c r="O107" i="9"/>
  <c r="Q107" i="9" s="1"/>
  <c r="G109" i="9"/>
  <c r="K109" i="9" s="1"/>
  <c r="L109" i="9" s="1"/>
  <c r="I109" i="9"/>
  <c r="K108" i="9"/>
  <c r="L108" i="9" s="1"/>
  <c r="I108" i="9"/>
  <c r="J108" i="9" s="1"/>
  <c r="J109" i="9"/>
  <c r="E110" i="9"/>
  <c r="F110" i="9" s="1"/>
  <c r="C110" i="9"/>
  <c r="D110" i="9" s="1"/>
  <c r="A111" i="9"/>
  <c r="F104" i="3"/>
  <c r="AB104" i="3" s="1"/>
  <c r="AE103" i="3"/>
  <c r="AN103" i="3"/>
  <c r="AO103" i="3" s="1"/>
  <c r="AQ103" i="3"/>
  <c r="H103" i="3"/>
  <c r="W99" i="3"/>
  <c r="S99" i="3"/>
  <c r="T99" i="3" s="1"/>
  <c r="L101" i="3"/>
  <c r="AG102" i="3"/>
  <c r="AF102" i="3"/>
  <c r="I103" i="3" l="1"/>
  <c r="AI103" i="3"/>
  <c r="U98" i="3"/>
  <c r="V98" i="3" s="1"/>
  <c r="AD98" i="3" s="1"/>
  <c r="AJ98" i="3" s="1"/>
  <c r="U97" i="3"/>
  <c r="V97" i="3" s="1"/>
  <c r="N101" i="3"/>
  <c r="M101" i="3"/>
  <c r="AP96" i="3"/>
  <c r="AT96" i="3"/>
  <c r="AR96" i="3"/>
  <c r="AS96" i="3" s="1"/>
  <c r="L102" i="3"/>
  <c r="AR105" i="8"/>
  <c r="AL108" i="8"/>
  <c r="AM108" i="8"/>
  <c r="AK108" i="8"/>
  <c r="V106" i="8"/>
  <c r="X106" i="8" s="1"/>
  <c r="AO106" i="8"/>
  <c r="AR106" i="8" s="1"/>
  <c r="G850" i="3"/>
  <c r="P608" i="9"/>
  <c r="R608" i="9" s="1"/>
  <c r="O608" i="9"/>
  <c r="Q608" i="9" s="1"/>
  <c r="C611" i="9"/>
  <c r="D611" i="9" s="1"/>
  <c r="A612" i="9"/>
  <c r="E611" i="9"/>
  <c r="F611" i="9" s="1"/>
  <c r="I610" i="9"/>
  <c r="J610" i="9" s="1"/>
  <c r="K610" i="9"/>
  <c r="L610" i="9" s="1"/>
  <c r="N609" i="9"/>
  <c r="AY107" i="8"/>
  <c r="S107" i="8"/>
  <c r="R107" i="8"/>
  <c r="U107" i="8"/>
  <c r="P107" i="8"/>
  <c r="AH107" i="8" s="1"/>
  <c r="Q107" i="8"/>
  <c r="AI107" i="8" s="1"/>
  <c r="O108" i="8"/>
  <c r="P108" i="8" s="1"/>
  <c r="AH108" i="8" s="1"/>
  <c r="AX108" i="8"/>
  <c r="AS108" i="8"/>
  <c r="AV108" i="8" s="1"/>
  <c r="AW108" i="8" s="1"/>
  <c r="Z76" i="8"/>
  <c r="Z77" i="8"/>
  <c r="Z75" i="8"/>
  <c r="F111" i="8"/>
  <c r="B113" i="8"/>
  <c r="D111" i="8"/>
  <c r="J110" i="8"/>
  <c r="C114" i="8"/>
  <c r="K109" i="8"/>
  <c r="L109" i="8" s="1"/>
  <c r="G109" i="8" s="1"/>
  <c r="H109" i="8" s="1"/>
  <c r="N109" i="8"/>
  <c r="N460" i="9"/>
  <c r="AH102" i="3"/>
  <c r="O460" i="9"/>
  <c r="Q460" i="9" s="1"/>
  <c r="P460" i="9"/>
  <c r="R460" i="9" s="1"/>
  <c r="S87" i="8" s="1"/>
  <c r="G462" i="9"/>
  <c r="C463" i="9"/>
  <c r="D463" i="9" s="1"/>
  <c r="E463" i="9"/>
  <c r="F463" i="9" s="1"/>
  <c r="A464" i="9"/>
  <c r="N461" i="9"/>
  <c r="N109" i="9"/>
  <c r="O109" i="9"/>
  <c r="Q109" i="9" s="1"/>
  <c r="N108" i="9"/>
  <c r="P108" i="9" s="1"/>
  <c r="R108" i="9" s="1"/>
  <c r="G110" i="9"/>
  <c r="C111" i="9"/>
  <c r="D111" i="9" s="1"/>
  <c r="E111" i="9"/>
  <c r="F111" i="9" s="1"/>
  <c r="A112" i="9"/>
  <c r="O100" i="3"/>
  <c r="R100" i="3" s="1"/>
  <c r="Z100" i="3" s="1"/>
  <c r="U99" i="3"/>
  <c r="V99" i="3" s="1"/>
  <c r="AD99" i="3" s="1"/>
  <c r="AF103" i="3"/>
  <c r="AG103" i="3"/>
  <c r="F105" i="3"/>
  <c r="AB105" i="3" s="1"/>
  <c r="AE104" i="3"/>
  <c r="AN104" i="3"/>
  <c r="AO104" i="3" s="1"/>
  <c r="AQ104" i="3"/>
  <c r="H104" i="3"/>
  <c r="I104" i="3" l="1"/>
  <c r="AI104" i="3"/>
  <c r="AD97" i="3"/>
  <c r="AJ97" i="3" s="1"/>
  <c r="N102" i="3"/>
  <c r="M102" i="3"/>
  <c r="S100" i="3"/>
  <c r="T100" i="3" s="1"/>
  <c r="AC100" i="3"/>
  <c r="AP98" i="3"/>
  <c r="AT98" i="3"/>
  <c r="W100" i="3"/>
  <c r="AJ99" i="3"/>
  <c r="AH103" i="3"/>
  <c r="AJ108" i="8"/>
  <c r="Z105" i="8"/>
  <c r="AN105" i="8"/>
  <c r="AF106" i="8"/>
  <c r="AT106" i="8" s="1"/>
  <c r="AF105" i="8"/>
  <c r="AT105" i="8" s="1"/>
  <c r="AC106" i="8"/>
  <c r="Z106" i="8"/>
  <c r="AG106" i="8"/>
  <c r="AO107" i="8"/>
  <c r="AP107" i="8"/>
  <c r="AQ107" i="8" s="1"/>
  <c r="AG105" i="8"/>
  <c r="AL109" i="8"/>
  <c r="AM109" i="8"/>
  <c r="AH109" i="8"/>
  <c r="AK109" i="8"/>
  <c r="AJ109" i="8"/>
  <c r="V107" i="8"/>
  <c r="X107" i="8" s="1"/>
  <c r="AC105" i="8"/>
  <c r="Q108" i="8"/>
  <c r="AI108" i="8" s="1"/>
  <c r="G851" i="3"/>
  <c r="P609" i="9"/>
  <c r="R609" i="9" s="1"/>
  <c r="O609" i="9"/>
  <c r="Q609" i="9" s="1"/>
  <c r="G611" i="9"/>
  <c r="N610" i="9"/>
  <c r="C612" i="9"/>
  <c r="D612" i="9" s="1"/>
  <c r="A613" i="9"/>
  <c r="E612" i="9"/>
  <c r="F612" i="9" s="1"/>
  <c r="R108" i="8"/>
  <c r="S108" i="8"/>
  <c r="U108" i="8"/>
  <c r="V108" i="8" s="1"/>
  <c r="X108" i="8" s="1"/>
  <c r="O109" i="8"/>
  <c r="P109" i="8" s="1"/>
  <c r="AX109" i="8"/>
  <c r="AS109" i="8"/>
  <c r="AY108" i="8"/>
  <c r="Z79" i="8"/>
  <c r="Z78" i="8"/>
  <c r="Z84" i="8"/>
  <c r="Z81" i="8"/>
  <c r="Z83" i="8"/>
  <c r="Z82" i="8"/>
  <c r="Z80" i="8"/>
  <c r="F112" i="8"/>
  <c r="K110" i="8"/>
  <c r="L110" i="8" s="1"/>
  <c r="G110" i="8" s="1"/>
  <c r="H110" i="8" s="1"/>
  <c r="N110" i="8"/>
  <c r="J111" i="8"/>
  <c r="D112" i="8"/>
  <c r="B114" i="8"/>
  <c r="C115" i="8"/>
  <c r="O461" i="9"/>
  <c r="Q461" i="9" s="1"/>
  <c r="P461" i="9"/>
  <c r="R461" i="9" s="1"/>
  <c r="S86" i="8" s="1"/>
  <c r="A465" i="9"/>
  <c r="C464" i="9"/>
  <c r="D464" i="9" s="1"/>
  <c r="E464" i="9"/>
  <c r="F464" i="9" s="1"/>
  <c r="G463" i="9"/>
  <c r="I462" i="9"/>
  <c r="J462" i="9" s="1"/>
  <c r="N462" i="9" s="1"/>
  <c r="K462" i="9"/>
  <c r="L462" i="9" s="1"/>
  <c r="P109" i="9"/>
  <c r="R109" i="9" s="1"/>
  <c r="O108" i="9"/>
  <c r="Q108" i="9" s="1"/>
  <c r="K110" i="9"/>
  <c r="L110" i="9" s="1"/>
  <c r="I110" i="9"/>
  <c r="J110" i="9" s="1"/>
  <c r="N110" i="9" s="1"/>
  <c r="P110" i="9" s="1"/>
  <c r="R110" i="9" s="1"/>
  <c r="G111" i="9"/>
  <c r="E112" i="9"/>
  <c r="F112" i="9" s="1"/>
  <c r="C112" i="9"/>
  <c r="D112" i="9" s="1"/>
  <c r="A113" i="9"/>
  <c r="U100" i="3"/>
  <c r="V100" i="3" s="1"/>
  <c r="AD100" i="3" s="1"/>
  <c r="L103" i="3"/>
  <c r="O101" i="3"/>
  <c r="R101" i="3" s="1"/>
  <c r="Z101" i="3" s="1"/>
  <c r="AF104" i="3"/>
  <c r="AG104" i="3"/>
  <c r="F106" i="3"/>
  <c r="AB106" i="3" s="1"/>
  <c r="AE105" i="3"/>
  <c r="AN105" i="3"/>
  <c r="AO105" i="3" s="1"/>
  <c r="AQ105" i="3"/>
  <c r="H105" i="3"/>
  <c r="I105" i="3" l="1"/>
  <c r="AI105" i="3"/>
  <c r="AP97" i="3"/>
  <c r="AR98" i="3"/>
  <c r="AS98" i="3" s="1"/>
  <c r="AT97" i="3"/>
  <c r="AR97" i="3"/>
  <c r="AS97" i="3" s="1"/>
  <c r="O102" i="3"/>
  <c r="R102" i="3" s="1"/>
  <c r="M103" i="3"/>
  <c r="N103" i="3"/>
  <c r="W101" i="3"/>
  <c r="AP99" i="3"/>
  <c r="AR99" i="3"/>
  <c r="AS99" i="3" s="1"/>
  <c r="AT99" i="3"/>
  <c r="AJ100" i="3"/>
  <c r="AR107" i="8"/>
  <c r="AF107" i="8"/>
  <c r="AT107" i="8" s="1"/>
  <c r="Z107" i="8"/>
  <c r="AG107" i="8"/>
  <c r="AN107" i="8"/>
  <c r="AO108" i="8"/>
  <c r="AP108" i="8"/>
  <c r="AQ108" i="8" s="1"/>
  <c r="AR108" i="8"/>
  <c r="AK110" i="8"/>
  <c r="AL110" i="8"/>
  <c r="AM110" i="8"/>
  <c r="Q109" i="8"/>
  <c r="AI109" i="8" s="1"/>
  <c r="U109" i="8"/>
  <c r="G852" i="3"/>
  <c r="K611" i="9"/>
  <c r="L611" i="9" s="1"/>
  <c r="I611" i="9"/>
  <c r="J611" i="9" s="1"/>
  <c r="N611" i="9" s="1"/>
  <c r="C613" i="9"/>
  <c r="D613" i="9" s="1"/>
  <c r="E613" i="9"/>
  <c r="F613" i="9" s="1"/>
  <c r="A614" i="9"/>
  <c r="G612" i="9"/>
  <c r="P610" i="9"/>
  <c r="R610" i="9" s="1"/>
  <c r="O610" i="9"/>
  <c r="Q610" i="9" s="1"/>
  <c r="R109" i="8"/>
  <c r="S109" i="8"/>
  <c r="O110" i="8"/>
  <c r="U110" i="8" s="1"/>
  <c r="AO110" i="8" s="1"/>
  <c r="AX110" i="8"/>
  <c r="AS110" i="8"/>
  <c r="AV110" i="8" s="1"/>
  <c r="AW110" i="8" s="1"/>
  <c r="Z86" i="8"/>
  <c r="Z87" i="8"/>
  <c r="Z85" i="8"/>
  <c r="AV109" i="8"/>
  <c r="AW109" i="8" s="1"/>
  <c r="AY109" i="8" s="1"/>
  <c r="F113" i="8"/>
  <c r="J112" i="8"/>
  <c r="D113" i="8"/>
  <c r="B115" i="8"/>
  <c r="K111" i="8"/>
  <c r="L111" i="8" s="1"/>
  <c r="G111" i="8" s="1"/>
  <c r="H111" i="8" s="1"/>
  <c r="N111" i="8"/>
  <c r="C116" i="8"/>
  <c r="P462" i="9"/>
  <c r="R462" i="9" s="1"/>
  <c r="S85" i="8" s="1"/>
  <c r="O462" i="9"/>
  <c r="Q462" i="9" s="1"/>
  <c r="K463" i="9"/>
  <c r="L463" i="9" s="1"/>
  <c r="I463" i="9"/>
  <c r="J463" i="9" s="1"/>
  <c r="N463" i="9" s="1"/>
  <c r="G464" i="9"/>
  <c r="C465" i="9"/>
  <c r="D465" i="9" s="1"/>
  <c r="E465" i="9"/>
  <c r="F465" i="9" s="1"/>
  <c r="A466" i="9"/>
  <c r="O110" i="9"/>
  <c r="Q110" i="9" s="1"/>
  <c r="K111" i="9"/>
  <c r="I111" i="9"/>
  <c r="J111" i="9" s="1"/>
  <c r="G112" i="9"/>
  <c r="L111" i="9"/>
  <c r="E113" i="9"/>
  <c r="F113" i="9" s="1"/>
  <c r="C113" i="9"/>
  <c r="D113" i="9" s="1"/>
  <c r="AH104" i="3"/>
  <c r="A114" i="9"/>
  <c r="AG105" i="3"/>
  <c r="AF105" i="3"/>
  <c r="F107" i="3"/>
  <c r="AB107" i="3" s="1"/>
  <c r="AQ106" i="3"/>
  <c r="AE106" i="3"/>
  <c r="AN106" i="3"/>
  <c r="AO106" i="3" s="1"/>
  <c r="H106" i="3"/>
  <c r="L104" i="3"/>
  <c r="W102" i="3"/>
  <c r="S102" i="3"/>
  <c r="T102" i="3" s="1"/>
  <c r="S101" i="3"/>
  <c r="T101" i="3" s="1"/>
  <c r="AY110" i="8" l="1"/>
  <c r="I106" i="3"/>
  <c r="AI106" i="3"/>
  <c r="AC102" i="3"/>
  <c r="Z102" i="3"/>
  <c r="AH105" i="3"/>
  <c r="N104" i="3"/>
  <c r="M104" i="3"/>
  <c r="AC101" i="3"/>
  <c r="AP100" i="3"/>
  <c r="AT100" i="3"/>
  <c r="AR100" i="3"/>
  <c r="AS100" i="3" s="1"/>
  <c r="AO109" i="8"/>
  <c r="AP109" i="8"/>
  <c r="AQ109" i="8" s="1"/>
  <c r="AR109" i="8"/>
  <c r="AP110" i="8"/>
  <c r="AJ110" i="8"/>
  <c r="AQ110" i="8" s="1"/>
  <c r="AM111" i="8"/>
  <c r="AL111" i="8"/>
  <c r="AK111" i="8"/>
  <c r="AI111" i="8"/>
  <c r="AJ111" i="8"/>
  <c r="V109" i="8"/>
  <c r="X109" i="8" s="1"/>
  <c r="G853" i="3"/>
  <c r="O611" i="9"/>
  <c r="Q611" i="9" s="1"/>
  <c r="P611" i="9"/>
  <c r="R611" i="9" s="1"/>
  <c r="K612" i="9"/>
  <c r="L612" i="9" s="1"/>
  <c r="I612" i="9"/>
  <c r="J612" i="9" s="1"/>
  <c r="N612" i="9" s="1"/>
  <c r="E614" i="9"/>
  <c r="F614" i="9" s="1"/>
  <c r="A615" i="9"/>
  <c r="C614" i="9"/>
  <c r="D614" i="9" s="1"/>
  <c r="G614" i="9" s="1"/>
  <c r="G613" i="9"/>
  <c r="S110" i="8"/>
  <c r="R110" i="8"/>
  <c r="Q110" i="8"/>
  <c r="AI110" i="8" s="1"/>
  <c r="P110" i="8"/>
  <c r="AH110" i="8" s="1"/>
  <c r="O111" i="8"/>
  <c r="Q111" i="8" s="1"/>
  <c r="AS111" i="8"/>
  <c r="AV111" i="8" s="1"/>
  <c r="AW111" i="8" s="1"/>
  <c r="AG108" i="8"/>
  <c r="AX111" i="8"/>
  <c r="Z90" i="8"/>
  <c r="Z88" i="8"/>
  <c r="Z89" i="8"/>
  <c r="Z108" i="8"/>
  <c r="AC108" i="8"/>
  <c r="AF108" i="8"/>
  <c r="AT108" i="8" s="1"/>
  <c r="F114" i="8"/>
  <c r="V110" i="8"/>
  <c r="X110" i="8" s="1"/>
  <c r="C117" i="8"/>
  <c r="B116" i="8"/>
  <c r="D114" i="8"/>
  <c r="J113" i="8"/>
  <c r="K112" i="8"/>
  <c r="L112" i="8" s="1"/>
  <c r="G112" i="8" s="1"/>
  <c r="H112" i="8" s="1"/>
  <c r="N112" i="8"/>
  <c r="A467" i="9"/>
  <c r="C466" i="9"/>
  <c r="D466" i="9" s="1"/>
  <c r="E466" i="9"/>
  <c r="F466" i="9" s="1"/>
  <c r="O463" i="9"/>
  <c r="Q463" i="9" s="1"/>
  <c r="P463" i="9"/>
  <c r="R463" i="9" s="1"/>
  <c r="S84" i="8" s="1"/>
  <c r="G465" i="9"/>
  <c r="K464" i="9"/>
  <c r="L464" i="9" s="1"/>
  <c r="I464" i="9"/>
  <c r="J464" i="9" s="1"/>
  <c r="G113" i="9"/>
  <c r="K112" i="9"/>
  <c r="L112" i="9" s="1"/>
  <c r="I112" i="9"/>
  <c r="J112" i="9" s="1"/>
  <c r="K113" i="9"/>
  <c r="I113" i="9"/>
  <c r="N111" i="9"/>
  <c r="P111" i="9" s="1"/>
  <c r="R111" i="9" s="1"/>
  <c r="L113" i="9"/>
  <c r="J113" i="9"/>
  <c r="C114" i="9"/>
  <c r="D114" i="9" s="1"/>
  <c r="E114" i="9"/>
  <c r="F114" i="9" s="1"/>
  <c r="A115" i="9"/>
  <c r="O103" i="3"/>
  <c r="R103" i="3" s="1"/>
  <c r="Z103" i="3" s="1"/>
  <c r="U102" i="3"/>
  <c r="V102" i="3" s="1"/>
  <c r="U101" i="3"/>
  <c r="V101" i="3" s="1"/>
  <c r="AD101" i="3" s="1"/>
  <c r="AF106" i="3"/>
  <c r="AG106" i="3"/>
  <c r="F108" i="3"/>
  <c r="AB108" i="3" s="1"/>
  <c r="AQ107" i="3"/>
  <c r="AN107" i="3"/>
  <c r="AO107" i="3" s="1"/>
  <c r="AE107" i="3"/>
  <c r="H107" i="3"/>
  <c r="L105" i="3"/>
  <c r="I107" i="3" l="1"/>
  <c r="AI107" i="3"/>
  <c r="AD102" i="3"/>
  <c r="N105" i="3"/>
  <c r="M105" i="3"/>
  <c r="W103" i="3"/>
  <c r="AC103" i="3"/>
  <c r="AJ101" i="3"/>
  <c r="AJ102" i="3"/>
  <c r="AR110" i="8"/>
  <c r="AG109" i="8"/>
  <c r="AN109" i="8"/>
  <c r="Z109" i="8"/>
  <c r="AC109" i="8"/>
  <c r="AL112" i="8"/>
  <c r="AM112" i="8"/>
  <c r="AK112" i="8"/>
  <c r="P111" i="8"/>
  <c r="AH111" i="8" s="1"/>
  <c r="U111" i="8"/>
  <c r="G854" i="3"/>
  <c r="I614" i="9"/>
  <c r="J614" i="9" s="1"/>
  <c r="K614" i="9"/>
  <c r="L614" i="9" s="1"/>
  <c r="A616" i="9"/>
  <c r="C615" i="9"/>
  <c r="D615" i="9" s="1"/>
  <c r="E615" i="9"/>
  <c r="F615" i="9" s="1"/>
  <c r="I613" i="9"/>
  <c r="J613" i="9" s="1"/>
  <c r="K613" i="9"/>
  <c r="L613" i="9" s="1"/>
  <c r="P612" i="9"/>
  <c r="R612" i="9" s="1"/>
  <c r="O612" i="9"/>
  <c r="Q612" i="9" s="1"/>
  <c r="R111" i="8"/>
  <c r="S111" i="8"/>
  <c r="AY111" i="8"/>
  <c r="O112" i="8"/>
  <c r="Q112" i="8" s="1"/>
  <c r="AI112" i="8" s="1"/>
  <c r="AX112" i="8"/>
  <c r="AS112" i="8"/>
  <c r="AV112" i="8" s="1"/>
  <c r="AW112" i="8" s="1"/>
  <c r="Z94" i="8"/>
  <c r="F115" i="8"/>
  <c r="K113" i="8"/>
  <c r="L113" i="8" s="1"/>
  <c r="G113" i="8" s="1"/>
  <c r="H113" i="8" s="1"/>
  <c r="N113" i="8"/>
  <c r="B117" i="8"/>
  <c r="C118" i="8"/>
  <c r="D115" i="8"/>
  <c r="J114" i="8"/>
  <c r="N112" i="9"/>
  <c r="S103" i="3"/>
  <c r="T103" i="3" s="1"/>
  <c r="G466" i="9"/>
  <c r="I466" i="9"/>
  <c r="J466" i="9" s="1"/>
  <c r="K466" i="9"/>
  <c r="L466" i="9" s="1"/>
  <c r="N464" i="9"/>
  <c r="I465" i="9"/>
  <c r="J465" i="9" s="1"/>
  <c r="K465" i="9"/>
  <c r="L465" i="9" s="1"/>
  <c r="C467" i="9"/>
  <c r="D467" i="9" s="1"/>
  <c r="A468" i="9"/>
  <c r="E467" i="9"/>
  <c r="F467" i="9" s="1"/>
  <c r="P112" i="9"/>
  <c r="R112" i="9" s="1"/>
  <c r="O111" i="9"/>
  <c r="Q111" i="9" s="1"/>
  <c r="O112" i="9"/>
  <c r="Q112" i="9" s="1"/>
  <c r="N113" i="9"/>
  <c r="P113" i="9" s="1"/>
  <c r="R113" i="9" s="1"/>
  <c r="G114" i="9"/>
  <c r="E115" i="9"/>
  <c r="F115" i="9" s="1"/>
  <c r="C115" i="9"/>
  <c r="D115" i="9" s="1"/>
  <c r="L106" i="3"/>
  <c r="A116" i="9"/>
  <c r="AF107" i="3"/>
  <c r="AG107" i="3"/>
  <c r="F109" i="3"/>
  <c r="AB109" i="3" s="1"/>
  <c r="AE108" i="3"/>
  <c r="AN108" i="3"/>
  <c r="AO108" i="3" s="1"/>
  <c r="AQ108" i="3"/>
  <c r="H108" i="3"/>
  <c r="O104" i="3"/>
  <c r="R104" i="3" s="1"/>
  <c r="Z104" i="3" s="1"/>
  <c r="AH106" i="3"/>
  <c r="I108" i="3" l="1"/>
  <c r="AI108" i="3"/>
  <c r="N106" i="3"/>
  <c r="M106" i="3"/>
  <c r="AC104" i="3"/>
  <c r="AP101" i="3"/>
  <c r="AT101" i="3"/>
  <c r="AR101" i="3"/>
  <c r="AS101" i="3" s="1"/>
  <c r="AP102" i="3"/>
  <c r="AT102" i="3"/>
  <c r="AR102" i="3"/>
  <c r="AS102" i="3" s="1"/>
  <c r="O105" i="3"/>
  <c r="R105" i="3" s="1"/>
  <c r="Z105" i="3" s="1"/>
  <c r="L107" i="3"/>
  <c r="AJ112" i="8"/>
  <c r="AO111" i="8"/>
  <c r="AP111" i="8"/>
  <c r="AQ111" i="8" s="1"/>
  <c r="V111" i="8"/>
  <c r="X111" i="8" s="1"/>
  <c r="AK113" i="8"/>
  <c r="AL113" i="8"/>
  <c r="AM113" i="8"/>
  <c r="G855" i="3"/>
  <c r="N613" i="9"/>
  <c r="G615" i="9"/>
  <c r="C616" i="9"/>
  <c r="D616" i="9" s="1"/>
  <c r="E616" i="9"/>
  <c r="F616" i="9" s="1"/>
  <c r="A617" i="9"/>
  <c r="N614" i="9"/>
  <c r="R112" i="8"/>
  <c r="S112" i="8"/>
  <c r="U112" i="8"/>
  <c r="P112" i="8"/>
  <c r="AH112" i="8" s="1"/>
  <c r="AS113" i="8"/>
  <c r="AV113" i="8" s="1"/>
  <c r="AW113" i="8" s="1"/>
  <c r="O113" i="8"/>
  <c r="AJ113" i="8" s="1"/>
  <c r="AX113" i="8"/>
  <c r="AG110" i="8"/>
  <c r="AY112" i="8"/>
  <c r="Z92" i="8"/>
  <c r="Z93" i="8"/>
  <c r="Z91" i="8"/>
  <c r="Z110" i="8"/>
  <c r="AC110" i="8"/>
  <c r="AF110" i="8"/>
  <c r="AT110" i="8" s="1"/>
  <c r="F116" i="8"/>
  <c r="U103" i="3"/>
  <c r="V103" i="3" s="1"/>
  <c r="AD103" i="3" s="1"/>
  <c r="B118" i="8"/>
  <c r="D116" i="8"/>
  <c r="J115" i="8"/>
  <c r="C119" i="8"/>
  <c r="K114" i="8"/>
  <c r="L114" i="8" s="1"/>
  <c r="G114" i="8" s="1"/>
  <c r="H114" i="8" s="1"/>
  <c r="N114" i="8"/>
  <c r="A469" i="9"/>
  <c r="C468" i="9"/>
  <c r="D468" i="9" s="1"/>
  <c r="E468" i="9"/>
  <c r="F468" i="9" s="1"/>
  <c r="G467" i="9"/>
  <c r="N465" i="9"/>
  <c r="O464" i="9"/>
  <c r="Q464" i="9" s="1"/>
  <c r="P464" i="9"/>
  <c r="R464" i="9" s="1"/>
  <c r="S83" i="8" s="1"/>
  <c r="N466" i="9"/>
  <c r="O113" i="9"/>
  <c r="Q113" i="9" s="1"/>
  <c r="I114" i="9"/>
  <c r="K114" i="9"/>
  <c r="L114" i="9" s="1"/>
  <c r="G115" i="9"/>
  <c r="J114" i="9"/>
  <c r="E116" i="9"/>
  <c r="F116" i="9" s="1"/>
  <c r="C116" i="9"/>
  <c r="D116" i="9" s="1"/>
  <c r="A117" i="9"/>
  <c r="AH107" i="3"/>
  <c r="W104" i="3"/>
  <c r="S104" i="3"/>
  <c r="T104" i="3" s="1"/>
  <c r="AG108" i="3"/>
  <c r="AF108" i="3"/>
  <c r="F110" i="3"/>
  <c r="AB110" i="3" s="1"/>
  <c r="AE109" i="3"/>
  <c r="AQ109" i="3"/>
  <c r="AN109" i="3"/>
  <c r="AO109" i="3" s="1"/>
  <c r="H109" i="3"/>
  <c r="I109" i="3" l="1"/>
  <c r="AI109" i="3"/>
  <c r="AH108" i="3"/>
  <c r="O106" i="3"/>
  <c r="R106" i="3" s="1"/>
  <c r="Z106" i="3" s="1"/>
  <c r="N107" i="3"/>
  <c r="M107" i="3"/>
  <c r="S105" i="3"/>
  <c r="T105" i="3" s="1"/>
  <c r="AC105" i="3"/>
  <c r="AC106" i="3"/>
  <c r="AJ103" i="3"/>
  <c r="W105" i="3"/>
  <c r="AR111" i="8"/>
  <c r="AO112" i="8"/>
  <c r="AP112" i="8"/>
  <c r="AQ112" i="8" s="1"/>
  <c r="AK114" i="8"/>
  <c r="AL114" i="8"/>
  <c r="AM114" i="8"/>
  <c r="V112" i="8"/>
  <c r="X112" i="8" s="1"/>
  <c r="G856" i="3"/>
  <c r="K615" i="9"/>
  <c r="L615" i="9" s="1"/>
  <c r="I615" i="9"/>
  <c r="J615" i="9" s="1"/>
  <c r="N615" i="9" s="1"/>
  <c r="P614" i="9"/>
  <c r="R614" i="9" s="1"/>
  <c r="O614" i="9"/>
  <c r="Q614" i="9" s="1"/>
  <c r="C617" i="9"/>
  <c r="D617" i="9" s="1"/>
  <c r="E617" i="9"/>
  <c r="F617" i="9" s="1"/>
  <c r="A618" i="9"/>
  <c r="G616" i="9"/>
  <c r="P613" i="9"/>
  <c r="R613" i="9" s="1"/>
  <c r="O613" i="9"/>
  <c r="Q613" i="9" s="1"/>
  <c r="Q113" i="8"/>
  <c r="AI113" i="8" s="1"/>
  <c r="R113" i="8"/>
  <c r="S113" i="8"/>
  <c r="U113" i="8"/>
  <c r="P113" i="8"/>
  <c r="AH113" i="8" s="1"/>
  <c r="AY113" i="8"/>
  <c r="O114" i="8"/>
  <c r="U114" i="8" s="1"/>
  <c r="AO114" i="8" s="1"/>
  <c r="AG111" i="8"/>
  <c r="AX114" i="8"/>
  <c r="AS114" i="8"/>
  <c r="Z111" i="8"/>
  <c r="AC111" i="8"/>
  <c r="AF111" i="8"/>
  <c r="AT111" i="8" s="1"/>
  <c r="F117" i="8"/>
  <c r="C120" i="8"/>
  <c r="J116" i="8"/>
  <c r="D117" i="8"/>
  <c r="K115" i="8"/>
  <c r="L115" i="8" s="1"/>
  <c r="G115" i="8" s="1"/>
  <c r="H115" i="8" s="1"/>
  <c r="N115" i="8"/>
  <c r="B119" i="8"/>
  <c r="G468" i="9"/>
  <c r="W106" i="3"/>
  <c r="P466" i="9"/>
  <c r="R466" i="9" s="1"/>
  <c r="S81" i="8" s="1"/>
  <c r="O466" i="9"/>
  <c r="Q466" i="9" s="1"/>
  <c r="K468" i="9"/>
  <c r="L468" i="9" s="1"/>
  <c r="I468" i="9"/>
  <c r="J468" i="9" s="1"/>
  <c r="O465" i="9"/>
  <c r="Q465" i="9" s="1"/>
  <c r="P465" i="9"/>
  <c r="R465" i="9" s="1"/>
  <c r="S82" i="8" s="1"/>
  <c r="I467" i="9"/>
  <c r="J467" i="9" s="1"/>
  <c r="K467" i="9"/>
  <c r="L467" i="9" s="1"/>
  <c r="C469" i="9"/>
  <c r="D469" i="9" s="1"/>
  <c r="A470" i="9"/>
  <c r="E469" i="9"/>
  <c r="F469" i="9" s="1"/>
  <c r="N114" i="9"/>
  <c r="P114" i="9" s="1"/>
  <c r="R114" i="9" s="1"/>
  <c r="I115" i="9"/>
  <c r="J115" i="9" s="1"/>
  <c r="K115" i="9"/>
  <c r="L115" i="9" s="1"/>
  <c r="G116" i="9"/>
  <c r="C117" i="9"/>
  <c r="D117" i="9" s="1"/>
  <c r="E117" i="9"/>
  <c r="F117" i="9" s="1"/>
  <c r="A118" i="9"/>
  <c r="U104" i="3"/>
  <c r="V104" i="3" s="1"/>
  <c r="AD104" i="3" s="1"/>
  <c r="L108" i="3"/>
  <c r="U105" i="3"/>
  <c r="V105" i="3" s="1"/>
  <c r="AF109" i="3"/>
  <c r="AG109" i="3"/>
  <c r="F111" i="3"/>
  <c r="AB111" i="3" s="1"/>
  <c r="AE110" i="3"/>
  <c r="AN110" i="3"/>
  <c r="AO110" i="3" s="1"/>
  <c r="AQ110" i="3"/>
  <c r="H110" i="3"/>
  <c r="I110" i="3" l="1"/>
  <c r="AI110" i="3"/>
  <c r="S106" i="3"/>
  <c r="T106" i="3" s="1"/>
  <c r="AD105" i="3"/>
  <c r="AJ105" i="3" s="1"/>
  <c r="N108" i="3"/>
  <c r="M108" i="3"/>
  <c r="O107" i="3"/>
  <c r="R107" i="3" s="1"/>
  <c r="Z107" i="3" s="1"/>
  <c r="U106" i="3"/>
  <c r="V106" i="3" s="1"/>
  <c r="AD106" i="3" s="1"/>
  <c r="AP103" i="3"/>
  <c r="AT103" i="3"/>
  <c r="AR103" i="3"/>
  <c r="AS103" i="3" s="1"/>
  <c r="AJ104" i="3"/>
  <c r="AO113" i="8"/>
  <c r="AP113" i="8"/>
  <c r="AQ113" i="8" s="1"/>
  <c r="Z112" i="8"/>
  <c r="AJ114" i="8"/>
  <c r="AR112" i="8"/>
  <c r="AF112" i="8"/>
  <c r="AT112" i="8" s="1"/>
  <c r="AC112" i="8"/>
  <c r="AG112" i="8"/>
  <c r="AR113" i="8"/>
  <c r="AP114" i="8"/>
  <c r="V113" i="8"/>
  <c r="X113" i="8" s="1"/>
  <c r="AP115" i="8"/>
  <c r="AH115" i="8"/>
  <c r="AI115" i="8"/>
  <c r="AN115" i="8"/>
  <c r="AJ115" i="8"/>
  <c r="AR115" i="8"/>
  <c r="AM115" i="8"/>
  <c r="AK115" i="8"/>
  <c r="AL115" i="8"/>
  <c r="AQ115" i="8"/>
  <c r="P114" i="8"/>
  <c r="AH114" i="8" s="1"/>
  <c r="Q114" i="8"/>
  <c r="AI114" i="8" s="1"/>
  <c r="G857" i="3"/>
  <c r="E618" i="9"/>
  <c r="F618" i="9" s="1"/>
  <c r="C618" i="9"/>
  <c r="D618" i="9" s="1"/>
  <c r="A619" i="9"/>
  <c r="O615" i="9"/>
  <c r="Q615" i="9" s="1"/>
  <c r="P615" i="9"/>
  <c r="R615" i="9" s="1"/>
  <c r="K616" i="9"/>
  <c r="L616" i="9" s="1"/>
  <c r="I616" i="9"/>
  <c r="J616" i="9" s="1"/>
  <c r="N616" i="9" s="1"/>
  <c r="G617" i="9"/>
  <c r="S114" i="8"/>
  <c r="R114" i="8"/>
  <c r="AS115" i="8"/>
  <c r="AV115" i="8" s="1"/>
  <c r="AW115" i="8" s="1"/>
  <c r="O115" i="8"/>
  <c r="AX115" i="8"/>
  <c r="AV114" i="8"/>
  <c r="AW114" i="8" s="1"/>
  <c r="AY114" i="8" s="1"/>
  <c r="F118" i="8"/>
  <c r="V114" i="8"/>
  <c r="X114" i="8" s="1"/>
  <c r="O108" i="3"/>
  <c r="R108" i="3" s="1"/>
  <c r="Z108" i="3" s="1"/>
  <c r="B120" i="8"/>
  <c r="D118" i="8"/>
  <c r="J117" i="8"/>
  <c r="K116" i="8"/>
  <c r="L116" i="8" s="1"/>
  <c r="G116" i="8" s="1"/>
  <c r="H116" i="8" s="1"/>
  <c r="N116" i="8"/>
  <c r="C121" i="8"/>
  <c r="C470" i="9"/>
  <c r="D470" i="9" s="1"/>
  <c r="E470" i="9"/>
  <c r="F470" i="9" s="1"/>
  <c r="A471" i="9"/>
  <c r="G469" i="9"/>
  <c r="N467" i="9"/>
  <c r="N468" i="9"/>
  <c r="O114" i="9"/>
  <c r="Q114" i="9" s="1"/>
  <c r="N115" i="9"/>
  <c r="P115" i="9" s="1"/>
  <c r="R115" i="9" s="1"/>
  <c r="I116" i="9"/>
  <c r="J116" i="9" s="1"/>
  <c r="K116" i="9"/>
  <c r="L116" i="9" s="1"/>
  <c r="G117" i="9"/>
  <c r="C118" i="9"/>
  <c r="D118" i="9" s="1"/>
  <c r="E118" i="9"/>
  <c r="F118" i="9" s="1"/>
  <c r="A119" i="9"/>
  <c r="AH109" i="3"/>
  <c r="AF110" i="3"/>
  <c r="AG110" i="3"/>
  <c r="F112" i="3"/>
  <c r="AB112" i="3" s="1"/>
  <c r="AQ111" i="3"/>
  <c r="AE111" i="3"/>
  <c r="AN111" i="3"/>
  <c r="AO111" i="3" s="1"/>
  <c r="H111" i="3"/>
  <c r="L109" i="3"/>
  <c r="I111" i="3" l="1"/>
  <c r="AI111" i="3"/>
  <c r="M109" i="3"/>
  <c r="N109" i="3"/>
  <c r="AC107" i="3"/>
  <c r="W107" i="3"/>
  <c r="S107" i="3"/>
  <c r="T107" i="3" s="1"/>
  <c r="AJ106" i="3"/>
  <c r="AT106" i="3" s="1"/>
  <c r="AC108" i="3"/>
  <c r="AP104" i="3"/>
  <c r="AT104" i="3"/>
  <c r="AR104" i="3"/>
  <c r="AS104" i="3" s="1"/>
  <c r="AP105" i="3"/>
  <c r="AR105" i="3"/>
  <c r="AS105" i="3" s="1"/>
  <c r="AT105" i="3"/>
  <c r="AR114" i="8"/>
  <c r="AQ114" i="8"/>
  <c r="AH116" i="8"/>
  <c r="AI116" i="8"/>
  <c r="AJ116" i="8"/>
  <c r="AL116" i="8"/>
  <c r="AM116" i="8"/>
  <c r="AQ116" i="8"/>
  <c r="AN116" i="8"/>
  <c r="AK116" i="8"/>
  <c r="AP116" i="8"/>
  <c r="AR116" i="8"/>
  <c r="G858" i="3"/>
  <c r="A620" i="9"/>
  <c r="E619" i="9"/>
  <c r="F619" i="9" s="1"/>
  <c r="C619" i="9"/>
  <c r="D619" i="9" s="1"/>
  <c r="G619" i="9" s="1"/>
  <c r="I617" i="9"/>
  <c r="J617" i="9" s="1"/>
  <c r="K617" i="9"/>
  <c r="L617" i="9" s="1"/>
  <c r="O616" i="9"/>
  <c r="Q616" i="9" s="1"/>
  <c r="P616" i="9"/>
  <c r="R616" i="9" s="1"/>
  <c r="G618" i="9"/>
  <c r="S115" i="8"/>
  <c r="R115" i="8"/>
  <c r="U115" i="8"/>
  <c r="AO115" i="8" s="1"/>
  <c r="P115" i="8"/>
  <c r="Q115" i="8"/>
  <c r="O116" i="8"/>
  <c r="AY115" i="8"/>
  <c r="AX116" i="8"/>
  <c r="Z113" i="8"/>
  <c r="AS116" i="8"/>
  <c r="AV116" i="8" s="1"/>
  <c r="AW116" i="8" s="1"/>
  <c r="AC113" i="8"/>
  <c r="AF113" i="8"/>
  <c r="AT113" i="8" s="1"/>
  <c r="F119" i="8"/>
  <c r="L110" i="3"/>
  <c r="D119" i="8"/>
  <c r="J118" i="8"/>
  <c r="K117" i="8"/>
  <c r="L117" i="8" s="1"/>
  <c r="G117" i="8" s="1"/>
  <c r="H117" i="8" s="1"/>
  <c r="N117" i="8"/>
  <c r="B121" i="8"/>
  <c r="C122" i="8"/>
  <c r="P468" i="9"/>
  <c r="R468" i="9" s="1"/>
  <c r="S79" i="8" s="1"/>
  <c r="O468" i="9"/>
  <c r="Q468" i="9" s="1"/>
  <c r="O467" i="9"/>
  <c r="Q467" i="9" s="1"/>
  <c r="P467" i="9"/>
  <c r="R467" i="9" s="1"/>
  <c r="S80" i="8" s="1"/>
  <c r="I469" i="9"/>
  <c r="J469" i="9" s="1"/>
  <c r="K469" i="9"/>
  <c r="L469" i="9" s="1"/>
  <c r="C471" i="9"/>
  <c r="D471" i="9" s="1"/>
  <c r="E471" i="9"/>
  <c r="F471" i="9" s="1"/>
  <c r="A472" i="9"/>
  <c r="G470" i="9"/>
  <c r="O115" i="9"/>
  <c r="Q115" i="9" s="1"/>
  <c r="K117" i="9"/>
  <c r="I117" i="9"/>
  <c r="N116" i="9"/>
  <c r="P116" i="9" s="1"/>
  <c r="R116" i="9" s="1"/>
  <c r="L117" i="9"/>
  <c r="J117" i="9"/>
  <c r="G118" i="9"/>
  <c r="E119" i="9"/>
  <c r="F119" i="9" s="1"/>
  <c r="C119" i="9"/>
  <c r="D119" i="9" s="1"/>
  <c r="A120" i="9"/>
  <c r="AF111" i="3"/>
  <c r="AG111" i="3"/>
  <c r="F113" i="3"/>
  <c r="AB113" i="3" s="1"/>
  <c r="AQ112" i="3"/>
  <c r="AN112" i="3"/>
  <c r="AO112" i="3" s="1"/>
  <c r="AE112" i="3"/>
  <c r="H112" i="3"/>
  <c r="AH110" i="3"/>
  <c r="I112" i="3" l="1"/>
  <c r="AI112" i="3"/>
  <c r="M110" i="3"/>
  <c r="N110" i="3"/>
  <c r="U107" i="3"/>
  <c r="V107" i="3" s="1"/>
  <c r="S108" i="3"/>
  <c r="T108" i="3" s="1"/>
  <c r="W108" i="3"/>
  <c r="AR106" i="3"/>
  <c r="AS106" i="3" s="1"/>
  <c r="AP106" i="3"/>
  <c r="O109" i="3"/>
  <c r="R109" i="3" s="1"/>
  <c r="Z109" i="3" s="1"/>
  <c r="AG113" i="8"/>
  <c r="AN113" i="8"/>
  <c r="AF114" i="8"/>
  <c r="AT114" i="8" s="1"/>
  <c r="AN114" i="8"/>
  <c r="AM117" i="8"/>
  <c r="AN117" i="8"/>
  <c r="AQ117" i="8"/>
  <c r="AR117" i="8"/>
  <c r="AK117" i="8"/>
  <c r="AL117" i="8"/>
  <c r="AI117" i="8"/>
  <c r="AH117" i="8"/>
  <c r="AJ117" i="8"/>
  <c r="AP117" i="8"/>
  <c r="AY116" i="8"/>
  <c r="AC114" i="8"/>
  <c r="Z114" i="8"/>
  <c r="G859" i="3"/>
  <c r="I618" i="9"/>
  <c r="J618" i="9" s="1"/>
  <c r="K618" i="9"/>
  <c r="L618" i="9" s="1"/>
  <c r="N617" i="9"/>
  <c r="K619" i="9"/>
  <c r="L619" i="9" s="1"/>
  <c r="I619" i="9"/>
  <c r="J619" i="9" s="1"/>
  <c r="N619" i="9" s="1"/>
  <c r="C620" i="9"/>
  <c r="D620" i="9" s="1"/>
  <c r="E620" i="9"/>
  <c r="F620" i="9" s="1"/>
  <c r="A621" i="9"/>
  <c r="V115" i="8"/>
  <c r="X115" i="8" s="1"/>
  <c r="U116" i="8"/>
  <c r="AO116" i="8" s="1"/>
  <c r="R116" i="8"/>
  <c r="S116" i="8"/>
  <c r="Q116" i="8"/>
  <c r="P116" i="8"/>
  <c r="O117" i="8"/>
  <c r="P117" i="8" s="1"/>
  <c r="AS117" i="8"/>
  <c r="AV117" i="8" s="1"/>
  <c r="AW117" i="8" s="1"/>
  <c r="AX117" i="8"/>
  <c r="AG114" i="8"/>
  <c r="F120" i="8"/>
  <c r="B122" i="8"/>
  <c r="K118" i="8"/>
  <c r="L118" i="8" s="1"/>
  <c r="G118" i="8" s="1"/>
  <c r="H118" i="8" s="1"/>
  <c r="N118" i="8"/>
  <c r="J119" i="8"/>
  <c r="D120" i="8"/>
  <c r="C123" i="8"/>
  <c r="I470" i="9"/>
  <c r="J470" i="9" s="1"/>
  <c r="K470" i="9"/>
  <c r="L470" i="9" s="1"/>
  <c r="A473" i="9"/>
  <c r="E472" i="9"/>
  <c r="F472" i="9" s="1"/>
  <c r="C472" i="9"/>
  <c r="D472" i="9" s="1"/>
  <c r="G472" i="9" s="1"/>
  <c r="N469" i="9"/>
  <c r="G471" i="9"/>
  <c r="O116" i="9"/>
  <c r="Q116" i="9" s="1"/>
  <c r="N117" i="9"/>
  <c r="P117" i="9" s="1"/>
  <c r="R117" i="9" s="1"/>
  <c r="G119" i="9"/>
  <c r="I118" i="9"/>
  <c r="K118" i="9"/>
  <c r="L118" i="9"/>
  <c r="J118" i="9"/>
  <c r="E120" i="9"/>
  <c r="F120" i="9" s="1"/>
  <c r="C120" i="9"/>
  <c r="D120" i="9" s="1"/>
  <c r="A121" i="9"/>
  <c r="AH111" i="3"/>
  <c r="L111" i="3"/>
  <c r="U108" i="3"/>
  <c r="V108" i="3" s="1"/>
  <c r="AD108" i="3" s="1"/>
  <c r="AG112" i="3"/>
  <c r="AF112" i="3"/>
  <c r="F114" i="3"/>
  <c r="AB114" i="3" s="1"/>
  <c r="AE113" i="3"/>
  <c r="AN113" i="3"/>
  <c r="AO113" i="3" s="1"/>
  <c r="AQ113" i="3"/>
  <c r="H113" i="3"/>
  <c r="I113" i="3" l="1"/>
  <c r="AI113" i="3"/>
  <c r="AD107" i="3"/>
  <c r="AJ107" i="3" s="1"/>
  <c r="O110" i="3"/>
  <c r="R110" i="3" s="1"/>
  <c r="M111" i="3"/>
  <c r="N111" i="3"/>
  <c r="AH112" i="3"/>
  <c r="L112" i="3"/>
  <c r="AJ108" i="3"/>
  <c r="AH118" i="8"/>
  <c r="AK118" i="8"/>
  <c r="AI118" i="8"/>
  <c r="AJ118" i="8"/>
  <c r="AP118" i="8"/>
  <c r="AN118" i="8"/>
  <c r="AR118" i="8"/>
  <c r="AM118" i="8"/>
  <c r="AQ118" i="8"/>
  <c r="AL118" i="8"/>
  <c r="Q117" i="8"/>
  <c r="U117" i="8"/>
  <c r="V116" i="8"/>
  <c r="X116" i="8" s="1"/>
  <c r="AF115" i="8"/>
  <c r="AT115" i="8" s="1"/>
  <c r="AG115" i="8"/>
  <c r="Z115" i="8"/>
  <c r="G860" i="3"/>
  <c r="C621" i="9"/>
  <c r="D621" i="9" s="1"/>
  <c r="E621" i="9"/>
  <c r="F621" i="9" s="1"/>
  <c r="A622" i="9"/>
  <c r="O619" i="9"/>
  <c r="Q619" i="9" s="1"/>
  <c r="G620" i="9"/>
  <c r="P617" i="9"/>
  <c r="R617" i="9" s="1"/>
  <c r="O617" i="9"/>
  <c r="Q617" i="9" s="1"/>
  <c r="N618" i="9"/>
  <c r="AY117" i="8"/>
  <c r="AG116" i="8"/>
  <c r="R117" i="8"/>
  <c r="S117" i="8"/>
  <c r="O118" i="8"/>
  <c r="U118" i="8" s="1"/>
  <c r="AO118" i="8" s="1"/>
  <c r="AX118" i="8"/>
  <c r="AS118" i="8"/>
  <c r="AV118" i="8" s="1"/>
  <c r="AW118" i="8" s="1"/>
  <c r="F121" i="8"/>
  <c r="C124" i="8"/>
  <c r="C125" i="8" s="1"/>
  <c r="K119" i="8"/>
  <c r="L119" i="8" s="1"/>
  <c r="G119" i="8" s="1"/>
  <c r="H119" i="8" s="1"/>
  <c r="N119" i="8"/>
  <c r="J120" i="8"/>
  <c r="D121" i="8"/>
  <c r="B123" i="8"/>
  <c r="G120" i="9"/>
  <c r="I472" i="9"/>
  <c r="J472" i="9" s="1"/>
  <c r="K472" i="9"/>
  <c r="L472" i="9" s="1"/>
  <c r="I471" i="9"/>
  <c r="J471" i="9" s="1"/>
  <c r="K471" i="9"/>
  <c r="L471" i="9" s="1"/>
  <c r="P469" i="9"/>
  <c r="R469" i="9" s="1"/>
  <c r="S78" i="8" s="1"/>
  <c r="O469" i="9"/>
  <c r="Q469" i="9" s="1"/>
  <c r="E473" i="9"/>
  <c r="F473" i="9" s="1"/>
  <c r="A474" i="9"/>
  <c r="C473" i="9"/>
  <c r="D473" i="9" s="1"/>
  <c r="N470" i="9"/>
  <c r="O117" i="9"/>
  <c r="Q117" i="9" s="1"/>
  <c r="I120" i="9"/>
  <c r="K120" i="9"/>
  <c r="N118" i="9"/>
  <c r="P118" i="9" s="1"/>
  <c r="R118" i="9" s="1"/>
  <c r="I119" i="9"/>
  <c r="J119" i="9" s="1"/>
  <c r="K119" i="9"/>
  <c r="L119" i="9" s="1"/>
  <c r="J120" i="9"/>
  <c r="L120" i="9"/>
  <c r="E121" i="9"/>
  <c r="F121" i="9" s="1"/>
  <c r="C121" i="9"/>
  <c r="D121" i="9" s="1"/>
  <c r="A122" i="9"/>
  <c r="AF113" i="3"/>
  <c r="AG113" i="3"/>
  <c r="F115" i="3"/>
  <c r="AB115" i="3" s="1"/>
  <c r="AE114" i="3"/>
  <c r="AQ114" i="3"/>
  <c r="AN114" i="3"/>
  <c r="AO114" i="3" s="1"/>
  <c r="H114" i="3"/>
  <c r="W110" i="3"/>
  <c r="I114" i="3" l="1"/>
  <c r="AI114" i="3"/>
  <c r="AP107" i="3"/>
  <c r="AR107" i="3"/>
  <c r="AS107" i="3" s="1"/>
  <c r="AT107" i="3"/>
  <c r="S110" i="3"/>
  <c r="T110" i="3" s="1"/>
  <c r="Z110" i="3"/>
  <c r="AC110" i="3"/>
  <c r="N112" i="3"/>
  <c r="M112" i="3"/>
  <c r="S109" i="3"/>
  <c r="W109" i="3"/>
  <c r="AC109" i="3"/>
  <c r="O111" i="3"/>
  <c r="R111" i="3" s="1"/>
  <c r="Z111" i="3" s="1"/>
  <c r="AP108" i="3"/>
  <c r="AT108" i="3"/>
  <c r="AR108" i="3"/>
  <c r="AS108" i="3" s="1"/>
  <c r="V117" i="8"/>
  <c r="X117" i="8" s="1"/>
  <c r="AO117" i="8"/>
  <c r="AK119" i="8"/>
  <c r="AL119" i="8"/>
  <c r="AP119" i="8"/>
  <c r="AQ119" i="8"/>
  <c r="AJ119" i="8"/>
  <c r="AR119" i="8"/>
  <c r="AH119" i="8"/>
  <c r="AM119" i="8"/>
  <c r="AN119" i="8"/>
  <c r="AI119" i="8"/>
  <c r="P118" i="8"/>
  <c r="Q118" i="8"/>
  <c r="AF116" i="8"/>
  <c r="AT116" i="8" s="1"/>
  <c r="AC116" i="8"/>
  <c r="AS119" i="8"/>
  <c r="G861" i="3"/>
  <c r="O618" i="9"/>
  <c r="Q618" i="9" s="1"/>
  <c r="P618" i="9"/>
  <c r="R618" i="9" s="1"/>
  <c r="I620" i="9"/>
  <c r="J620" i="9" s="1"/>
  <c r="K620" i="9"/>
  <c r="L620" i="9" s="1"/>
  <c r="P619" i="9"/>
  <c r="R619" i="9" s="1"/>
  <c r="E622" i="9"/>
  <c r="F622" i="9" s="1"/>
  <c r="C622" i="9"/>
  <c r="D622" i="9" s="1"/>
  <c r="G622" i="9" s="1"/>
  <c r="A623" i="9"/>
  <c r="G621" i="9"/>
  <c r="R118" i="8"/>
  <c r="S118" i="8"/>
  <c r="O119" i="8"/>
  <c r="P119" i="8" s="1"/>
  <c r="AX119" i="8"/>
  <c r="AY118" i="8"/>
  <c r="AF117" i="8"/>
  <c r="AT117" i="8" s="1"/>
  <c r="AC117" i="8"/>
  <c r="F122" i="8"/>
  <c r="Z117" i="8"/>
  <c r="V118" i="8"/>
  <c r="X118" i="8" s="1"/>
  <c r="N120" i="8"/>
  <c r="K120" i="8"/>
  <c r="L120" i="8" s="1"/>
  <c r="G120" i="8" s="1"/>
  <c r="H120" i="8" s="1"/>
  <c r="C126" i="8"/>
  <c r="C127" i="8" s="1"/>
  <c r="D122" i="8"/>
  <c r="J121" i="8"/>
  <c r="B124" i="8"/>
  <c r="N119" i="9"/>
  <c r="P119" i="9" s="1"/>
  <c r="R119" i="9" s="1"/>
  <c r="AH113" i="3"/>
  <c r="G473" i="9"/>
  <c r="O470" i="9"/>
  <c r="Q470" i="9" s="1"/>
  <c r="P470" i="9"/>
  <c r="R470" i="9" s="1"/>
  <c r="S77" i="8" s="1"/>
  <c r="C474" i="9"/>
  <c r="D474" i="9" s="1"/>
  <c r="E474" i="9"/>
  <c r="F474" i="9" s="1"/>
  <c r="A475" i="9"/>
  <c r="N471" i="9"/>
  <c r="N472" i="9"/>
  <c r="O119" i="9"/>
  <c r="Q119" i="9" s="1"/>
  <c r="O118" i="9"/>
  <c r="Q118" i="9" s="1"/>
  <c r="G121" i="9"/>
  <c r="N120" i="9"/>
  <c r="P120" i="9" s="1"/>
  <c r="R120" i="9" s="1"/>
  <c r="C122" i="9"/>
  <c r="D122" i="9" s="1"/>
  <c r="E122" i="9"/>
  <c r="F122" i="9" s="1"/>
  <c r="A123" i="9"/>
  <c r="U110" i="3"/>
  <c r="V110" i="3" s="1"/>
  <c r="AD110" i="3" s="1"/>
  <c r="AF114" i="3"/>
  <c r="AG114" i="3"/>
  <c r="L113" i="3"/>
  <c r="F116" i="3"/>
  <c r="AB116" i="3" s="1"/>
  <c r="AE115" i="3"/>
  <c r="AN115" i="3"/>
  <c r="AO115" i="3" s="1"/>
  <c r="AQ115" i="3"/>
  <c r="H115" i="3"/>
  <c r="I115" i="3" l="1"/>
  <c r="AI115" i="3"/>
  <c r="O112" i="3"/>
  <c r="R112" i="3" s="1"/>
  <c r="M113" i="3"/>
  <c r="N113" i="3"/>
  <c r="T109" i="3"/>
  <c r="U109" i="3"/>
  <c r="L114" i="3"/>
  <c r="AJ110" i="3"/>
  <c r="AH120" i="8"/>
  <c r="AI120" i="8"/>
  <c r="AN120" i="8"/>
  <c r="AP120" i="8"/>
  <c r="AQ120" i="8"/>
  <c r="AJ120" i="8"/>
  <c r="AM120" i="8"/>
  <c r="AK120" i="8"/>
  <c r="AL120" i="8"/>
  <c r="AR120" i="8"/>
  <c r="G862" i="3"/>
  <c r="I622" i="9"/>
  <c r="J622" i="9" s="1"/>
  <c r="K622" i="9"/>
  <c r="L622" i="9" s="1"/>
  <c r="C623" i="9"/>
  <c r="D623" i="9" s="1"/>
  <c r="A624" i="9"/>
  <c r="E623" i="9"/>
  <c r="F623" i="9" s="1"/>
  <c r="I621" i="9"/>
  <c r="J621" i="9" s="1"/>
  <c r="K621" i="9"/>
  <c r="L621" i="9" s="1"/>
  <c r="N620" i="9"/>
  <c r="U119" i="8"/>
  <c r="AO119" i="8" s="1"/>
  <c r="R119" i="8"/>
  <c r="S119" i="8"/>
  <c r="Q119" i="8"/>
  <c r="AS120" i="8"/>
  <c r="O120" i="8"/>
  <c r="U120" i="8" s="1"/>
  <c r="AO120" i="8" s="1"/>
  <c r="AX120" i="8"/>
  <c r="AV120" i="8"/>
  <c r="AW120" i="8" s="1"/>
  <c r="AV119" i="8"/>
  <c r="AW119" i="8" s="1"/>
  <c r="AY119" i="8" s="1"/>
  <c r="F123" i="8"/>
  <c r="B125" i="8"/>
  <c r="K121" i="8"/>
  <c r="L121" i="8" s="1"/>
  <c r="G121" i="8" s="1"/>
  <c r="H121" i="8" s="1"/>
  <c r="N121" i="8"/>
  <c r="D123" i="8"/>
  <c r="J122" i="8"/>
  <c r="C128" i="8"/>
  <c r="O472" i="9"/>
  <c r="Q472" i="9" s="1"/>
  <c r="P472" i="9"/>
  <c r="R472" i="9" s="1"/>
  <c r="S75" i="8" s="1"/>
  <c r="O471" i="9"/>
  <c r="Q471" i="9" s="1"/>
  <c r="P471" i="9"/>
  <c r="R471" i="9" s="1"/>
  <c r="S76" i="8" s="1"/>
  <c r="A476" i="9"/>
  <c r="E475" i="9"/>
  <c r="F475" i="9" s="1"/>
  <c r="C475" i="9"/>
  <c r="D475" i="9" s="1"/>
  <c r="G474" i="9"/>
  <c r="K473" i="9"/>
  <c r="L473" i="9" s="1"/>
  <c r="I473" i="9"/>
  <c r="J473" i="9" s="1"/>
  <c r="O120" i="9"/>
  <c r="Q120" i="9" s="1"/>
  <c r="K121" i="9"/>
  <c r="L121" i="9" s="1"/>
  <c r="I121" i="9"/>
  <c r="J121" i="9" s="1"/>
  <c r="G122" i="9"/>
  <c r="E123" i="9"/>
  <c r="F123" i="9" s="1"/>
  <c r="C123" i="9"/>
  <c r="D123" i="9" s="1"/>
  <c r="A124" i="9"/>
  <c r="AH114" i="3"/>
  <c r="F117" i="3"/>
  <c r="AB117" i="3" s="1"/>
  <c r="AE116" i="3"/>
  <c r="AN116" i="3"/>
  <c r="AO116" i="3" s="1"/>
  <c r="AQ116" i="3"/>
  <c r="H116" i="3"/>
  <c r="AF115" i="3"/>
  <c r="AG115" i="3"/>
  <c r="I116" i="3" l="1"/>
  <c r="AI116" i="3"/>
  <c r="S112" i="3"/>
  <c r="T112" i="3" s="1"/>
  <c r="Z112" i="3"/>
  <c r="AC112" i="3"/>
  <c r="W112" i="3"/>
  <c r="V109" i="3"/>
  <c r="N114" i="3"/>
  <c r="M114" i="3"/>
  <c r="W111" i="3"/>
  <c r="S111" i="3"/>
  <c r="U112" i="3"/>
  <c r="V112" i="3" s="1"/>
  <c r="AC111" i="3"/>
  <c r="AP110" i="3"/>
  <c r="AT110" i="3"/>
  <c r="AI121" i="8"/>
  <c r="AJ121" i="8"/>
  <c r="AM121" i="8"/>
  <c r="AN121" i="8"/>
  <c r="AP121" i="8"/>
  <c r="AR121" i="8"/>
  <c r="AK121" i="8"/>
  <c r="AH121" i="8"/>
  <c r="AL121" i="8"/>
  <c r="AQ121" i="8"/>
  <c r="AY120" i="8"/>
  <c r="V119" i="8"/>
  <c r="X119" i="8" s="1"/>
  <c r="AX121" i="8"/>
  <c r="AS121" i="8"/>
  <c r="G863" i="3"/>
  <c r="O620" i="9"/>
  <c r="Q620" i="9" s="1"/>
  <c r="P620" i="9"/>
  <c r="R620" i="9" s="1"/>
  <c r="N621" i="9"/>
  <c r="C624" i="9"/>
  <c r="D624" i="9" s="1"/>
  <c r="E624" i="9"/>
  <c r="F624" i="9" s="1"/>
  <c r="A625" i="9"/>
  <c r="G623" i="9"/>
  <c r="N622" i="9"/>
  <c r="Q120" i="8"/>
  <c r="R120" i="8"/>
  <c r="S120" i="8"/>
  <c r="P120" i="8"/>
  <c r="O121" i="8"/>
  <c r="U121" i="8" s="1"/>
  <c r="AO121" i="8" s="1"/>
  <c r="AG118" i="8"/>
  <c r="AV121" i="8"/>
  <c r="AW121" i="8" s="1"/>
  <c r="AF118" i="8"/>
  <c r="AT118" i="8" s="1"/>
  <c r="AC118" i="8"/>
  <c r="F124" i="8"/>
  <c r="Z118" i="8"/>
  <c r="V120" i="8"/>
  <c r="X120" i="8" s="1"/>
  <c r="D124" i="8"/>
  <c r="J123" i="8"/>
  <c r="K122" i="8"/>
  <c r="L122" i="8" s="1"/>
  <c r="G122" i="8" s="1"/>
  <c r="H122" i="8" s="1"/>
  <c r="N122" i="8"/>
  <c r="C129" i="8"/>
  <c r="B126" i="8"/>
  <c r="N473" i="9"/>
  <c r="AH115" i="3"/>
  <c r="K474" i="9"/>
  <c r="L474" i="9" s="1"/>
  <c r="I474" i="9"/>
  <c r="J474" i="9" s="1"/>
  <c r="N474" i="9" s="1"/>
  <c r="A477" i="9"/>
  <c r="E476" i="9"/>
  <c r="F476" i="9" s="1"/>
  <c r="C476" i="9"/>
  <c r="D476" i="9" s="1"/>
  <c r="G476" i="9" s="1"/>
  <c r="P473" i="9"/>
  <c r="R473" i="9" s="1"/>
  <c r="S74" i="8" s="1"/>
  <c r="O473" i="9"/>
  <c r="Q473" i="9" s="1"/>
  <c r="G475" i="9"/>
  <c r="N121" i="9"/>
  <c r="P121" i="9" s="1"/>
  <c r="R121" i="9" s="1"/>
  <c r="K122" i="9"/>
  <c r="I122" i="9"/>
  <c r="G123" i="9"/>
  <c r="J122" i="9"/>
  <c r="L122" i="9"/>
  <c r="E124" i="9"/>
  <c r="F124" i="9" s="1"/>
  <c r="C124" i="9"/>
  <c r="D124" i="9" s="1"/>
  <c r="A125" i="9"/>
  <c r="O113" i="3"/>
  <c r="R113" i="3" s="1"/>
  <c r="Z113" i="3" s="1"/>
  <c r="L115" i="3"/>
  <c r="AG116" i="3"/>
  <c r="AF116" i="3"/>
  <c r="F118" i="3"/>
  <c r="AB118" i="3" s="1"/>
  <c r="AQ117" i="3"/>
  <c r="AE117" i="3"/>
  <c r="AN117" i="3"/>
  <c r="AO117" i="3" s="1"/>
  <c r="H117" i="3"/>
  <c r="I117" i="3" l="1"/>
  <c r="AI117" i="3"/>
  <c r="AD112" i="3"/>
  <c r="AJ112" i="3" s="1"/>
  <c r="AD109" i="3"/>
  <c r="AJ109" i="3" s="1"/>
  <c r="O114" i="3"/>
  <c r="R114" i="3" s="1"/>
  <c r="Z114" i="3" s="1"/>
  <c r="N115" i="3"/>
  <c r="M115" i="3"/>
  <c r="AC114" i="3"/>
  <c r="T111" i="3"/>
  <c r="U111" i="3"/>
  <c r="W113" i="3"/>
  <c r="AC113" i="3"/>
  <c r="AH116" i="3"/>
  <c r="AR122" i="8"/>
  <c r="AK122" i="8"/>
  <c r="AL122" i="8"/>
  <c r="AQ122" i="8"/>
  <c r="AJ122" i="8"/>
  <c r="AM122" i="8"/>
  <c r="AN122" i="8"/>
  <c r="AP122" i="8"/>
  <c r="AH122" i="8"/>
  <c r="AI122" i="8"/>
  <c r="AY121" i="8"/>
  <c r="G864" i="3"/>
  <c r="I623" i="9"/>
  <c r="J623" i="9" s="1"/>
  <c r="K623" i="9"/>
  <c r="L623" i="9" s="1"/>
  <c r="O622" i="9"/>
  <c r="Q622" i="9" s="1"/>
  <c r="P622" i="9"/>
  <c r="R622" i="9" s="1"/>
  <c r="A626" i="9"/>
  <c r="E625" i="9"/>
  <c r="F625" i="9" s="1"/>
  <c r="C625" i="9"/>
  <c r="D625" i="9" s="1"/>
  <c r="G625" i="9" s="1"/>
  <c r="G624" i="9"/>
  <c r="P621" i="9"/>
  <c r="R621" i="9" s="1"/>
  <c r="O621" i="9"/>
  <c r="Q621" i="9" s="1"/>
  <c r="S121" i="8"/>
  <c r="R121" i="8"/>
  <c r="Q121" i="8"/>
  <c r="P121" i="8"/>
  <c r="O122" i="8"/>
  <c r="AG119" i="8"/>
  <c r="AX122" i="8"/>
  <c r="AS122" i="8"/>
  <c r="AV122" i="8" s="1"/>
  <c r="AW122" i="8" s="1"/>
  <c r="Z119" i="8"/>
  <c r="AF119" i="8"/>
  <c r="AT119" i="8" s="1"/>
  <c r="AC119" i="8"/>
  <c r="F125" i="8"/>
  <c r="V121" i="8"/>
  <c r="X121" i="8" s="1"/>
  <c r="K123" i="8"/>
  <c r="L123" i="8" s="1"/>
  <c r="G123" i="8" s="1"/>
  <c r="H123" i="8" s="1"/>
  <c r="N123" i="8"/>
  <c r="B127" i="8"/>
  <c r="J124" i="8"/>
  <c r="D125" i="8"/>
  <c r="C130" i="8"/>
  <c r="O121" i="9"/>
  <c r="Q121" i="9" s="1"/>
  <c r="I475" i="9"/>
  <c r="J475" i="9" s="1"/>
  <c r="K475" i="9"/>
  <c r="L475" i="9" s="1"/>
  <c r="I476" i="9"/>
  <c r="J476" i="9" s="1"/>
  <c r="K476" i="9"/>
  <c r="L476" i="9" s="1"/>
  <c r="O474" i="9"/>
  <c r="Q474" i="9" s="1"/>
  <c r="P474" i="9"/>
  <c r="R474" i="9" s="1"/>
  <c r="S73" i="8" s="1"/>
  <c r="A478" i="9"/>
  <c r="E477" i="9"/>
  <c r="F477" i="9" s="1"/>
  <c r="C477" i="9"/>
  <c r="D477" i="9" s="1"/>
  <c r="G477" i="9" s="1"/>
  <c r="G124" i="9"/>
  <c r="K124" i="9"/>
  <c r="I124" i="9"/>
  <c r="K123" i="9"/>
  <c r="L123" i="9" s="1"/>
  <c r="I123" i="9"/>
  <c r="J123" i="9" s="1"/>
  <c r="L124" i="9"/>
  <c r="J124" i="9"/>
  <c r="N122" i="9"/>
  <c r="P122" i="9" s="1"/>
  <c r="R122" i="9" s="1"/>
  <c r="N123" i="9"/>
  <c r="P123" i="9" s="1"/>
  <c r="R123" i="9" s="1"/>
  <c r="C125" i="9"/>
  <c r="D125" i="9" s="1"/>
  <c r="E125" i="9"/>
  <c r="F125" i="9" s="1"/>
  <c r="A126" i="9"/>
  <c r="S113" i="3"/>
  <c r="T113" i="3" s="1"/>
  <c r="AF117" i="3"/>
  <c r="AG117" i="3"/>
  <c r="F119" i="3"/>
  <c r="AB119" i="3" s="1"/>
  <c r="AE118" i="3"/>
  <c r="AN118" i="3"/>
  <c r="AO118" i="3" s="1"/>
  <c r="AQ118" i="3"/>
  <c r="H118" i="3"/>
  <c r="L116" i="3"/>
  <c r="W114" i="3"/>
  <c r="S114" i="3"/>
  <c r="T114" i="3" s="1"/>
  <c r="I118" i="3" l="1"/>
  <c r="AI118" i="3"/>
  <c r="O115" i="3"/>
  <c r="R115" i="3" s="1"/>
  <c r="Z115" i="3" s="1"/>
  <c r="AR109" i="3"/>
  <c r="AS109" i="3" s="1"/>
  <c r="AR110" i="3"/>
  <c r="AS110" i="3" s="1"/>
  <c r="AP109" i="3"/>
  <c r="AT109" i="3"/>
  <c r="AT112" i="3"/>
  <c r="AP112" i="3"/>
  <c r="M116" i="3"/>
  <c r="N116" i="3"/>
  <c r="V111" i="3"/>
  <c r="S115" i="3"/>
  <c r="T115" i="3" s="1"/>
  <c r="AC115" i="3"/>
  <c r="AX123" i="8"/>
  <c r="AH123" i="8"/>
  <c r="AK123" i="8"/>
  <c r="AL123" i="8"/>
  <c r="AM123" i="8"/>
  <c r="AP123" i="8"/>
  <c r="AQ123" i="8"/>
  <c r="AJ123" i="8"/>
  <c r="AI123" i="8"/>
  <c r="AR123" i="8"/>
  <c r="AN123" i="8"/>
  <c r="G865" i="3"/>
  <c r="I625" i="9"/>
  <c r="J625" i="9" s="1"/>
  <c r="K625" i="9"/>
  <c r="L625" i="9" s="1"/>
  <c r="K624" i="9"/>
  <c r="L624" i="9" s="1"/>
  <c r="I624" i="9"/>
  <c r="J624" i="9" s="1"/>
  <c r="N624" i="9" s="1"/>
  <c r="E626" i="9"/>
  <c r="F626" i="9" s="1"/>
  <c r="A627" i="9"/>
  <c r="C626" i="9"/>
  <c r="D626" i="9" s="1"/>
  <c r="G626" i="9" s="1"/>
  <c r="N623" i="9"/>
  <c r="S122" i="8"/>
  <c r="R122" i="8"/>
  <c r="P122" i="8"/>
  <c r="U122" i="8"/>
  <c r="AO122" i="8" s="1"/>
  <c r="Q122" i="8"/>
  <c r="AG121" i="8"/>
  <c r="O123" i="8"/>
  <c r="Q123" i="8" s="1"/>
  <c r="AG120" i="8"/>
  <c r="AS123" i="8"/>
  <c r="AY122" i="8"/>
  <c r="AF120" i="8"/>
  <c r="AT120" i="8" s="1"/>
  <c r="AC120" i="8"/>
  <c r="Z120" i="8"/>
  <c r="AC121" i="8"/>
  <c r="AF121" i="8"/>
  <c r="AT121" i="8" s="1"/>
  <c r="F126" i="8"/>
  <c r="Z121" i="8"/>
  <c r="B128" i="8"/>
  <c r="C131" i="8"/>
  <c r="J125" i="8"/>
  <c r="D126" i="8"/>
  <c r="K124" i="8"/>
  <c r="L124" i="8" s="1"/>
  <c r="G124" i="8" s="1"/>
  <c r="H124" i="8" s="1"/>
  <c r="N124" i="8"/>
  <c r="U113" i="3"/>
  <c r="V113" i="3" s="1"/>
  <c r="AD113" i="3" s="1"/>
  <c r="AH117" i="3"/>
  <c r="I477" i="9"/>
  <c r="J477" i="9" s="1"/>
  <c r="K477" i="9"/>
  <c r="L477" i="9" s="1"/>
  <c r="C478" i="9"/>
  <c r="D478" i="9" s="1"/>
  <c r="E478" i="9"/>
  <c r="F478" i="9" s="1"/>
  <c r="A479" i="9"/>
  <c r="N476" i="9"/>
  <c r="N475" i="9"/>
  <c r="O123" i="9"/>
  <c r="Q123" i="9" s="1"/>
  <c r="O122" i="9"/>
  <c r="Q122" i="9" s="1"/>
  <c r="N124" i="9"/>
  <c r="P124" i="9" s="1"/>
  <c r="R124" i="9" s="1"/>
  <c r="G125" i="9"/>
  <c r="E126" i="9"/>
  <c r="F126" i="9" s="1"/>
  <c r="C126" i="9"/>
  <c r="D126" i="9" s="1"/>
  <c r="W115" i="3"/>
  <c r="A127" i="9"/>
  <c r="F120" i="3"/>
  <c r="AB120" i="3" s="1"/>
  <c r="AE119" i="3"/>
  <c r="AQ119" i="3"/>
  <c r="AN119" i="3"/>
  <c r="AO119" i="3" s="1"/>
  <c r="H119" i="3"/>
  <c r="U114" i="3"/>
  <c r="V114" i="3" s="1"/>
  <c r="AD114" i="3" s="1"/>
  <c r="AG118" i="3"/>
  <c r="AF118" i="3"/>
  <c r="L117" i="3"/>
  <c r="I119" i="3" l="1"/>
  <c r="AI119" i="3"/>
  <c r="AD111" i="3"/>
  <c r="AJ111" i="3" s="1"/>
  <c r="L118" i="3"/>
  <c r="M118" i="3" s="1"/>
  <c r="N117" i="3"/>
  <c r="M117" i="3"/>
  <c r="U115" i="3"/>
  <c r="V115" i="3" s="1"/>
  <c r="AD115" i="3" s="1"/>
  <c r="AJ114" i="3"/>
  <c r="AJ113" i="3"/>
  <c r="O116" i="3"/>
  <c r="R116" i="3" s="1"/>
  <c r="Z116" i="3" s="1"/>
  <c r="AP124" i="8"/>
  <c r="AQ124" i="8"/>
  <c r="AN124" i="8"/>
  <c r="AK124" i="8"/>
  <c r="AH124" i="8"/>
  <c r="AM124" i="8"/>
  <c r="AI124" i="8"/>
  <c r="AR124" i="8"/>
  <c r="AJ124" i="8"/>
  <c r="AL124" i="8"/>
  <c r="V122" i="8"/>
  <c r="X122" i="8" s="1"/>
  <c r="U123" i="8"/>
  <c r="AO123" i="8" s="1"/>
  <c r="P123" i="8"/>
  <c r="G866" i="3"/>
  <c r="P623" i="9"/>
  <c r="R623" i="9" s="1"/>
  <c r="O623" i="9"/>
  <c r="Q623" i="9" s="1"/>
  <c r="E627" i="9"/>
  <c r="F627" i="9" s="1"/>
  <c r="C627" i="9"/>
  <c r="D627" i="9" s="1"/>
  <c r="G627" i="9" s="1"/>
  <c r="A628" i="9"/>
  <c r="K626" i="9"/>
  <c r="L626" i="9" s="1"/>
  <c r="I626" i="9"/>
  <c r="J626" i="9" s="1"/>
  <c r="N626" i="9" s="1"/>
  <c r="O624" i="9"/>
  <c r="Q624" i="9" s="1"/>
  <c r="P624" i="9"/>
  <c r="R624" i="9" s="1"/>
  <c r="N625" i="9"/>
  <c r="S123" i="8"/>
  <c r="R123" i="8"/>
  <c r="O124" i="8"/>
  <c r="P124" i="8" s="1"/>
  <c r="AG122" i="8"/>
  <c r="AX124" i="8"/>
  <c r="AS124" i="8"/>
  <c r="Z122" i="8"/>
  <c r="AF122" i="8"/>
  <c r="AT122" i="8" s="1"/>
  <c r="AV123" i="8"/>
  <c r="AW123" i="8" s="1"/>
  <c r="AY123" i="8" s="1"/>
  <c r="AC122" i="8"/>
  <c r="F127" i="8"/>
  <c r="C132" i="8"/>
  <c r="B129" i="8"/>
  <c r="D127" i="8"/>
  <c r="J126" i="8"/>
  <c r="K125" i="8"/>
  <c r="L125" i="8" s="1"/>
  <c r="G125" i="8" s="1"/>
  <c r="H125" i="8" s="1"/>
  <c r="N125" i="8"/>
  <c r="O475" i="9"/>
  <c r="Q475" i="9" s="1"/>
  <c r="P475" i="9"/>
  <c r="R475" i="9" s="1"/>
  <c r="S72" i="8" s="1"/>
  <c r="O476" i="9"/>
  <c r="Q476" i="9" s="1"/>
  <c r="P476" i="9"/>
  <c r="R476" i="9" s="1"/>
  <c r="S71" i="8" s="1"/>
  <c r="A480" i="9"/>
  <c r="C479" i="9"/>
  <c r="D479" i="9" s="1"/>
  <c r="E479" i="9"/>
  <c r="F479" i="9" s="1"/>
  <c r="G478" i="9"/>
  <c r="N477" i="9"/>
  <c r="O124" i="9"/>
  <c r="Q124" i="9" s="1"/>
  <c r="K125" i="9"/>
  <c r="L125" i="9" s="1"/>
  <c r="I125" i="9"/>
  <c r="J125" i="9" s="1"/>
  <c r="G126" i="9"/>
  <c r="E127" i="9"/>
  <c r="F127" i="9" s="1"/>
  <c r="C127" i="9"/>
  <c r="D127" i="9" s="1"/>
  <c r="A128" i="9"/>
  <c r="AH118" i="3"/>
  <c r="AF119" i="3"/>
  <c r="AG119" i="3"/>
  <c r="F121" i="3"/>
  <c r="AB121" i="3" s="1"/>
  <c r="AE120" i="3"/>
  <c r="AN120" i="3"/>
  <c r="AO120" i="3" s="1"/>
  <c r="AQ120" i="3"/>
  <c r="H120" i="3"/>
  <c r="I120" i="3" l="1"/>
  <c r="AI120" i="3"/>
  <c r="AT111" i="3"/>
  <c r="AP111" i="3"/>
  <c r="AR112" i="3"/>
  <c r="AS112" i="3" s="1"/>
  <c r="AR111" i="3"/>
  <c r="AS111" i="3" s="1"/>
  <c r="N118" i="3"/>
  <c r="O118" i="3" s="1"/>
  <c r="R118" i="3" s="1"/>
  <c r="Z118" i="3" s="1"/>
  <c r="AJ115" i="3"/>
  <c r="S116" i="3"/>
  <c r="T116" i="3" s="1"/>
  <c r="AC116" i="3"/>
  <c r="AP113" i="3"/>
  <c r="AT113" i="3"/>
  <c r="AR113" i="3"/>
  <c r="AS113" i="3" s="1"/>
  <c r="AP114" i="3"/>
  <c r="AT114" i="3"/>
  <c r="AR114" i="3"/>
  <c r="AS114" i="3" s="1"/>
  <c r="W116" i="3"/>
  <c r="AH119" i="3"/>
  <c r="AS125" i="8"/>
  <c r="AV125" i="8" s="1"/>
  <c r="AW125" i="8" s="1"/>
  <c r="AI125" i="8"/>
  <c r="AJ125" i="8"/>
  <c r="AK125" i="8"/>
  <c r="AN125" i="8"/>
  <c r="AL125" i="8"/>
  <c r="AP125" i="8"/>
  <c r="AM125" i="8"/>
  <c r="AH125" i="8"/>
  <c r="AR125" i="8"/>
  <c r="AQ125" i="8"/>
  <c r="V123" i="8"/>
  <c r="X123" i="8" s="1"/>
  <c r="Q124" i="8"/>
  <c r="U124" i="8"/>
  <c r="AO124" i="8" s="1"/>
  <c r="G867" i="3"/>
  <c r="P625" i="9"/>
  <c r="R625" i="9" s="1"/>
  <c r="O625" i="9"/>
  <c r="Q625" i="9" s="1"/>
  <c r="O626" i="9"/>
  <c r="Q626" i="9" s="1"/>
  <c r="P626" i="9"/>
  <c r="R626" i="9" s="1"/>
  <c r="C628" i="9"/>
  <c r="D628" i="9" s="1"/>
  <c r="A629" i="9"/>
  <c r="E628" i="9"/>
  <c r="F628" i="9" s="1"/>
  <c r="K627" i="9"/>
  <c r="L627" i="9" s="1"/>
  <c r="I627" i="9"/>
  <c r="J627" i="9" s="1"/>
  <c r="N627" i="9" s="1"/>
  <c r="R124" i="8"/>
  <c r="S124" i="8"/>
  <c r="O125" i="8"/>
  <c r="AX125" i="8"/>
  <c r="Z123" i="8"/>
  <c r="AV124" i="8"/>
  <c r="AW124" i="8" s="1"/>
  <c r="AY124" i="8" s="1"/>
  <c r="AC123" i="8"/>
  <c r="AF123" i="8"/>
  <c r="AT123" i="8" s="1"/>
  <c r="F128" i="8"/>
  <c r="K126" i="8"/>
  <c r="L126" i="8" s="1"/>
  <c r="G126" i="8" s="1"/>
  <c r="H126" i="8" s="1"/>
  <c r="N126" i="8"/>
  <c r="B130" i="8"/>
  <c r="J127" i="8"/>
  <c r="D128" i="8"/>
  <c r="C133" i="8"/>
  <c r="I478" i="9"/>
  <c r="J478" i="9" s="1"/>
  <c r="K478" i="9"/>
  <c r="L478" i="9" s="1"/>
  <c r="P477" i="9"/>
  <c r="R477" i="9" s="1"/>
  <c r="S70" i="8" s="1"/>
  <c r="O477" i="9"/>
  <c r="Q477" i="9" s="1"/>
  <c r="E480" i="9"/>
  <c r="F480" i="9" s="1"/>
  <c r="A481" i="9"/>
  <c r="C480" i="9"/>
  <c r="D480" i="9" s="1"/>
  <c r="G480" i="9" s="1"/>
  <c r="G479" i="9"/>
  <c r="K126" i="9"/>
  <c r="L126" i="9" s="1"/>
  <c r="I126" i="9"/>
  <c r="J126" i="9" s="1"/>
  <c r="G127" i="9"/>
  <c r="N125" i="9"/>
  <c r="P125" i="9" s="1"/>
  <c r="R125" i="9" s="1"/>
  <c r="C128" i="9"/>
  <c r="D128" i="9" s="1"/>
  <c r="E128" i="9"/>
  <c r="F128" i="9" s="1"/>
  <c r="A129" i="9"/>
  <c r="O117" i="3"/>
  <c r="R117" i="3" s="1"/>
  <c r="Z117" i="3" s="1"/>
  <c r="AF120" i="3"/>
  <c r="AG120" i="3"/>
  <c r="F122" i="3"/>
  <c r="AB122" i="3" s="1"/>
  <c r="AQ121" i="3"/>
  <c r="AE121" i="3"/>
  <c r="AN121" i="3"/>
  <c r="AO121" i="3" s="1"/>
  <c r="H121" i="3"/>
  <c r="L119" i="3"/>
  <c r="I121" i="3" l="1"/>
  <c r="AI121" i="3"/>
  <c r="V124" i="8"/>
  <c r="X124" i="8" s="1"/>
  <c r="AY125" i="8"/>
  <c r="M119" i="3"/>
  <c r="N119" i="3"/>
  <c r="U116" i="3"/>
  <c r="V116" i="3" s="1"/>
  <c r="AR115" i="3"/>
  <c r="AS115" i="3" s="1"/>
  <c r="AT115" i="3"/>
  <c r="AP115" i="3"/>
  <c r="AC118" i="3"/>
  <c r="S117" i="3"/>
  <c r="T117" i="3" s="1"/>
  <c r="AC117" i="3"/>
  <c r="W118" i="3"/>
  <c r="AN126" i="8"/>
  <c r="AR126" i="8"/>
  <c r="AK126" i="8"/>
  <c r="AL126" i="8"/>
  <c r="AH126" i="8"/>
  <c r="AJ126" i="8"/>
  <c r="AM126" i="8"/>
  <c r="AI126" i="8"/>
  <c r="AP126" i="8"/>
  <c r="AQ126" i="8"/>
  <c r="G868" i="3"/>
  <c r="C629" i="9"/>
  <c r="D629" i="9" s="1"/>
  <c r="E629" i="9"/>
  <c r="F629" i="9" s="1"/>
  <c r="A630" i="9"/>
  <c r="P627" i="9"/>
  <c r="R627" i="9" s="1"/>
  <c r="O627" i="9"/>
  <c r="Q627" i="9" s="1"/>
  <c r="G628" i="9"/>
  <c r="AS126" i="8"/>
  <c r="AV126" i="8" s="1"/>
  <c r="AW126" i="8" s="1"/>
  <c r="R125" i="8"/>
  <c r="S125" i="8"/>
  <c r="P125" i="8"/>
  <c r="U125" i="8"/>
  <c r="AO125" i="8" s="1"/>
  <c r="Q125" i="8"/>
  <c r="O126" i="8"/>
  <c r="AX126" i="8"/>
  <c r="AG124" i="8"/>
  <c r="Z124" i="8"/>
  <c r="AC124" i="8"/>
  <c r="AF124" i="8"/>
  <c r="AT124" i="8" s="1"/>
  <c r="F129" i="8"/>
  <c r="AH120" i="3"/>
  <c r="D129" i="8"/>
  <c r="J128" i="8"/>
  <c r="K127" i="8"/>
  <c r="L127" i="8" s="1"/>
  <c r="G127" i="8" s="1"/>
  <c r="H127" i="8" s="1"/>
  <c r="N127" i="8"/>
  <c r="C134" i="8"/>
  <c r="B131" i="8"/>
  <c r="C481" i="9"/>
  <c r="D481" i="9" s="1"/>
  <c r="E481" i="9"/>
  <c r="F481" i="9" s="1"/>
  <c r="A482" i="9"/>
  <c r="I480" i="9"/>
  <c r="J480" i="9" s="1"/>
  <c r="K480" i="9"/>
  <c r="L480" i="9" s="1"/>
  <c r="I479" i="9"/>
  <c r="J479" i="9" s="1"/>
  <c r="K479" i="9"/>
  <c r="L479" i="9" s="1"/>
  <c r="N478" i="9"/>
  <c r="N126" i="9"/>
  <c r="P126" i="9" s="1"/>
  <c r="R126" i="9" s="1"/>
  <c r="O125" i="9"/>
  <c r="Q125" i="9" s="1"/>
  <c r="K127" i="9"/>
  <c r="L127" i="9" s="1"/>
  <c r="I127" i="9"/>
  <c r="J127" i="9" s="1"/>
  <c r="G128" i="9"/>
  <c r="E129" i="9"/>
  <c r="F129" i="9" s="1"/>
  <c r="C129" i="9"/>
  <c r="D129" i="9" s="1"/>
  <c r="W117" i="3"/>
  <c r="A130" i="9"/>
  <c r="AG121" i="3"/>
  <c r="AF121" i="3"/>
  <c r="F123" i="3"/>
  <c r="AB123" i="3" s="1"/>
  <c r="AN122" i="3"/>
  <c r="AO122" i="3" s="1"/>
  <c r="AE122" i="3"/>
  <c r="AQ122" i="3"/>
  <c r="H122" i="3"/>
  <c r="L120" i="3"/>
  <c r="I122" i="3" l="1"/>
  <c r="AI122" i="3"/>
  <c r="U117" i="3"/>
  <c r="V117" i="3" s="1"/>
  <c r="AD117" i="3" s="1"/>
  <c r="AD116" i="3"/>
  <c r="AJ116" i="3" s="1"/>
  <c r="N120" i="3"/>
  <c r="M120" i="3"/>
  <c r="S118" i="3"/>
  <c r="T118" i="3" s="1"/>
  <c r="O119" i="3"/>
  <c r="R119" i="3" s="1"/>
  <c r="Z119" i="3" s="1"/>
  <c r="AH121" i="3"/>
  <c r="AH127" i="8"/>
  <c r="AI127" i="8"/>
  <c r="AK127" i="8"/>
  <c r="AL127" i="8"/>
  <c r="AQ127" i="8"/>
  <c r="AM127" i="8"/>
  <c r="AR127" i="8"/>
  <c r="AP127" i="8"/>
  <c r="AJ127" i="8"/>
  <c r="AN127" i="8"/>
  <c r="AY126" i="8"/>
  <c r="G869" i="3"/>
  <c r="K628" i="9"/>
  <c r="L628" i="9" s="1"/>
  <c r="I628" i="9"/>
  <c r="J628" i="9" s="1"/>
  <c r="N628" i="9" s="1"/>
  <c r="A631" i="9"/>
  <c r="E630" i="9"/>
  <c r="F630" i="9" s="1"/>
  <c r="C630" i="9"/>
  <c r="D630" i="9" s="1"/>
  <c r="G630" i="9" s="1"/>
  <c r="G629" i="9"/>
  <c r="V125" i="8"/>
  <c r="X125" i="8" s="1"/>
  <c r="R126" i="8"/>
  <c r="S126" i="8"/>
  <c r="U126" i="8"/>
  <c r="AO126" i="8" s="1"/>
  <c r="P126" i="8"/>
  <c r="Q126" i="8"/>
  <c r="O127" i="8"/>
  <c r="AX127" i="8"/>
  <c r="AS127" i="8"/>
  <c r="AV127" i="8" s="1"/>
  <c r="AW127" i="8" s="1"/>
  <c r="F130" i="8"/>
  <c r="AJ117" i="3"/>
  <c r="AP117" i="3" s="1"/>
  <c r="J129" i="8"/>
  <c r="D130" i="8"/>
  <c r="B132" i="8"/>
  <c r="K128" i="8"/>
  <c r="L128" i="8" s="1"/>
  <c r="G128" i="8" s="1"/>
  <c r="H128" i="8" s="1"/>
  <c r="N128" i="8"/>
  <c r="C135" i="8"/>
  <c r="N127" i="9"/>
  <c r="P127" i="9" s="1"/>
  <c r="R127" i="9" s="1"/>
  <c r="O478" i="9"/>
  <c r="Q478" i="9" s="1"/>
  <c r="P478" i="9"/>
  <c r="R478" i="9" s="1"/>
  <c r="S69" i="8" s="1"/>
  <c r="N479" i="9"/>
  <c r="N480" i="9"/>
  <c r="C482" i="9"/>
  <c r="D482" i="9" s="1"/>
  <c r="A483" i="9"/>
  <c r="E482" i="9"/>
  <c r="F482" i="9" s="1"/>
  <c r="G481" i="9"/>
  <c r="O127" i="9"/>
  <c r="Q127" i="9" s="1"/>
  <c r="O126" i="9"/>
  <c r="Q126" i="9" s="1"/>
  <c r="G129" i="9"/>
  <c r="K129" i="9"/>
  <c r="I129" i="9"/>
  <c r="K128" i="9"/>
  <c r="I128" i="9"/>
  <c r="L129" i="9"/>
  <c r="J129" i="9"/>
  <c r="L128" i="9"/>
  <c r="J128" i="9"/>
  <c r="E130" i="9"/>
  <c r="F130" i="9" s="1"/>
  <c r="C130" i="9"/>
  <c r="D130" i="9" s="1"/>
  <c r="A131" i="9"/>
  <c r="L121" i="3"/>
  <c r="AF122" i="3"/>
  <c r="AG122" i="3"/>
  <c r="F124" i="3"/>
  <c r="AB124" i="3" s="1"/>
  <c r="AE123" i="3"/>
  <c r="AN123" i="3"/>
  <c r="AO123" i="3" s="1"/>
  <c r="AQ123" i="3"/>
  <c r="H123" i="3"/>
  <c r="I123" i="3" l="1"/>
  <c r="AI123" i="3"/>
  <c r="AP116" i="3"/>
  <c r="AR116" i="3"/>
  <c r="AS116" i="3" s="1"/>
  <c r="AT116" i="3"/>
  <c r="N121" i="3"/>
  <c r="M121" i="3"/>
  <c r="U118" i="3"/>
  <c r="V118" i="3" s="1"/>
  <c r="W119" i="3"/>
  <c r="AC119" i="3"/>
  <c r="L122" i="3"/>
  <c r="S119" i="3"/>
  <c r="T119" i="3" s="1"/>
  <c r="O121" i="3"/>
  <c r="R121" i="3" s="1"/>
  <c r="Z121" i="3" s="1"/>
  <c r="AT117" i="3"/>
  <c r="AR117" i="3"/>
  <c r="AS117" i="3" s="1"/>
  <c r="AL128" i="8"/>
  <c r="AM128" i="8"/>
  <c r="AP128" i="8"/>
  <c r="AQ128" i="8"/>
  <c r="AR128" i="8"/>
  <c r="AK128" i="8"/>
  <c r="AI128" i="8"/>
  <c r="AH128" i="8"/>
  <c r="AJ128" i="8"/>
  <c r="AN128" i="8"/>
  <c r="AG125" i="8"/>
  <c r="AC125" i="8"/>
  <c r="AF125" i="8"/>
  <c r="AT125" i="8" s="1"/>
  <c r="Z125" i="8"/>
  <c r="G870" i="3"/>
  <c r="I629" i="9"/>
  <c r="J629" i="9" s="1"/>
  <c r="K629" i="9"/>
  <c r="L629" i="9" s="1"/>
  <c r="P628" i="9"/>
  <c r="R628" i="9" s="1"/>
  <c r="O628" i="9"/>
  <c r="Q628" i="9" s="1"/>
  <c r="I630" i="9"/>
  <c r="J630" i="9" s="1"/>
  <c r="K630" i="9"/>
  <c r="L630" i="9" s="1"/>
  <c r="C631" i="9"/>
  <c r="D631" i="9" s="1"/>
  <c r="G631" i="9" s="1"/>
  <c r="E631" i="9"/>
  <c r="F631" i="9" s="1"/>
  <c r="A632" i="9"/>
  <c r="R127" i="8"/>
  <c r="S127" i="8"/>
  <c r="V126" i="8"/>
  <c r="X126" i="8" s="1"/>
  <c r="P127" i="8"/>
  <c r="AG126" i="8"/>
  <c r="Q127" i="8"/>
  <c r="U127" i="8"/>
  <c r="AO127" i="8" s="1"/>
  <c r="O128" i="8"/>
  <c r="AX128" i="8"/>
  <c r="AS128" i="8"/>
  <c r="AV128" i="8" s="1"/>
  <c r="AW128" i="8" s="1"/>
  <c r="AY128" i="8" s="1"/>
  <c r="AY127" i="8"/>
  <c r="F131" i="8"/>
  <c r="C136" i="8"/>
  <c r="B133" i="8"/>
  <c r="D131" i="8"/>
  <c r="J130" i="8"/>
  <c r="K129" i="8"/>
  <c r="L129" i="8" s="1"/>
  <c r="G129" i="8" s="1"/>
  <c r="H129" i="8" s="1"/>
  <c r="N129" i="8"/>
  <c r="N129" i="9"/>
  <c r="A484" i="9"/>
  <c r="C483" i="9"/>
  <c r="D483" i="9" s="1"/>
  <c r="E483" i="9"/>
  <c r="F483" i="9" s="1"/>
  <c r="K481" i="9"/>
  <c r="L481" i="9" s="1"/>
  <c r="I481" i="9"/>
  <c r="J481" i="9" s="1"/>
  <c r="N481" i="9" s="1"/>
  <c r="G482" i="9"/>
  <c r="O480" i="9"/>
  <c r="Q480" i="9" s="1"/>
  <c r="P480" i="9"/>
  <c r="R480" i="9" s="1"/>
  <c r="S67" i="8" s="1"/>
  <c r="O479" i="9"/>
  <c r="Q479" i="9" s="1"/>
  <c r="P479" i="9"/>
  <c r="R479" i="9" s="1"/>
  <c r="S68" i="8" s="1"/>
  <c r="O129" i="9"/>
  <c r="Q129" i="9" s="1"/>
  <c r="N128" i="9"/>
  <c r="P128" i="9" s="1"/>
  <c r="R128" i="9" s="1"/>
  <c r="G130" i="9"/>
  <c r="C131" i="9"/>
  <c r="D131" i="9" s="1"/>
  <c r="E131" i="9"/>
  <c r="F131" i="9" s="1"/>
  <c r="A132" i="9"/>
  <c r="AH122" i="3"/>
  <c r="O120" i="3"/>
  <c r="R120" i="3" s="1"/>
  <c r="Z120" i="3" s="1"/>
  <c r="AF123" i="3"/>
  <c r="AG123" i="3"/>
  <c r="F125" i="3"/>
  <c r="AB125" i="3" s="1"/>
  <c r="AE124" i="3"/>
  <c r="AQ124" i="3"/>
  <c r="AN124" i="3"/>
  <c r="AO124" i="3" s="1"/>
  <c r="H124" i="3"/>
  <c r="I124" i="3" l="1"/>
  <c r="AI124" i="3"/>
  <c r="AD118" i="3"/>
  <c r="AJ118" i="3" s="1"/>
  <c r="N122" i="3"/>
  <c r="M122" i="3"/>
  <c r="AC121" i="3"/>
  <c r="S120" i="3"/>
  <c r="T120" i="3" s="1"/>
  <c r="AC120" i="3"/>
  <c r="W121" i="3"/>
  <c r="S121" i="3"/>
  <c r="T121" i="3" s="1"/>
  <c r="U119" i="3"/>
  <c r="V119" i="3" s="1"/>
  <c r="AD119" i="3" s="1"/>
  <c r="L123" i="3"/>
  <c r="AN129" i="8"/>
  <c r="AK129" i="8"/>
  <c r="AL129" i="8"/>
  <c r="AH129" i="8"/>
  <c r="AM129" i="8"/>
  <c r="AJ129" i="8"/>
  <c r="AI129" i="8"/>
  <c r="AP129" i="8"/>
  <c r="AQ129" i="8"/>
  <c r="AR129" i="8"/>
  <c r="G871" i="3"/>
  <c r="C632" i="9"/>
  <c r="D632" i="9" s="1"/>
  <c r="E632" i="9"/>
  <c r="F632" i="9" s="1"/>
  <c r="A633" i="9"/>
  <c r="I631" i="9"/>
  <c r="J631" i="9" s="1"/>
  <c r="K631" i="9"/>
  <c r="L631" i="9" s="1"/>
  <c r="N630" i="9"/>
  <c r="N629" i="9"/>
  <c r="Z126" i="8"/>
  <c r="R128" i="8"/>
  <c r="S128" i="8"/>
  <c r="AF126" i="8"/>
  <c r="AT126" i="8" s="1"/>
  <c r="P128" i="8"/>
  <c r="V127" i="8"/>
  <c r="X127" i="8" s="1"/>
  <c r="Q128" i="8"/>
  <c r="U128" i="8"/>
  <c r="AO128" i="8" s="1"/>
  <c r="O129" i="8"/>
  <c r="AX129" i="8"/>
  <c r="AS129" i="8"/>
  <c r="AV129" i="8" s="1"/>
  <c r="AW129" i="8" s="1"/>
  <c r="F132" i="8"/>
  <c r="J131" i="8"/>
  <c r="D132" i="8"/>
  <c r="K130" i="8"/>
  <c r="L130" i="8" s="1"/>
  <c r="G130" i="8" s="1"/>
  <c r="H130" i="8" s="1"/>
  <c r="N130" i="8"/>
  <c r="B134" i="8"/>
  <c r="C137" i="8"/>
  <c r="AH123" i="3"/>
  <c r="K482" i="9"/>
  <c r="L482" i="9" s="1"/>
  <c r="I482" i="9"/>
  <c r="J482" i="9" s="1"/>
  <c r="N482" i="9" s="1"/>
  <c r="P481" i="9"/>
  <c r="R481" i="9" s="1"/>
  <c r="S66" i="8" s="1"/>
  <c r="O481" i="9"/>
  <c r="Q481" i="9" s="1"/>
  <c r="G483" i="9"/>
  <c r="E484" i="9"/>
  <c r="F484" i="9" s="1"/>
  <c r="A485" i="9"/>
  <c r="C484" i="9"/>
  <c r="D484" i="9" s="1"/>
  <c r="G484" i="9" s="1"/>
  <c r="P129" i="9"/>
  <c r="R129" i="9" s="1"/>
  <c r="O128" i="9"/>
  <c r="Q128" i="9" s="1"/>
  <c r="K130" i="9"/>
  <c r="L130" i="9" s="1"/>
  <c r="I130" i="9"/>
  <c r="J130" i="9" s="1"/>
  <c r="N130" i="9" s="1"/>
  <c r="P130" i="9" s="1"/>
  <c r="R130" i="9" s="1"/>
  <c r="G131" i="9"/>
  <c r="E132" i="9"/>
  <c r="F132" i="9" s="1"/>
  <c r="C132" i="9"/>
  <c r="D132" i="9" s="1"/>
  <c r="W120" i="3"/>
  <c r="A133" i="9"/>
  <c r="AG124" i="3"/>
  <c r="AF124" i="3"/>
  <c r="F126" i="3"/>
  <c r="AB126" i="3" s="1"/>
  <c r="AE125" i="3"/>
  <c r="AN125" i="3"/>
  <c r="AO125" i="3" s="1"/>
  <c r="AQ125" i="3"/>
  <c r="H125" i="3"/>
  <c r="O122" i="3"/>
  <c r="R122" i="3" s="1"/>
  <c r="Z122" i="3" s="1"/>
  <c r="U120" i="3"/>
  <c r="V120" i="3" s="1"/>
  <c r="AD120" i="3" s="1"/>
  <c r="I125" i="3" l="1"/>
  <c r="AI125" i="3"/>
  <c r="AP118" i="3"/>
  <c r="AR118" i="3"/>
  <c r="AS118" i="3" s="1"/>
  <c r="AT118" i="3"/>
  <c r="N123" i="3"/>
  <c r="M123" i="3"/>
  <c r="AJ120" i="3"/>
  <c r="AP120" i="3" s="1"/>
  <c r="AC122" i="3"/>
  <c r="U121" i="3"/>
  <c r="V121" i="3" s="1"/>
  <c r="AD121" i="3" s="1"/>
  <c r="AJ119" i="3"/>
  <c r="AJ130" i="8"/>
  <c r="AK130" i="8"/>
  <c r="AN130" i="8"/>
  <c r="AP130" i="8"/>
  <c r="AI130" i="8"/>
  <c r="AH130" i="8"/>
  <c r="AM130" i="8"/>
  <c r="AQ130" i="8"/>
  <c r="AL130" i="8"/>
  <c r="AR130" i="8"/>
  <c r="G872" i="3"/>
  <c r="O630" i="9"/>
  <c r="Q630" i="9" s="1"/>
  <c r="P630" i="9"/>
  <c r="R630" i="9" s="1"/>
  <c r="P629" i="9"/>
  <c r="R629" i="9" s="1"/>
  <c r="O629" i="9"/>
  <c r="Q629" i="9" s="1"/>
  <c r="N631" i="9"/>
  <c r="A634" i="9"/>
  <c r="C633" i="9"/>
  <c r="D633" i="9" s="1"/>
  <c r="E633" i="9"/>
  <c r="F633" i="9" s="1"/>
  <c r="G632" i="9"/>
  <c r="V128" i="8"/>
  <c r="X128" i="8" s="1"/>
  <c r="R129" i="8"/>
  <c r="S129" i="8"/>
  <c r="U129" i="8"/>
  <c r="P129" i="8"/>
  <c r="Q129" i="8"/>
  <c r="AS130" i="8"/>
  <c r="AV130" i="8" s="1"/>
  <c r="AW130" i="8" s="1"/>
  <c r="O130" i="8"/>
  <c r="AX130" i="8"/>
  <c r="AG127" i="8"/>
  <c r="AY129" i="8"/>
  <c r="Z127" i="8"/>
  <c r="AF127" i="8"/>
  <c r="AT127" i="8" s="1"/>
  <c r="F133" i="8"/>
  <c r="AH124" i="3"/>
  <c r="B135" i="8"/>
  <c r="D133" i="8"/>
  <c r="J132" i="8"/>
  <c r="K131" i="8"/>
  <c r="L131" i="8" s="1"/>
  <c r="G131" i="8" s="1"/>
  <c r="H131" i="8" s="1"/>
  <c r="N131" i="8"/>
  <c r="C138" i="8"/>
  <c r="C485" i="9"/>
  <c r="D485" i="9" s="1"/>
  <c r="E485" i="9"/>
  <c r="F485" i="9" s="1"/>
  <c r="A486" i="9"/>
  <c r="I484" i="9"/>
  <c r="J484" i="9" s="1"/>
  <c r="K484" i="9"/>
  <c r="L484" i="9" s="1"/>
  <c r="O482" i="9"/>
  <c r="Q482" i="9" s="1"/>
  <c r="P482" i="9"/>
  <c r="R482" i="9" s="1"/>
  <c r="S65" i="8" s="1"/>
  <c r="I483" i="9"/>
  <c r="J483" i="9" s="1"/>
  <c r="K483" i="9"/>
  <c r="L483" i="9" s="1"/>
  <c r="O130" i="9"/>
  <c r="Q130" i="9" s="1"/>
  <c r="G132" i="9"/>
  <c r="K132" i="9"/>
  <c r="I132" i="9"/>
  <c r="K131" i="9"/>
  <c r="I131" i="9"/>
  <c r="J131" i="9" s="1"/>
  <c r="L132" i="9"/>
  <c r="J132" i="9"/>
  <c r="L131" i="9"/>
  <c r="E133" i="9"/>
  <c r="F133" i="9" s="1"/>
  <c r="C133" i="9"/>
  <c r="D133" i="9" s="1"/>
  <c r="G133" i="9" s="1"/>
  <c r="A134" i="9"/>
  <c r="S122" i="3"/>
  <c r="T122" i="3" s="1"/>
  <c r="W122" i="3"/>
  <c r="O123" i="3"/>
  <c r="R123" i="3" s="1"/>
  <c r="Z123" i="3" s="1"/>
  <c r="F127" i="3"/>
  <c r="AB127" i="3" s="1"/>
  <c r="AQ126" i="3"/>
  <c r="AE126" i="3"/>
  <c r="AN126" i="3"/>
  <c r="AO126" i="3" s="1"/>
  <c r="H126" i="3"/>
  <c r="AF125" i="3"/>
  <c r="AG125" i="3"/>
  <c r="L124" i="3"/>
  <c r="I126" i="3" l="1"/>
  <c r="AI126" i="3"/>
  <c r="N124" i="3"/>
  <c r="M124" i="3"/>
  <c r="AJ121" i="3"/>
  <c r="AT120" i="3"/>
  <c r="AC123" i="3"/>
  <c r="AH125" i="3"/>
  <c r="AP119" i="3"/>
  <c r="AT119" i="3"/>
  <c r="AR119" i="3"/>
  <c r="AS119" i="3" s="1"/>
  <c r="AR120" i="3"/>
  <c r="AS120" i="3" s="1"/>
  <c r="V129" i="8"/>
  <c r="X129" i="8" s="1"/>
  <c r="AO129" i="8"/>
  <c r="AQ131" i="8"/>
  <c r="AR131" i="8"/>
  <c r="AN131" i="8"/>
  <c r="AM131" i="8"/>
  <c r="AK131" i="8"/>
  <c r="AP131" i="8"/>
  <c r="AH131" i="8"/>
  <c r="AJ131" i="8"/>
  <c r="AI131" i="8"/>
  <c r="AL131" i="8"/>
  <c r="G873" i="3"/>
  <c r="G633" i="9"/>
  <c r="P631" i="9"/>
  <c r="R631" i="9" s="1"/>
  <c r="O631" i="9"/>
  <c r="Q631" i="9" s="1"/>
  <c r="I632" i="9"/>
  <c r="J632" i="9" s="1"/>
  <c r="K632" i="9"/>
  <c r="L632" i="9" s="1"/>
  <c r="E634" i="9"/>
  <c r="F634" i="9" s="1"/>
  <c r="A635" i="9"/>
  <c r="C634" i="9"/>
  <c r="D634" i="9" s="1"/>
  <c r="G634" i="9" s="1"/>
  <c r="AY130" i="8"/>
  <c r="S130" i="8"/>
  <c r="R130" i="8"/>
  <c r="U130" i="8"/>
  <c r="AO130" i="8" s="1"/>
  <c r="Q130" i="8"/>
  <c r="O131" i="8"/>
  <c r="Q131" i="8" s="1"/>
  <c r="P130" i="8"/>
  <c r="AG128" i="8"/>
  <c r="AX131" i="8"/>
  <c r="Z128" i="8"/>
  <c r="AS131" i="8"/>
  <c r="AF128" i="8"/>
  <c r="AT128" i="8" s="1"/>
  <c r="AC128" i="8"/>
  <c r="F134" i="8"/>
  <c r="K132" i="8"/>
  <c r="L132" i="8" s="1"/>
  <c r="G132" i="8" s="1"/>
  <c r="H132" i="8" s="1"/>
  <c r="N132" i="8"/>
  <c r="J133" i="8"/>
  <c r="D134" i="8"/>
  <c r="B136" i="8"/>
  <c r="C139" i="8"/>
  <c r="N484" i="9"/>
  <c r="N483" i="9"/>
  <c r="C486" i="9"/>
  <c r="D486" i="9" s="1"/>
  <c r="A487" i="9"/>
  <c r="E486" i="9"/>
  <c r="F486" i="9" s="1"/>
  <c r="G485" i="9"/>
  <c r="K133" i="9"/>
  <c r="I133" i="9"/>
  <c r="N132" i="9"/>
  <c r="N131" i="9"/>
  <c r="P131" i="9" s="1"/>
  <c r="R131" i="9" s="1"/>
  <c r="J133" i="9"/>
  <c r="L133" i="9"/>
  <c r="C134" i="9"/>
  <c r="D134" i="9" s="1"/>
  <c r="E134" i="9"/>
  <c r="F134" i="9" s="1"/>
  <c r="A135" i="9"/>
  <c r="U122" i="3"/>
  <c r="V122" i="3" s="1"/>
  <c r="AD122" i="3" s="1"/>
  <c r="L125" i="3"/>
  <c r="AG126" i="3"/>
  <c r="AF126" i="3"/>
  <c r="F128" i="3"/>
  <c r="AB128" i="3" s="1"/>
  <c r="AQ127" i="3"/>
  <c r="AN127" i="3"/>
  <c r="AO127" i="3" s="1"/>
  <c r="AE127" i="3"/>
  <c r="H127" i="3"/>
  <c r="W123" i="3"/>
  <c r="S123" i="3"/>
  <c r="T123" i="3" s="1"/>
  <c r="I127" i="3" l="1"/>
  <c r="AI127" i="3"/>
  <c r="L126" i="3"/>
  <c r="N125" i="3"/>
  <c r="M125" i="3"/>
  <c r="AR121" i="3"/>
  <c r="AS121" i="3" s="1"/>
  <c r="AT121" i="3"/>
  <c r="AP121" i="3"/>
  <c r="AJ122" i="3"/>
  <c r="AH132" i="8"/>
  <c r="AI132" i="8"/>
  <c r="AL132" i="8"/>
  <c r="AM132" i="8"/>
  <c r="AN132" i="8"/>
  <c r="AQ132" i="8"/>
  <c r="AJ132" i="8"/>
  <c r="AK132" i="8"/>
  <c r="AR132" i="8"/>
  <c r="AP132" i="8"/>
  <c r="U131" i="8"/>
  <c r="AO131" i="8" s="1"/>
  <c r="P131" i="8"/>
  <c r="G874" i="3"/>
  <c r="K634" i="9"/>
  <c r="L634" i="9" s="1"/>
  <c r="I634" i="9"/>
  <c r="J634" i="9" s="1"/>
  <c r="N634" i="9" s="1"/>
  <c r="E635" i="9"/>
  <c r="F635" i="9" s="1"/>
  <c r="C635" i="9"/>
  <c r="D635" i="9" s="1"/>
  <c r="G635" i="9" s="1"/>
  <c r="A636" i="9"/>
  <c r="N632" i="9"/>
  <c r="I633" i="9"/>
  <c r="J633" i="9" s="1"/>
  <c r="K633" i="9"/>
  <c r="L633" i="9" s="1"/>
  <c r="V130" i="8"/>
  <c r="X130" i="8" s="1"/>
  <c r="AS132" i="8"/>
  <c r="AV132" i="8" s="1"/>
  <c r="AW132" i="8" s="1"/>
  <c r="R131" i="8"/>
  <c r="S131" i="8"/>
  <c r="AX132" i="8"/>
  <c r="O132" i="8"/>
  <c r="P132" i="8" s="1"/>
  <c r="AG129" i="8"/>
  <c r="AV131" i="8"/>
  <c r="AW131" i="8" s="1"/>
  <c r="AY131" i="8" s="1"/>
  <c r="Z129" i="8"/>
  <c r="AF129" i="8"/>
  <c r="AT129" i="8" s="1"/>
  <c r="AC129" i="8"/>
  <c r="F135" i="8"/>
  <c r="K133" i="8"/>
  <c r="L133" i="8" s="1"/>
  <c r="G133" i="8" s="1"/>
  <c r="H133" i="8" s="1"/>
  <c r="N133" i="8"/>
  <c r="B137" i="8"/>
  <c r="C140" i="8"/>
  <c r="D135" i="8"/>
  <c r="J134" i="8"/>
  <c r="AH126" i="3"/>
  <c r="I485" i="9"/>
  <c r="J485" i="9" s="1"/>
  <c r="K485" i="9"/>
  <c r="L485" i="9" s="1"/>
  <c r="E487" i="9"/>
  <c r="F487" i="9" s="1"/>
  <c r="A488" i="9"/>
  <c r="C487" i="9"/>
  <c r="D487" i="9" s="1"/>
  <c r="G487" i="9" s="1"/>
  <c r="O483" i="9"/>
  <c r="Q483" i="9" s="1"/>
  <c r="P483" i="9"/>
  <c r="R483" i="9" s="1"/>
  <c r="S64" i="8" s="1"/>
  <c r="G486" i="9"/>
  <c r="O484" i="9"/>
  <c r="Q484" i="9" s="1"/>
  <c r="P484" i="9"/>
  <c r="R484" i="9" s="1"/>
  <c r="S63" i="8" s="1"/>
  <c r="P132" i="9"/>
  <c r="R132" i="9" s="1"/>
  <c r="O131" i="9"/>
  <c r="Q131" i="9" s="1"/>
  <c r="O132" i="9"/>
  <c r="Q132" i="9" s="1"/>
  <c r="N133" i="9"/>
  <c r="P133" i="9" s="1"/>
  <c r="R133" i="9" s="1"/>
  <c r="G134" i="9"/>
  <c r="E135" i="9"/>
  <c r="F135" i="9" s="1"/>
  <c r="C135" i="9"/>
  <c r="D135" i="9" s="1"/>
  <c r="G135" i="9" s="1"/>
  <c r="A136" i="9"/>
  <c r="U123" i="3"/>
  <c r="V123" i="3" s="1"/>
  <c r="AD123" i="3" s="1"/>
  <c r="AF127" i="3"/>
  <c r="AG127" i="3"/>
  <c r="F129" i="3"/>
  <c r="AB129" i="3" s="1"/>
  <c r="AE128" i="3"/>
  <c r="AN128" i="3"/>
  <c r="AO128" i="3" s="1"/>
  <c r="AQ128" i="3"/>
  <c r="H128" i="3"/>
  <c r="O124" i="3"/>
  <c r="R124" i="3" s="1"/>
  <c r="Z124" i="3" s="1"/>
  <c r="I128" i="3" l="1"/>
  <c r="AI128" i="3"/>
  <c r="V131" i="8"/>
  <c r="X131" i="8" s="1"/>
  <c r="N126" i="3"/>
  <c r="M126" i="3"/>
  <c r="AC124" i="3"/>
  <c r="AP122" i="3"/>
  <c r="AT122" i="3"/>
  <c r="AR122" i="3"/>
  <c r="AS122" i="3" s="1"/>
  <c r="AJ123" i="3"/>
  <c r="AQ133" i="8"/>
  <c r="AR133" i="8"/>
  <c r="AI133" i="8"/>
  <c r="AH133" i="8"/>
  <c r="AL133" i="8"/>
  <c r="AK133" i="8"/>
  <c r="AP133" i="8"/>
  <c r="AM133" i="8"/>
  <c r="AJ133" i="8"/>
  <c r="AN133" i="8"/>
  <c r="AY132" i="8"/>
  <c r="G875" i="3"/>
  <c r="N633" i="9"/>
  <c r="C636" i="9"/>
  <c r="D636" i="9" s="1"/>
  <c r="G636" i="9" s="1"/>
  <c r="E636" i="9"/>
  <c r="F636" i="9" s="1"/>
  <c r="A637" i="9"/>
  <c r="O634" i="9"/>
  <c r="Q634" i="9" s="1"/>
  <c r="P634" i="9"/>
  <c r="R634" i="9" s="1"/>
  <c r="O632" i="9"/>
  <c r="Q632" i="9" s="1"/>
  <c r="P632" i="9"/>
  <c r="R632" i="9" s="1"/>
  <c r="K635" i="9"/>
  <c r="L635" i="9" s="1"/>
  <c r="I635" i="9"/>
  <c r="J635" i="9" s="1"/>
  <c r="N635" i="9" s="1"/>
  <c r="R132" i="8"/>
  <c r="S132" i="8"/>
  <c r="Q132" i="8"/>
  <c r="O133" i="8"/>
  <c r="Q133" i="8" s="1"/>
  <c r="U132" i="8"/>
  <c r="AO132" i="8" s="1"/>
  <c r="AG131" i="8"/>
  <c r="AX133" i="8"/>
  <c r="AS133" i="8"/>
  <c r="AV133" i="8" s="1"/>
  <c r="AW133" i="8" s="1"/>
  <c r="Z131" i="8"/>
  <c r="AF131" i="8"/>
  <c r="AT131" i="8" s="1"/>
  <c r="AC131" i="8"/>
  <c r="Z130" i="8"/>
  <c r="AF130" i="8"/>
  <c r="AT130" i="8" s="1"/>
  <c r="AC130" i="8"/>
  <c r="F136" i="8"/>
  <c r="C141" i="8"/>
  <c r="C142" i="8" s="1"/>
  <c r="K134" i="8"/>
  <c r="L134" i="8" s="1"/>
  <c r="G134" i="8" s="1"/>
  <c r="H134" i="8" s="1"/>
  <c r="N134" i="8"/>
  <c r="B138" i="8"/>
  <c r="J135" i="8"/>
  <c r="D136" i="8"/>
  <c r="I487" i="9"/>
  <c r="J487" i="9" s="1"/>
  <c r="K487" i="9"/>
  <c r="L487" i="9" s="1"/>
  <c r="C488" i="9"/>
  <c r="D488" i="9" s="1"/>
  <c r="E488" i="9"/>
  <c r="F488" i="9" s="1"/>
  <c r="A489" i="9"/>
  <c r="K486" i="9"/>
  <c r="L486" i="9" s="1"/>
  <c r="I486" i="9"/>
  <c r="J486" i="9" s="1"/>
  <c r="N486" i="9" s="1"/>
  <c r="N485" i="9"/>
  <c r="O133" i="9"/>
  <c r="Q133" i="9" s="1"/>
  <c r="I134" i="9"/>
  <c r="K134" i="9"/>
  <c r="I135" i="9"/>
  <c r="K135" i="9"/>
  <c r="L135" i="9"/>
  <c r="J135" i="9"/>
  <c r="L134" i="9"/>
  <c r="J134" i="9"/>
  <c r="C136" i="9"/>
  <c r="D136" i="9" s="1"/>
  <c r="E136" i="9"/>
  <c r="F136" i="9" s="1"/>
  <c r="A137" i="9"/>
  <c r="AH127" i="3"/>
  <c r="S124" i="3"/>
  <c r="T124" i="3" s="1"/>
  <c r="W124" i="3"/>
  <c r="O125" i="3"/>
  <c r="R125" i="3" s="1"/>
  <c r="Z125" i="3" s="1"/>
  <c r="AF128" i="3"/>
  <c r="AG128" i="3"/>
  <c r="F130" i="3"/>
  <c r="AB130" i="3" s="1"/>
  <c r="AE129" i="3"/>
  <c r="AN129" i="3"/>
  <c r="AO129" i="3" s="1"/>
  <c r="AQ129" i="3"/>
  <c r="H129" i="3"/>
  <c r="L127" i="3"/>
  <c r="I129" i="3" l="1"/>
  <c r="AI129" i="3"/>
  <c r="AY133" i="8"/>
  <c r="O126" i="3"/>
  <c r="R126" i="3" s="1"/>
  <c r="Z126" i="3" s="1"/>
  <c r="N127" i="3"/>
  <c r="M127" i="3"/>
  <c r="AC125" i="3"/>
  <c r="W126" i="3"/>
  <c r="L128" i="3"/>
  <c r="AP123" i="3"/>
  <c r="AR123" i="3"/>
  <c r="AS123" i="3" s="1"/>
  <c r="AT123" i="3"/>
  <c r="AJ134" i="8"/>
  <c r="AK134" i="8"/>
  <c r="AL134" i="8"/>
  <c r="AN134" i="8"/>
  <c r="AH134" i="8"/>
  <c r="AI134" i="8"/>
  <c r="AR134" i="8"/>
  <c r="AM134" i="8"/>
  <c r="AQ134" i="8"/>
  <c r="AP134" i="8"/>
  <c r="AG130" i="8"/>
  <c r="U133" i="8"/>
  <c r="AO133" i="8" s="1"/>
  <c r="P133" i="8"/>
  <c r="G876" i="3"/>
  <c r="I636" i="9"/>
  <c r="J636" i="9" s="1"/>
  <c r="K636" i="9"/>
  <c r="L636" i="9" s="1"/>
  <c r="O635" i="9"/>
  <c r="Q635" i="9" s="1"/>
  <c r="P635" i="9"/>
  <c r="R635" i="9" s="1"/>
  <c r="A638" i="9"/>
  <c r="C637" i="9"/>
  <c r="D637" i="9" s="1"/>
  <c r="E637" i="9"/>
  <c r="F637" i="9" s="1"/>
  <c r="O633" i="9"/>
  <c r="Q633" i="9" s="1"/>
  <c r="P633" i="9"/>
  <c r="R633" i="9" s="1"/>
  <c r="V132" i="8"/>
  <c r="X132" i="8" s="1"/>
  <c r="S133" i="8"/>
  <c r="R133" i="8"/>
  <c r="AS134" i="8"/>
  <c r="AX134" i="8"/>
  <c r="O134" i="8"/>
  <c r="F137" i="8"/>
  <c r="B139" i="8"/>
  <c r="C143" i="8"/>
  <c r="J136" i="8"/>
  <c r="D137" i="8"/>
  <c r="K135" i="8"/>
  <c r="L135" i="8" s="1"/>
  <c r="G135" i="8" s="1"/>
  <c r="H135" i="8" s="1"/>
  <c r="N135" i="8"/>
  <c r="N134" i="9"/>
  <c r="P134" i="9" s="1"/>
  <c r="R134" i="9" s="1"/>
  <c r="G488" i="9"/>
  <c r="K488" i="9"/>
  <c r="L488" i="9" s="1"/>
  <c r="I488" i="9"/>
  <c r="J488" i="9" s="1"/>
  <c r="N488" i="9" s="1"/>
  <c r="O485" i="9"/>
  <c r="Q485" i="9" s="1"/>
  <c r="P485" i="9"/>
  <c r="R485" i="9" s="1"/>
  <c r="S62" i="8" s="1"/>
  <c r="A490" i="9"/>
  <c r="C489" i="9"/>
  <c r="D489" i="9" s="1"/>
  <c r="E489" i="9"/>
  <c r="F489" i="9" s="1"/>
  <c r="O486" i="9"/>
  <c r="Q486" i="9" s="1"/>
  <c r="P486" i="9"/>
  <c r="R486" i="9" s="1"/>
  <c r="S61" i="8" s="1"/>
  <c r="N487" i="9"/>
  <c r="N135" i="9"/>
  <c r="P135" i="9" s="1"/>
  <c r="R135" i="9" s="1"/>
  <c r="O135" i="9"/>
  <c r="Q135" i="9" s="1"/>
  <c r="O134" i="9"/>
  <c r="Q134" i="9" s="1"/>
  <c r="G136" i="9"/>
  <c r="E137" i="9"/>
  <c r="F137" i="9" s="1"/>
  <c r="C137" i="9"/>
  <c r="D137" i="9" s="1"/>
  <c r="U124" i="3"/>
  <c r="V124" i="3" s="1"/>
  <c r="AD124" i="3" s="1"/>
  <c r="A138" i="9"/>
  <c r="AH128" i="3"/>
  <c r="AG129" i="3"/>
  <c r="AF129" i="3"/>
  <c r="F131" i="3"/>
  <c r="AB131" i="3" s="1"/>
  <c r="AE130" i="3"/>
  <c r="AN130" i="3"/>
  <c r="AO130" i="3" s="1"/>
  <c r="AQ130" i="3"/>
  <c r="H130" i="3"/>
  <c r="W125" i="3"/>
  <c r="S125" i="3"/>
  <c r="T125" i="3" s="1"/>
  <c r="I130" i="3" l="1"/>
  <c r="AI130" i="3"/>
  <c r="N128" i="3"/>
  <c r="M128" i="3"/>
  <c r="AC126" i="3"/>
  <c r="S126" i="3"/>
  <c r="T126" i="3" s="1"/>
  <c r="AJ124" i="3"/>
  <c r="V133" i="8"/>
  <c r="X133" i="8" s="1"/>
  <c r="AP135" i="8"/>
  <c r="AI135" i="8"/>
  <c r="AH135" i="8"/>
  <c r="AJ135" i="8"/>
  <c r="AQ135" i="8"/>
  <c r="AK135" i="8"/>
  <c r="AN135" i="8"/>
  <c r="AR135" i="8"/>
  <c r="AL135" i="8"/>
  <c r="AM135" i="8"/>
  <c r="Z132" i="8"/>
  <c r="AC132" i="8"/>
  <c r="AF132" i="8"/>
  <c r="AT132" i="8" s="1"/>
  <c r="G877" i="3"/>
  <c r="C638" i="9"/>
  <c r="D638" i="9" s="1"/>
  <c r="A639" i="9"/>
  <c r="E638" i="9"/>
  <c r="F638" i="9" s="1"/>
  <c r="G637" i="9"/>
  <c r="N636" i="9"/>
  <c r="S134" i="8"/>
  <c r="R134" i="8"/>
  <c r="Q134" i="8"/>
  <c r="O135" i="8"/>
  <c r="P134" i="8"/>
  <c r="U134" i="8"/>
  <c r="AO134" i="8" s="1"/>
  <c r="AX135" i="8"/>
  <c r="AS135" i="8"/>
  <c r="AV134" i="8"/>
  <c r="AW134" i="8" s="1"/>
  <c r="AY134" i="8" s="1"/>
  <c r="F138" i="8"/>
  <c r="K136" i="8"/>
  <c r="N136" i="8"/>
  <c r="D138" i="8"/>
  <c r="J137" i="8"/>
  <c r="C144" i="8"/>
  <c r="C145" i="8" s="1"/>
  <c r="B140" i="8"/>
  <c r="G489" i="9"/>
  <c r="C490" i="9"/>
  <c r="D490" i="9" s="1"/>
  <c r="A491" i="9"/>
  <c r="E490" i="9"/>
  <c r="F490" i="9" s="1"/>
  <c r="O488" i="9"/>
  <c r="Q488" i="9" s="1"/>
  <c r="P488" i="9"/>
  <c r="R488" i="9" s="1"/>
  <c r="S59" i="8" s="1"/>
  <c r="O487" i="9"/>
  <c r="Q487" i="9" s="1"/>
  <c r="P487" i="9"/>
  <c r="R487" i="9" s="1"/>
  <c r="S60" i="8" s="1"/>
  <c r="I136" i="9"/>
  <c r="K136" i="9"/>
  <c r="L136" i="9" s="1"/>
  <c r="G137" i="9"/>
  <c r="J136" i="9"/>
  <c r="C138" i="9"/>
  <c r="D138" i="9" s="1"/>
  <c r="E138" i="9"/>
  <c r="F138" i="9" s="1"/>
  <c r="AH129" i="3"/>
  <c r="A139" i="9"/>
  <c r="U125" i="3"/>
  <c r="V125" i="3" s="1"/>
  <c r="AD125" i="3" s="1"/>
  <c r="L129" i="3"/>
  <c r="O127" i="3"/>
  <c r="R127" i="3" s="1"/>
  <c r="Z127" i="3" s="1"/>
  <c r="AF130" i="3"/>
  <c r="AG130" i="3"/>
  <c r="F132" i="3"/>
  <c r="AB132" i="3" s="1"/>
  <c r="AE131" i="3"/>
  <c r="AQ131" i="3"/>
  <c r="AN131" i="3"/>
  <c r="AO131" i="3" s="1"/>
  <c r="H131" i="3"/>
  <c r="I131" i="3" l="1"/>
  <c r="AI131" i="3"/>
  <c r="O128" i="3"/>
  <c r="R128" i="3" s="1"/>
  <c r="Z128" i="3" s="1"/>
  <c r="M129" i="3"/>
  <c r="N129" i="3"/>
  <c r="U126" i="3"/>
  <c r="V126" i="3" s="1"/>
  <c r="AD126" i="3" s="1"/>
  <c r="AC127" i="3"/>
  <c r="AC128" i="3"/>
  <c r="AP124" i="3"/>
  <c r="AR124" i="3"/>
  <c r="AS124" i="3" s="1"/>
  <c r="AT124" i="3"/>
  <c r="AJ126" i="3"/>
  <c r="AJ125" i="3"/>
  <c r="V134" i="8"/>
  <c r="X134" i="8" s="1"/>
  <c r="G878" i="3"/>
  <c r="I637" i="9"/>
  <c r="J637" i="9" s="1"/>
  <c r="K637" i="9"/>
  <c r="L637" i="9" s="1"/>
  <c r="A640" i="9"/>
  <c r="E639" i="9"/>
  <c r="F639" i="9" s="1"/>
  <c r="C639" i="9"/>
  <c r="D639" i="9" s="1"/>
  <c r="G639" i="9" s="1"/>
  <c r="O636" i="9"/>
  <c r="Q636" i="9" s="1"/>
  <c r="P636" i="9"/>
  <c r="R636" i="9" s="1"/>
  <c r="G638" i="9"/>
  <c r="S135" i="8"/>
  <c r="R135" i="8"/>
  <c r="P135" i="8"/>
  <c r="Q135" i="8"/>
  <c r="U135" i="8"/>
  <c r="AO135" i="8" s="1"/>
  <c r="AG133" i="8"/>
  <c r="L136" i="8"/>
  <c r="G136" i="8" s="1"/>
  <c r="H136" i="8" s="1"/>
  <c r="Z133" i="8"/>
  <c r="AF133" i="8"/>
  <c r="AT133" i="8" s="1"/>
  <c r="AC133" i="8"/>
  <c r="AV135" i="8"/>
  <c r="AW135" i="8" s="1"/>
  <c r="AY135" i="8" s="1"/>
  <c r="C146" i="8"/>
  <c r="C147" i="8" s="1"/>
  <c r="F139" i="8"/>
  <c r="B141" i="8"/>
  <c r="J138" i="8"/>
  <c r="D139" i="8"/>
  <c r="K137" i="8"/>
  <c r="L137" i="8" s="1"/>
  <c r="G137" i="8" s="1"/>
  <c r="H137" i="8" s="1"/>
  <c r="N137" i="8"/>
  <c r="G490" i="9"/>
  <c r="E491" i="9"/>
  <c r="F491" i="9" s="1"/>
  <c r="C491" i="9"/>
  <c r="D491" i="9" s="1"/>
  <c r="A492" i="9"/>
  <c r="K489" i="9"/>
  <c r="L489" i="9" s="1"/>
  <c r="I489" i="9"/>
  <c r="J489" i="9" s="1"/>
  <c r="N489" i="9" s="1"/>
  <c r="K137" i="9"/>
  <c r="L137" i="9" s="1"/>
  <c r="I137" i="9"/>
  <c r="J137" i="9" s="1"/>
  <c r="N137" i="9" s="1"/>
  <c r="N136" i="9"/>
  <c r="P136" i="9" s="1"/>
  <c r="R136" i="9" s="1"/>
  <c r="G138" i="9"/>
  <c r="C139" i="9"/>
  <c r="D139" i="9" s="1"/>
  <c r="E139" i="9"/>
  <c r="F139" i="9" s="1"/>
  <c r="A140" i="9"/>
  <c r="L130" i="3"/>
  <c r="S127" i="3"/>
  <c r="T127" i="3" s="1"/>
  <c r="W127" i="3"/>
  <c r="S128" i="3"/>
  <c r="T128" i="3" s="1"/>
  <c r="W128" i="3"/>
  <c r="AF131" i="3"/>
  <c r="AG131" i="3"/>
  <c r="F133" i="3"/>
  <c r="AB133" i="3" s="1"/>
  <c r="AQ132" i="3"/>
  <c r="AE132" i="3"/>
  <c r="AN132" i="3"/>
  <c r="AO132" i="3" s="1"/>
  <c r="H132" i="3"/>
  <c r="AH130" i="3"/>
  <c r="I132" i="3" l="1"/>
  <c r="AI132" i="3"/>
  <c r="N130" i="3"/>
  <c r="M130" i="3"/>
  <c r="AP125" i="3"/>
  <c r="AR125" i="3"/>
  <c r="AS125" i="3" s="1"/>
  <c r="AT125" i="3"/>
  <c r="AP126" i="3"/>
  <c r="AR126" i="3"/>
  <c r="AS126" i="3" s="1"/>
  <c r="AT126" i="3"/>
  <c r="O129" i="3"/>
  <c r="R129" i="3" s="1"/>
  <c r="Z129" i="3" s="1"/>
  <c r="AH136" i="8"/>
  <c r="AI136" i="8"/>
  <c r="AJ136" i="8"/>
  <c r="AQ136" i="8"/>
  <c r="AR136" i="8"/>
  <c r="AL136" i="8"/>
  <c r="AK136" i="8"/>
  <c r="AM136" i="8"/>
  <c r="AN136" i="8"/>
  <c r="AP136" i="8"/>
  <c r="AM137" i="8"/>
  <c r="AN137" i="8"/>
  <c r="AQ137" i="8"/>
  <c r="AR137" i="8"/>
  <c r="AL137" i="8"/>
  <c r="AI137" i="8"/>
  <c r="AK137" i="8"/>
  <c r="AP137" i="8"/>
  <c r="AJ137" i="8"/>
  <c r="AH137" i="8"/>
  <c r="V135" i="8"/>
  <c r="X135" i="8" s="1"/>
  <c r="G879" i="3"/>
  <c r="K639" i="9"/>
  <c r="L639" i="9" s="1"/>
  <c r="I639" i="9"/>
  <c r="J639" i="9" s="1"/>
  <c r="N639" i="9" s="1"/>
  <c r="I638" i="9"/>
  <c r="J638" i="9" s="1"/>
  <c r="K638" i="9"/>
  <c r="L638" i="9" s="1"/>
  <c r="C640" i="9"/>
  <c r="D640" i="9" s="1"/>
  <c r="E640" i="9"/>
  <c r="F640" i="9" s="1"/>
  <c r="A641" i="9"/>
  <c r="N637" i="9"/>
  <c r="AG134" i="8"/>
  <c r="O136" i="8"/>
  <c r="AX136" i="8"/>
  <c r="AS136" i="8"/>
  <c r="AV136" i="8" s="1"/>
  <c r="AW136" i="8" s="1"/>
  <c r="O137" i="8"/>
  <c r="AX137" i="8"/>
  <c r="AS137" i="8"/>
  <c r="AV137" i="8" s="1"/>
  <c r="AW137" i="8" s="1"/>
  <c r="AC134" i="8"/>
  <c r="AF134" i="8"/>
  <c r="AT134" i="8" s="1"/>
  <c r="AC135" i="8"/>
  <c r="AF135" i="8"/>
  <c r="AT135" i="8" s="1"/>
  <c r="Z134" i="8"/>
  <c r="C148" i="8"/>
  <c r="Z135" i="8"/>
  <c r="F140" i="8"/>
  <c r="AH131" i="3"/>
  <c r="L131" i="3"/>
  <c r="D140" i="8"/>
  <c r="J139" i="8"/>
  <c r="K138" i="8"/>
  <c r="L138" i="8" s="1"/>
  <c r="G138" i="8" s="1"/>
  <c r="H138" i="8" s="1"/>
  <c r="N138" i="8"/>
  <c r="B142" i="8"/>
  <c r="O489" i="9"/>
  <c r="Q489" i="9" s="1"/>
  <c r="P489" i="9"/>
  <c r="R489" i="9" s="1"/>
  <c r="S58" i="8" s="1"/>
  <c r="C492" i="9"/>
  <c r="D492" i="9" s="1"/>
  <c r="A493" i="9"/>
  <c r="E492" i="9"/>
  <c r="F492" i="9" s="1"/>
  <c r="G491" i="9"/>
  <c r="I490" i="9"/>
  <c r="J490" i="9" s="1"/>
  <c r="N490" i="9" s="1"/>
  <c r="K490" i="9"/>
  <c r="L490" i="9" s="1"/>
  <c r="P137" i="9"/>
  <c r="R137" i="9" s="1"/>
  <c r="O137" i="9"/>
  <c r="Q137" i="9" s="1"/>
  <c r="O136" i="9"/>
  <c r="Q136" i="9" s="1"/>
  <c r="I138" i="9"/>
  <c r="J138" i="9" s="1"/>
  <c r="K138" i="9"/>
  <c r="L138" i="9" s="1"/>
  <c r="G139" i="9"/>
  <c r="E140" i="9"/>
  <c r="F140" i="9" s="1"/>
  <c r="C140" i="9"/>
  <c r="D140" i="9" s="1"/>
  <c r="G140" i="9" s="1"/>
  <c r="A141" i="9"/>
  <c r="U128" i="3"/>
  <c r="V128" i="3" s="1"/>
  <c r="AD128" i="3" s="1"/>
  <c r="AF132" i="3"/>
  <c r="AG132" i="3"/>
  <c r="F134" i="3"/>
  <c r="AB134" i="3" s="1"/>
  <c r="AE133" i="3"/>
  <c r="AN133" i="3"/>
  <c r="AO133" i="3" s="1"/>
  <c r="AQ133" i="3"/>
  <c r="H133" i="3"/>
  <c r="U127" i="3"/>
  <c r="V127" i="3" s="1"/>
  <c r="AD127" i="3" s="1"/>
  <c r="I133" i="3" l="1"/>
  <c r="AI133" i="3"/>
  <c r="N131" i="3"/>
  <c r="M131" i="3"/>
  <c r="O130" i="3"/>
  <c r="R130" i="3" s="1"/>
  <c r="AC129" i="3"/>
  <c r="AJ127" i="3"/>
  <c r="AJ128" i="3"/>
  <c r="AY137" i="8"/>
  <c r="AH138" i="8"/>
  <c r="AI138" i="8"/>
  <c r="AJ138" i="8"/>
  <c r="AN138" i="8"/>
  <c r="AR138" i="8"/>
  <c r="AL138" i="8"/>
  <c r="AQ138" i="8"/>
  <c r="AK138" i="8"/>
  <c r="AM138" i="8"/>
  <c r="AP138" i="8"/>
  <c r="AY136" i="8"/>
  <c r="G880" i="3"/>
  <c r="E641" i="9"/>
  <c r="F641" i="9" s="1"/>
  <c r="A642" i="9"/>
  <c r="C641" i="9"/>
  <c r="D641" i="9" s="1"/>
  <c r="G641" i="9" s="1"/>
  <c r="O637" i="9"/>
  <c r="Q637" i="9" s="1"/>
  <c r="P637" i="9"/>
  <c r="R637" i="9" s="1"/>
  <c r="O639" i="9"/>
  <c r="Q639" i="9" s="1"/>
  <c r="G640" i="9"/>
  <c r="N638" i="9"/>
  <c r="R136" i="8"/>
  <c r="S136" i="8"/>
  <c r="S137" i="8"/>
  <c r="R137" i="8"/>
  <c r="AX138" i="8"/>
  <c r="O138" i="8"/>
  <c r="AS138" i="8"/>
  <c r="P137" i="8"/>
  <c r="U137" i="8"/>
  <c r="AO137" i="8" s="1"/>
  <c r="Q137" i="8"/>
  <c r="Q136" i="8"/>
  <c r="U136" i="8"/>
  <c r="AO136" i="8" s="1"/>
  <c r="P136" i="8"/>
  <c r="C149" i="8"/>
  <c r="F141" i="8"/>
  <c r="B143" i="8"/>
  <c r="D141" i="8"/>
  <c r="J140" i="8"/>
  <c r="K139" i="8"/>
  <c r="L139" i="8" s="1"/>
  <c r="G139" i="8" s="1"/>
  <c r="H139" i="8" s="1"/>
  <c r="N139" i="8"/>
  <c r="O490" i="9"/>
  <c r="Q490" i="9" s="1"/>
  <c r="P490" i="9"/>
  <c r="R490" i="9" s="1"/>
  <c r="S57" i="8" s="1"/>
  <c r="I491" i="9"/>
  <c r="J491" i="9" s="1"/>
  <c r="K491" i="9"/>
  <c r="L491" i="9" s="1"/>
  <c r="A494" i="9"/>
  <c r="C493" i="9"/>
  <c r="D493" i="9" s="1"/>
  <c r="E493" i="9"/>
  <c r="F493" i="9" s="1"/>
  <c r="G492" i="9"/>
  <c r="I140" i="9"/>
  <c r="K140" i="9"/>
  <c r="I139" i="9"/>
  <c r="K139" i="9"/>
  <c r="N138" i="9"/>
  <c r="P138" i="9" s="1"/>
  <c r="R138" i="9" s="1"/>
  <c r="J140" i="9"/>
  <c r="L140" i="9"/>
  <c r="J139" i="9"/>
  <c r="L139" i="9"/>
  <c r="E141" i="9"/>
  <c r="F141" i="9" s="1"/>
  <c r="C141" i="9"/>
  <c r="D141" i="9" s="1"/>
  <c r="A142" i="9"/>
  <c r="AH132" i="3"/>
  <c r="F135" i="3"/>
  <c r="AB135" i="3" s="1"/>
  <c r="AE134" i="3"/>
  <c r="AN134" i="3"/>
  <c r="AO134" i="3" s="1"/>
  <c r="AQ134" i="3"/>
  <c r="H134" i="3"/>
  <c r="L132" i="3"/>
  <c r="O131" i="3"/>
  <c r="R131" i="3" s="1"/>
  <c r="Z131" i="3" s="1"/>
  <c r="AF133" i="3"/>
  <c r="AG133" i="3"/>
  <c r="I134" i="3" l="1"/>
  <c r="AI134" i="3"/>
  <c r="W130" i="3"/>
  <c r="Z130" i="3"/>
  <c r="S130" i="3"/>
  <c r="T130" i="3" s="1"/>
  <c r="AC130" i="3"/>
  <c r="N132" i="3"/>
  <c r="M132" i="3"/>
  <c r="S129" i="3"/>
  <c r="W129" i="3"/>
  <c r="AC131" i="3"/>
  <c r="AP128" i="3"/>
  <c r="AR128" i="3"/>
  <c r="AS128" i="3" s="1"/>
  <c r="AT128" i="3"/>
  <c r="AP127" i="3"/>
  <c r="AT127" i="3"/>
  <c r="AR127" i="3"/>
  <c r="AS127" i="3" s="1"/>
  <c r="AK139" i="8"/>
  <c r="AL139" i="8"/>
  <c r="AP139" i="8"/>
  <c r="AQ139" i="8"/>
  <c r="AI139" i="8"/>
  <c r="AJ139" i="8"/>
  <c r="AN139" i="8"/>
  <c r="AM139" i="8"/>
  <c r="AR139" i="8"/>
  <c r="AH139" i="8"/>
  <c r="G881" i="3"/>
  <c r="K640" i="9"/>
  <c r="L640" i="9" s="1"/>
  <c r="I640" i="9"/>
  <c r="J640" i="9" s="1"/>
  <c r="N640" i="9" s="1"/>
  <c r="A643" i="9"/>
  <c r="C642" i="9"/>
  <c r="D642" i="9" s="1"/>
  <c r="E642" i="9"/>
  <c r="F642" i="9" s="1"/>
  <c r="O638" i="9"/>
  <c r="Q638" i="9" s="1"/>
  <c r="P638" i="9"/>
  <c r="R638" i="9" s="1"/>
  <c r="P639" i="9"/>
  <c r="R639" i="9" s="1"/>
  <c r="I641" i="9"/>
  <c r="J641" i="9" s="1"/>
  <c r="K641" i="9"/>
  <c r="L641" i="9" s="1"/>
  <c r="R138" i="8"/>
  <c r="S138" i="8"/>
  <c r="O139" i="8"/>
  <c r="P139" i="8" s="1"/>
  <c r="Q138" i="8"/>
  <c r="U138" i="8"/>
  <c r="AO138" i="8" s="1"/>
  <c r="P138" i="8"/>
  <c r="V137" i="8"/>
  <c r="X137" i="8" s="1"/>
  <c r="V136" i="8"/>
  <c r="X136" i="8" s="1"/>
  <c r="AX139" i="8"/>
  <c r="AS139" i="8"/>
  <c r="AV139" i="8" s="1"/>
  <c r="AW139" i="8" s="1"/>
  <c r="AV138" i="8"/>
  <c r="AW138" i="8" s="1"/>
  <c r="AY138" i="8" s="1"/>
  <c r="C150" i="8"/>
  <c r="F142" i="8"/>
  <c r="D142" i="8"/>
  <c r="J141" i="8"/>
  <c r="K140" i="8"/>
  <c r="L140" i="8" s="1"/>
  <c r="G140" i="8" s="1"/>
  <c r="H140" i="8" s="1"/>
  <c r="N140" i="8"/>
  <c r="B144" i="8"/>
  <c r="U130" i="3"/>
  <c r="V130" i="3" s="1"/>
  <c r="AD130" i="3" s="1"/>
  <c r="G493" i="9"/>
  <c r="I493" i="9"/>
  <c r="J493" i="9" s="1"/>
  <c r="K493" i="9"/>
  <c r="L493" i="9" s="1"/>
  <c r="I492" i="9"/>
  <c r="J492" i="9" s="1"/>
  <c r="K492" i="9"/>
  <c r="L492" i="9" s="1"/>
  <c r="C494" i="9"/>
  <c r="D494" i="9" s="1"/>
  <c r="A495" i="9"/>
  <c r="E494" i="9"/>
  <c r="F494" i="9" s="1"/>
  <c r="N491" i="9"/>
  <c r="O138" i="9"/>
  <c r="Q138" i="9" s="1"/>
  <c r="G141" i="9"/>
  <c r="N139" i="9"/>
  <c r="P139" i="9" s="1"/>
  <c r="R139" i="9" s="1"/>
  <c r="N140" i="9"/>
  <c r="C142" i="9"/>
  <c r="D142" i="9" s="1"/>
  <c r="E142" i="9"/>
  <c r="F142" i="9" s="1"/>
  <c r="AH133" i="3"/>
  <c r="A143" i="9"/>
  <c r="W131" i="3"/>
  <c r="S131" i="3"/>
  <c r="T131" i="3" s="1"/>
  <c r="F136" i="3"/>
  <c r="AB136" i="3" s="1"/>
  <c r="AE135" i="3"/>
  <c r="AN135" i="3"/>
  <c r="AO135" i="3" s="1"/>
  <c r="AQ135" i="3"/>
  <c r="H135" i="3"/>
  <c r="L133" i="3"/>
  <c r="AF134" i="3"/>
  <c r="AG134" i="3"/>
  <c r="I135" i="3" l="1"/>
  <c r="AI135" i="3"/>
  <c r="M133" i="3"/>
  <c r="N133" i="3"/>
  <c r="T129" i="3"/>
  <c r="U129" i="3"/>
  <c r="AJ130" i="3"/>
  <c r="O132" i="3"/>
  <c r="R132" i="3" s="1"/>
  <c r="Z132" i="3" s="1"/>
  <c r="AI140" i="8"/>
  <c r="AP140" i="8"/>
  <c r="AH140" i="8"/>
  <c r="AR140" i="8"/>
  <c r="AJ140" i="8"/>
  <c r="AK140" i="8"/>
  <c r="AL140" i="8"/>
  <c r="AN140" i="8"/>
  <c r="AM140" i="8"/>
  <c r="AQ140" i="8"/>
  <c r="U139" i="8"/>
  <c r="AO139" i="8" s="1"/>
  <c r="Q139" i="8"/>
  <c r="G882" i="3"/>
  <c r="P640" i="9"/>
  <c r="R640" i="9" s="1"/>
  <c r="O640" i="9"/>
  <c r="Q640" i="9" s="1"/>
  <c r="N641" i="9"/>
  <c r="G642" i="9"/>
  <c r="E643" i="9"/>
  <c r="F643" i="9" s="1"/>
  <c r="C643" i="9"/>
  <c r="D643" i="9" s="1"/>
  <c r="G643" i="9" s="1"/>
  <c r="A644" i="9"/>
  <c r="R139" i="8"/>
  <c r="S139" i="8"/>
  <c r="V138" i="8"/>
  <c r="X138" i="8" s="1"/>
  <c r="AG137" i="8"/>
  <c r="AF137" i="8"/>
  <c r="AT137" i="8" s="1"/>
  <c r="AC137" i="8"/>
  <c r="AX140" i="8"/>
  <c r="O140" i="8"/>
  <c r="U140" i="8" s="1"/>
  <c r="AO140" i="8" s="1"/>
  <c r="AS140" i="8"/>
  <c r="AV140" i="8" s="1"/>
  <c r="AW140" i="8" s="1"/>
  <c r="Z137" i="8"/>
  <c r="AY139" i="8"/>
  <c r="B145" i="8"/>
  <c r="B146" i="8" s="1"/>
  <c r="C151" i="8"/>
  <c r="C152" i="8" s="1"/>
  <c r="F143" i="8"/>
  <c r="K141" i="8"/>
  <c r="L141" i="8" s="1"/>
  <c r="G141" i="8" s="1"/>
  <c r="H141" i="8" s="1"/>
  <c r="N141" i="8"/>
  <c r="D143" i="8"/>
  <c r="J142" i="8"/>
  <c r="P140" i="9"/>
  <c r="R140" i="9" s="1"/>
  <c r="C495" i="9"/>
  <c r="D495" i="9" s="1"/>
  <c r="E495" i="9"/>
  <c r="F495" i="9" s="1"/>
  <c r="A496" i="9"/>
  <c r="P491" i="9"/>
  <c r="R491" i="9" s="1"/>
  <c r="S56" i="8" s="1"/>
  <c r="O491" i="9"/>
  <c r="Q491" i="9" s="1"/>
  <c r="G494" i="9"/>
  <c r="N492" i="9"/>
  <c r="N493" i="9"/>
  <c r="O140" i="9"/>
  <c r="Q140" i="9" s="1"/>
  <c r="O139" i="9"/>
  <c r="Q139" i="9" s="1"/>
  <c r="I141" i="9"/>
  <c r="K141" i="9"/>
  <c r="L141" i="9" s="1"/>
  <c r="J141" i="9"/>
  <c r="G142" i="9"/>
  <c r="C143" i="9"/>
  <c r="D143" i="9" s="1"/>
  <c r="E143" i="9"/>
  <c r="F143" i="9" s="1"/>
  <c r="U131" i="3"/>
  <c r="V131" i="3" s="1"/>
  <c r="AD131" i="3" s="1"/>
  <c r="A144" i="9"/>
  <c r="AH134" i="3"/>
  <c r="L134" i="3"/>
  <c r="AG135" i="3"/>
  <c r="AF135" i="3"/>
  <c r="F137" i="3"/>
  <c r="AB137" i="3" s="1"/>
  <c r="AQ136" i="3"/>
  <c r="AE136" i="3"/>
  <c r="AN136" i="3"/>
  <c r="AO136" i="3" s="1"/>
  <c r="H136" i="3"/>
  <c r="I136" i="3" l="1"/>
  <c r="AI136" i="3"/>
  <c r="V139" i="8"/>
  <c r="X139" i="8" s="1"/>
  <c r="M134" i="3"/>
  <c r="N134" i="3"/>
  <c r="V129" i="3"/>
  <c r="AD129" i="3" s="1"/>
  <c r="AP130" i="3"/>
  <c r="AT130" i="3"/>
  <c r="AJ131" i="3"/>
  <c r="AI141" i="8"/>
  <c r="AJ141" i="8"/>
  <c r="AM141" i="8"/>
  <c r="AN141" i="8"/>
  <c r="AQ141" i="8"/>
  <c r="AR141" i="8"/>
  <c r="AL141" i="8"/>
  <c r="AK141" i="8"/>
  <c r="AH141" i="8"/>
  <c r="AP141" i="8"/>
  <c r="AY140" i="8"/>
  <c r="G883" i="3"/>
  <c r="K643" i="9"/>
  <c r="L643" i="9" s="1"/>
  <c r="I643" i="9"/>
  <c r="J643" i="9" s="1"/>
  <c r="N643" i="9" s="1"/>
  <c r="C644" i="9"/>
  <c r="D644" i="9" s="1"/>
  <c r="A645" i="9"/>
  <c r="E644" i="9"/>
  <c r="F644" i="9" s="1"/>
  <c r="I642" i="9"/>
  <c r="J642" i="9" s="1"/>
  <c r="K642" i="9"/>
  <c r="L642" i="9" s="1"/>
  <c r="O641" i="9"/>
  <c r="Q641" i="9" s="1"/>
  <c r="P641" i="9"/>
  <c r="R641" i="9" s="1"/>
  <c r="AC138" i="8"/>
  <c r="AF138" i="8"/>
  <c r="AT138" i="8" s="1"/>
  <c r="P140" i="8"/>
  <c r="Q140" i="8"/>
  <c r="Z138" i="8"/>
  <c r="R140" i="8"/>
  <c r="S140" i="8"/>
  <c r="O141" i="8"/>
  <c r="P141" i="8" s="1"/>
  <c r="AF136" i="8"/>
  <c r="AT136" i="8" s="1"/>
  <c r="Z136" i="8"/>
  <c r="AC136" i="8"/>
  <c r="AG136" i="8"/>
  <c r="AX141" i="8"/>
  <c r="AS141" i="8"/>
  <c r="AV141" i="8" s="1"/>
  <c r="AW141" i="8" s="1"/>
  <c r="C153" i="8"/>
  <c r="B147" i="8"/>
  <c r="F144" i="8"/>
  <c r="V140" i="8"/>
  <c r="X140" i="8" s="1"/>
  <c r="D144" i="8"/>
  <c r="J143" i="8"/>
  <c r="K142" i="8"/>
  <c r="L142" i="8" s="1"/>
  <c r="G142" i="8" s="1"/>
  <c r="H142" i="8" s="1"/>
  <c r="N142" i="8"/>
  <c r="AH135" i="3"/>
  <c r="O493" i="9"/>
  <c r="Q493" i="9" s="1"/>
  <c r="P493" i="9"/>
  <c r="R493" i="9" s="1"/>
  <c r="S54" i="8" s="1"/>
  <c r="K494" i="9"/>
  <c r="L494" i="9" s="1"/>
  <c r="I494" i="9"/>
  <c r="J494" i="9" s="1"/>
  <c r="N494" i="9" s="1"/>
  <c r="O492" i="9"/>
  <c r="Q492" i="9" s="1"/>
  <c r="P492" i="9"/>
  <c r="R492" i="9" s="1"/>
  <c r="S55" i="8" s="1"/>
  <c r="C496" i="9"/>
  <c r="D496" i="9" s="1"/>
  <c r="E496" i="9"/>
  <c r="F496" i="9" s="1"/>
  <c r="A497" i="9"/>
  <c r="G495" i="9"/>
  <c r="K142" i="9"/>
  <c r="L142" i="9" s="1"/>
  <c r="I142" i="9"/>
  <c r="J142" i="9" s="1"/>
  <c r="N141" i="9"/>
  <c r="P141" i="9" s="1"/>
  <c r="R141" i="9" s="1"/>
  <c r="G143" i="9"/>
  <c r="E144" i="9"/>
  <c r="F144" i="9" s="1"/>
  <c r="C144" i="9"/>
  <c r="D144" i="9" s="1"/>
  <c r="A145" i="9"/>
  <c r="O133" i="3"/>
  <c r="R133" i="3" s="1"/>
  <c r="Z133" i="3" s="1"/>
  <c r="AG136" i="3"/>
  <c r="AF136" i="3"/>
  <c r="F138" i="3"/>
  <c r="AB138" i="3" s="1"/>
  <c r="AQ137" i="3"/>
  <c r="AN137" i="3"/>
  <c r="AO137" i="3" s="1"/>
  <c r="AE137" i="3"/>
  <c r="H137" i="3"/>
  <c r="L135" i="3"/>
  <c r="I137" i="3" l="1"/>
  <c r="AI137" i="3"/>
  <c r="N135" i="3"/>
  <c r="M135" i="3"/>
  <c r="AJ129" i="3"/>
  <c r="W132" i="3"/>
  <c r="S132" i="3"/>
  <c r="T132" i="3" s="1"/>
  <c r="AC132" i="3"/>
  <c r="S133" i="3"/>
  <c r="T133" i="3" s="1"/>
  <c r="AC133" i="3"/>
  <c r="AP131" i="3"/>
  <c r="AR131" i="3"/>
  <c r="AS131" i="3" s="1"/>
  <c r="AT131" i="3"/>
  <c r="AH136" i="3"/>
  <c r="AS142" i="8"/>
  <c r="AR142" i="8"/>
  <c r="AL142" i="8"/>
  <c r="AI142" i="8"/>
  <c r="AM142" i="8"/>
  <c r="AP142" i="8"/>
  <c r="AK142" i="8"/>
  <c r="AJ142" i="8"/>
  <c r="AN142" i="8"/>
  <c r="AH142" i="8"/>
  <c r="AQ142" i="8"/>
  <c r="G884" i="3"/>
  <c r="N642" i="9"/>
  <c r="O643" i="9"/>
  <c r="Q643" i="9" s="1"/>
  <c r="P643" i="9"/>
  <c r="R643" i="9" s="1"/>
  <c r="E645" i="9"/>
  <c r="F645" i="9" s="1"/>
  <c r="C645" i="9"/>
  <c r="D645" i="9" s="1"/>
  <c r="G645" i="9" s="1"/>
  <c r="A646" i="9"/>
  <c r="G644" i="9"/>
  <c r="AY141" i="8"/>
  <c r="Q141" i="8"/>
  <c r="R141" i="8"/>
  <c r="S141" i="8"/>
  <c r="U141" i="8"/>
  <c r="O142" i="8"/>
  <c r="AX142" i="8"/>
  <c r="AG139" i="8"/>
  <c r="AF139" i="8"/>
  <c r="AT139" i="8" s="1"/>
  <c r="AC139" i="8"/>
  <c r="J144" i="8"/>
  <c r="D145" i="8"/>
  <c r="F145" i="8"/>
  <c r="B148" i="8"/>
  <c r="C154" i="8"/>
  <c r="K143" i="8"/>
  <c r="L143" i="8" s="1"/>
  <c r="G143" i="8" s="1"/>
  <c r="H143" i="8" s="1"/>
  <c r="N143" i="8"/>
  <c r="G496" i="9"/>
  <c r="W133" i="3"/>
  <c r="I496" i="9"/>
  <c r="J496" i="9" s="1"/>
  <c r="K496" i="9"/>
  <c r="L496" i="9" s="1"/>
  <c r="I495" i="9"/>
  <c r="J495" i="9" s="1"/>
  <c r="K495" i="9"/>
  <c r="L495" i="9" s="1"/>
  <c r="A498" i="9"/>
  <c r="E497" i="9"/>
  <c r="F497" i="9" s="1"/>
  <c r="C497" i="9"/>
  <c r="D497" i="9" s="1"/>
  <c r="G497" i="9" s="1"/>
  <c r="O494" i="9"/>
  <c r="Q494" i="9" s="1"/>
  <c r="P494" i="9"/>
  <c r="R494" i="9" s="1"/>
  <c r="S53" i="8" s="1"/>
  <c r="O141" i="9"/>
  <c r="Q141" i="9" s="1"/>
  <c r="K143" i="9"/>
  <c r="I143" i="9"/>
  <c r="J143" i="9" s="1"/>
  <c r="G144" i="9"/>
  <c r="L143" i="9"/>
  <c r="N142" i="9"/>
  <c r="P142" i="9" s="1"/>
  <c r="R142" i="9" s="1"/>
  <c r="C145" i="9"/>
  <c r="D145" i="9" s="1"/>
  <c r="E145" i="9"/>
  <c r="F145" i="9" s="1"/>
  <c r="A146" i="9"/>
  <c r="O134" i="3"/>
  <c r="R134" i="3" s="1"/>
  <c r="Z134" i="3" s="1"/>
  <c r="F139" i="3"/>
  <c r="AB139" i="3" s="1"/>
  <c r="AE138" i="3"/>
  <c r="AN138" i="3"/>
  <c r="AO138" i="3" s="1"/>
  <c r="AQ138" i="3"/>
  <c r="H138" i="3"/>
  <c r="L136" i="3"/>
  <c r="AF137" i="3"/>
  <c r="AG137" i="3"/>
  <c r="I138" i="3" l="1"/>
  <c r="AI138" i="3"/>
  <c r="M136" i="3"/>
  <c r="N136" i="3"/>
  <c r="U133" i="3"/>
  <c r="V133" i="3" s="1"/>
  <c r="AD133" i="3" s="1"/>
  <c r="AR130" i="3"/>
  <c r="AS130" i="3" s="1"/>
  <c r="AT129" i="3"/>
  <c r="AP129" i="3"/>
  <c r="AR129" i="3"/>
  <c r="AS129" i="3" s="1"/>
  <c r="U132" i="3"/>
  <c r="V132" i="3" s="1"/>
  <c r="AC134" i="3"/>
  <c r="O135" i="3"/>
  <c r="R135" i="3" s="1"/>
  <c r="Z135" i="3" s="1"/>
  <c r="AH143" i="8"/>
  <c r="AK143" i="8"/>
  <c r="AL143" i="8"/>
  <c r="AM143" i="8"/>
  <c r="AP143" i="8"/>
  <c r="AQ143" i="8"/>
  <c r="AN143" i="8"/>
  <c r="AJ143" i="8"/>
  <c r="AI143" i="8"/>
  <c r="AR143" i="8"/>
  <c r="V141" i="8"/>
  <c r="X141" i="8" s="1"/>
  <c r="AO141" i="8"/>
  <c r="G885" i="3"/>
  <c r="C646" i="9"/>
  <c r="D646" i="9" s="1"/>
  <c r="E646" i="9"/>
  <c r="F646" i="9" s="1"/>
  <c r="A647" i="9"/>
  <c r="I644" i="9"/>
  <c r="J644" i="9" s="1"/>
  <c r="K644" i="9"/>
  <c r="L644" i="9" s="1"/>
  <c r="I645" i="9"/>
  <c r="J645" i="9" s="1"/>
  <c r="K645" i="9"/>
  <c r="L645" i="9" s="1"/>
  <c r="O642" i="9"/>
  <c r="Q642" i="9" s="1"/>
  <c r="P642" i="9"/>
  <c r="R642" i="9" s="1"/>
  <c r="R142" i="8"/>
  <c r="S142" i="8"/>
  <c r="Q142" i="8"/>
  <c r="U142" i="8"/>
  <c r="AO142" i="8" s="1"/>
  <c r="P142" i="8"/>
  <c r="Z140" i="8"/>
  <c r="O143" i="8"/>
  <c r="U143" i="8" s="1"/>
  <c r="AO143" i="8" s="1"/>
  <c r="AX143" i="8"/>
  <c r="K144" i="8"/>
  <c r="L144" i="8" s="1"/>
  <c r="G144" i="8" s="1"/>
  <c r="H144" i="8" s="1"/>
  <c r="AS143" i="8"/>
  <c r="AV143" i="8" s="1"/>
  <c r="AW143" i="8" s="1"/>
  <c r="AF140" i="8"/>
  <c r="AT140" i="8" s="1"/>
  <c r="AC140" i="8"/>
  <c r="N144" i="8"/>
  <c r="AV142" i="8"/>
  <c r="AW142" i="8" s="1"/>
  <c r="AY142" i="8" s="1"/>
  <c r="C155" i="8"/>
  <c r="C156" i="8" s="1"/>
  <c r="F146" i="8"/>
  <c r="D146" i="8"/>
  <c r="J145" i="8"/>
  <c r="B149" i="8"/>
  <c r="I497" i="9"/>
  <c r="J497" i="9" s="1"/>
  <c r="K497" i="9"/>
  <c r="L497" i="9" s="1"/>
  <c r="C498" i="9"/>
  <c r="D498" i="9" s="1"/>
  <c r="A499" i="9"/>
  <c r="E498" i="9"/>
  <c r="F498" i="9" s="1"/>
  <c r="N495" i="9"/>
  <c r="N496" i="9"/>
  <c r="O142" i="9"/>
  <c r="Q142" i="9" s="1"/>
  <c r="K144" i="9"/>
  <c r="L144" i="9" s="1"/>
  <c r="I144" i="9"/>
  <c r="N143" i="9"/>
  <c r="P143" i="9" s="1"/>
  <c r="R143" i="9" s="1"/>
  <c r="J144" i="9"/>
  <c r="G145" i="9"/>
  <c r="C146" i="9"/>
  <c r="D146" i="9" s="1"/>
  <c r="E146" i="9"/>
  <c r="F146" i="9" s="1"/>
  <c r="A147" i="9"/>
  <c r="AH137" i="3"/>
  <c r="AF138" i="3"/>
  <c r="AG138" i="3"/>
  <c r="L137" i="3"/>
  <c r="F140" i="3"/>
  <c r="AB140" i="3" s="1"/>
  <c r="AE139" i="3"/>
  <c r="AN139" i="3"/>
  <c r="AO139" i="3" s="1"/>
  <c r="AQ139" i="3"/>
  <c r="H139" i="3"/>
  <c r="I139" i="3" l="1"/>
  <c r="AI139" i="3"/>
  <c r="AY143" i="8"/>
  <c r="AD132" i="3"/>
  <c r="AJ132" i="3" s="1"/>
  <c r="N137" i="3"/>
  <c r="M137" i="3"/>
  <c r="W134" i="3"/>
  <c r="S134" i="3"/>
  <c r="T134" i="3" s="1"/>
  <c r="O136" i="3"/>
  <c r="R136" i="3" s="1"/>
  <c r="Z136" i="3" s="1"/>
  <c r="AJ133" i="3"/>
  <c r="AP144" i="8"/>
  <c r="AQ144" i="8"/>
  <c r="AI144" i="8"/>
  <c r="AJ144" i="8"/>
  <c r="AL144" i="8"/>
  <c r="AM144" i="8"/>
  <c r="AH144" i="8"/>
  <c r="AK144" i="8"/>
  <c r="AN144" i="8"/>
  <c r="AR144" i="8"/>
  <c r="P143" i="8"/>
  <c r="Q143" i="8"/>
  <c r="V142" i="8"/>
  <c r="X142" i="8" s="1"/>
  <c r="G886" i="3"/>
  <c r="N645" i="9"/>
  <c r="N644" i="9"/>
  <c r="C647" i="9"/>
  <c r="D647" i="9" s="1"/>
  <c r="E647" i="9"/>
  <c r="F647" i="9" s="1"/>
  <c r="A648" i="9"/>
  <c r="G646" i="9"/>
  <c r="S143" i="8"/>
  <c r="R143" i="8"/>
  <c r="AS144" i="8"/>
  <c r="AV144" i="8" s="1"/>
  <c r="AW144" i="8" s="1"/>
  <c r="AX144" i="8"/>
  <c r="AG141" i="8"/>
  <c r="O144" i="8"/>
  <c r="Q144" i="8" s="1"/>
  <c r="Z142" i="8"/>
  <c r="Z141" i="8"/>
  <c r="AC141" i="8"/>
  <c r="AF141" i="8"/>
  <c r="AT141" i="8" s="1"/>
  <c r="AC142" i="8"/>
  <c r="AF142" i="8"/>
  <c r="AT142" i="8" s="1"/>
  <c r="K145" i="8"/>
  <c r="L145" i="8" s="1"/>
  <c r="G145" i="8" s="1"/>
  <c r="H145" i="8" s="1"/>
  <c r="N145" i="8"/>
  <c r="F147" i="8"/>
  <c r="B150" i="8"/>
  <c r="D147" i="8"/>
  <c r="J146" i="8"/>
  <c r="C157" i="8"/>
  <c r="V143" i="8"/>
  <c r="X143" i="8" s="1"/>
  <c r="AH138" i="3"/>
  <c r="O496" i="9"/>
  <c r="Q496" i="9" s="1"/>
  <c r="P496" i="9"/>
  <c r="R496" i="9" s="1"/>
  <c r="S51" i="8" s="1"/>
  <c r="O495" i="9"/>
  <c r="Q495" i="9" s="1"/>
  <c r="P495" i="9"/>
  <c r="R495" i="9" s="1"/>
  <c r="S52" i="8" s="1"/>
  <c r="C499" i="9"/>
  <c r="D499" i="9" s="1"/>
  <c r="E499" i="9"/>
  <c r="F499" i="9" s="1"/>
  <c r="A500" i="9"/>
  <c r="G498" i="9"/>
  <c r="N497" i="9"/>
  <c r="O143" i="9"/>
  <c r="Q143" i="9" s="1"/>
  <c r="K145" i="9"/>
  <c r="I145" i="9"/>
  <c r="J145" i="9" s="1"/>
  <c r="L145" i="9"/>
  <c r="N144" i="9"/>
  <c r="P144" i="9" s="1"/>
  <c r="R144" i="9" s="1"/>
  <c r="G146" i="9"/>
  <c r="E147" i="9"/>
  <c r="F147" i="9" s="1"/>
  <c r="C147" i="9"/>
  <c r="D147" i="9" s="1"/>
  <c r="A148" i="9"/>
  <c r="L138" i="3"/>
  <c r="AF139" i="3"/>
  <c r="AG139" i="3"/>
  <c r="F141" i="3"/>
  <c r="AB141" i="3" s="1"/>
  <c r="AE140" i="3"/>
  <c r="AN140" i="3"/>
  <c r="AO140" i="3" s="1"/>
  <c r="AQ140" i="3"/>
  <c r="H140" i="3"/>
  <c r="I140" i="3" l="1"/>
  <c r="AI140" i="3"/>
  <c r="AP132" i="3"/>
  <c r="AT132" i="3"/>
  <c r="AR132" i="3"/>
  <c r="AS132" i="3" s="1"/>
  <c r="N138" i="3"/>
  <c r="M138" i="3"/>
  <c r="U134" i="3"/>
  <c r="V134" i="3" s="1"/>
  <c r="S135" i="3"/>
  <c r="W135" i="3"/>
  <c r="AC135" i="3"/>
  <c r="AT133" i="3"/>
  <c r="AR133" i="3"/>
  <c r="AS133" i="3" s="1"/>
  <c r="AP133" i="3"/>
  <c r="AI145" i="8"/>
  <c r="AJ145" i="8"/>
  <c r="AK145" i="8"/>
  <c r="AM145" i="8"/>
  <c r="AR145" i="8"/>
  <c r="AH145" i="8"/>
  <c r="AP145" i="8"/>
  <c r="AL145" i="8"/>
  <c r="AN145" i="8"/>
  <c r="AQ145" i="8"/>
  <c r="AY144" i="8"/>
  <c r="G887" i="3"/>
  <c r="I646" i="9"/>
  <c r="J646" i="9" s="1"/>
  <c r="K646" i="9"/>
  <c r="L646" i="9" s="1"/>
  <c r="C648" i="9"/>
  <c r="D648" i="9" s="1"/>
  <c r="E648" i="9"/>
  <c r="F648" i="9" s="1"/>
  <c r="A649" i="9"/>
  <c r="O644" i="9"/>
  <c r="Q644" i="9" s="1"/>
  <c r="P644" i="9"/>
  <c r="R644" i="9" s="1"/>
  <c r="G647" i="9"/>
  <c r="O645" i="9"/>
  <c r="Q645" i="9" s="1"/>
  <c r="P645" i="9"/>
  <c r="R645" i="9" s="1"/>
  <c r="R144" i="8"/>
  <c r="S144" i="8"/>
  <c r="P144" i="8"/>
  <c r="AG143" i="8"/>
  <c r="O145" i="8"/>
  <c r="Q145" i="8" s="1"/>
  <c r="U144" i="8"/>
  <c r="AO144" i="8" s="1"/>
  <c r="AX145" i="8"/>
  <c r="AS145" i="8"/>
  <c r="AV145" i="8" s="1"/>
  <c r="AW145" i="8" s="1"/>
  <c r="Z143" i="8"/>
  <c r="AC143" i="8"/>
  <c r="AF143" i="8"/>
  <c r="AT143" i="8" s="1"/>
  <c r="F148" i="8"/>
  <c r="K146" i="8"/>
  <c r="L146" i="8" s="1"/>
  <c r="G146" i="8" s="1"/>
  <c r="H146" i="8" s="1"/>
  <c r="N146" i="8"/>
  <c r="D148" i="8"/>
  <c r="J147" i="8"/>
  <c r="C158" i="8"/>
  <c r="C159" i="8" s="1"/>
  <c r="B151" i="8"/>
  <c r="L139" i="3"/>
  <c r="G499" i="9"/>
  <c r="O497" i="9"/>
  <c r="Q497" i="9" s="1"/>
  <c r="P497" i="9"/>
  <c r="R497" i="9" s="1"/>
  <c r="S50" i="8" s="1"/>
  <c r="K498" i="9"/>
  <c r="L498" i="9" s="1"/>
  <c r="I498" i="9"/>
  <c r="J498" i="9" s="1"/>
  <c r="N498" i="9" s="1"/>
  <c r="C500" i="9"/>
  <c r="D500" i="9" s="1"/>
  <c r="E500" i="9"/>
  <c r="F500" i="9" s="1"/>
  <c r="O144" i="9"/>
  <c r="Q144" i="9" s="1"/>
  <c r="K146" i="9"/>
  <c r="I146" i="9"/>
  <c r="J146" i="9" s="1"/>
  <c r="G147" i="9"/>
  <c r="L146" i="9"/>
  <c r="N145" i="9"/>
  <c r="P145" i="9" s="1"/>
  <c r="R145" i="9" s="1"/>
  <c r="C148" i="9"/>
  <c r="D148" i="9" s="1"/>
  <c r="E148" i="9"/>
  <c r="F148" i="9" s="1"/>
  <c r="A149" i="9"/>
  <c r="AH139" i="3"/>
  <c r="AG140" i="3"/>
  <c r="AF140" i="3"/>
  <c r="F142" i="3"/>
  <c r="AB142" i="3" s="1"/>
  <c r="AQ141" i="3"/>
  <c r="AE141" i="3"/>
  <c r="AN141" i="3"/>
  <c r="AO141" i="3" s="1"/>
  <c r="H141" i="3"/>
  <c r="O137" i="3"/>
  <c r="R137" i="3" s="1"/>
  <c r="Z137" i="3" s="1"/>
  <c r="I141" i="3" l="1"/>
  <c r="AI141" i="3"/>
  <c r="AD134" i="3"/>
  <c r="AJ134" i="3" s="1"/>
  <c r="O138" i="3"/>
  <c r="R138" i="3" s="1"/>
  <c r="Z138" i="3" s="1"/>
  <c r="N139" i="3"/>
  <c r="M139" i="3"/>
  <c r="T135" i="3"/>
  <c r="U135" i="3"/>
  <c r="S136" i="3"/>
  <c r="T136" i="3" s="1"/>
  <c r="W136" i="3"/>
  <c r="AC136" i="3"/>
  <c r="W137" i="3"/>
  <c r="AS146" i="8"/>
  <c r="AN146" i="8"/>
  <c r="AR146" i="8"/>
  <c r="AL146" i="8"/>
  <c r="AM146" i="8"/>
  <c r="AJ146" i="8"/>
  <c r="AK146" i="8"/>
  <c r="AH146" i="8"/>
  <c r="AQ146" i="8"/>
  <c r="AI146" i="8"/>
  <c r="AP146" i="8"/>
  <c r="U145" i="8"/>
  <c r="AO145" i="8" s="1"/>
  <c r="P145" i="8"/>
  <c r="G888" i="3"/>
  <c r="K647" i="9"/>
  <c r="L647" i="9" s="1"/>
  <c r="I647" i="9"/>
  <c r="J647" i="9" s="1"/>
  <c r="N647" i="9" s="1"/>
  <c r="A650" i="9"/>
  <c r="C649" i="9"/>
  <c r="D649" i="9" s="1"/>
  <c r="E649" i="9"/>
  <c r="F649" i="9" s="1"/>
  <c r="G648" i="9"/>
  <c r="N646" i="9"/>
  <c r="S145" i="8"/>
  <c r="R145" i="8"/>
  <c r="V144" i="8"/>
  <c r="X144" i="8" s="1"/>
  <c r="O146" i="8"/>
  <c r="AX146" i="8"/>
  <c r="AY145" i="8"/>
  <c r="AV146" i="8"/>
  <c r="AW146" i="8" s="1"/>
  <c r="K147" i="8"/>
  <c r="L147" i="8" s="1"/>
  <c r="G147" i="8" s="1"/>
  <c r="H147" i="8" s="1"/>
  <c r="N147" i="8"/>
  <c r="C160" i="8"/>
  <c r="F149" i="8"/>
  <c r="B152" i="8"/>
  <c r="D149" i="8"/>
  <c r="J148" i="8"/>
  <c r="AH140" i="3"/>
  <c r="O498" i="9"/>
  <c r="Q498" i="9" s="1"/>
  <c r="P498" i="9"/>
  <c r="R498" i="9" s="1"/>
  <c r="S49" i="8" s="1"/>
  <c r="G500" i="9"/>
  <c r="I499" i="9"/>
  <c r="J499" i="9" s="1"/>
  <c r="K499" i="9"/>
  <c r="L499" i="9" s="1"/>
  <c r="O145" i="9"/>
  <c r="Q145" i="9" s="1"/>
  <c r="K147" i="9"/>
  <c r="L147" i="9" s="1"/>
  <c r="I147" i="9"/>
  <c r="J147" i="9" s="1"/>
  <c r="N146" i="9"/>
  <c r="P146" i="9" s="1"/>
  <c r="R146" i="9" s="1"/>
  <c r="G148" i="9"/>
  <c r="E149" i="9"/>
  <c r="F149" i="9" s="1"/>
  <c r="C149" i="9"/>
  <c r="D149" i="9" s="1"/>
  <c r="G149" i="9" s="1"/>
  <c r="A150" i="9"/>
  <c r="F143" i="3"/>
  <c r="AB143" i="3" s="1"/>
  <c r="AQ142" i="3"/>
  <c r="AE142" i="3"/>
  <c r="AN142" i="3"/>
  <c r="H142" i="3"/>
  <c r="L140" i="3"/>
  <c r="AG141" i="3"/>
  <c r="AF141" i="3"/>
  <c r="V145" i="8" l="1"/>
  <c r="X145" i="8" s="1"/>
  <c r="I142" i="3"/>
  <c r="AI142" i="3"/>
  <c r="AY146" i="8"/>
  <c r="AP134" i="3"/>
  <c r="AR134" i="3"/>
  <c r="AS134" i="3" s="1"/>
  <c r="AT134" i="3"/>
  <c r="AC138" i="3"/>
  <c r="S138" i="3"/>
  <c r="T138" i="3" s="1"/>
  <c r="W138" i="3"/>
  <c r="N140" i="3"/>
  <c r="M140" i="3"/>
  <c r="U136" i="3"/>
  <c r="V136" i="3" s="1"/>
  <c r="V135" i="3"/>
  <c r="S137" i="3"/>
  <c r="T137" i="3" s="1"/>
  <c r="AC137" i="3"/>
  <c r="AH147" i="8"/>
  <c r="AI147" i="8"/>
  <c r="AL147" i="8"/>
  <c r="AM147" i="8"/>
  <c r="AR147" i="8"/>
  <c r="AJ147" i="8"/>
  <c r="AN147" i="8"/>
  <c r="AK147" i="8"/>
  <c r="AP147" i="8"/>
  <c r="AQ147" i="8"/>
  <c r="G889" i="3"/>
  <c r="O646" i="9"/>
  <c r="Q646" i="9" s="1"/>
  <c r="P646" i="9"/>
  <c r="R646" i="9" s="1"/>
  <c r="O647" i="9"/>
  <c r="Q647" i="9" s="1"/>
  <c r="P647" i="9"/>
  <c r="R647" i="9" s="1"/>
  <c r="I648" i="9"/>
  <c r="J648" i="9" s="1"/>
  <c r="K648" i="9"/>
  <c r="L648" i="9" s="1"/>
  <c r="G649" i="9"/>
  <c r="C650" i="9"/>
  <c r="D650" i="9" s="1"/>
  <c r="A651" i="9"/>
  <c r="E650" i="9"/>
  <c r="F650" i="9" s="1"/>
  <c r="R146" i="8"/>
  <c r="S146" i="8"/>
  <c r="U146" i="8"/>
  <c r="Q146" i="8"/>
  <c r="P146" i="8"/>
  <c r="O147" i="8"/>
  <c r="U147" i="8" s="1"/>
  <c r="AO147" i="8" s="1"/>
  <c r="AX147" i="8"/>
  <c r="AS147" i="8"/>
  <c r="AV147" i="8" s="1"/>
  <c r="AW147" i="8" s="1"/>
  <c r="F150" i="8"/>
  <c r="C161" i="8"/>
  <c r="C162" i="8" s="1"/>
  <c r="C163" i="8" s="1"/>
  <c r="K148" i="8"/>
  <c r="L148" i="8" s="1"/>
  <c r="G148" i="8" s="1"/>
  <c r="H148" i="8" s="1"/>
  <c r="N148" i="8"/>
  <c r="D150" i="8"/>
  <c r="J149" i="8"/>
  <c r="B153" i="8"/>
  <c r="O139" i="3"/>
  <c r="R139" i="3" s="1"/>
  <c r="Z139" i="3" s="1"/>
  <c r="AO142" i="3"/>
  <c r="N499" i="9"/>
  <c r="I500" i="9"/>
  <c r="J500" i="9" s="1"/>
  <c r="K500" i="9"/>
  <c r="L500" i="9" s="1"/>
  <c r="N147" i="9"/>
  <c r="P147" i="9" s="1"/>
  <c r="R147" i="9" s="1"/>
  <c r="O147" i="9"/>
  <c r="Q147" i="9" s="1"/>
  <c r="O146" i="9"/>
  <c r="Q146" i="9" s="1"/>
  <c r="K148" i="9"/>
  <c r="I148" i="9"/>
  <c r="K149" i="9"/>
  <c r="L149" i="9" s="1"/>
  <c r="I149" i="9"/>
  <c r="J149" i="9" s="1"/>
  <c r="J148" i="9"/>
  <c r="L148" i="9"/>
  <c r="E150" i="9"/>
  <c r="F150" i="9" s="1"/>
  <c r="C150" i="9"/>
  <c r="D150" i="9" s="1"/>
  <c r="G150" i="9" s="1"/>
  <c r="A151" i="9"/>
  <c r="AH141" i="3"/>
  <c r="AF142" i="3"/>
  <c r="AG142" i="3"/>
  <c r="L141" i="3"/>
  <c r="F144" i="3"/>
  <c r="AB144" i="3" s="1"/>
  <c r="AE143" i="3"/>
  <c r="AN143" i="3"/>
  <c r="AO143" i="3" s="1"/>
  <c r="AQ143" i="3"/>
  <c r="H143" i="3"/>
  <c r="I143" i="3" l="1"/>
  <c r="AI143" i="3"/>
  <c r="U138" i="3"/>
  <c r="V138" i="3" s="1"/>
  <c r="AD138" i="3" s="1"/>
  <c r="AJ138" i="3" s="1"/>
  <c r="AP138" i="3" s="1"/>
  <c r="AD136" i="3"/>
  <c r="AJ136" i="3" s="1"/>
  <c r="AD135" i="3"/>
  <c r="AJ135" i="3" s="1"/>
  <c r="L142" i="3"/>
  <c r="N142" i="3" s="1"/>
  <c r="N141" i="3"/>
  <c r="M141" i="3"/>
  <c r="U137" i="3"/>
  <c r="V137" i="3" s="1"/>
  <c r="AH142" i="3"/>
  <c r="S139" i="3"/>
  <c r="T139" i="3" s="1"/>
  <c r="AC139" i="3"/>
  <c r="O140" i="3"/>
  <c r="R140" i="3" s="1"/>
  <c r="Z140" i="3" s="1"/>
  <c r="W139" i="3"/>
  <c r="AL148" i="8"/>
  <c r="AM148" i="8"/>
  <c r="AP148" i="8"/>
  <c r="AQ148" i="8"/>
  <c r="AR148" i="8"/>
  <c r="AK148" i="8"/>
  <c r="AN148" i="8"/>
  <c r="AJ148" i="8"/>
  <c r="AH148" i="8"/>
  <c r="AI148" i="8"/>
  <c r="V146" i="8"/>
  <c r="X146" i="8" s="1"/>
  <c r="AO146" i="8"/>
  <c r="P147" i="8"/>
  <c r="Q147" i="8"/>
  <c r="AS148" i="8"/>
  <c r="AX148" i="8"/>
  <c r="G890" i="3"/>
  <c r="E651" i="9"/>
  <c r="F651" i="9" s="1"/>
  <c r="C651" i="9"/>
  <c r="D651" i="9" s="1"/>
  <c r="G651" i="9" s="1"/>
  <c r="A652" i="9"/>
  <c r="I649" i="9"/>
  <c r="J649" i="9" s="1"/>
  <c r="K649" i="9"/>
  <c r="L649" i="9" s="1"/>
  <c r="G650" i="9"/>
  <c r="N648" i="9"/>
  <c r="AY147" i="8"/>
  <c r="R147" i="8"/>
  <c r="S147" i="8"/>
  <c r="O148" i="8"/>
  <c r="U148" i="8" s="1"/>
  <c r="AO148" i="8" s="1"/>
  <c r="AC144" i="8"/>
  <c r="AF144" i="8"/>
  <c r="AT144" i="8" s="1"/>
  <c r="Z144" i="8"/>
  <c r="AG144" i="8"/>
  <c r="AG145" i="8"/>
  <c r="AV148" i="8"/>
  <c r="AW148" i="8" s="1"/>
  <c r="AF145" i="8"/>
  <c r="AT145" i="8" s="1"/>
  <c r="AC145" i="8"/>
  <c r="B154" i="8"/>
  <c r="K149" i="8"/>
  <c r="L149" i="8" s="1"/>
  <c r="G149" i="8" s="1"/>
  <c r="H149" i="8" s="1"/>
  <c r="N149" i="8"/>
  <c r="D151" i="8"/>
  <c r="J150" i="8"/>
  <c r="F151" i="8"/>
  <c r="Z145" i="8"/>
  <c r="C164" i="8"/>
  <c r="C165" i="8" s="1"/>
  <c r="V147" i="8"/>
  <c r="X147" i="8" s="1"/>
  <c r="N500" i="9"/>
  <c r="P501" i="9" s="1"/>
  <c r="R501" i="9" s="1"/>
  <c r="S46" i="8" s="1"/>
  <c r="P499" i="9"/>
  <c r="R499" i="9" s="1"/>
  <c r="S48" i="8" s="1"/>
  <c r="O499" i="9"/>
  <c r="Q499" i="9" s="1"/>
  <c r="N149" i="9"/>
  <c r="K150" i="9"/>
  <c r="L150" i="9" s="1"/>
  <c r="I150" i="9"/>
  <c r="J150" i="9" s="1"/>
  <c r="N148" i="9"/>
  <c r="P148" i="9" s="1"/>
  <c r="R148" i="9" s="1"/>
  <c r="C151" i="9"/>
  <c r="D151" i="9" s="1"/>
  <c r="E151" i="9"/>
  <c r="F151" i="9" s="1"/>
  <c r="A152" i="9"/>
  <c r="AF143" i="3"/>
  <c r="AG143" i="3"/>
  <c r="F145" i="3"/>
  <c r="AB145" i="3" s="1"/>
  <c r="AE144" i="3"/>
  <c r="AN144" i="3"/>
  <c r="AO144" i="3" s="1"/>
  <c r="AQ144" i="3"/>
  <c r="H144" i="3"/>
  <c r="I144" i="3" l="1"/>
  <c r="AI144" i="3"/>
  <c r="AP135" i="3"/>
  <c r="AT135" i="3"/>
  <c r="AR135" i="3"/>
  <c r="AS135" i="3" s="1"/>
  <c r="AR136" i="3"/>
  <c r="AS136" i="3" s="1"/>
  <c r="AP136" i="3"/>
  <c r="AT136" i="3"/>
  <c r="AD137" i="3"/>
  <c r="AJ137" i="3" s="1"/>
  <c r="AT138" i="3"/>
  <c r="M142" i="3"/>
  <c r="O142" i="3" s="1"/>
  <c r="R142" i="3" s="1"/>
  <c r="Z142" i="3" s="1"/>
  <c r="U139" i="3"/>
  <c r="V139" i="3" s="1"/>
  <c r="AD139" i="3" s="1"/>
  <c r="AH143" i="3"/>
  <c r="L143" i="3"/>
  <c r="AY148" i="8"/>
  <c r="AI149" i="8"/>
  <c r="AJ149" i="8"/>
  <c r="AL149" i="8"/>
  <c r="AM149" i="8"/>
  <c r="AP149" i="8"/>
  <c r="AR149" i="8"/>
  <c r="AK149" i="8"/>
  <c r="AN149" i="8"/>
  <c r="AH149" i="8"/>
  <c r="AQ149" i="8"/>
  <c r="Q148" i="8"/>
  <c r="P148" i="8"/>
  <c r="G891" i="3"/>
  <c r="I650" i="9"/>
  <c r="J650" i="9" s="1"/>
  <c r="K650" i="9"/>
  <c r="L650" i="9" s="1"/>
  <c r="K651" i="9"/>
  <c r="L651" i="9" s="1"/>
  <c r="I651" i="9"/>
  <c r="J651" i="9" s="1"/>
  <c r="N651" i="9" s="1"/>
  <c r="O648" i="9"/>
  <c r="Q648" i="9" s="1"/>
  <c r="P648" i="9"/>
  <c r="R648" i="9" s="1"/>
  <c r="N649" i="9"/>
  <c r="A653" i="9"/>
  <c r="C652" i="9"/>
  <c r="D652" i="9" s="1"/>
  <c r="G652" i="9" s="1"/>
  <c r="E652" i="9"/>
  <c r="F652" i="9" s="1"/>
  <c r="R148" i="8"/>
  <c r="S148" i="8"/>
  <c r="O149" i="8"/>
  <c r="U149" i="8" s="1"/>
  <c r="AO149" i="8" s="1"/>
  <c r="AS149" i="8"/>
  <c r="AX149" i="8"/>
  <c r="AG146" i="8"/>
  <c r="AF146" i="8"/>
  <c r="AT146" i="8" s="1"/>
  <c r="AC146" i="8"/>
  <c r="Z146" i="8"/>
  <c r="K150" i="8"/>
  <c r="L150" i="8" s="1"/>
  <c r="G150" i="8" s="1"/>
  <c r="H150" i="8" s="1"/>
  <c r="N150" i="8"/>
  <c r="D152" i="8"/>
  <c r="J151" i="8"/>
  <c r="V148" i="8"/>
  <c r="X148" i="8" s="1"/>
  <c r="F152" i="8"/>
  <c r="B155" i="8"/>
  <c r="C166" i="8"/>
  <c r="C167" i="8" s="1"/>
  <c r="O500" i="9"/>
  <c r="Q500" i="9" s="1"/>
  <c r="P500" i="9"/>
  <c r="R500" i="9" s="1"/>
  <c r="S47" i="8" s="1"/>
  <c r="N150" i="9"/>
  <c r="P150" i="9" s="1"/>
  <c r="R150" i="9" s="1"/>
  <c r="P149" i="9"/>
  <c r="R149" i="9" s="1"/>
  <c r="O148" i="9"/>
  <c r="Q148" i="9" s="1"/>
  <c r="O150" i="9"/>
  <c r="Q150" i="9" s="1"/>
  <c r="O149" i="9"/>
  <c r="Q149" i="9" s="1"/>
  <c r="G151" i="9"/>
  <c r="C152" i="9"/>
  <c r="D152" i="9" s="1"/>
  <c r="E152" i="9"/>
  <c r="F152" i="9" s="1"/>
  <c r="A153" i="9"/>
  <c r="AF144" i="3"/>
  <c r="AG144" i="3"/>
  <c r="F146" i="3"/>
  <c r="AB146" i="3" s="1"/>
  <c r="AE145" i="3"/>
  <c r="AN145" i="3"/>
  <c r="AO145" i="3" s="1"/>
  <c r="AQ145" i="3"/>
  <c r="H145" i="3"/>
  <c r="O141" i="3"/>
  <c r="R141" i="3" s="1"/>
  <c r="Z141" i="3" s="1"/>
  <c r="I145" i="3" l="1"/>
  <c r="AI145" i="3"/>
  <c r="AR138" i="3"/>
  <c r="AS138" i="3" s="1"/>
  <c r="AR137" i="3"/>
  <c r="AS137" i="3" s="1"/>
  <c r="AP137" i="3"/>
  <c r="AT137" i="3"/>
  <c r="N143" i="3"/>
  <c r="M143" i="3"/>
  <c r="AJ139" i="3"/>
  <c r="AC141" i="3"/>
  <c r="AC142" i="3"/>
  <c r="S140" i="3"/>
  <c r="W140" i="3"/>
  <c r="AC140" i="3"/>
  <c r="Q149" i="8"/>
  <c r="P149" i="8"/>
  <c r="AJ150" i="8"/>
  <c r="AK150" i="8"/>
  <c r="AN150" i="8"/>
  <c r="AP150" i="8"/>
  <c r="AH150" i="8"/>
  <c r="AQ150" i="8"/>
  <c r="AR150" i="8"/>
  <c r="AI150" i="8"/>
  <c r="AL150" i="8"/>
  <c r="AM150" i="8"/>
  <c r="G892" i="3"/>
  <c r="I652" i="9"/>
  <c r="J652" i="9" s="1"/>
  <c r="K652" i="9"/>
  <c r="L652" i="9" s="1"/>
  <c r="P649" i="9"/>
  <c r="R649" i="9" s="1"/>
  <c r="O649" i="9"/>
  <c r="Q649" i="9" s="1"/>
  <c r="E653" i="9"/>
  <c r="F653" i="9" s="1"/>
  <c r="A654" i="9"/>
  <c r="C653" i="9"/>
  <c r="D653" i="9" s="1"/>
  <c r="G653" i="9" s="1"/>
  <c r="O651" i="9"/>
  <c r="Q651" i="9" s="1"/>
  <c r="N650" i="9"/>
  <c r="P651" i="9" s="1"/>
  <c r="R651" i="9" s="1"/>
  <c r="R149" i="8"/>
  <c r="S149" i="8"/>
  <c r="AX150" i="8"/>
  <c r="O150" i="8"/>
  <c r="U150" i="8" s="1"/>
  <c r="AO150" i="8" s="1"/>
  <c r="AG147" i="8"/>
  <c r="AS150" i="8"/>
  <c r="AV150" i="8"/>
  <c r="AW150" i="8" s="1"/>
  <c r="AV149" i="8"/>
  <c r="AW149" i="8" s="1"/>
  <c r="AY149" i="8" s="1"/>
  <c r="AF147" i="8"/>
  <c r="AT147" i="8" s="1"/>
  <c r="AC147" i="8"/>
  <c r="K151" i="8"/>
  <c r="L151" i="8" s="1"/>
  <c r="G151" i="8" s="1"/>
  <c r="H151" i="8" s="1"/>
  <c r="N151" i="8"/>
  <c r="F153" i="8"/>
  <c r="D153" i="8"/>
  <c r="J152" i="8"/>
  <c r="B156" i="8"/>
  <c r="C168" i="8"/>
  <c r="V149" i="8"/>
  <c r="X149" i="8" s="1"/>
  <c r="Z147" i="8"/>
  <c r="K151" i="9"/>
  <c r="I151" i="9"/>
  <c r="J151" i="9" s="1"/>
  <c r="L151" i="9"/>
  <c r="G152" i="9"/>
  <c r="E153" i="9"/>
  <c r="F153" i="9" s="1"/>
  <c r="C153" i="9"/>
  <c r="D153" i="9" s="1"/>
  <c r="G153" i="9" s="1"/>
  <c r="A154" i="9"/>
  <c r="AH144" i="3"/>
  <c r="AF145" i="3"/>
  <c r="AG145" i="3"/>
  <c r="F147" i="3"/>
  <c r="AB147" i="3" s="1"/>
  <c r="AQ146" i="3"/>
  <c r="AE146" i="3"/>
  <c r="AN146" i="3"/>
  <c r="AO146" i="3" s="1"/>
  <c r="H146" i="3"/>
  <c r="L144" i="3"/>
  <c r="I146" i="3" l="1"/>
  <c r="AI146" i="3"/>
  <c r="N144" i="3"/>
  <c r="M144" i="3"/>
  <c r="W141" i="3"/>
  <c r="O143" i="3"/>
  <c r="R143" i="3" s="1"/>
  <c r="Z143" i="3" s="1"/>
  <c r="AT139" i="3"/>
  <c r="AP139" i="3"/>
  <c r="AR139" i="3"/>
  <c r="AS139" i="3" s="1"/>
  <c r="S141" i="3"/>
  <c r="T141" i="3" s="1"/>
  <c r="T140" i="3"/>
  <c r="U140" i="3"/>
  <c r="W142" i="3"/>
  <c r="S142" i="3"/>
  <c r="L145" i="3"/>
  <c r="AL151" i="8"/>
  <c r="AM151" i="8"/>
  <c r="AR151" i="8"/>
  <c r="AP151" i="8"/>
  <c r="AI151" i="8"/>
  <c r="AH151" i="8"/>
  <c r="AJ151" i="8"/>
  <c r="AK151" i="8"/>
  <c r="AN151" i="8"/>
  <c r="AQ151" i="8"/>
  <c r="AY150" i="8"/>
  <c r="P150" i="8"/>
  <c r="AX151" i="8"/>
  <c r="AS151" i="8"/>
  <c r="Q150" i="8"/>
  <c r="G893" i="3"/>
  <c r="A655" i="9"/>
  <c r="E654" i="9"/>
  <c r="F654" i="9" s="1"/>
  <c r="C654" i="9"/>
  <c r="D654" i="9" s="1"/>
  <c r="G654" i="9" s="1"/>
  <c r="P650" i="9"/>
  <c r="R650" i="9" s="1"/>
  <c r="O650" i="9"/>
  <c r="Q650" i="9" s="1"/>
  <c r="I653" i="9"/>
  <c r="J653" i="9" s="1"/>
  <c r="N653" i="9" s="1"/>
  <c r="K653" i="9"/>
  <c r="L653" i="9" s="1"/>
  <c r="N652" i="9"/>
  <c r="R150" i="8"/>
  <c r="S150" i="8"/>
  <c r="O151" i="8"/>
  <c r="U151" i="8" s="1"/>
  <c r="AO151" i="8" s="1"/>
  <c r="AG148" i="8"/>
  <c r="AC148" i="8"/>
  <c r="AF148" i="8"/>
  <c r="AT148" i="8" s="1"/>
  <c r="B157" i="8"/>
  <c r="D154" i="8"/>
  <c r="J153" i="8"/>
  <c r="Z148" i="8"/>
  <c r="F154" i="8"/>
  <c r="C169" i="8"/>
  <c r="K152" i="8"/>
  <c r="L152" i="8" s="1"/>
  <c r="G152" i="8" s="1"/>
  <c r="H152" i="8" s="1"/>
  <c r="N152" i="8"/>
  <c r="V150" i="8"/>
  <c r="X150" i="8" s="1"/>
  <c r="I153" i="9"/>
  <c r="K153" i="9"/>
  <c r="I152" i="9"/>
  <c r="K152" i="9"/>
  <c r="J153" i="9"/>
  <c r="L153" i="9"/>
  <c r="L152" i="9"/>
  <c r="J152" i="9"/>
  <c r="N152" i="9" s="1"/>
  <c r="N151" i="9"/>
  <c r="P151" i="9" s="1"/>
  <c r="R151" i="9" s="1"/>
  <c r="E154" i="9"/>
  <c r="F154" i="9" s="1"/>
  <c r="C154" i="9"/>
  <c r="D154" i="9" s="1"/>
  <c r="A155" i="9"/>
  <c r="AH145" i="3"/>
  <c r="F148" i="3"/>
  <c r="AB148" i="3" s="1"/>
  <c r="AN147" i="3"/>
  <c r="AO147" i="3" s="1"/>
  <c r="AQ147" i="3"/>
  <c r="AE147" i="3"/>
  <c r="H147" i="3"/>
  <c r="AG146" i="3"/>
  <c r="AF146" i="3"/>
  <c r="I147" i="3" l="1"/>
  <c r="AI147" i="3"/>
  <c r="N145" i="3"/>
  <c r="M145" i="3"/>
  <c r="V140" i="3"/>
  <c r="AD140" i="3" s="1"/>
  <c r="U141" i="3"/>
  <c r="V141" i="3" s="1"/>
  <c r="W143" i="3"/>
  <c r="S143" i="3"/>
  <c r="T142" i="3"/>
  <c r="U142" i="3"/>
  <c r="AC143" i="3"/>
  <c r="AH146" i="3"/>
  <c r="L146" i="3"/>
  <c r="AH152" i="8"/>
  <c r="AI152" i="8"/>
  <c r="AL152" i="8"/>
  <c r="AM152" i="8"/>
  <c r="AN152" i="8"/>
  <c r="AJ152" i="8"/>
  <c r="AK152" i="8"/>
  <c r="AP152" i="8"/>
  <c r="AR152" i="8"/>
  <c r="AQ152" i="8"/>
  <c r="Q151" i="8"/>
  <c r="P151" i="8"/>
  <c r="G894" i="3"/>
  <c r="P653" i="9"/>
  <c r="R653" i="9" s="1"/>
  <c r="O653" i="9"/>
  <c r="Q653" i="9" s="1"/>
  <c r="O652" i="9"/>
  <c r="Q652" i="9" s="1"/>
  <c r="P652" i="9"/>
  <c r="R652" i="9" s="1"/>
  <c r="I654" i="9"/>
  <c r="J654" i="9" s="1"/>
  <c r="K654" i="9"/>
  <c r="L654" i="9" s="1"/>
  <c r="A656" i="9"/>
  <c r="C655" i="9"/>
  <c r="D655" i="9" s="1"/>
  <c r="E655" i="9"/>
  <c r="F655" i="9" s="1"/>
  <c r="S151" i="8"/>
  <c r="R151" i="8"/>
  <c r="AS152" i="8"/>
  <c r="AV152" i="8" s="1"/>
  <c r="AW152" i="8" s="1"/>
  <c r="AX152" i="8"/>
  <c r="O152" i="8"/>
  <c r="U152" i="8" s="1"/>
  <c r="AO152" i="8" s="1"/>
  <c r="AG149" i="8"/>
  <c r="AF149" i="8"/>
  <c r="AT149" i="8" s="1"/>
  <c r="AC149" i="8"/>
  <c r="AV151" i="8"/>
  <c r="AW151" i="8" s="1"/>
  <c r="AY151" i="8" s="1"/>
  <c r="Z149" i="8"/>
  <c r="D155" i="8"/>
  <c r="J154" i="8"/>
  <c r="C170" i="8"/>
  <c r="F155" i="8"/>
  <c r="K153" i="8"/>
  <c r="N153" i="8"/>
  <c r="V151" i="8"/>
  <c r="X151" i="8" s="1"/>
  <c r="B158" i="8"/>
  <c r="P152" i="9"/>
  <c r="R152" i="9" s="1"/>
  <c r="O151" i="9"/>
  <c r="Q151" i="9" s="1"/>
  <c r="O152" i="9"/>
  <c r="Q152" i="9" s="1"/>
  <c r="G154" i="9"/>
  <c r="N153" i="9"/>
  <c r="P153" i="9" s="1"/>
  <c r="R153" i="9" s="1"/>
  <c r="E155" i="9"/>
  <c r="F155" i="9" s="1"/>
  <c r="C155" i="9"/>
  <c r="D155" i="9" s="1"/>
  <c r="A156" i="9"/>
  <c r="AG147" i="3"/>
  <c r="AF147" i="3"/>
  <c r="F149" i="3"/>
  <c r="AB149" i="3" s="1"/>
  <c r="AE148" i="3"/>
  <c r="AN148" i="3"/>
  <c r="AO148" i="3" s="1"/>
  <c r="AQ148" i="3"/>
  <c r="H148" i="3"/>
  <c r="O144" i="3"/>
  <c r="R144" i="3" s="1"/>
  <c r="Z144" i="3" s="1"/>
  <c r="I148" i="3" l="1"/>
  <c r="AI148" i="3"/>
  <c r="AD141" i="3"/>
  <c r="AJ141" i="3" s="1"/>
  <c r="N146" i="3"/>
  <c r="M146" i="3"/>
  <c r="AJ140" i="3"/>
  <c r="AC144" i="3"/>
  <c r="V142" i="3"/>
  <c r="AD142" i="3" s="1"/>
  <c r="T143" i="3"/>
  <c r="U143" i="3"/>
  <c r="L147" i="3"/>
  <c r="AY152" i="8"/>
  <c r="Q152" i="8"/>
  <c r="G895" i="3"/>
  <c r="A657" i="9"/>
  <c r="E656" i="9"/>
  <c r="F656" i="9" s="1"/>
  <c r="C656" i="9"/>
  <c r="D656" i="9" s="1"/>
  <c r="N654" i="9"/>
  <c r="G655" i="9"/>
  <c r="S152" i="8"/>
  <c r="R152" i="8"/>
  <c r="P152" i="8"/>
  <c r="AG150" i="8"/>
  <c r="L153" i="8"/>
  <c r="G153" i="8" s="1"/>
  <c r="H153" i="8" s="1"/>
  <c r="AC150" i="8"/>
  <c r="AF150" i="8"/>
  <c r="AT150" i="8" s="1"/>
  <c r="K154" i="8"/>
  <c r="L154" i="8" s="1"/>
  <c r="G154" i="8" s="1"/>
  <c r="H154" i="8" s="1"/>
  <c r="N154" i="8"/>
  <c r="D156" i="8"/>
  <c r="J155" i="8"/>
  <c r="B159" i="8"/>
  <c r="F156" i="8"/>
  <c r="C171" i="8"/>
  <c r="C172" i="8" s="1"/>
  <c r="C173" i="8" s="1"/>
  <c r="Z150" i="8"/>
  <c r="V152" i="8"/>
  <c r="X152" i="8" s="1"/>
  <c r="AH147" i="3"/>
  <c r="O153" i="9"/>
  <c r="Q153" i="9" s="1"/>
  <c r="I154" i="9"/>
  <c r="J154" i="9" s="1"/>
  <c r="K154" i="9"/>
  <c r="L154" i="9" s="1"/>
  <c r="G155" i="9"/>
  <c r="C156" i="9"/>
  <c r="D156" i="9" s="1"/>
  <c r="E156" i="9"/>
  <c r="F156" i="9" s="1"/>
  <c r="A157" i="9"/>
  <c r="O145" i="3"/>
  <c r="R145" i="3" s="1"/>
  <c r="Z145" i="3" s="1"/>
  <c r="AF148" i="3"/>
  <c r="AG148" i="3"/>
  <c r="F150" i="3"/>
  <c r="AB150" i="3" s="1"/>
  <c r="AE149" i="3"/>
  <c r="AQ149" i="3"/>
  <c r="AN149" i="3"/>
  <c r="AO149" i="3" s="1"/>
  <c r="H149" i="3"/>
  <c r="S144" i="3"/>
  <c r="T144" i="3" s="1"/>
  <c r="W144" i="3"/>
  <c r="I149" i="3" l="1"/>
  <c r="AI149" i="3"/>
  <c r="AT141" i="3"/>
  <c r="AP141" i="3"/>
  <c r="N147" i="3"/>
  <c r="M147" i="3"/>
  <c r="V143" i="3"/>
  <c r="AP140" i="3"/>
  <c r="AT140" i="3"/>
  <c r="AR140" i="3"/>
  <c r="AS140" i="3" s="1"/>
  <c r="AR141" i="3"/>
  <c r="AS141" i="3" s="1"/>
  <c r="AJ142" i="3"/>
  <c r="S145" i="3"/>
  <c r="T145" i="3" s="1"/>
  <c r="AC145" i="3"/>
  <c r="AH148" i="3"/>
  <c r="AX154" i="8"/>
  <c r="AJ154" i="8"/>
  <c r="AK154" i="8"/>
  <c r="AL154" i="8"/>
  <c r="AQ154" i="8"/>
  <c r="AH154" i="8"/>
  <c r="AM154" i="8"/>
  <c r="AP154" i="8"/>
  <c r="AI154" i="8"/>
  <c r="AN154" i="8"/>
  <c r="AR154" i="8"/>
  <c r="AQ153" i="8"/>
  <c r="AR153" i="8"/>
  <c r="AP153" i="8"/>
  <c r="AH153" i="8"/>
  <c r="AI153" i="8"/>
  <c r="AM153" i="8"/>
  <c r="AK153" i="8"/>
  <c r="AJ153" i="8"/>
  <c r="AN153" i="8"/>
  <c r="AL153" i="8"/>
  <c r="G896" i="3"/>
  <c r="I655" i="9"/>
  <c r="J655" i="9" s="1"/>
  <c r="K655" i="9"/>
  <c r="L655" i="9" s="1"/>
  <c r="O654" i="9"/>
  <c r="Q654" i="9" s="1"/>
  <c r="P654" i="9"/>
  <c r="R654" i="9" s="1"/>
  <c r="G656" i="9"/>
  <c r="C657" i="9"/>
  <c r="D657" i="9" s="1"/>
  <c r="G657" i="9" s="1"/>
  <c r="E657" i="9"/>
  <c r="F657" i="9" s="1"/>
  <c r="A658" i="9"/>
  <c r="AS154" i="8"/>
  <c r="AS153" i="8"/>
  <c r="AV153" i="8" s="1"/>
  <c r="AW153" i="8" s="1"/>
  <c r="AX153" i="8"/>
  <c r="O153" i="8"/>
  <c r="AG151" i="8"/>
  <c r="O154" i="8"/>
  <c r="AC151" i="8"/>
  <c r="AF151" i="8"/>
  <c r="AT151" i="8" s="1"/>
  <c r="F157" i="8"/>
  <c r="B160" i="8"/>
  <c r="K155" i="8"/>
  <c r="L155" i="8" s="1"/>
  <c r="G155" i="8" s="1"/>
  <c r="H155" i="8" s="1"/>
  <c r="N155" i="8"/>
  <c r="D157" i="8"/>
  <c r="J156" i="8"/>
  <c r="Z151" i="8"/>
  <c r="C174" i="8"/>
  <c r="I155" i="9"/>
  <c r="K155" i="9"/>
  <c r="L155" i="9" s="1"/>
  <c r="N154" i="9"/>
  <c r="P154" i="9" s="1"/>
  <c r="R154" i="9" s="1"/>
  <c r="J155" i="9"/>
  <c r="G156" i="9"/>
  <c r="C157" i="9"/>
  <c r="D157" i="9" s="1"/>
  <c r="E157" i="9"/>
  <c r="F157" i="9" s="1"/>
  <c r="W145" i="3"/>
  <c r="A158" i="9"/>
  <c r="U144" i="3"/>
  <c r="V144" i="3" s="1"/>
  <c r="AD144" i="3" s="1"/>
  <c r="AG149" i="3"/>
  <c r="AF149" i="3"/>
  <c r="F151" i="3"/>
  <c r="AB151" i="3" s="1"/>
  <c r="AE150" i="3"/>
  <c r="AN150" i="3"/>
  <c r="AO150" i="3" s="1"/>
  <c r="AQ150" i="3"/>
  <c r="H150" i="3"/>
  <c r="L148" i="3"/>
  <c r="O146" i="3"/>
  <c r="R146" i="3" s="1"/>
  <c r="Z146" i="3" s="1"/>
  <c r="I150" i="3" l="1"/>
  <c r="AI150" i="3"/>
  <c r="AD143" i="3"/>
  <c r="AJ143" i="3" s="1"/>
  <c r="AH149" i="3"/>
  <c r="N148" i="3"/>
  <c r="M148" i="3"/>
  <c r="AR142" i="3"/>
  <c r="AS142" i="3" s="1"/>
  <c r="AP142" i="3"/>
  <c r="AT142" i="3"/>
  <c r="U145" i="3"/>
  <c r="V145" i="3" s="1"/>
  <c r="AC146" i="3"/>
  <c r="AJ144" i="3"/>
  <c r="AX155" i="8"/>
  <c r="AP155" i="8"/>
  <c r="AH155" i="8"/>
  <c r="AI155" i="8"/>
  <c r="AN155" i="8"/>
  <c r="AK155" i="8"/>
  <c r="AL155" i="8"/>
  <c r="AQ155" i="8"/>
  <c r="AR155" i="8"/>
  <c r="AM155" i="8"/>
  <c r="AJ155" i="8"/>
  <c r="AY153" i="8"/>
  <c r="G897" i="3"/>
  <c r="I657" i="9"/>
  <c r="J657" i="9" s="1"/>
  <c r="K657" i="9"/>
  <c r="L657" i="9" s="1"/>
  <c r="K656" i="9"/>
  <c r="L656" i="9" s="1"/>
  <c r="I656" i="9"/>
  <c r="J656" i="9" s="1"/>
  <c r="N656" i="9" s="1"/>
  <c r="E658" i="9"/>
  <c r="F658" i="9" s="1"/>
  <c r="C658" i="9"/>
  <c r="D658" i="9" s="1"/>
  <c r="G658" i="9" s="1"/>
  <c r="A659" i="9"/>
  <c r="N655" i="9"/>
  <c r="S154" i="8"/>
  <c r="R154" i="8"/>
  <c r="R153" i="8"/>
  <c r="S153" i="8"/>
  <c r="P154" i="8"/>
  <c r="Q154" i="8"/>
  <c r="AG152" i="8"/>
  <c r="O155" i="8"/>
  <c r="P153" i="8"/>
  <c r="Q153" i="8"/>
  <c r="U153" i="8"/>
  <c r="AO153" i="8" s="1"/>
  <c r="AS155" i="8"/>
  <c r="AV155" i="8" s="1"/>
  <c r="AW155" i="8" s="1"/>
  <c r="U154" i="8"/>
  <c r="AO154" i="8" s="1"/>
  <c r="AF152" i="8"/>
  <c r="AT152" i="8" s="1"/>
  <c r="AC152" i="8"/>
  <c r="AV154" i="8"/>
  <c r="AW154" i="8" s="1"/>
  <c r="AY154" i="8" s="1"/>
  <c r="K156" i="8"/>
  <c r="L156" i="8" s="1"/>
  <c r="G156" i="8" s="1"/>
  <c r="H156" i="8" s="1"/>
  <c r="N156" i="8"/>
  <c r="D158" i="8"/>
  <c r="J157" i="8"/>
  <c r="C175" i="8"/>
  <c r="C176" i="8" s="1"/>
  <c r="B161" i="8"/>
  <c r="Z152" i="8"/>
  <c r="F158" i="8"/>
  <c r="N155" i="9"/>
  <c r="P155" i="9" s="1"/>
  <c r="R155" i="9" s="1"/>
  <c r="O154" i="9"/>
  <c r="Q154" i="9" s="1"/>
  <c r="I156" i="9"/>
  <c r="K156" i="9"/>
  <c r="L156" i="9" s="1"/>
  <c r="J156" i="9"/>
  <c r="G157" i="9"/>
  <c r="C158" i="9"/>
  <c r="D158" i="9" s="1"/>
  <c r="E158" i="9"/>
  <c r="F158" i="9" s="1"/>
  <c r="A159" i="9"/>
  <c r="L149" i="3"/>
  <c r="O147" i="3"/>
  <c r="R147" i="3" s="1"/>
  <c r="Z147" i="3" s="1"/>
  <c r="AF150" i="3"/>
  <c r="AG150" i="3"/>
  <c r="W146" i="3"/>
  <c r="S146" i="3"/>
  <c r="T146" i="3" s="1"/>
  <c r="F152" i="3"/>
  <c r="AB152" i="3" s="1"/>
  <c r="AQ151" i="3"/>
  <c r="AE151" i="3"/>
  <c r="AN151" i="3"/>
  <c r="AO151" i="3" s="1"/>
  <c r="H151" i="3"/>
  <c r="I151" i="3" l="1"/>
  <c r="AI151" i="3"/>
  <c r="AY155" i="8"/>
  <c r="AT143" i="3"/>
  <c r="AP143" i="3"/>
  <c r="AR143" i="3"/>
  <c r="AS143" i="3" s="1"/>
  <c r="AD145" i="3"/>
  <c r="AJ145" i="3" s="1"/>
  <c r="N149" i="3"/>
  <c r="M149" i="3"/>
  <c r="W147" i="3"/>
  <c r="AC147" i="3"/>
  <c r="AP144" i="3"/>
  <c r="AR144" i="3"/>
  <c r="AS144" i="3" s="1"/>
  <c r="AT144" i="3"/>
  <c r="O148" i="3"/>
  <c r="R148" i="3" s="1"/>
  <c r="Z148" i="3" s="1"/>
  <c r="AX156" i="8"/>
  <c r="AH156" i="8"/>
  <c r="AI156" i="8"/>
  <c r="AJ156" i="8"/>
  <c r="AL156" i="8"/>
  <c r="AM156" i="8"/>
  <c r="AR156" i="8"/>
  <c r="AN156" i="8"/>
  <c r="AK156" i="8"/>
  <c r="AQ156" i="8"/>
  <c r="AP156" i="8"/>
  <c r="G898" i="3"/>
  <c r="C659" i="9"/>
  <c r="D659" i="9" s="1"/>
  <c r="A660" i="9"/>
  <c r="E659" i="9"/>
  <c r="F659" i="9" s="1"/>
  <c r="P655" i="9"/>
  <c r="R655" i="9" s="1"/>
  <c r="O655" i="9"/>
  <c r="Q655" i="9" s="1"/>
  <c r="I658" i="9"/>
  <c r="J658" i="9" s="1"/>
  <c r="K658" i="9"/>
  <c r="L658" i="9" s="1"/>
  <c r="O656" i="9"/>
  <c r="Q656" i="9" s="1"/>
  <c r="P656" i="9"/>
  <c r="R656" i="9" s="1"/>
  <c r="N657" i="9"/>
  <c r="R155" i="8"/>
  <c r="S155" i="8"/>
  <c r="Q155" i="8"/>
  <c r="P155" i="8"/>
  <c r="U155" i="8"/>
  <c r="AO155" i="8" s="1"/>
  <c r="V153" i="8"/>
  <c r="X153" i="8" s="1"/>
  <c r="AS156" i="8"/>
  <c r="O156" i="8"/>
  <c r="V154" i="8"/>
  <c r="X154" i="8" s="1"/>
  <c r="AV156" i="8"/>
  <c r="AW156" i="8" s="1"/>
  <c r="F159" i="8"/>
  <c r="B162" i="8"/>
  <c r="C177" i="8"/>
  <c r="D159" i="8"/>
  <c r="J158" i="8"/>
  <c r="K157" i="8"/>
  <c r="L157" i="8" s="1"/>
  <c r="G157" i="8" s="1"/>
  <c r="H157" i="8" s="1"/>
  <c r="N157" i="8"/>
  <c r="L150" i="3"/>
  <c r="S147" i="3"/>
  <c r="T147" i="3" s="1"/>
  <c r="O155" i="9"/>
  <c r="Q155" i="9" s="1"/>
  <c r="I157" i="9"/>
  <c r="K157" i="9"/>
  <c r="L157" i="9" s="1"/>
  <c r="J157" i="9"/>
  <c r="N156" i="9"/>
  <c r="P156" i="9" s="1"/>
  <c r="R156" i="9" s="1"/>
  <c r="G158" i="9"/>
  <c r="C159" i="9"/>
  <c r="D159" i="9" s="1"/>
  <c r="E159" i="9"/>
  <c r="F159" i="9" s="1"/>
  <c r="A160" i="9"/>
  <c r="U146" i="3"/>
  <c r="V146" i="3" s="1"/>
  <c r="AD146" i="3" s="1"/>
  <c r="AG151" i="3"/>
  <c r="AF151" i="3"/>
  <c r="F153" i="3"/>
  <c r="AB153" i="3" s="1"/>
  <c r="AQ152" i="3"/>
  <c r="AE152" i="3"/>
  <c r="AN152" i="3"/>
  <c r="AO152" i="3" s="1"/>
  <c r="H152" i="3"/>
  <c r="AH150" i="3"/>
  <c r="I152" i="3" l="1"/>
  <c r="AI152" i="3"/>
  <c r="AY156" i="8"/>
  <c r="AP145" i="3"/>
  <c r="AR145" i="3"/>
  <c r="AS145" i="3" s="1"/>
  <c r="AT145" i="3"/>
  <c r="O149" i="3"/>
  <c r="R149" i="3" s="1"/>
  <c r="Z149" i="3" s="1"/>
  <c r="N150" i="3"/>
  <c r="M150" i="3"/>
  <c r="S149" i="3"/>
  <c r="T149" i="3" s="1"/>
  <c r="AC149" i="3"/>
  <c r="AJ146" i="3"/>
  <c r="O150" i="3"/>
  <c r="R150" i="3" s="1"/>
  <c r="Z150" i="3" s="1"/>
  <c r="U147" i="3"/>
  <c r="V147" i="3" s="1"/>
  <c r="AD147" i="3" s="1"/>
  <c r="AM157" i="8"/>
  <c r="AN157" i="8"/>
  <c r="AQ157" i="8"/>
  <c r="AR157" i="8"/>
  <c r="AP157" i="8"/>
  <c r="AJ157" i="8"/>
  <c r="AL157" i="8"/>
  <c r="AH157" i="8"/>
  <c r="AI157" i="8"/>
  <c r="AK157" i="8"/>
  <c r="V155" i="8"/>
  <c r="X155" i="8" s="1"/>
  <c r="G899" i="3"/>
  <c r="P657" i="9"/>
  <c r="R657" i="9" s="1"/>
  <c r="O657" i="9"/>
  <c r="Q657" i="9" s="1"/>
  <c r="A661" i="9"/>
  <c r="C660" i="9"/>
  <c r="D660" i="9" s="1"/>
  <c r="E660" i="9"/>
  <c r="F660" i="9" s="1"/>
  <c r="N658" i="9"/>
  <c r="G659" i="9"/>
  <c r="R156" i="8"/>
  <c r="S156" i="8"/>
  <c r="U156" i="8"/>
  <c r="AO156" i="8" s="1"/>
  <c r="AG154" i="8"/>
  <c r="Q156" i="8"/>
  <c r="P156" i="8"/>
  <c r="O157" i="8"/>
  <c r="AX157" i="8"/>
  <c r="AS157" i="8"/>
  <c r="AV157" i="8" s="1"/>
  <c r="AW157" i="8" s="1"/>
  <c r="AF154" i="8"/>
  <c r="AT154" i="8" s="1"/>
  <c r="AC154" i="8"/>
  <c r="C178" i="8"/>
  <c r="K158" i="8"/>
  <c r="L158" i="8" s="1"/>
  <c r="G158" i="8" s="1"/>
  <c r="H158" i="8" s="1"/>
  <c r="N158" i="8"/>
  <c r="B163" i="8"/>
  <c r="D160" i="8"/>
  <c r="J159" i="8"/>
  <c r="Z154" i="8"/>
  <c r="F160" i="8"/>
  <c r="W149" i="3"/>
  <c r="O156" i="9"/>
  <c r="Q156" i="9" s="1"/>
  <c r="I158" i="9"/>
  <c r="K158" i="9"/>
  <c r="L158" i="9" s="1"/>
  <c r="J158" i="9"/>
  <c r="N157" i="9"/>
  <c r="P157" i="9" s="1"/>
  <c r="R157" i="9" s="1"/>
  <c r="G159" i="9"/>
  <c r="E160" i="9"/>
  <c r="F160" i="9" s="1"/>
  <c r="C160" i="9"/>
  <c r="D160" i="9" s="1"/>
  <c r="AH151" i="3"/>
  <c r="A161" i="9"/>
  <c r="AF152" i="3"/>
  <c r="AG152" i="3"/>
  <c r="F154" i="3"/>
  <c r="AB154" i="3" s="1"/>
  <c r="AE153" i="3"/>
  <c r="AN153" i="3"/>
  <c r="AO153" i="3" s="1"/>
  <c r="AQ153" i="3"/>
  <c r="H153" i="3"/>
  <c r="L151" i="3"/>
  <c r="I153" i="3" l="1"/>
  <c r="AI153" i="3"/>
  <c r="U149" i="3"/>
  <c r="V149" i="3" s="1"/>
  <c r="AD149" i="3" s="1"/>
  <c r="N151" i="3"/>
  <c r="M151" i="3"/>
  <c r="W148" i="3"/>
  <c r="S148" i="3"/>
  <c r="AC148" i="3"/>
  <c r="AP146" i="3"/>
  <c r="AT146" i="3"/>
  <c r="AR146" i="3"/>
  <c r="AS146" i="3" s="1"/>
  <c r="AJ147" i="3"/>
  <c r="AJ149" i="3"/>
  <c r="AP149" i="3" s="1"/>
  <c r="AH158" i="8"/>
  <c r="AP158" i="8"/>
  <c r="AI158" i="8"/>
  <c r="AN158" i="8"/>
  <c r="AQ158" i="8"/>
  <c r="AM158" i="8"/>
  <c r="AJ158" i="8"/>
  <c r="AK158" i="8"/>
  <c r="AL158" i="8"/>
  <c r="AR158" i="8"/>
  <c r="V156" i="8"/>
  <c r="X156" i="8" s="1"/>
  <c r="AY157" i="8"/>
  <c r="G900" i="3"/>
  <c r="O658" i="9"/>
  <c r="Q658" i="9" s="1"/>
  <c r="P658" i="9"/>
  <c r="R658" i="9" s="1"/>
  <c r="I659" i="9"/>
  <c r="J659" i="9" s="1"/>
  <c r="K659" i="9"/>
  <c r="L659" i="9" s="1"/>
  <c r="G660" i="9"/>
  <c r="E661" i="9"/>
  <c r="F661" i="9" s="1"/>
  <c r="C661" i="9"/>
  <c r="D661" i="9" s="1"/>
  <c r="A662" i="9"/>
  <c r="R157" i="8"/>
  <c r="S157" i="8"/>
  <c r="Q157" i="8"/>
  <c r="O158" i="8"/>
  <c r="P158" i="8" s="1"/>
  <c r="AX158" i="8"/>
  <c r="AG155" i="8"/>
  <c r="AS158" i="8"/>
  <c r="AV158" i="8" s="1"/>
  <c r="AW158" i="8" s="1"/>
  <c r="P157" i="8"/>
  <c r="AG153" i="8"/>
  <c r="AF153" i="8"/>
  <c r="AT153" i="8" s="1"/>
  <c r="Z153" i="8"/>
  <c r="AC153" i="8"/>
  <c r="U157" i="8"/>
  <c r="AO157" i="8" s="1"/>
  <c r="AF155" i="8"/>
  <c r="AT155" i="8" s="1"/>
  <c r="AC155" i="8"/>
  <c r="B164" i="8"/>
  <c r="D161" i="8"/>
  <c r="J160" i="8"/>
  <c r="C179" i="8"/>
  <c r="C180" i="8" s="1"/>
  <c r="F161" i="8"/>
  <c r="K159" i="8"/>
  <c r="L159" i="8" s="1"/>
  <c r="G159" i="8" s="1"/>
  <c r="H159" i="8" s="1"/>
  <c r="N159" i="8"/>
  <c r="Z155" i="8"/>
  <c r="O157" i="9"/>
  <c r="Q157" i="9" s="1"/>
  <c r="I159" i="9"/>
  <c r="K159" i="9"/>
  <c r="L159" i="9" s="1"/>
  <c r="G160" i="9"/>
  <c r="J159" i="9"/>
  <c r="N158" i="9"/>
  <c r="P158" i="9" s="1"/>
  <c r="R158" i="9" s="1"/>
  <c r="E161" i="9"/>
  <c r="F161" i="9" s="1"/>
  <c r="C161" i="9"/>
  <c r="D161" i="9" s="1"/>
  <c r="A162" i="9"/>
  <c r="AH152" i="3"/>
  <c r="AG153" i="3"/>
  <c r="AF153" i="3"/>
  <c r="F155" i="3"/>
  <c r="AB155" i="3" s="1"/>
  <c r="AE154" i="3"/>
  <c r="AN154" i="3"/>
  <c r="AO154" i="3" s="1"/>
  <c r="AQ154" i="3"/>
  <c r="H154" i="3"/>
  <c r="L152" i="3"/>
  <c r="I154" i="3" l="1"/>
  <c r="AI154" i="3"/>
  <c r="Q158" i="8"/>
  <c r="N152" i="3"/>
  <c r="M152" i="3"/>
  <c r="AT149" i="3"/>
  <c r="T148" i="3"/>
  <c r="U148" i="3"/>
  <c r="W150" i="3"/>
  <c r="S150" i="3"/>
  <c r="AC150" i="3"/>
  <c r="O151" i="3"/>
  <c r="R151" i="3" s="1"/>
  <c r="Z151" i="3" s="1"/>
  <c r="AP147" i="3"/>
  <c r="AR147" i="3"/>
  <c r="AS147" i="3" s="1"/>
  <c r="AT147" i="3"/>
  <c r="L153" i="3"/>
  <c r="AK159" i="8"/>
  <c r="AL159" i="8"/>
  <c r="AP159" i="8"/>
  <c r="AQ159" i="8"/>
  <c r="AJ159" i="8"/>
  <c r="AR159" i="8"/>
  <c r="AH159" i="8"/>
  <c r="AM159" i="8"/>
  <c r="AN159" i="8"/>
  <c r="AI159" i="8"/>
  <c r="U158" i="8"/>
  <c r="AO158" i="8" s="1"/>
  <c r="AY158" i="8"/>
  <c r="AG156" i="8"/>
  <c r="G901" i="3"/>
  <c r="C662" i="9"/>
  <c r="D662" i="9" s="1"/>
  <c r="A663" i="9"/>
  <c r="E662" i="9"/>
  <c r="F662" i="9" s="1"/>
  <c r="G661" i="9"/>
  <c r="I660" i="9"/>
  <c r="J660" i="9" s="1"/>
  <c r="N660" i="9" s="1"/>
  <c r="K660" i="9"/>
  <c r="L660" i="9" s="1"/>
  <c r="N659" i="9"/>
  <c r="R158" i="8"/>
  <c r="S158" i="8"/>
  <c r="O159" i="8"/>
  <c r="V157" i="8"/>
  <c r="X157" i="8" s="1"/>
  <c r="AS159" i="8"/>
  <c r="AV159" i="8" s="1"/>
  <c r="AW159" i="8" s="1"/>
  <c r="AX159" i="8"/>
  <c r="AF156" i="8"/>
  <c r="AT156" i="8" s="1"/>
  <c r="AC156" i="8"/>
  <c r="C181" i="8"/>
  <c r="F162" i="8"/>
  <c r="V158" i="8"/>
  <c r="X158" i="8" s="1"/>
  <c r="K160" i="8"/>
  <c r="N160" i="8"/>
  <c r="D162" i="8"/>
  <c r="J161" i="8"/>
  <c r="Z156" i="8"/>
  <c r="B165" i="8"/>
  <c r="AH153" i="3"/>
  <c r="O158" i="9"/>
  <c r="Q158" i="9" s="1"/>
  <c r="N159" i="9"/>
  <c r="P159" i="9" s="1"/>
  <c r="R159" i="9" s="1"/>
  <c r="K160" i="9"/>
  <c r="L160" i="9" s="1"/>
  <c r="I160" i="9"/>
  <c r="J160" i="9" s="1"/>
  <c r="G161" i="9"/>
  <c r="C162" i="9"/>
  <c r="D162" i="9" s="1"/>
  <c r="E162" i="9"/>
  <c r="F162" i="9" s="1"/>
  <c r="A163" i="9"/>
  <c r="F156" i="3"/>
  <c r="AB156" i="3" s="1"/>
  <c r="AE155" i="3"/>
  <c r="AN155" i="3"/>
  <c r="AO155" i="3" s="1"/>
  <c r="AQ155" i="3"/>
  <c r="H155" i="3"/>
  <c r="AG154" i="3"/>
  <c r="AF154" i="3"/>
  <c r="I155" i="3" l="1"/>
  <c r="AI155" i="3"/>
  <c r="M153" i="3"/>
  <c r="N153" i="3"/>
  <c r="L154" i="3"/>
  <c r="V148" i="3"/>
  <c r="T150" i="3"/>
  <c r="U150" i="3"/>
  <c r="G902" i="3"/>
  <c r="P660" i="9"/>
  <c r="R660" i="9" s="1"/>
  <c r="O660" i="9"/>
  <c r="Q660" i="9" s="1"/>
  <c r="C663" i="9"/>
  <c r="D663" i="9" s="1"/>
  <c r="E663" i="9"/>
  <c r="F663" i="9" s="1"/>
  <c r="A664" i="9"/>
  <c r="O659" i="9"/>
  <c r="Q659" i="9" s="1"/>
  <c r="P659" i="9"/>
  <c r="R659" i="9" s="1"/>
  <c r="K661" i="9"/>
  <c r="L661" i="9" s="1"/>
  <c r="I661" i="9"/>
  <c r="J661" i="9" s="1"/>
  <c r="N661" i="9" s="1"/>
  <c r="G662" i="9"/>
  <c r="R159" i="8"/>
  <c r="S159" i="8"/>
  <c r="P159" i="8"/>
  <c r="Q159" i="8"/>
  <c r="U159" i="8"/>
  <c r="AO159" i="8" s="1"/>
  <c r="AY159" i="8"/>
  <c r="L160" i="8"/>
  <c r="G160" i="8" s="1"/>
  <c r="H160" i="8" s="1"/>
  <c r="K161" i="8"/>
  <c r="L161" i="8" s="1"/>
  <c r="G161" i="8" s="1"/>
  <c r="H161" i="8" s="1"/>
  <c r="N161" i="8"/>
  <c r="D163" i="8"/>
  <c r="J162" i="8"/>
  <c r="C182" i="8"/>
  <c r="B166" i="8"/>
  <c r="F163" i="8"/>
  <c r="N160" i="9"/>
  <c r="P160" i="9" s="1"/>
  <c r="R160" i="9" s="1"/>
  <c r="O160" i="9"/>
  <c r="Q160" i="9" s="1"/>
  <c r="O159" i="9"/>
  <c r="Q159" i="9" s="1"/>
  <c r="K161" i="9"/>
  <c r="L161" i="9" s="1"/>
  <c r="I161" i="9"/>
  <c r="J161" i="9" s="1"/>
  <c r="N161" i="9" s="1"/>
  <c r="P161" i="9" s="1"/>
  <c r="R161" i="9" s="1"/>
  <c r="G162" i="9"/>
  <c r="C163" i="9"/>
  <c r="D163" i="9" s="1"/>
  <c r="E163" i="9"/>
  <c r="F163" i="9" s="1"/>
  <c r="A164" i="9"/>
  <c r="AH154" i="3"/>
  <c r="AF155" i="3"/>
  <c r="AG155" i="3"/>
  <c r="F157" i="3"/>
  <c r="AB157" i="3" s="1"/>
  <c r="AQ156" i="3"/>
  <c r="AE156" i="3"/>
  <c r="AN156" i="3"/>
  <c r="AO156" i="3" s="1"/>
  <c r="H156" i="3"/>
  <c r="O152" i="3"/>
  <c r="R152" i="3" s="1"/>
  <c r="Z152" i="3" s="1"/>
  <c r="I156" i="3" l="1"/>
  <c r="AI156" i="3"/>
  <c r="AD148" i="3"/>
  <c r="AJ148" i="3" s="1"/>
  <c r="N154" i="3"/>
  <c r="M154" i="3"/>
  <c r="V150" i="3"/>
  <c r="AD150" i="3" s="1"/>
  <c r="AJ150" i="3" s="1"/>
  <c r="AT150" i="3" s="1"/>
  <c r="AC152" i="3"/>
  <c r="W151" i="3"/>
  <c r="S151" i="3"/>
  <c r="AC151" i="3"/>
  <c r="AR160" i="8"/>
  <c r="AN160" i="8"/>
  <c r="AQ160" i="8"/>
  <c r="AI160" i="8"/>
  <c r="AH160" i="8"/>
  <c r="AP160" i="8"/>
  <c r="AK160" i="8"/>
  <c r="AJ160" i="8"/>
  <c r="AL160" i="8"/>
  <c r="AM160" i="8"/>
  <c r="AI161" i="8"/>
  <c r="AJ161" i="8"/>
  <c r="AM161" i="8"/>
  <c r="AN161" i="8"/>
  <c r="AH161" i="8"/>
  <c r="AR161" i="8"/>
  <c r="AP161" i="8"/>
  <c r="AK161" i="8"/>
  <c r="AL161" i="8"/>
  <c r="AQ161" i="8"/>
  <c r="V159" i="8"/>
  <c r="X159" i="8" s="1"/>
  <c r="Z157" i="8"/>
  <c r="G903" i="3"/>
  <c r="K662" i="9"/>
  <c r="L662" i="9" s="1"/>
  <c r="I662" i="9"/>
  <c r="J662" i="9" s="1"/>
  <c r="N662" i="9" s="1"/>
  <c r="A665" i="9"/>
  <c r="E664" i="9"/>
  <c r="F664" i="9" s="1"/>
  <c r="C664" i="9"/>
  <c r="D664" i="9" s="1"/>
  <c r="G664" i="9" s="1"/>
  <c r="P661" i="9"/>
  <c r="R661" i="9" s="1"/>
  <c r="O661" i="9"/>
  <c r="Q661" i="9" s="1"/>
  <c r="G663" i="9"/>
  <c r="AC157" i="8"/>
  <c r="AF157" i="8"/>
  <c r="AT157" i="8" s="1"/>
  <c r="AG157" i="8"/>
  <c r="O161" i="8"/>
  <c r="P161" i="8" s="1"/>
  <c r="AS161" i="8"/>
  <c r="AV161" i="8" s="1"/>
  <c r="AW161" i="8" s="1"/>
  <c r="AX161" i="8"/>
  <c r="AG158" i="8"/>
  <c r="O160" i="8"/>
  <c r="AS160" i="8"/>
  <c r="AX160" i="8"/>
  <c r="AV160" i="8"/>
  <c r="AW160" i="8" s="1"/>
  <c r="AF158" i="8"/>
  <c r="AT158" i="8" s="1"/>
  <c r="AC158" i="8"/>
  <c r="D164" i="8"/>
  <c r="J163" i="8"/>
  <c r="F164" i="8"/>
  <c r="Z158" i="8"/>
  <c r="B167" i="8"/>
  <c r="C183" i="8"/>
  <c r="C184" i="8" s="1"/>
  <c r="K162" i="8"/>
  <c r="L162" i="8" s="1"/>
  <c r="G162" i="8" s="1"/>
  <c r="H162" i="8" s="1"/>
  <c r="N162" i="8"/>
  <c r="O161" i="9"/>
  <c r="Q161" i="9" s="1"/>
  <c r="K162" i="9"/>
  <c r="I162" i="9"/>
  <c r="J162" i="9" s="1"/>
  <c r="L162" i="9"/>
  <c r="G163" i="9"/>
  <c r="E164" i="9"/>
  <c r="F164" i="9" s="1"/>
  <c r="C164" i="9"/>
  <c r="D164" i="9" s="1"/>
  <c r="A165" i="9"/>
  <c r="S152" i="3"/>
  <c r="T152" i="3" s="1"/>
  <c r="W152" i="3"/>
  <c r="F158" i="3"/>
  <c r="AB158" i="3" s="1"/>
  <c r="AN157" i="3"/>
  <c r="AO157" i="3" s="1"/>
  <c r="AE157" i="3"/>
  <c r="AQ157" i="3"/>
  <c r="H157" i="3"/>
  <c r="AG156" i="3"/>
  <c r="AF156" i="3"/>
  <c r="L155" i="3"/>
  <c r="AH155" i="3"/>
  <c r="O153" i="3"/>
  <c r="R153" i="3" s="1"/>
  <c r="Z153" i="3" s="1"/>
  <c r="I157" i="3" l="1"/>
  <c r="AI157" i="3"/>
  <c r="AY160" i="8"/>
  <c r="AT148" i="3"/>
  <c r="AP148" i="3"/>
  <c r="AR148" i="3"/>
  <c r="AS148" i="3" s="1"/>
  <c r="AR149" i="3"/>
  <c r="AS149" i="3" s="1"/>
  <c r="N155" i="3"/>
  <c r="M155" i="3"/>
  <c r="O154" i="3"/>
  <c r="R154" i="3" s="1"/>
  <c r="Z154" i="3" s="1"/>
  <c r="AR150" i="3"/>
  <c r="AS150" i="3" s="1"/>
  <c r="AP150" i="3"/>
  <c r="S153" i="3"/>
  <c r="T153" i="3" s="1"/>
  <c r="T151" i="3"/>
  <c r="U151" i="3"/>
  <c r="AH156" i="3"/>
  <c r="AR162" i="8"/>
  <c r="AJ162" i="8"/>
  <c r="AP162" i="8"/>
  <c r="AL162" i="8"/>
  <c r="AI162" i="8"/>
  <c r="AM162" i="8"/>
  <c r="AH162" i="8"/>
  <c r="AK162" i="8"/>
  <c r="AN162" i="8"/>
  <c r="AQ162" i="8"/>
  <c r="Q161" i="8"/>
  <c r="U161" i="8"/>
  <c r="AO161" i="8" s="1"/>
  <c r="G904" i="3"/>
  <c r="I663" i="9"/>
  <c r="J663" i="9" s="1"/>
  <c r="K663" i="9"/>
  <c r="L663" i="9" s="1"/>
  <c r="P662" i="9"/>
  <c r="R662" i="9" s="1"/>
  <c r="O662" i="9"/>
  <c r="Q662" i="9" s="1"/>
  <c r="I664" i="9"/>
  <c r="J664" i="9" s="1"/>
  <c r="K664" i="9"/>
  <c r="L664" i="9" s="1"/>
  <c r="C665" i="9"/>
  <c r="D665" i="9" s="1"/>
  <c r="G665" i="9" s="1"/>
  <c r="E665" i="9"/>
  <c r="F665" i="9" s="1"/>
  <c r="A666" i="9"/>
  <c r="AY161" i="8"/>
  <c r="R160" i="8"/>
  <c r="S160" i="8"/>
  <c r="R161" i="8"/>
  <c r="S161" i="8"/>
  <c r="O162" i="8"/>
  <c r="U162" i="8" s="1"/>
  <c r="AO162" i="8" s="1"/>
  <c r="AX162" i="8"/>
  <c r="U160" i="8"/>
  <c r="AO160" i="8" s="1"/>
  <c r="P160" i="8"/>
  <c r="Q160" i="8"/>
  <c r="AG159" i="8"/>
  <c r="AS162" i="8"/>
  <c r="AV162" i="8" s="1"/>
  <c r="AW162" i="8" s="1"/>
  <c r="AC159" i="8"/>
  <c r="AF159" i="8"/>
  <c r="AT159" i="8" s="1"/>
  <c r="Z159" i="8"/>
  <c r="B168" i="8"/>
  <c r="K163" i="8"/>
  <c r="L163" i="8" s="1"/>
  <c r="G163" i="8" s="1"/>
  <c r="H163" i="8" s="1"/>
  <c r="N163" i="8"/>
  <c r="C185" i="8"/>
  <c r="C186" i="8" s="1"/>
  <c r="F165" i="8"/>
  <c r="D165" i="8"/>
  <c r="J164" i="8"/>
  <c r="L156" i="3"/>
  <c r="K163" i="9"/>
  <c r="I163" i="9"/>
  <c r="N162" i="9"/>
  <c r="P162" i="9" s="1"/>
  <c r="R162" i="9" s="1"/>
  <c r="G164" i="9"/>
  <c r="L163" i="9"/>
  <c r="J163" i="9"/>
  <c r="C165" i="9"/>
  <c r="D165" i="9" s="1"/>
  <c r="E165" i="9"/>
  <c r="F165" i="9" s="1"/>
  <c r="A166" i="9"/>
  <c r="U152" i="3"/>
  <c r="V152" i="3" s="1"/>
  <c r="AD152" i="3" s="1"/>
  <c r="AF157" i="3"/>
  <c r="AG157" i="3"/>
  <c r="F159" i="3"/>
  <c r="AB159" i="3" s="1"/>
  <c r="AE158" i="3"/>
  <c r="AN158" i="3"/>
  <c r="AO158" i="3" s="1"/>
  <c r="AQ158" i="3"/>
  <c r="H158" i="3"/>
  <c r="I158" i="3" l="1"/>
  <c r="AI158" i="3"/>
  <c r="AC154" i="3"/>
  <c r="M156" i="3"/>
  <c r="N156" i="3"/>
  <c r="S154" i="3"/>
  <c r="T154" i="3" s="1"/>
  <c r="W154" i="3"/>
  <c r="V151" i="3"/>
  <c r="AC153" i="3"/>
  <c r="W153" i="3"/>
  <c r="L157" i="3"/>
  <c r="AJ152" i="3"/>
  <c r="O155" i="3"/>
  <c r="R155" i="3" s="1"/>
  <c r="Z155" i="3" s="1"/>
  <c r="U153" i="3"/>
  <c r="V153" i="3" s="1"/>
  <c r="AH163" i="8"/>
  <c r="AK163" i="8"/>
  <c r="AL163" i="8"/>
  <c r="AM163" i="8"/>
  <c r="AP163" i="8"/>
  <c r="AN163" i="8"/>
  <c r="AQ163" i="8"/>
  <c r="AR163" i="8"/>
  <c r="AI163" i="8"/>
  <c r="AJ163" i="8"/>
  <c r="V161" i="8"/>
  <c r="X161" i="8" s="1"/>
  <c r="Q162" i="8"/>
  <c r="AY162" i="8"/>
  <c r="G905" i="3"/>
  <c r="I665" i="9"/>
  <c r="J665" i="9" s="1"/>
  <c r="K665" i="9"/>
  <c r="L665" i="9" s="1"/>
  <c r="C666" i="9"/>
  <c r="D666" i="9" s="1"/>
  <c r="E666" i="9"/>
  <c r="F666" i="9" s="1"/>
  <c r="A667" i="9"/>
  <c r="N664" i="9"/>
  <c r="N663" i="9"/>
  <c r="P162" i="8"/>
  <c r="S162" i="8"/>
  <c r="R162" i="8"/>
  <c r="V160" i="8"/>
  <c r="X160" i="8" s="1"/>
  <c r="O163" i="8"/>
  <c r="Q163" i="8" s="1"/>
  <c r="AX163" i="8"/>
  <c r="AS163" i="8"/>
  <c r="AV163" i="8" s="1"/>
  <c r="AW163" i="8" s="1"/>
  <c r="V162" i="8"/>
  <c r="X162" i="8" s="1"/>
  <c r="B169" i="8"/>
  <c r="K164" i="8"/>
  <c r="L164" i="8" s="1"/>
  <c r="G164" i="8" s="1"/>
  <c r="H164" i="8" s="1"/>
  <c r="N164" i="8"/>
  <c r="C187" i="8"/>
  <c r="C188" i="8" s="1"/>
  <c r="C189" i="8" s="1"/>
  <c r="D166" i="8"/>
  <c r="J165" i="8"/>
  <c r="F166" i="8"/>
  <c r="AH157" i="3"/>
  <c r="O162" i="9"/>
  <c r="Q162" i="9" s="1"/>
  <c r="K164" i="9"/>
  <c r="I164" i="9"/>
  <c r="N163" i="9"/>
  <c r="P163" i="9" s="1"/>
  <c r="R163" i="9" s="1"/>
  <c r="L164" i="9"/>
  <c r="J164" i="9"/>
  <c r="G165" i="9"/>
  <c r="C166" i="9"/>
  <c r="D166" i="9" s="1"/>
  <c r="E166" i="9"/>
  <c r="F166" i="9" s="1"/>
  <c r="A167" i="9"/>
  <c r="AG158" i="3"/>
  <c r="AF158" i="3"/>
  <c r="F160" i="3"/>
  <c r="AB160" i="3" s="1"/>
  <c r="AE159" i="3"/>
  <c r="AN159" i="3"/>
  <c r="AO159" i="3" s="1"/>
  <c r="AQ159" i="3"/>
  <c r="H159" i="3"/>
  <c r="O156" i="3" l="1"/>
  <c r="R156" i="3" s="1"/>
  <c r="Z156" i="3" s="1"/>
  <c r="I159" i="3"/>
  <c r="AI159" i="3"/>
  <c r="AD153" i="3"/>
  <c r="AD151" i="3"/>
  <c r="AJ151" i="3" s="1"/>
  <c r="U154" i="3"/>
  <c r="V154" i="3" s="1"/>
  <c r="M157" i="3"/>
  <c r="N157" i="3"/>
  <c r="W156" i="3"/>
  <c r="AC156" i="3"/>
  <c r="S155" i="3"/>
  <c r="T155" i="3" s="1"/>
  <c r="AC155" i="3"/>
  <c r="W155" i="3"/>
  <c r="L158" i="3"/>
  <c r="AP152" i="3"/>
  <c r="AT152" i="3"/>
  <c r="AJ153" i="3"/>
  <c r="AH158" i="3"/>
  <c r="O157" i="3"/>
  <c r="R157" i="3" s="1"/>
  <c r="Z157" i="3" s="1"/>
  <c r="AP164" i="8"/>
  <c r="AQ164" i="8"/>
  <c r="AJ164" i="8"/>
  <c r="AL164" i="8"/>
  <c r="AK164" i="8"/>
  <c r="AI164" i="8"/>
  <c r="AN164" i="8"/>
  <c r="AH164" i="8"/>
  <c r="AM164" i="8"/>
  <c r="AR164" i="8"/>
  <c r="G906" i="3"/>
  <c r="P664" i="9"/>
  <c r="R664" i="9" s="1"/>
  <c r="O664" i="9"/>
  <c r="Q664" i="9" s="1"/>
  <c r="P663" i="9"/>
  <c r="R663" i="9" s="1"/>
  <c r="O663" i="9"/>
  <c r="Q663" i="9" s="1"/>
  <c r="C667" i="9"/>
  <c r="D667" i="9" s="1"/>
  <c r="A668" i="9"/>
  <c r="E667" i="9"/>
  <c r="F667" i="9" s="1"/>
  <c r="G666" i="9"/>
  <c r="N665" i="9"/>
  <c r="S163" i="8"/>
  <c r="R163" i="8"/>
  <c r="P163" i="8"/>
  <c r="O164" i="8"/>
  <c r="AG161" i="8"/>
  <c r="AS164" i="8"/>
  <c r="AV164" i="8" s="1"/>
  <c r="AW164" i="8" s="1"/>
  <c r="AX164" i="8"/>
  <c r="U163" i="8"/>
  <c r="AY163" i="8"/>
  <c r="AC161" i="8"/>
  <c r="AF161" i="8"/>
  <c r="AT161" i="8" s="1"/>
  <c r="D167" i="8"/>
  <c r="J166" i="8"/>
  <c r="C190" i="8"/>
  <c r="Z161" i="8"/>
  <c r="F167" i="8"/>
  <c r="B170" i="8"/>
  <c r="K165" i="8"/>
  <c r="L165" i="8" s="1"/>
  <c r="G165" i="8" s="1"/>
  <c r="H165" i="8" s="1"/>
  <c r="N165" i="8"/>
  <c r="O163" i="9"/>
  <c r="Q163" i="9" s="1"/>
  <c r="K165" i="9"/>
  <c r="L165" i="9" s="1"/>
  <c r="I165" i="9"/>
  <c r="N164" i="9"/>
  <c r="P164" i="9" s="1"/>
  <c r="R164" i="9" s="1"/>
  <c r="J165" i="9"/>
  <c r="G166" i="9"/>
  <c r="E167" i="9"/>
  <c r="F167" i="9" s="1"/>
  <c r="C167" i="9"/>
  <c r="D167" i="9" s="1"/>
  <c r="S156" i="3"/>
  <c r="T156" i="3" s="1"/>
  <c r="A168" i="9"/>
  <c r="AF159" i="3"/>
  <c r="AG159" i="3"/>
  <c r="F161" i="3"/>
  <c r="AB161" i="3" s="1"/>
  <c r="AE160" i="3"/>
  <c r="AN160" i="3"/>
  <c r="AO160" i="3" s="1"/>
  <c r="AQ160" i="3"/>
  <c r="H160" i="3"/>
  <c r="I160" i="3" l="1"/>
  <c r="AI160" i="3"/>
  <c r="AP151" i="3"/>
  <c r="AT151" i="3"/>
  <c r="AR151" i="3"/>
  <c r="AS151" i="3" s="1"/>
  <c r="AR152" i="3"/>
  <c r="AS152" i="3" s="1"/>
  <c r="AD154" i="3"/>
  <c r="AJ154" i="3" s="1"/>
  <c r="N158" i="3"/>
  <c r="M158" i="3"/>
  <c r="AC157" i="3"/>
  <c r="U155" i="3"/>
  <c r="V155" i="3" s="1"/>
  <c r="AD155" i="3" s="1"/>
  <c r="AP153" i="3"/>
  <c r="AT153" i="3"/>
  <c r="AR153" i="3"/>
  <c r="AS153" i="3" s="1"/>
  <c r="W157" i="3"/>
  <c r="S157" i="3"/>
  <c r="T157" i="3" s="1"/>
  <c r="V163" i="8"/>
  <c r="X163" i="8" s="1"/>
  <c r="AO163" i="8"/>
  <c r="AS165" i="8"/>
  <c r="AI165" i="8"/>
  <c r="AJ165" i="8"/>
  <c r="AK165" i="8"/>
  <c r="AR165" i="8"/>
  <c r="AM165" i="8"/>
  <c r="AQ165" i="8"/>
  <c r="AN165" i="8"/>
  <c r="AP165" i="8"/>
  <c r="AH165" i="8"/>
  <c r="AL165" i="8"/>
  <c r="G907" i="3"/>
  <c r="I666" i="9"/>
  <c r="J666" i="9" s="1"/>
  <c r="K666" i="9"/>
  <c r="L666" i="9" s="1"/>
  <c r="P665" i="9"/>
  <c r="R665" i="9" s="1"/>
  <c r="O665" i="9"/>
  <c r="Q665" i="9" s="1"/>
  <c r="A669" i="9"/>
  <c r="C668" i="9"/>
  <c r="D668" i="9" s="1"/>
  <c r="G668" i="9" s="1"/>
  <c r="E668" i="9"/>
  <c r="F668" i="9" s="1"/>
  <c r="G667" i="9"/>
  <c r="Q164" i="8"/>
  <c r="R164" i="8"/>
  <c r="S164" i="8"/>
  <c r="U164" i="8"/>
  <c r="AO164" i="8" s="1"/>
  <c r="AY164" i="8"/>
  <c r="P164" i="8"/>
  <c r="O165" i="8"/>
  <c r="AX165" i="8"/>
  <c r="AC160" i="8"/>
  <c r="AF160" i="8"/>
  <c r="AT160" i="8" s="1"/>
  <c r="AG160" i="8"/>
  <c r="Z160" i="8"/>
  <c r="AG162" i="8"/>
  <c r="AV165" i="8"/>
  <c r="AW165" i="8" s="1"/>
  <c r="AF162" i="8"/>
  <c r="AT162" i="8" s="1"/>
  <c r="AC162" i="8"/>
  <c r="B171" i="8"/>
  <c r="F168" i="8"/>
  <c r="Z162" i="8"/>
  <c r="C191" i="8"/>
  <c r="C192" i="8" s="1"/>
  <c r="K166" i="8"/>
  <c r="L166" i="8" s="1"/>
  <c r="G166" i="8" s="1"/>
  <c r="H166" i="8" s="1"/>
  <c r="N166" i="8"/>
  <c r="D168" i="8"/>
  <c r="J167" i="8"/>
  <c r="U156" i="3"/>
  <c r="V156" i="3" s="1"/>
  <c r="AD156" i="3" s="1"/>
  <c r="O164" i="9"/>
  <c r="Q164" i="9" s="1"/>
  <c r="K166" i="9"/>
  <c r="I166" i="9"/>
  <c r="J166" i="9" s="1"/>
  <c r="G167" i="9"/>
  <c r="L166" i="9"/>
  <c r="N165" i="9"/>
  <c r="P165" i="9" s="1"/>
  <c r="R165" i="9" s="1"/>
  <c r="C168" i="9"/>
  <c r="D168" i="9" s="1"/>
  <c r="E168" i="9"/>
  <c r="F168" i="9" s="1"/>
  <c r="A169" i="9"/>
  <c r="L159" i="3"/>
  <c r="AG160" i="3"/>
  <c r="AF160" i="3"/>
  <c r="F162" i="3"/>
  <c r="AB162" i="3" s="1"/>
  <c r="AQ161" i="3"/>
  <c r="AE161" i="3"/>
  <c r="AN161" i="3"/>
  <c r="AO161" i="3" s="1"/>
  <c r="H161" i="3"/>
  <c r="AH159" i="3"/>
  <c r="I161" i="3" l="1"/>
  <c r="AI161" i="3"/>
  <c r="AT154" i="3"/>
  <c r="AP154" i="3"/>
  <c r="AR154" i="3"/>
  <c r="AS154" i="3" s="1"/>
  <c r="N159" i="3"/>
  <c r="M159" i="3"/>
  <c r="AJ155" i="3"/>
  <c r="AJ156" i="3"/>
  <c r="U157" i="3"/>
  <c r="V157" i="3" s="1"/>
  <c r="AD157" i="3" s="1"/>
  <c r="AN166" i="8"/>
  <c r="AR166" i="8"/>
  <c r="AH166" i="8"/>
  <c r="AM166" i="8"/>
  <c r="AK166" i="8"/>
  <c r="AL166" i="8"/>
  <c r="AJ166" i="8"/>
  <c r="AP166" i="8"/>
  <c r="AI166" i="8"/>
  <c r="AQ166" i="8"/>
  <c r="V164" i="8"/>
  <c r="X164" i="8" s="1"/>
  <c r="G908" i="3"/>
  <c r="I667" i="9"/>
  <c r="J667" i="9" s="1"/>
  <c r="K667" i="9"/>
  <c r="L667" i="9" s="1"/>
  <c r="K668" i="9"/>
  <c r="L668" i="9" s="1"/>
  <c r="I668" i="9"/>
  <c r="J668" i="9" s="1"/>
  <c r="N668" i="9" s="1"/>
  <c r="A670" i="9"/>
  <c r="E669" i="9"/>
  <c r="F669" i="9" s="1"/>
  <c r="C669" i="9"/>
  <c r="D669" i="9" s="1"/>
  <c r="G669" i="9" s="1"/>
  <c r="N666" i="9"/>
  <c r="S165" i="8"/>
  <c r="R165" i="8"/>
  <c r="AY165" i="8"/>
  <c r="P165" i="8"/>
  <c r="U165" i="8"/>
  <c r="AO165" i="8" s="1"/>
  <c r="O166" i="8"/>
  <c r="AS166" i="8"/>
  <c r="AV166" i="8" s="1"/>
  <c r="AW166" i="8" s="1"/>
  <c r="AX166" i="8"/>
  <c r="Q165" i="8"/>
  <c r="AG163" i="8"/>
  <c r="AC163" i="8"/>
  <c r="AF163" i="8"/>
  <c r="AT163" i="8" s="1"/>
  <c r="F169" i="8"/>
  <c r="Z163" i="8"/>
  <c r="C193" i="8"/>
  <c r="B172" i="8"/>
  <c r="K167" i="8"/>
  <c r="L167" i="8" s="1"/>
  <c r="G167" i="8" s="1"/>
  <c r="H167" i="8" s="1"/>
  <c r="N167" i="8"/>
  <c r="D169" i="8"/>
  <c r="J168" i="8"/>
  <c r="AH160" i="3"/>
  <c r="O165" i="9"/>
  <c r="Q165" i="9" s="1"/>
  <c r="K167" i="9"/>
  <c r="L167" i="9" s="1"/>
  <c r="I167" i="9"/>
  <c r="J167" i="9" s="1"/>
  <c r="N166" i="9"/>
  <c r="P166" i="9" s="1"/>
  <c r="R166" i="9" s="1"/>
  <c r="G168" i="9"/>
  <c r="E169" i="9"/>
  <c r="F169" i="9" s="1"/>
  <c r="C169" i="9"/>
  <c r="D169" i="9" s="1"/>
  <c r="G169" i="9" s="1"/>
  <c r="A170" i="9"/>
  <c r="AG161" i="3"/>
  <c r="AF161" i="3"/>
  <c r="F163" i="3"/>
  <c r="AB163" i="3" s="1"/>
  <c r="AQ162" i="3"/>
  <c r="AE162" i="3"/>
  <c r="AN162" i="3"/>
  <c r="AO162" i="3" s="1"/>
  <c r="H162" i="3"/>
  <c r="O158" i="3"/>
  <c r="R158" i="3" s="1"/>
  <c r="Z158" i="3" s="1"/>
  <c r="L160" i="3"/>
  <c r="I162" i="3" l="1"/>
  <c r="AI162" i="3"/>
  <c r="O159" i="3"/>
  <c r="R159" i="3" s="1"/>
  <c r="N160" i="3"/>
  <c r="M160" i="3"/>
  <c r="AR155" i="3"/>
  <c r="AS155" i="3" s="1"/>
  <c r="AP155" i="3"/>
  <c r="AT155" i="3"/>
  <c r="AC158" i="3"/>
  <c r="AP156" i="3"/>
  <c r="AR156" i="3"/>
  <c r="AS156" i="3" s="1"/>
  <c r="AT156" i="3"/>
  <c r="AJ157" i="3"/>
  <c r="AH167" i="8"/>
  <c r="AI167" i="8"/>
  <c r="AL167" i="8"/>
  <c r="AN167" i="8"/>
  <c r="AK167" i="8"/>
  <c r="AP167" i="8"/>
  <c r="AJ167" i="8"/>
  <c r="AM167" i="8"/>
  <c r="AQ167" i="8"/>
  <c r="AR167" i="8"/>
  <c r="V165" i="8"/>
  <c r="X165" i="8" s="1"/>
  <c r="AY166" i="8"/>
  <c r="G909" i="3"/>
  <c r="K669" i="9"/>
  <c r="L669" i="9" s="1"/>
  <c r="I669" i="9"/>
  <c r="J669" i="9" s="1"/>
  <c r="N669" i="9" s="1"/>
  <c r="O666" i="9"/>
  <c r="Q666" i="9" s="1"/>
  <c r="P666" i="9"/>
  <c r="R666" i="9" s="1"/>
  <c r="A671" i="9"/>
  <c r="C670" i="9"/>
  <c r="D670" i="9" s="1"/>
  <c r="G670" i="9" s="1"/>
  <c r="E670" i="9"/>
  <c r="F670" i="9" s="1"/>
  <c r="O668" i="9"/>
  <c r="Q668" i="9" s="1"/>
  <c r="N667" i="9"/>
  <c r="R166" i="8"/>
  <c r="S166" i="8"/>
  <c r="U166" i="8"/>
  <c r="AO166" i="8" s="1"/>
  <c r="Q166" i="8"/>
  <c r="P166" i="8"/>
  <c r="O167" i="8"/>
  <c r="Q167" i="8" s="1"/>
  <c r="AX167" i="8"/>
  <c r="AS167" i="8"/>
  <c r="AV167" i="8" s="1"/>
  <c r="AW167" i="8" s="1"/>
  <c r="AG164" i="8"/>
  <c r="AF164" i="8"/>
  <c r="AT164" i="8" s="1"/>
  <c r="AC164" i="8"/>
  <c r="B173" i="8"/>
  <c r="Z164" i="8"/>
  <c r="K168" i="8"/>
  <c r="L168" i="8" s="1"/>
  <c r="G168" i="8" s="1"/>
  <c r="H168" i="8" s="1"/>
  <c r="N168" i="8"/>
  <c r="D170" i="8"/>
  <c r="J169" i="8"/>
  <c r="C194" i="8"/>
  <c r="C195" i="8" s="1"/>
  <c r="F170" i="8"/>
  <c r="AH161" i="3"/>
  <c r="L161" i="3"/>
  <c r="N167" i="9"/>
  <c r="P167" i="9" s="1"/>
  <c r="R167" i="9" s="1"/>
  <c r="O167" i="9"/>
  <c r="Q167" i="9" s="1"/>
  <c r="O166" i="9"/>
  <c r="Q166" i="9" s="1"/>
  <c r="K169" i="9"/>
  <c r="I169" i="9"/>
  <c r="K168" i="9"/>
  <c r="I168" i="9"/>
  <c r="L169" i="9"/>
  <c r="J169" i="9"/>
  <c r="N169" i="9" s="1"/>
  <c r="L168" i="9"/>
  <c r="J168" i="9"/>
  <c r="E170" i="9"/>
  <c r="F170" i="9" s="1"/>
  <c r="C170" i="9"/>
  <c r="D170" i="9" s="1"/>
  <c r="G170" i="9" s="1"/>
  <c r="A171" i="9"/>
  <c r="S158" i="3"/>
  <c r="T158" i="3" s="1"/>
  <c r="W158" i="3"/>
  <c r="F164" i="3"/>
  <c r="AB164" i="3" s="1"/>
  <c r="AE163" i="3"/>
  <c r="AN163" i="3"/>
  <c r="AO163" i="3" s="1"/>
  <c r="AQ163" i="3"/>
  <c r="H163" i="3"/>
  <c r="AG162" i="3"/>
  <c r="AF162" i="3"/>
  <c r="I163" i="3" l="1"/>
  <c r="AI163" i="3"/>
  <c r="AC159" i="3"/>
  <c r="Z159" i="3"/>
  <c r="N161" i="3"/>
  <c r="M161" i="3"/>
  <c r="AH162" i="3"/>
  <c r="W159" i="3"/>
  <c r="S159" i="3"/>
  <c r="T159" i="3" s="1"/>
  <c r="O160" i="3"/>
  <c r="R160" i="3" s="1"/>
  <c r="Z160" i="3" s="1"/>
  <c r="AP157" i="3"/>
  <c r="AR157" i="3"/>
  <c r="AS157" i="3" s="1"/>
  <c r="AT157" i="3"/>
  <c r="L162" i="3"/>
  <c r="AY167" i="8"/>
  <c r="AL168" i="8"/>
  <c r="AM168" i="8"/>
  <c r="AP168" i="8"/>
  <c r="AQ168" i="8"/>
  <c r="AR168" i="8"/>
  <c r="AJ168" i="8"/>
  <c r="AK168" i="8"/>
  <c r="AI168" i="8"/>
  <c r="AN168" i="8"/>
  <c r="AH168" i="8"/>
  <c r="P167" i="8"/>
  <c r="U167" i="8"/>
  <c r="AO167" i="8" s="1"/>
  <c r="V166" i="8"/>
  <c r="X166" i="8" s="1"/>
  <c r="G910" i="3"/>
  <c r="P667" i="9"/>
  <c r="R667" i="9" s="1"/>
  <c r="O667" i="9"/>
  <c r="Q667" i="9" s="1"/>
  <c r="I670" i="9"/>
  <c r="J670" i="9" s="1"/>
  <c r="K670" i="9"/>
  <c r="L670" i="9" s="1"/>
  <c r="O669" i="9"/>
  <c r="Q669" i="9" s="1"/>
  <c r="P669" i="9"/>
  <c r="R669" i="9" s="1"/>
  <c r="P668" i="9"/>
  <c r="R668" i="9" s="1"/>
  <c r="E671" i="9"/>
  <c r="F671" i="9" s="1"/>
  <c r="A672" i="9"/>
  <c r="C671" i="9"/>
  <c r="D671" i="9" s="1"/>
  <c r="G671" i="9" s="1"/>
  <c r="R167" i="8"/>
  <c r="S167" i="8"/>
  <c r="AX168" i="8"/>
  <c r="AS168" i="8"/>
  <c r="AV168" i="8" s="1"/>
  <c r="AW168" i="8" s="1"/>
  <c r="AG165" i="8"/>
  <c r="O168" i="8"/>
  <c r="AC165" i="8"/>
  <c r="AF165" i="8"/>
  <c r="AT165" i="8" s="1"/>
  <c r="Z165" i="8"/>
  <c r="K169" i="8"/>
  <c r="L169" i="8" s="1"/>
  <c r="G169" i="8" s="1"/>
  <c r="H169" i="8" s="1"/>
  <c r="N169" i="8"/>
  <c r="V167" i="8"/>
  <c r="X167" i="8" s="1"/>
  <c r="D171" i="8"/>
  <c r="J170" i="8"/>
  <c r="C196" i="8"/>
  <c r="F171" i="8"/>
  <c r="B174" i="8"/>
  <c r="U158" i="3"/>
  <c r="V158" i="3" s="1"/>
  <c r="AD158" i="3" s="1"/>
  <c r="O169" i="9"/>
  <c r="Q169" i="9" s="1"/>
  <c r="K170" i="9"/>
  <c r="L170" i="9" s="1"/>
  <c r="I170" i="9"/>
  <c r="J170" i="9" s="1"/>
  <c r="N168" i="9"/>
  <c r="P168" i="9" s="1"/>
  <c r="R168" i="9" s="1"/>
  <c r="C171" i="9"/>
  <c r="D171" i="9" s="1"/>
  <c r="E171" i="9"/>
  <c r="F171" i="9" s="1"/>
  <c r="A172" i="9"/>
  <c r="F165" i="3"/>
  <c r="AB165" i="3" s="1"/>
  <c r="AE164" i="3"/>
  <c r="AN164" i="3"/>
  <c r="AO164" i="3" s="1"/>
  <c r="AQ164" i="3"/>
  <c r="H164" i="3"/>
  <c r="AG163" i="3"/>
  <c r="AF163" i="3"/>
  <c r="I164" i="3" l="1"/>
  <c r="AI164" i="3"/>
  <c r="O161" i="3"/>
  <c r="R161" i="3" s="1"/>
  <c r="N162" i="3"/>
  <c r="M162" i="3"/>
  <c r="U159" i="3"/>
  <c r="V159" i="3" s="1"/>
  <c r="AJ158" i="3"/>
  <c r="AJ169" i="8"/>
  <c r="AL169" i="8"/>
  <c r="AM169" i="8"/>
  <c r="AR169" i="8"/>
  <c r="AP169" i="8"/>
  <c r="AQ169" i="8"/>
  <c r="AK169" i="8"/>
  <c r="AN169" i="8"/>
  <c r="AH169" i="8"/>
  <c r="AI169" i="8"/>
  <c r="G911" i="3"/>
  <c r="K671" i="9"/>
  <c r="L671" i="9" s="1"/>
  <c r="I671" i="9"/>
  <c r="J671" i="9" s="1"/>
  <c r="N671" i="9" s="1"/>
  <c r="A673" i="9"/>
  <c r="E672" i="9"/>
  <c r="F672" i="9" s="1"/>
  <c r="C672" i="9"/>
  <c r="D672" i="9" s="1"/>
  <c r="G672" i="9" s="1"/>
  <c r="N670" i="9"/>
  <c r="R168" i="8"/>
  <c r="S168" i="8"/>
  <c r="AX169" i="8"/>
  <c r="AS169" i="8"/>
  <c r="AV169" i="8" s="1"/>
  <c r="AW169" i="8" s="1"/>
  <c r="AY168" i="8"/>
  <c r="Q168" i="8"/>
  <c r="U168" i="8"/>
  <c r="AO168" i="8" s="1"/>
  <c r="P168" i="8"/>
  <c r="O169" i="8"/>
  <c r="AG166" i="8"/>
  <c r="AC166" i="8"/>
  <c r="AF166" i="8"/>
  <c r="AT166" i="8" s="1"/>
  <c r="C197" i="8"/>
  <c r="B175" i="8"/>
  <c r="Z166" i="8"/>
  <c r="D172" i="8"/>
  <c r="J171" i="8"/>
  <c r="F172" i="8"/>
  <c r="K170" i="8"/>
  <c r="L170" i="8" s="1"/>
  <c r="G170" i="8" s="1"/>
  <c r="H170" i="8" s="1"/>
  <c r="N170" i="8"/>
  <c r="AH163" i="3"/>
  <c r="N170" i="9"/>
  <c r="P170" i="9" s="1"/>
  <c r="R170" i="9" s="1"/>
  <c r="P169" i="9"/>
  <c r="R169" i="9" s="1"/>
  <c r="O170" i="9"/>
  <c r="Q170" i="9" s="1"/>
  <c r="O168" i="9"/>
  <c r="Q168" i="9" s="1"/>
  <c r="G171" i="9"/>
  <c r="C172" i="9"/>
  <c r="D172" i="9" s="1"/>
  <c r="E172" i="9"/>
  <c r="F172" i="9" s="1"/>
  <c r="A173" i="9"/>
  <c r="O162" i="3"/>
  <c r="R162" i="3" s="1"/>
  <c r="Z162" i="3" s="1"/>
  <c r="L163" i="3"/>
  <c r="AF164" i="3"/>
  <c r="AG164" i="3"/>
  <c r="F166" i="3"/>
  <c r="AB166" i="3" s="1"/>
  <c r="AE165" i="3"/>
  <c r="AN165" i="3"/>
  <c r="AO165" i="3" s="1"/>
  <c r="AQ165" i="3"/>
  <c r="H165" i="3"/>
  <c r="I165" i="3" l="1"/>
  <c r="AI165" i="3"/>
  <c r="AD159" i="3"/>
  <c r="AJ159" i="3" s="1"/>
  <c r="AC161" i="3"/>
  <c r="Z161" i="3"/>
  <c r="M163" i="3"/>
  <c r="N163" i="3"/>
  <c r="S161" i="3"/>
  <c r="T161" i="3" s="1"/>
  <c r="W161" i="3"/>
  <c r="S160" i="3"/>
  <c r="W160" i="3"/>
  <c r="AC160" i="3"/>
  <c r="AC162" i="3"/>
  <c r="AP158" i="3"/>
  <c r="AT158" i="3"/>
  <c r="AR158" i="3"/>
  <c r="AS158" i="3" s="1"/>
  <c r="AH164" i="3"/>
  <c r="AJ170" i="8"/>
  <c r="AK170" i="8"/>
  <c r="AN170" i="8"/>
  <c r="AP170" i="8"/>
  <c r="AR170" i="8"/>
  <c r="AQ170" i="8"/>
  <c r="AH170" i="8"/>
  <c r="AI170" i="8"/>
  <c r="AL170" i="8"/>
  <c r="AM170" i="8"/>
  <c r="AY169" i="8"/>
  <c r="G912" i="3"/>
  <c r="O670" i="9"/>
  <c r="Q670" i="9" s="1"/>
  <c r="P670" i="9"/>
  <c r="R670" i="9" s="1"/>
  <c r="O671" i="9"/>
  <c r="Q671" i="9" s="1"/>
  <c r="P671" i="9"/>
  <c r="R671" i="9" s="1"/>
  <c r="K672" i="9"/>
  <c r="L672" i="9" s="1"/>
  <c r="I672" i="9"/>
  <c r="J672" i="9" s="1"/>
  <c r="N672" i="9" s="1"/>
  <c r="C673" i="9"/>
  <c r="D673" i="9" s="1"/>
  <c r="A674" i="9"/>
  <c r="E673" i="9"/>
  <c r="F673" i="9" s="1"/>
  <c r="R169" i="8"/>
  <c r="S169" i="8"/>
  <c r="U169" i="8"/>
  <c r="AO169" i="8" s="1"/>
  <c r="P169" i="8"/>
  <c r="V168" i="8"/>
  <c r="X168" i="8" s="1"/>
  <c r="O170" i="8"/>
  <c r="AX170" i="8"/>
  <c r="AS170" i="8"/>
  <c r="AV170" i="8" s="1"/>
  <c r="AW170" i="8" s="1"/>
  <c r="Q169" i="8"/>
  <c r="AG167" i="8"/>
  <c r="AC167" i="8"/>
  <c r="AF167" i="8"/>
  <c r="AT167" i="8" s="1"/>
  <c r="Z167" i="8"/>
  <c r="C198" i="8"/>
  <c r="K171" i="8"/>
  <c r="L171" i="8" s="1"/>
  <c r="G171" i="8" s="1"/>
  <c r="H171" i="8" s="1"/>
  <c r="N171" i="8"/>
  <c r="D173" i="8"/>
  <c r="J172" i="8"/>
  <c r="B176" i="8"/>
  <c r="F173" i="8"/>
  <c r="K171" i="9"/>
  <c r="I171" i="9"/>
  <c r="J171" i="9" s="1"/>
  <c r="L171" i="9"/>
  <c r="G172" i="9"/>
  <c r="E173" i="9"/>
  <c r="F173" i="9" s="1"/>
  <c r="C173" i="9"/>
  <c r="D173" i="9" s="1"/>
  <c r="A174" i="9"/>
  <c r="F167" i="3"/>
  <c r="AB167" i="3" s="1"/>
  <c r="AE166" i="3"/>
  <c r="AQ166" i="3"/>
  <c r="AN166" i="3"/>
  <c r="H166" i="3"/>
  <c r="AF165" i="3"/>
  <c r="AG165" i="3"/>
  <c r="L164" i="3"/>
  <c r="W162" i="3"/>
  <c r="S162" i="3"/>
  <c r="T162" i="3" s="1"/>
  <c r="U161" i="3"/>
  <c r="V161" i="3" s="1"/>
  <c r="AD161" i="3" s="1"/>
  <c r="I166" i="3" l="1"/>
  <c r="AI166" i="3"/>
  <c r="AT159" i="3"/>
  <c r="AP159" i="3"/>
  <c r="AR159" i="3"/>
  <c r="AS159" i="3" s="1"/>
  <c r="N164" i="3"/>
  <c r="M164" i="3"/>
  <c r="T160" i="3"/>
  <c r="U160" i="3"/>
  <c r="AJ161" i="3"/>
  <c r="AH165" i="3"/>
  <c r="AH171" i="8"/>
  <c r="AM171" i="8"/>
  <c r="AR171" i="8"/>
  <c r="AQ171" i="8"/>
  <c r="AJ171" i="8"/>
  <c r="AL171" i="8"/>
  <c r="AN171" i="8"/>
  <c r="AI171" i="8"/>
  <c r="AK171" i="8"/>
  <c r="AP171" i="8"/>
  <c r="V169" i="8"/>
  <c r="X169" i="8" s="1"/>
  <c r="AY170" i="8"/>
  <c r="G913" i="3"/>
  <c r="G673" i="9"/>
  <c r="E674" i="9"/>
  <c r="F674" i="9" s="1"/>
  <c r="C674" i="9"/>
  <c r="D674" i="9" s="1"/>
  <c r="G674" i="9" s="1"/>
  <c r="A675" i="9"/>
  <c r="O672" i="9"/>
  <c r="Q672" i="9" s="1"/>
  <c r="P672" i="9"/>
  <c r="R672" i="9" s="1"/>
  <c r="S170" i="8"/>
  <c r="R170" i="8"/>
  <c r="Q170" i="8"/>
  <c r="P170" i="8"/>
  <c r="U170" i="8"/>
  <c r="AX171" i="8"/>
  <c r="O171" i="8"/>
  <c r="Q171" i="8" s="1"/>
  <c r="AS171" i="8"/>
  <c r="AG168" i="8"/>
  <c r="AV171" i="8"/>
  <c r="AW171" i="8" s="1"/>
  <c r="AY171" i="8" s="1"/>
  <c r="AC168" i="8"/>
  <c r="AF168" i="8"/>
  <c r="AT168" i="8" s="1"/>
  <c r="B177" i="8"/>
  <c r="D174" i="8"/>
  <c r="J173" i="8"/>
  <c r="F174" i="8"/>
  <c r="K172" i="8"/>
  <c r="N172" i="8"/>
  <c r="C199" i="8"/>
  <c r="Z168" i="8"/>
  <c r="AO166" i="3"/>
  <c r="L165" i="3"/>
  <c r="G173" i="9"/>
  <c r="K173" i="9"/>
  <c r="I173" i="9"/>
  <c r="K172" i="9"/>
  <c r="I172" i="9"/>
  <c r="N171" i="9"/>
  <c r="P171" i="9" s="1"/>
  <c r="R171" i="9" s="1"/>
  <c r="J173" i="9"/>
  <c r="L173" i="9"/>
  <c r="L172" i="9"/>
  <c r="J172" i="9"/>
  <c r="E174" i="9"/>
  <c r="F174" i="9" s="1"/>
  <c r="C174" i="9"/>
  <c r="D174" i="9" s="1"/>
  <c r="A175" i="9"/>
  <c r="U162" i="3"/>
  <c r="V162" i="3" s="1"/>
  <c r="AD162" i="3" s="1"/>
  <c r="O163" i="3"/>
  <c r="R163" i="3" s="1"/>
  <c r="Z163" i="3" s="1"/>
  <c r="AF166" i="3"/>
  <c r="AG166" i="3"/>
  <c r="F168" i="3"/>
  <c r="AB168" i="3" s="1"/>
  <c r="AN167" i="3"/>
  <c r="AO167" i="3" s="1"/>
  <c r="AQ167" i="3"/>
  <c r="AE167" i="3"/>
  <c r="H167" i="3"/>
  <c r="I167" i="3" l="1"/>
  <c r="AI167" i="3"/>
  <c r="N165" i="3"/>
  <c r="M165" i="3"/>
  <c r="V160" i="3"/>
  <c r="AD160" i="3" s="1"/>
  <c r="AC163" i="3"/>
  <c r="AP161" i="3"/>
  <c r="AT161" i="3"/>
  <c r="AJ162" i="3"/>
  <c r="V170" i="8"/>
  <c r="X170" i="8" s="1"/>
  <c r="AO170" i="8"/>
  <c r="U171" i="8"/>
  <c r="AO171" i="8" s="1"/>
  <c r="G914" i="3"/>
  <c r="E675" i="9"/>
  <c r="F675" i="9" s="1"/>
  <c r="A676" i="9"/>
  <c r="C675" i="9"/>
  <c r="D675" i="9" s="1"/>
  <c r="G675" i="9" s="1"/>
  <c r="I674" i="9"/>
  <c r="J674" i="9" s="1"/>
  <c r="N674" i="9" s="1"/>
  <c r="K674" i="9"/>
  <c r="L674" i="9" s="1"/>
  <c r="K673" i="9"/>
  <c r="L673" i="9" s="1"/>
  <c r="I673" i="9"/>
  <c r="J673" i="9" s="1"/>
  <c r="N673" i="9" s="1"/>
  <c r="S171" i="8"/>
  <c r="R171" i="8"/>
  <c r="P171" i="8"/>
  <c r="AG169" i="8"/>
  <c r="L172" i="8"/>
  <c r="G172" i="8" s="1"/>
  <c r="H172" i="8" s="1"/>
  <c r="K173" i="8"/>
  <c r="N173" i="8"/>
  <c r="C200" i="8"/>
  <c r="C201" i="8" s="1"/>
  <c r="Z169" i="8"/>
  <c r="F175" i="8"/>
  <c r="D175" i="8"/>
  <c r="J174" i="8"/>
  <c r="B178" i="8"/>
  <c r="O165" i="3"/>
  <c r="R165" i="3" s="1"/>
  <c r="Z165" i="3" s="1"/>
  <c r="O171" i="9"/>
  <c r="Q171" i="9" s="1"/>
  <c r="G174" i="9"/>
  <c r="I174" i="9" s="1"/>
  <c r="J174" i="9" s="1"/>
  <c r="K174" i="9"/>
  <c r="N172" i="9"/>
  <c r="P172" i="9" s="1"/>
  <c r="R172" i="9" s="1"/>
  <c r="L174" i="9"/>
  <c r="N173" i="9"/>
  <c r="P173" i="9" s="1"/>
  <c r="R173" i="9" s="1"/>
  <c r="E175" i="9"/>
  <c r="F175" i="9" s="1"/>
  <c r="C175" i="9"/>
  <c r="D175" i="9" s="1"/>
  <c r="A176" i="9"/>
  <c r="AH166" i="3"/>
  <c r="F169" i="3"/>
  <c r="AB169" i="3" s="1"/>
  <c r="AE168" i="3"/>
  <c r="AN168" i="3"/>
  <c r="AO168" i="3" s="1"/>
  <c r="AQ168" i="3"/>
  <c r="H168" i="3"/>
  <c r="L166" i="3"/>
  <c r="W163" i="3"/>
  <c r="S163" i="3"/>
  <c r="T163" i="3" s="1"/>
  <c r="O164" i="3"/>
  <c r="R164" i="3" s="1"/>
  <c r="Z164" i="3" s="1"/>
  <c r="AF167" i="3"/>
  <c r="AG167" i="3"/>
  <c r="I168" i="3" l="1"/>
  <c r="AI168" i="3"/>
  <c r="V171" i="8"/>
  <c r="X171" i="8" s="1"/>
  <c r="N166" i="3"/>
  <c r="M166" i="3"/>
  <c r="AJ160" i="3"/>
  <c r="AC165" i="3"/>
  <c r="AC164" i="3"/>
  <c r="AP162" i="3"/>
  <c r="AR162" i="3"/>
  <c r="AS162" i="3" s="1"/>
  <c r="AT162" i="3"/>
  <c r="L167" i="3"/>
  <c r="AH172" i="8"/>
  <c r="AI172" i="8"/>
  <c r="AL172" i="8"/>
  <c r="AM172" i="8"/>
  <c r="AN172" i="8"/>
  <c r="AJ172" i="8"/>
  <c r="AR172" i="8"/>
  <c r="AK172" i="8"/>
  <c r="AP172" i="8"/>
  <c r="AQ172" i="8"/>
  <c r="AF169" i="8"/>
  <c r="AT169" i="8" s="1"/>
  <c r="G915" i="3"/>
  <c r="O673" i="9"/>
  <c r="Q673" i="9" s="1"/>
  <c r="P673" i="9"/>
  <c r="R673" i="9" s="1"/>
  <c r="P674" i="9"/>
  <c r="R674" i="9" s="1"/>
  <c r="O674" i="9"/>
  <c r="Q674" i="9" s="1"/>
  <c r="A677" i="9"/>
  <c r="C676" i="9"/>
  <c r="D676" i="9" s="1"/>
  <c r="E676" i="9"/>
  <c r="F676" i="9" s="1"/>
  <c r="I675" i="9"/>
  <c r="J675" i="9" s="1"/>
  <c r="K675" i="9"/>
  <c r="L675" i="9" s="1"/>
  <c r="AX172" i="8"/>
  <c r="AS172" i="8"/>
  <c r="AV172" i="8"/>
  <c r="AW172" i="8" s="1"/>
  <c r="AG170" i="8"/>
  <c r="O172" i="8"/>
  <c r="L173" i="8"/>
  <c r="G173" i="8" s="1"/>
  <c r="H173" i="8" s="1"/>
  <c r="AC170" i="8"/>
  <c r="AF170" i="8"/>
  <c r="AT170" i="8" s="1"/>
  <c r="F176" i="8"/>
  <c r="D176" i="8"/>
  <c r="J175" i="8"/>
  <c r="K174" i="8"/>
  <c r="L174" i="8" s="1"/>
  <c r="G174" i="8" s="1"/>
  <c r="H174" i="8" s="1"/>
  <c r="N174" i="8"/>
  <c r="B179" i="8"/>
  <c r="Z170" i="8"/>
  <c r="C202" i="8"/>
  <c r="O173" i="9"/>
  <c r="Q173" i="9" s="1"/>
  <c r="O172" i="9"/>
  <c r="Q172" i="9" s="1"/>
  <c r="N174" i="9"/>
  <c r="P174" i="9" s="1"/>
  <c r="R174" i="9" s="1"/>
  <c r="G175" i="9"/>
  <c r="C176" i="9"/>
  <c r="D176" i="9" s="1"/>
  <c r="E176" i="9"/>
  <c r="F176" i="9" s="1"/>
  <c r="A177" i="9"/>
  <c r="AH167" i="3"/>
  <c r="S164" i="3"/>
  <c r="T164" i="3" s="1"/>
  <c r="W164" i="3"/>
  <c r="S165" i="3"/>
  <c r="T165" i="3" s="1"/>
  <c r="W165" i="3"/>
  <c r="AG168" i="3"/>
  <c r="AF168" i="3"/>
  <c r="U163" i="3"/>
  <c r="V163" i="3" s="1"/>
  <c r="AD163" i="3" s="1"/>
  <c r="F170" i="3"/>
  <c r="AB170" i="3" s="1"/>
  <c r="AE169" i="3"/>
  <c r="AN169" i="3"/>
  <c r="AO169" i="3" s="1"/>
  <c r="AQ169" i="3"/>
  <c r="H169" i="3"/>
  <c r="I169" i="3" l="1"/>
  <c r="AI169" i="3"/>
  <c r="M167" i="3"/>
  <c r="N167" i="3"/>
  <c r="O166" i="3"/>
  <c r="R166" i="3" s="1"/>
  <c r="Z166" i="3" s="1"/>
  <c r="AH168" i="3"/>
  <c r="AP160" i="3"/>
  <c r="AR160" i="3"/>
  <c r="AS160" i="3" s="1"/>
  <c r="AT160" i="3"/>
  <c r="AR161" i="3"/>
  <c r="AS161" i="3" s="1"/>
  <c r="AC166" i="3"/>
  <c r="AJ163" i="3"/>
  <c r="AJ174" i="8"/>
  <c r="AK174" i="8"/>
  <c r="AL174" i="8"/>
  <c r="AR174" i="8"/>
  <c r="AQ174" i="8"/>
  <c r="AM174" i="8"/>
  <c r="AN174" i="8"/>
  <c r="AP174" i="8"/>
  <c r="AH174" i="8"/>
  <c r="AI174" i="8"/>
  <c r="AQ173" i="8"/>
  <c r="AR173" i="8"/>
  <c r="AJ173" i="8"/>
  <c r="AK173" i="8"/>
  <c r="AP173" i="8"/>
  <c r="AI173" i="8"/>
  <c r="AN173" i="8"/>
  <c r="AH173" i="8"/>
  <c r="AL173" i="8"/>
  <c r="AM173" i="8"/>
  <c r="AX174" i="8"/>
  <c r="AY172" i="8"/>
  <c r="G916" i="3"/>
  <c r="N675" i="9"/>
  <c r="G676" i="9"/>
  <c r="E677" i="9"/>
  <c r="F677" i="9" s="1"/>
  <c r="A678" i="9"/>
  <c r="C677" i="9"/>
  <c r="D677" i="9" s="1"/>
  <c r="G677" i="9" s="1"/>
  <c r="S172" i="8"/>
  <c r="R172" i="8"/>
  <c r="O174" i="8"/>
  <c r="P174" i="8" s="1"/>
  <c r="O173" i="8"/>
  <c r="P172" i="8"/>
  <c r="Q172" i="8"/>
  <c r="U172" i="8"/>
  <c r="AO172" i="8" s="1"/>
  <c r="AG171" i="8"/>
  <c r="AS174" i="8"/>
  <c r="AV174" i="8" s="1"/>
  <c r="AW174" i="8" s="1"/>
  <c r="AX173" i="8"/>
  <c r="AS173" i="8"/>
  <c r="AV173" i="8" s="1"/>
  <c r="AW173" i="8" s="1"/>
  <c r="AC171" i="8"/>
  <c r="AF171" i="8"/>
  <c r="AT171" i="8" s="1"/>
  <c r="B180" i="8"/>
  <c r="Z171" i="8"/>
  <c r="K175" i="8"/>
  <c r="L175" i="8" s="1"/>
  <c r="G175" i="8" s="1"/>
  <c r="H175" i="8" s="1"/>
  <c r="N175" i="8"/>
  <c r="D177" i="8"/>
  <c r="J176" i="8"/>
  <c r="F177" i="8"/>
  <c r="C203" i="8"/>
  <c r="O174" i="9"/>
  <c r="Q174" i="9" s="1"/>
  <c r="I175" i="9"/>
  <c r="J175" i="9" s="1"/>
  <c r="K175" i="9"/>
  <c r="L175" i="9" s="1"/>
  <c r="G176" i="9"/>
  <c r="E177" i="9"/>
  <c r="F177" i="9" s="1"/>
  <c r="C177" i="9"/>
  <c r="D177" i="9" s="1"/>
  <c r="L168" i="3"/>
  <c r="A178" i="9"/>
  <c r="U165" i="3"/>
  <c r="V165" i="3" s="1"/>
  <c r="AD165" i="3" s="1"/>
  <c r="AF169" i="3"/>
  <c r="AG169" i="3"/>
  <c r="F171" i="3"/>
  <c r="AB171" i="3" s="1"/>
  <c r="AE170" i="3"/>
  <c r="AN170" i="3"/>
  <c r="AO170" i="3" s="1"/>
  <c r="AQ170" i="3"/>
  <c r="H170" i="3"/>
  <c r="U164" i="3"/>
  <c r="V164" i="3" s="1"/>
  <c r="AD164" i="3" s="1"/>
  <c r="I170" i="3" l="1"/>
  <c r="AI170" i="3"/>
  <c r="AY174" i="8"/>
  <c r="N168" i="3"/>
  <c r="M168" i="3"/>
  <c r="S166" i="3"/>
  <c r="T166" i="3" s="1"/>
  <c r="W166" i="3"/>
  <c r="AP163" i="3"/>
  <c r="AT163" i="3"/>
  <c r="AR163" i="3"/>
  <c r="AS163" i="3" s="1"/>
  <c r="AJ164" i="3"/>
  <c r="AJ165" i="3"/>
  <c r="O168" i="3"/>
  <c r="R168" i="3" s="1"/>
  <c r="Z168" i="3" s="1"/>
  <c r="AP175" i="8"/>
  <c r="AM175" i="8"/>
  <c r="AN175" i="8"/>
  <c r="AH175" i="8"/>
  <c r="AQ175" i="8"/>
  <c r="AK175" i="8"/>
  <c r="AI175" i="8"/>
  <c r="AJ175" i="8"/>
  <c r="AL175" i="8"/>
  <c r="AR175" i="8"/>
  <c r="Q174" i="8"/>
  <c r="U174" i="8"/>
  <c r="AO174" i="8" s="1"/>
  <c r="U173" i="8"/>
  <c r="AO173" i="8" s="1"/>
  <c r="G917" i="3"/>
  <c r="K676" i="9"/>
  <c r="L676" i="9" s="1"/>
  <c r="I676" i="9"/>
  <c r="J676" i="9" s="1"/>
  <c r="N676" i="9" s="1"/>
  <c r="I677" i="9"/>
  <c r="J677" i="9" s="1"/>
  <c r="K677" i="9"/>
  <c r="L677" i="9" s="1"/>
  <c r="E678" i="9"/>
  <c r="F678" i="9" s="1"/>
  <c r="C678" i="9"/>
  <c r="D678" i="9" s="1"/>
  <c r="G678" i="9" s="1"/>
  <c r="A679" i="9"/>
  <c r="O675" i="9"/>
  <c r="Q675" i="9" s="1"/>
  <c r="P675" i="9"/>
  <c r="R675" i="9" s="1"/>
  <c r="AY173" i="8"/>
  <c r="R173" i="8"/>
  <c r="S173" i="8"/>
  <c r="S174" i="8"/>
  <c r="R174" i="8"/>
  <c r="O175" i="8"/>
  <c r="AS175" i="8"/>
  <c r="AV175" i="8" s="1"/>
  <c r="AW175" i="8" s="1"/>
  <c r="Q173" i="8"/>
  <c r="P173" i="8"/>
  <c r="AX175" i="8"/>
  <c r="V172" i="8"/>
  <c r="X172" i="8" s="1"/>
  <c r="F178" i="8"/>
  <c r="K176" i="8"/>
  <c r="L176" i="8" s="1"/>
  <c r="G176" i="8" s="1"/>
  <c r="H176" i="8" s="1"/>
  <c r="N176" i="8"/>
  <c r="D178" i="8"/>
  <c r="J177" i="8"/>
  <c r="C204" i="8"/>
  <c r="C205" i="8" s="1"/>
  <c r="B181" i="8"/>
  <c r="L169" i="3"/>
  <c r="G177" i="9"/>
  <c r="N175" i="9"/>
  <c r="P175" i="9" s="1"/>
  <c r="R175" i="9" s="1"/>
  <c r="I177" i="9"/>
  <c r="K177" i="9"/>
  <c r="I176" i="9"/>
  <c r="K176" i="9"/>
  <c r="L176" i="9" s="1"/>
  <c r="J176" i="9"/>
  <c r="L177" i="9"/>
  <c r="J177" i="9"/>
  <c r="N177" i="9" s="1"/>
  <c r="C178" i="9"/>
  <c r="D178" i="9" s="1"/>
  <c r="E178" i="9"/>
  <c r="F178" i="9" s="1"/>
  <c r="A179" i="9"/>
  <c r="AH169" i="3"/>
  <c r="F172" i="3"/>
  <c r="AB172" i="3" s="1"/>
  <c r="AQ171" i="3"/>
  <c r="AE171" i="3"/>
  <c r="AN171" i="3"/>
  <c r="AO171" i="3" s="1"/>
  <c r="H171" i="3"/>
  <c r="O167" i="3"/>
  <c r="R167" i="3" s="1"/>
  <c r="Z167" i="3" s="1"/>
  <c r="AF170" i="3"/>
  <c r="AG170" i="3"/>
  <c r="I171" i="3" l="1"/>
  <c r="AI171" i="3"/>
  <c r="U166" i="3"/>
  <c r="V166" i="3" s="1"/>
  <c r="M169" i="3"/>
  <c r="N169" i="3"/>
  <c r="AC167" i="3"/>
  <c r="S168" i="3"/>
  <c r="T168" i="3" s="1"/>
  <c r="AC168" i="3"/>
  <c r="AP165" i="3"/>
  <c r="AR165" i="3"/>
  <c r="AS165" i="3" s="1"/>
  <c r="AT165" i="3"/>
  <c r="AP164" i="3"/>
  <c r="AT164" i="3"/>
  <c r="AR164" i="3"/>
  <c r="AS164" i="3" s="1"/>
  <c r="L170" i="3"/>
  <c r="V174" i="8"/>
  <c r="X174" i="8" s="1"/>
  <c r="AH176" i="8"/>
  <c r="AI176" i="8"/>
  <c r="AJ176" i="8"/>
  <c r="AM176" i="8"/>
  <c r="AK176" i="8"/>
  <c r="AN176" i="8"/>
  <c r="AP176" i="8"/>
  <c r="AL176" i="8"/>
  <c r="AQ176" i="8"/>
  <c r="AR176" i="8"/>
  <c r="V173" i="8"/>
  <c r="X173" i="8" s="1"/>
  <c r="G918" i="3"/>
  <c r="A680" i="9"/>
  <c r="C679" i="9"/>
  <c r="D679" i="9" s="1"/>
  <c r="G679" i="9" s="1"/>
  <c r="E679" i="9"/>
  <c r="F679" i="9" s="1"/>
  <c r="O676" i="9"/>
  <c r="Q676" i="9" s="1"/>
  <c r="P676" i="9"/>
  <c r="R676" i="9" s="1"/>
  <c r="I678" i="9"/>
  <c r="J678" i="9" s="1"/>
  <c r="K678" i="9"/>
  <c r="L678" i="9" s="1"/>
  <c r="N677" i="9"/>
  <c r="S175" i="8"/>
  <c r="R175" i="8"/>
  <c r="P175" i="8"/>
  <c r="Q175" i="8"/>
  <c r="U175" i="8"/>
  <c r="AO175" i="8" s="1"/>
  <c r="O176" i="8"/>
  <c r="AX176" i="8"/>
  <c r="AY175" i="8"/>
  <c r="AS176" i="8"/>
  <c r="AV176" i="8" s="1"/>
  <c r="AW176" i="8" s="1"/>
  <c r="AY176" i="8" s="1"/>
  <c r="F179" i="8"/>
  <c r="K177" i="8"/>
  <c r="L177" i="8" s="1"/>
  <c r="G177" i="8" s="1"/>
  <c r="H177" i="8" s="1"/>
  <c r="N177" i="8"/>
  <c r="C206" i="8"/>
  <c r="B182" i="8"/>
  <c r="D179" i="8"/>
  <c r="J178" i="8"/>
  <c r="O177" i="9"/>
  <c r="Q177" i="9" s="1"/>
  <c r="O175" i="9"/>
  <c r="Q175" i="9" s="1"/>
  <c r="N176" i="9"/>
  <c r="P176" i="9" s="1"/>
  <c r="R176" i="9" s="1"/>
  <c r="G178" i="9"/>
  <c r="C179" i="9"/>
  <c r="D179" i="9" s="1"/>
  <c r="E179" i="9"/>
  <c r="F179" i="9" s="1"/>
  <c r="AH170" i="3"/>
  <c r="W168" i="3"/>
  <c r="A180" i="9"/>
  <c r="AF171" i="3"/>
  <c r="AG171" i="3"/>
  <c r="F173" i="3"/>
  <c r="AB173" i="3" s="1"/>
  <c r="AQ172" i="3"/>
  <c r="AE172" i="3"/>
  <c r="AN172" i="3"/>
  <c r="AO172" i="3" s="1"/>
  <c r="H172" i="3"/>
  <c r="S167" i="3"/>
  <c r="T167" i="3" s="1"/>
  <c r="W167" i="3"/>
  <c r="I172" i="3" l="1"/>
  <c r="AI172" i="3"/>
  <c r="AD166" i="3"/>
  <c r="AJ166" i="3" s="1"/>
  <c r="U168" i="3"/>
  <c r="V168" i="3" s="1"/>
  <c r="M170" i="3"/>
  <c r="N170" i="3"/>
  <c r="O169" i="3"/>
  <c r="R169" i="3" s="1"/>
  <c r="AX177" i="8"/>
  <c r="AM177" i="8"/>
  <c r="AN177" i="8"/>
  <c r="AQ177" i="8"/>
  <c r="AR177" i="8"/>
  <c r="AP177" i="8"/>
  <c r="AI177" i="8"/>
  <c r="AH177" i="8"/>
  <c r="AJ177" i="8"/>
  <c r="AK177" i="8"/>
  <c r="AL177" i="8"/>
  <c r="V175" i="8"/>
  <c r="X175" i="8" s="1"/>
  <c r="G919" i="3"/>
  <c r="O677" i="9"/>
  <c r="Q677" i="9" s="1"/>
  <c r="P677" i="9"/>
  <c r="R677" i="9" s="1"/>
  <c r="N678" i="9"/>
  <c r="I679" i="9"/>
  <c r="J679" i="9" s="1"/>
  <c r="K679" i="9"/>
  <c r="L679" i="9" s="1"/>
  <c r="A681" i="9"/>
  <c r="C680" i="9"/>
  <c r="D680" i="9" s="1"/>
  <c r="E680" i="9"/>
  <c r="F680" i="9" s="1"/>
  <c r="AG173" i="8"/>
  <c r="AC173" i="8"/>
  <c r="R176" i="8"/>
  <c r="S176" i="8"/>
  <c r="AF173" i="8"/>
  <c r="AT173" i="8" s="1"/>
  <c r="Q176" i="8"/>
  <c r="P176" i="8"/>
  <c r="U176" i="8"/>
  <c r="AO176" i="8" s="1"/>
  <c r="O177" i="8"/>
  <c r="U177" i="8" s="1"/>
  <c r="AO177" i="8" s="1"/>
  <c r="AG172" i="8"/>
  <c r="AF172" i="8"/>
  <c r="AT172" i="8" s="1"/>
  <c r="AC172" i="8"/>
  <c r="Z172" i="8"/>
  <c r="AG174" i="8"/>
  <c r="AS177" i="8"/>
  <c r="AV177" i="8" s="1"/>
  <c r="AW177" i="8" s="1"/>
  <c r="AF174" i="8"/>
  <c r="AT174" i="8" s="1"/>
  <c r="AC174" i="8"/>
  <c r="Z174" i="8"/>
  <c r="C207" i="8"/>
  <c r="C208" i="8" s="1"/>
  <c r="C209" i="8" s="1"/>
  <c r="B183" i="8"/>
  <c r="K178" i="8"/>
  <c r="L178" i="8" s="1"/>
  <c r="G178" i="8" s="1"/>
  <c r="H178" i="8" s="1"/>
  <c r="N178" i="8"/>
  <c r="D180" i="8"/>
  <c r="J179" i="8"/>
  <c r="F180" i="8"/>
  <c r="P177" i="9"/>
  <c r="R177" i="9" s="1"/>
  <c r="O176" i="9"/>
  <c r="Q176" i="9" s="1"/>
  <c r="I178" i="9"/>
  <c r="J178" i="9" s="1"/>
  <c r="K178" i="9"/>
  <c r="L178" i="9" s="1"/>
  <c r="G179" i="9"/>
  <c r="E180" i="9"/>
  <c r="F180" i="9" s="1"/>
  <c r="C180" i="9"/>
  <c r="D180" i="9" s="1"/>
  <c r="G180" i="9" s="1"/>
  <c r="A181" i="9"/>
  <c r="U167" i="3"/>
  <c r="V167" i="3" s="1"/>
  <c r="AD167" i="3" s="1"/>
  <c r="F174" i="3"/>
  <c r="AB174" i="3" s="1"/>
  <c r="AE173" i="3"/>
  <c r="AN173" i="3"/>
  <c r="AO173" i="3" s="1"/>
  <c r="AQ173" i="3"/>
  <c r="H173" i="3"/>
  <c r="AH171" i="3"/>
  <c r="AF172" i="3"/>
  <c r="AG172" i="3"/>
  <c r="L171" i="3"/>
  <c r="I173" i="3" l="1"/>
  <c r="AI173" i="3"/>
  <c r="AY177" i="8"/>
  <c r="AR166" i="3"/>
  <c r="AS166" i="3" s="1"/>
  <c r="AT166" i="3"/>
  <c r="AP166" i="3"/>
  <c r="AD168" i="3"/>
  <c r="AJ168" i="3" s="1"/>
  <c r="W169" i="3"/>
  <c r="Z169" i="3"/>
  <c r="O170" i="3"/>
  <c r="R170" i="3" s="1"/>
  <c r="Z170" i="3" s="1"/>
  <c r="AC169" i="3"/>
  <c r="S169" i="3"/>
  <c r="T169" i="3" s="1"/>
  <c r="M171" i="3"/>
  <c r="N171" i="3"/>
  <c r="AC170" i="3"/>
  <c r="AJ167" i="3"/>
  <c r="AH178" i="8"/>
  <c r="AJ178" i="8"/>
  <c r="AK178" i="8"/>
  <c r="AP178" i="8"/>
  <c r="AR178" i="8"/>
  <c r="AM178" i="8"/>
  <c r="AN178" i="8"/>
  <c r="AI178" i="8"/>
  <c r="AL178" i="8"/>
  <c r="AQ178" i="8"/>
  <c r="G920" i="3"/>
  <c r="E681" i="9"/>
  <c r="F681" i="9" s="1"/>
  <c r="A682" i="9"/>
  <c r="C681" i="9"/>
  <c r="D681" i="9" s="1"/>
  <c r="G681" i="9" s="1"/>
  <c r="G680" i="9"/>
  <c r="N679" i="9"/>
  <c r="P678" i="9"/>
  <c r="R678" i="9" s="1"/>
  <c r="O678" i="9"/>
  <c r="Q678" i="9" s="1"/>
  <c r="V176" i="8"/>
  <c r="X176" i="8" s="1"/>
  <c r="P177" i="8"/>
  <c r="R177" i="8"/>
  <c r="S177" i="8"/>
  <c r="AS178" i="8"/>
  <c r="AV178" i="8" s="1"/>
  <c r="AW178" i="8" s="1"/>
  <c r="Q177" i="8"/>
  <c r="O178" i="8"/>
  <c r="P178" i="8" s="1"/>
  <c r="AX178" i="8"/>
  <c r="AG175" i="8"/>
  <c r="AC175" i="8"/>
  <c r="AF175" i="8"/>
  <c r="AT175" i="8" s="1"/>
  <c r="V177" i="8"/>
  <c r="X177" i="8" s="1"/>
  <c r="B184" i="8"/>
  <c r="F181" i="8"/>
  <c r="Z175" i="8"/>
  <c r="C210" i="8"/>
  <c r="K179" i="8"/>
  <c r="N179" i="8"/>
  <c r="D181" i="8"/>
  <c r="J180" i="8"/>
  <c r="L172" i="3"/>
  <c r="N178" i="9"/>
  <c r="P178" i="9" s="1"/>
  <c r="R178" i="9" s="1"/>
  <c r="I180" i="9"/>
  <c r="K180" i="9"/>
  <c r="L180" i="9" s="1"/>
  <c r="I179" i="9"/>
  <c r="K179" i="9"/>
  <c r="L179" i="9" s="1"/>
  <c r="J180" i="9"/>
  <c r="J179" i="9"/>
  <c r="C181" i="9"/>
  <c r="D181" i="9" s="1"/>
  <c r="E181" i="9"/>
  <c r="F181" i="9" s="1"/>
  <c r="A182" i="9"/>
  <c r="AH172" i="3"/>
  <c r="AF173" i="3"/>
  <c r="AG173" i="3"/>
  <c r="F175" i="3"/>
  <c r="AB175" i="3" s="1"/>
  <c r="AE174" i="3"/>
  <c r="AN174" i="3"/>
  <c r="AO174" i="3" s="1"/>
  <c r="AQ174" i="3"/>
  <c r="H174" i="3"/>
  <c r="S170" i="3"/>
  <c r="T170" i="3" s="1"/>
  <c r="W170" i="3" l="1"/>
  <c r="I174" i="3"/>
  <c r="AI174" i="3"/>
  <c r="AP168" i="3"/>
  <c r="AT168" i="3"/>
  <c r="U169" i="3"/>
  <c r="V169" i="3" s="1"/>
  <c r="AD169" i="3" s="1"/>
  <c r="M172" i="3"/>
  <c r="N172" i="3"/>
  <c r="O171" i="3"/>
  <c r="R171" i="3" s="1"/>
  <c r="Z171" i="3" s="1"/>
  <c r="AP167" i="3"/>
  <c r="AR168" i="3"/>
  <c r="AS168" i="3" s="1"/>
  <c r="AR167" i="3"/>
  <c r="AS167" i="3" s="1"/>
  <c r="AT167" i="3"/>
  <c r="AJ169" i="3"/>
  <c r="O172" i="3"/>
  <c r="R172" i="3" s="1"/>
  <c r="Z172" i="3" s="1"/>
  <c r="Q178" i="8"/>
  <c r="AY178" i="8"/>
  <c r="U178" i="8"/>
  <c r="AO178" i="8" s="1"/>
  <c r="G921" i="3"/>
  <c r="K680" i="9"/>
  <c r="L680" i="9" s="1"/>
  <c r="I680" i="9"/>
  <c r="J680" i="9" s="1"/>
  <c r="N680" i="9" s="1"/>
  <c r="A683" i="9"/>
  <c r="C682" i="9"/>
  <c r="D682" i="9" s="1"/>
  <c r="E682" i="9"/>
  <c r="F682" i="9" s="1"/>
  <c r="O679" i="9"/>
  <c r="Q679" i="9" s="1"/>
  <c r="P679" i="9"/>
  <c r="R679" i="9" s="1"/>
  <c r="K681" i="9"/>
  <c r="L681" i="9" s="1"/>
  <c r="I681" i="9"/>
  <c r="J681" i="9" s="1"/>
  <c r="N681" i="9" s="1"/>
  <c r="R178" i="8"/>
  <c r="S178" i="8"/>
  <c r="AG176" i="8"/>
  <c r="L179" i="8"/>
  <c r="G179" i="8" s="1"/>
  <c r="H179" i="8" s="1"/>
  <c r="AF176" i="8"/>
  <c r="AT176" i="8" s="1"/>
  <c r="AC176" i="8"/>
  <c r="Z176" i="8"/>
  <c r="K180" i="8"/>
  <c r="L180" i="8" s="1"/>
  <c r="G180" i="8" s="1"/>
  <c r="H180" i="8" s="1"/>
  <c r="N180" i="8"/>
  <c r="C211" i="8"/>
  <c r="C212" i="8" s="1"/>
  <c r="F182" i="8"/>
  <c r="B185" i="8"/>
  <c r="D182" i="8"/>
  <c r="J181" i="8"/>
  <c r="O178" i="9"/>
  <c r="Q178" i="9" s="1"/>
  <c r="Q91" i="8"/>
  <c r="AI91" i="8" s="1"/>
  <c r="AR91" i="8" s="1"/>
  <c r="P85" i="8"/>
  <c r="Q92" i="8"/>
  <c r="AI92" i="8" s="1"/>
  <c r="AR92" i="8" s="1"/>
  <c r="P86" i="8"/>
  <c r="Q93" i="8"/>
  <c r="AI93" i="8" s="1"/>
  <c r="AR93" i="8" s="1"/>
  <c r="P87" i="8"/>
  <c r="Q94" i="8"/>
  <c r="AI94" i="8" s="1"/>
  <c r="AR94" i="8" s="1"/>
  <c r="P88" i="8"/>
  <c r="P90" i="8"/>
  <c r="P91" i="8"/>
  <c r="Q88" i="8"/>
  <c r="AI88" i="8" s="1"/>
  <c r="AR88" i="8" s="1"/>
  <c r="P92" i="8"/>
  <c r="Q86" i="8"/>
  <c r="AI86" i="8" s="1"/>
  <c r="AR86" i="8" s="1"/>
  <c r="Q90" i="8"/>
  <c r="AI90" i="8" s="1"/>
  <c r="AR90" i="8" s="1"/>
  <c r="P93" i="8"/>
  <c r="Q85" i="8"/>
  <c r="AI85" i="8" s="1"/>
  <c r="AR85" i="8" s="1"/>
  <c r="P94" i="8"/>
  <c r="P89" i="8"/>
  <c r="Q87" i="8"/>
  <c r="AI87" i="8" s="1"/>
  <c r="AR87" i="8" s="1"/>
  <c r="Q89" i="8"/>
  <c r="AI89" i="8" s="1"/>
  <c r="AR89" i="8" s="1"/>
  <c r="P84" i="8"/>
  <c r="N179" i="9"/>
  <c r="P179" i="9" s="1"/>
  <c r="R179" i="9" s="1"/>
  <c r="N180" i="9"/>
  <c r="G181" i="9"/>
  <c r="C182" i="9"/>
  <c r="D182" i="9" s="1"/>
  <c r="E182" i="9"/>
  <c r="F182" i="9" s="1"/>
  <c r="A183" i="9"/>
  <c r="AH173" i="3"/>
  <c r="U170" i="3"/>
  <c r="V170" i="3" s="1"/>
  <c r="AD170" i="3" s="1"/>
  <c r="AG174" i="3"/>
  <c r="AF174" i="3"/>
  <c r="F176" i="3"/>
  <c r="AB176" i="3" s="1"/>
  <c r="AE175" i="3"/>
  <c r="AN175" i="3"/>
  <c r="AO175" i="3" s="1"/>
  <c r="AQ175" i="3"/>
  <c r="H175" i="3"/>
  <c r="L173" i="3"/>
  <c r="I175" i="3" l="1"/>
  <c r="AI175" i="3"/>
  <c r="N173" i="3"/>
  <c r="M173" i="3"/>
  <c r="AC172" i="3"/>
  <c r="S172" i="3"/>
  <c r="T172" i="3" s="1"/>
  <c r="W172" i="3"/>
  <c r="AP169" i="3"/>
  <c r="AT169" i="3"/>
  <c r="AR169" i="3"/>
  <c r="AS169" i="3" s="1"/>
  <c r="AJ170" i="3"/>
  <c r="AP170" i="3" s="1"/>
  <c r="AG92" i="8"/>
  <c r="AH92" i="8"/>
  <c r="AG85" i="8"/>
  <c r="AH85" i="8"/>
  <c r="AG90" i="8"/>
  <c r="AH90" i="8"/>
  <c r="AG86" i="8"/>
  <c r="AH86" i="8"/>
  <c r="AG87" i="8"/>
  <c r="AH87" i="8"/>
  <c r="AG93" i="8"/>
  <c r="AH93" i="8"/>
  <c r="AG91" i="8"/>
  <c r="AH91" i="8"/>
  <c r="AG88" i="8"/>
  <c r="AH88" i="8"/>
  <c r="AG89" i="8"/>
  <c r="AH89" i="8"/>
  <c r="AG94" i="8"/>
  <c r="AH94" i="8"/>
  <c r="AK179" i="8"/>
  <c r="AL179" i="8"/>
  <c r="AP179" i="8"/>
  <c r="AQ179" i="8"/>
  <c r="AR179" i="8"/>
  <c r="AN179" i="8"/>
  <c r="AI179" i="8"/>
  <c r="AJ179" i="8"/>
  <c r="AH179" i="8"/>
  <c r="AM179" i="8"/>
  <c r="AG84" i="8"/>
  <c r="AH84" i="8"/>
  <c r="AM180" i="8"/>
  <c r="AN180" i="8"/>
  <c r="AQ180" i="8"/>
  <c r="AR180" i="8"/>
  <c r="AI180" i="8"/>
  <c r="AL180" i="8"/>
  <c r="AH180" i="8"/>
  <c r="AJ180" i="8"/>
  <c r="AK180" i="8"/>
  <c r="AP180" i="8"/>
  <c r="V178" i="8"/>
  <c r="X178" i="8" s="1"/>
  <c r="G922" i="3"/>
  <c r="G682" i="9"/>
  <c r="C683" i="9"/>
  <c r="D683" i="9" s="1"/>
  <c r="A684" i="9"/>
  <c r="E683" i="9"/>
  <c r="F683" i="9" s="1"/>
  <c r="O680" i="9"/>
  <c r="Q680" i="9" s="1"/>
  <c r="P680" i="9"/>
  <c r="R680" i="9" s="1"/>
  <c r="P681" i="9"/>
  <c r="R681" i="9" s="1"/>
  <c r="O681" i="9"/>
  <c r="Q681" i="9" s="1"/>
  <c r="AS180" i="8"/>
  <c r="AV180" i="8" s="1"/>
  <c r="AW180" i="8" s="1"/>
  <c r="AX180" i="8"/>
  <c r="O180" i="8"/>
  <c r="Q180" i="8" s="1"/>
  <c r="AG177" i="8"/>
  <c r="AX179" i="8"/>
  <c r="AS179" i="8"/>
  <c r="AV179" i="8" s="1"/>
  <c r="AW179" i="8" s="1"/>
  <c r="O179" i="8"/>
  <c r="AF177" i="8"/>
  <c r="AT177" i="8" s="1"/>
  <c r="AC177" i="8"/>
  <c r="AC94" i="8"/>
  <c r="AF94" i="8"/>
  <c r="AT94" i="8" s="1"/>
  <c r="AC91" i="8"/>
  <c r="AF91" i="8"/>
  <c r="AT91" i="8" s="1"/>
  <c r="AC88" i="8"/>
  <c r="AF88" i="8"/>
  <c r="AT88" i="8" s="1"/>
  <c r="AC87" i="8"/>
  <c r="AF87" i="8"/>
  <c r="AT87" i="8" s="1"/>
  <c r="AC93" i="8"/>
  <c r="AF93" i="8"/>
  <c r="AT93" i="8" s="1"/>
  <c r="AC86" i="8"/>
  <c r="AF86" i="8"/>
  <c r="AT86" i="8" s="1"/>
  <c r="AF89" i="8"/>
  <c r="AT89" i="8" s="1"/>
  <c r="AC89" i="8"/>
  <c r="AC90" i="8"/>
  <c r="AF90" i="8"/>
  <c r="AT90" i="8" s="1"/>
  <c r="AC92" i="8"/>
  <c r="AF92" i="8"/>
  <c r="AT92" i="8" s="1"/>
  <c r="AC85" i="8"/>
  <c r="AF85" i="8"/>
  <c r="AT85" i="8" s="1"/>
  <c r="AC84" i="8"/>
  <c r="AF84" i="8"/>
  <c r="AT84" i="8" s="1"/>
  <c r="F183" i="8"/>
  <c r="C213" i="8"/>
  <c r="C214" i="8" s="1"/>
  <c r="Z177" i="8"/>
  <c r="K181" i="8"/>
  <c r="N181" i="8"/>
  <c r="D183" i="8"/>
  <c r="J182" i="8"/>
  <c r="B186" i="8"/>
  <c r="AH174" i="3"/>
  <c r="P180" i="9"/>
  <c r="P82" i="8"/>
  <c r="P83" i="8"/>
  <c r="Q84" i="8"/>
  <c r="AI84" i="8" s="1"/>
  <c r="AR84" i="8" s="1"/>
  <c r="O180" i="9"/>
  <c r="O179" i="9"/>
  <c r="I181" i="9"/>
  <c r="J181" i="9" s="1"/>
  <c r="K181" i="9"/>
  <c r="L181" i="9" s="1"/>
  <c r="G182" i="9"/>
  <c r="C183" i="9"/>
  <c r="D183" i="9" s="1"/>
  <c r="E183" i="9"/>
  <c r="F183" i="9" s="1"/>
  <c r="A184" i="9"/>
  <c r="F177" i="3"/>
  <c r="AB177" i="3" s="1"/>
  <c r="AQ176" i="3"/>
  <c r="AE176" i="3"/>
  <c r="AN176" i="3"/>
  <c r="AO176" i="3" s="1"/>
  <c r="H176" i="3"/>
  <c r="AF175" i="3"/>
  <c r="AG175" i="3"/>
  <c r="L174" i="3"/>
  <c r="I176" i="3" l="1"/>
  <c r="AI176" i="3"/>
  <c r="U172" i="3"/>
  <c r="V172" i="3" s="1"/>
  <c r="N174" i="3"/>
  <c r="M174" i="3"/>
  <c r="S171" i="3"/>
  <c r="W171" i="3"/>
  <c r="AC171" i="3"/>
  <c r="AT170" i="3"/>
  <c r="AR170" i="3"/>
  <c r="AS170" i="3" s="1"/>
  <c r="L175" i="3"/>
  <c r="AG82" i="8"/>
  <c r="AH82" i="8"/>
  <c r="AG83" i="8"/>
  <c r="AH83" i="8"/>
  <c r="AY179" i="8"/>
  <c r="U180" i="8"/>
  <c r="P180" i="8"/>
  <c r="AY180" i="8"/>
  <c r="G923" i="3"/>
  <c r="G683" i="9"/>
  <c r="A685" i="9"/>
  <c r="C684" i="9"/>
  <c r="D684" i="9" s="1"/>
  <c r="E684" i="9"/>
  <c r="F684" i="9" s="1"/>
  <c r="K682" i="9"/>
  <c r="L682" i="9" s="1"/>
  <c r="I682" i="9"/>
  <c r="J682" i="9" s="1"/>
  <c r="N682" i="9" s="1"/>
  <c r="R180" i="8"/>
  <c r="S180" i="8"/>
  <c r="R179" i="8"/>
  <c r="S179" i="8"/>
  <c r="Q179" i="8"/>
  <c r="P179" i="8"/>
  <c r="U179" i="8"/>
  <c r="AO179" i="8" s="1"/>
  <c r="AG178" i="8"/>
  <c r="L181" i="8"/>
  <c r="G181" i="8" s="1"/>
  <c r="H181" i="8" s="1"/>
  <c r="AC178" i="8"/>
  <c r="AF178" i="8"/>
  <c r="AT178" i="8" s="1"/>
  <c r="AC83" i="8"/>
  <c r="AF83" i="8"/>
  <c r="AT83" i="8" s="1"/>
  <c r="AC82" i="8"/>
  <c r="AF82" i="8"/>
  <c r="AT82" i="8" s="1"/>
  <c r="F184" i="8"/>
  <c r="Z178" i="8"/>
  <c r="B187" i="8"/>
  <c r="C215" i="8"/>
  <c r="K182" i="8"/>
  <c r="L182" i="8" s="1"/>
  <c r="G182" i="8" s="1"/>
  <c r="H182" i="8" s="1"/>
  <c r="N182" i="8"/>
  <c r="D184" i="8"/>
  <c r="J183" i="8"/>
  <c r="O173" i="3"/>
  <c r="R173" i="3" s="1"/>
  <c r="Z173" i="3" s="1"/>
  <c r="R180" i="9"/>
  <c r="Q179" i="9"/>
  <c r="Q83" i="8"/>
  <c r="AI83" i="8" s="1"/>
  <c r="AR83" i="8" s="1"/>
  <c r="Q180" i="9"/>
  <c r="Q82" i="8"/>
  <c r="AI82" i="8" s="1"/>
  <c r="AR82" i="8" s="1"/>
  <c r="K182" i="9"/>
  <c r="L182" i="9" s="1"/>
  <c r="I182" i="9"/>
  <c r="J182" i="9"/>
  <c r="N181" i="9"/>
  <c r="G183" i="9"/>
  <c r="E184" i="9"/>
  <c r="F184" i="9" s="1"/>
  <c r="C184" i="9"/>
  <c r="D184" i="9" s="1"/>
  <c r="A185" i="9"/>
  <c r="AH175" i="3"/>
  <c r="AF176" i="3"/>
  <c r="AG176" i="3"/>
  <c r="F178" i="3"/>
  <c r="AB178" i="3" s="1"/>
  <c r="AQ177" i="3"/>
  <c r="AN177" i="3"/>
  <c r="AO177" i="3" s="1"/>
  <c r="AE177" i="3"/>
  <c r="H177" i="3"/>
  <c r="I177" i="3" l="1"/>
  <c r="AI177" i="3"/>
  <c r="AD172" i="3"/>
  <c r="AJ172" i="3" s="1"/>
  <c r="N175" i="3"/>
  <c r="M175" i="3"/>
  <c r="T171" i="3"/>
  <c r="U171" i="3"/>
  <c r="S173" i="3"/>
  <c r="T173" i="3" s="1"/>
  <c r="AC173" i="3"/>
  <c r="L176" i="3"/>
  <c r="AI181" i="8"/>
  <c r="AJ181" i="8"/>
  <c r="AM181" i="8"/>
  <c r="AN181" i="8"/>
  <c r="AH181" i="8"/>
  <c r="AL181" i="8"/>
  <c r="AK181" i="8"/>
  <c r="AP181" i="8"/>
  <c r="AQ181" i="8"/>
  <c r="AR181" i="8"/>
  <c r="V180" i="8"/>
  <c r="X180" i="8" s="1"/>
  <c r="AO180" i="8"/>
  <c r="AX182" i="8"/>
  <c r="AR182" i="8"/>
  <c r="AP182" i="8"/>
  <c r="AI182" i="8"/>
  <c r="AQ182" i="8"/>
  <c r="AK182" i="8"/>
  <c r="AH182" i="8"/>
  <c r="AJ182" i="8"/>
  <c r="AL182" i="8"/>
  <c r="AM182" i="8"/>
  <c r="AN182" i="8"/>
  <c r="G924" i="3"/>
  <c r="P682" i="9"/>
  <c r="R682" i="9" s="1"/>
  <c r="O682" i="9"/>
  <c r="Q682" i="9" s="1"/>
  <c r="A686" i="9"/>
  <c r="E685" i="9"/>
  <c r="F685" i="9" s="1"/>
  <c r="C685" i="9"/>
  <c r="D685" i="9" s="1"/>
  <c r="G685" i="9" s="1"/>
  <c r="G684" i="9"/>
  <c r="K683" i="9"/>
  <c r="L683" i="9" s="1"/>
  <c r="I683" i="9"/>
  <c r="J683" i="9" s="1"/>
  <c r="N683" i="9" s="1"/>
  <c r="O182" i="8"/>
  <c r="P182" i="8" s="1"/>
  <c r="AS181" i="8"/>
  <c r="AV181" i="8" s="1"/>
  <c r="AW181" i="8" s="1"/>
  <c r="AX181" i="8"/>
  <c r="AS182" i="8"/>
  <c r="AV182" i="8" s="1"/>
  <c r="AW182" i="8" s="1"/>
  <c r="AY182" i="8" s="1"/>
  <c r="V179" i="8"/>
  <c r="X179" i="8" s="1"/>
  <c r="O181" i="8"/>
  <c r="D185" i="8"/>
  <c r="J184" i="8"/>
  <c r="F185" i="8"/>
  <c r="K183" i="8"/>
  <c r="L183" i="8" s="1"/>
  <c r="G183" i="8" s="1"/>
  <c r="H183" i="8" s="1"/>
  <c r="N183" i="8"/>
  <c r="C216" i="8"/>
  <c r="B188" i="8"/>
  <c r="W173" i="3"/>
  <c r="P181" i="9"/>
  <c r="R181" i="9" s="1"/>
  <c r="P81" i="8"/>
  <c r="O181" i="9"/>
  <c r="G184" i="9"/>
  <c r="I184" i="9" s="1"/>
  <c r="J184" i="9" s="1"/>
  <c r="I183" i="9"/>
  <c r="K183" i="9"/>
  <c r="L183" i="9"/>
  <c r="J183" i="9"/>
  <c r="N183" i="9" s="1"/>
  <c r="N182" i="9"/>
  <c r="C185" i="9"/>
  <c r="D185" i="9" s="1"/>
  <c r="E185" i="9"/>
  <c r="F185" i="9" s="1"/>
  <c r="A186" i="9"/>
  <c r="AH176" i="3"/>
  <c r="F179" i="3"/>
  <c r="AB179" i="3" s="1"/>
  <c r="AE178" i="3"/>
  <c r="AN178" i="3"/>
  <c r="AQ178" i="3"/>
  <c r="H178" i="3"/>
  <c r="O174" i="3"/>
  <c r="R174" i="3" s="1"/>
  <c r="Z174" i="3" s="1"/>
  <c r="AG177" i="3"/>
  <c r="AF177" i="3"/>
  <c r="I178" i="3" l="1"/>
  <c r="AI178" i="3"/>
  <c r="AP172" i="3"/>
  <c r="AT172" i="3"/>
  <c r="O175" i="3"/>
  <c r="R175" i="3" s="1"/>
  <c r="U173" i="3"/>
  <c r="V173" i="3" s="1"/>
  <c r="M176" i="3"/>
  <c r="N176" i="3"/>
  <c r="O176" i="3" s="1"/>
  <c r="R176" i="3" s="1"/>
  <c r="Z176" i="3" s="1"/>
  <c r="V171" i="3"/>
  <c r="AC174" i="3"/>
  <c r="AG81" i="8"/>
  <c r="AH81" i="8"/>
  <c r="AH183" i="8"/>
  <c r="AK183" i="8"/>
  <c r="AL183" i="8"/>
  <c r="AM183" i="8"/>
  <c r="AP183" i="8"/>
  <c r="AJ183" i="8"/>
  <c r="AN183" i="8"/>
  <c r="AI183" i="8"/>
  <c r="AR183" i="8"/>
  <c r="AQ183" i="8"/>
  <c r="U182" i="8"/>
  <c r="AO182" i="8" s="1"/>
  <c r="Q182" i="8"/>
  <c r="AY181" i="8"/>
  <c r="G925" i="3"/>
  <c r="K685" i="9"/>
  <c r="L685" i="9" s="1"/>
  <c r="I685" i="9"/>
  <c r="J685" i="9" s="1"/>
  <c r="N685" i="9" s="1"/>
  <c r="E686" i="9"/>
  <c r="F686" i="9" s="1"/>
  <c r="A687" i="9"/>
  <c r="C686" i="9"/>
  <c r="D686" i="9" s="1"/>
  <c r="G686" i="9" s="1"/>
  <c r="P683" i="9"/>
  <c r="R683" i="9" s="1"/>
  <c r="O683" i="9"/>
  <c r="Q683" i="9" s="1"/>
  <c r="K684" i="9"/>
  <c r="L684" i="9" s="1"/>
  <c r="I684" i="9"/>
  <c r="J684" i="9" s="1"/>
  <c r="N684" i="9" s="1"/>
  <c r="S181" i="8"/>
  <c r="R181" i="8"/>
  <c r="S182" i="8"/>
  <c r="R182" i="8"/>
  <c r="AS183" i="8"/>
  <c r="AV183" i="8" s="1"/>
  <c r="AW183" i="8" s="1"/>
  <c r="O183" i="8"/>
  <c r="P183" i="8" s="1"/>
  <c r="AG180" i="8"/>
  <c r="P181" i="8"/>
  <c r="Q181" i="8"/>
  <c r="U181" i="8"/>
  <c r="AO181" i="8" s="1"/>
  <c r="AX183" i="8"/>
  <c r="AF180" i="8"/>
  <c r="AT180" i="8" s="1"/>
  <c r="AC180" i="8"/>
  <c r="AC81" i="8"/>
  <c r="AF81" i="8"/>
  <c r="AT81" i="8" s="1"/>
  <c r="D186" i="8"/>
  <c r="J185" i="8"/>
  <c r="B189" i="8"/>
  <c r="C217" i="8"/>
  <c r="C218" i="8" s="1"/>
  <c r="Z180" i="8"/>
  <c r="F186" i="8"/>
  <c r="K184" i="8"/>
  <c r="L184" i="8" s="1"/>
  <c r="G184" i="8" s="1"/>
  <c r="H184" i="8" s="1"/>
  <c r="N184" i="8"/>
  <c r="AO178" i="3"/>
  <c r="P182" i="9"/>
  <c r="R182" i="9" s="1"/>
  <c r="P80" i="8"/>
  <c r="Q181" i="9"/>
  <c r="Q81" i="8"/>
  <c r="AI81" i="8" s="1"/>
  <c r="AR81" i="8" s="1"/>
  <c r="P183" i="9"/>
  <c r="R183" i="9" s="1"/>
  <c r="O182" i="9"/>
  <c r="O183" i="9"/>
  <c r="Q183" i="9" s="1"/>
  <c r="K184" i="9"/>
  <c r="L184" i="9" s="1"/>
  <c r="N184" i="9" s="1"/>
  <c r="P184" i="9" s="1"/>
  <c r="R184" i="9" s="1"/>
  <c r="G185" i="9"/>
  <c r="C186" i="9"/>
  <c r="D186" i="9" s="1"/>
  <c r="E186" i="9"/>
  <c r="F186" i="9" s="1"/>
  <c r="A187" i="9"/>
  <c r="AH177" i="3"/>
  <c r="L177" i="3"/>
  <c r="S174" i="3"/>
  <c r="T174" i="3" s="1"/>
  <c r="W174" i="3"/>
  <c r="AG178" i="3"/>
  <c r="AF178" i="3"/>
  <c r="F180" i="3"/>
  <c r="AB180" i="3" s="1"/>
  <c r="AE179" i="3"/>
  <c r="AN179" i="3"/>
  <c r="AO179" i="3" s="1"/>
  <c r="AQ179" i="3"/>
  <c r="H179" i="3"/>
  <c r="I179" i="3" l="1"/>
  <c r="AI179" i="3"/>
  <c r="AD173" i="3"/>
  <c r="AJ173" i="3" s="1"/>
  <c r="AD171" i="3"/>
  <c r="AJ171" i="3" s="1"/>
  <c r="S175" i="3"/>
  <c r="T175" i="3" s="1"/>
  <c r="Z175" i="3"/>
  <c r="AC175" i="3"/>
  <c r="W175" i="3"/>
  <c r="U175" i="3"/>
  <c r="V175" i="3" s="1"/>
  <c r="AD175" i="3" s="1"/>
  <c r="AJ175" i="3" s="1"/>
  <c r="M177" i="3"/>
  <c r="N177" i="3"/>
  <c r="AC176" i="3"/>
  <c r="AH178" i="3"/>
  <c r="AG80" i="8"/>
  <c r="AH80" i="8"/>
  <c r="AP184" i="8"/>
  <c r="AQ184" i="8"/>
  <c r="AI184" i="8"/>
  <c r="AL184" i="8"/>
  <c r="AR184" i="8"/>
  <c r="AH184" i="8"/>
  <c r="AJ184" i="8"/>
  <c r="AM184" i="8"/>
  <c r="AK184" i="8"/>
  <c r="AN184" i="8"/>
  <c r="V182" i="8"/>
  <c r="X182" i="8" s="1"/>
  <c r="Q183" i="8"/>
  <c r="U183" i="8"/>
  <c r="G926" i="3"/>
  <c r="O684" i="9"/>
  <c r="Q684" i="9" s="1"/>
  <c r="P684" i="9"/>
  <c r="R684" i="9" s="1"/>
  <c r="O685" i="9"/>
  <c r="Q685" i="9" s="1"/>
  <c r="P685" i="9"/>
  <c r="R685" i="9" s="1"/>
  <c r="I686" i="9"/>
  <c r="J686" i="9" s="1"/>
  <c r="K686" i="9"/>
  <c r="L686" i="9" s="1"/>
  <c r="C687" i="9"/>
  <c r="D687" i="9" s="1"/>
  <c r="E687" i="9"/>
  <c r="F687" i="9" s="1"/>
  <c r="A688" i="9"/>
  <c r="AY183" i="8"/>
  <c r="S183" i="8"/>
  <c r="R183" i="8"/>
  <c r="AG179" i="8"/>
  <c r="Z179" i="8"/>
  <c r="AF179" i="8"/>
  <c r="AT179" i="8" s="1"/>
  <c r="AC179" i="8"/>
  <c r="O184" i="8"/>
  <c r="V181" i="8"/>
  <c r="X181" i="8" s="1"/>
  <c r="AS184" i="8"/>
  <c r="AX184" i="8"/>
  <c r="AF80" i="8"/>
  <c r="AT80" i="8" s="1"/>
  <c r="AC80" i="8"/>
  <c r="F187" i="8"/>
  <c r="B190" i="8"/>
  <c r="K185" i="8"/>
  <c r="L185" i="8" s="1"/>
  <c r="G185" i="8" s="1"/>
  <c r="H185" i="8" s="1"/>
  <c r="N185" i="8"/>
  <c r="D187" i="8"/>
  <c r="J186" i="8"/>
  <c r="C219" i="8"/>
  <c r="Q182" i="9"/>
  <c r="Q80" i="8"/>
  <c r="AI80" i="8" s="1"/>
  <c r="AR80" i="8" s="1"/>
  <c r="O184" i="9"/>
  <c r="Q184" i="9" s="1"/>
  <c r="K185" i="9"/>
  <c r="L185" i="9" s="1"/>
  <c r="I185" i="9"/>
  <c r="J185" i="9" s="1"/>
  <c r="G186" i="9"/>
  <c r="E187" i="9"/>
  <c r="F187" i="9" s="1"/>
  <c r="C187" i="9"/>
  <c r="D187" i="9" s="1"/>
  <c r="A188" i="9"/>
  <c r="U174" i="3"/>
  <c r="V174" i="3" s="1"/>
  <c r="AD174" i="3" s="1"/>
  <c r="AF179" i="3"/>
  <c r="AG179" i="3"/>
  <c r="F181" i="3"/>
  <c r="AB181" i="3" s="1"/>
  <c r="AE180" i="3"/>
  <c r="AN180" i="3"/>
  <c r="AO180" i="3" s="1"/>
  <c r="AQ180" i="3"/>
  <c r="H180" i="3"/>
  <c r="L178" i="3"/>
  <c r="S176" i="3"/>
  <c r="T176" i="3" s="1"/>
  <c r="W176" i="3"/>
  <c r="I180" i="3" l="1"/>
  <c r="AI180" i="3"/>
  <c r="AR172" i="3"/>
  <c r="AS172" i="3" s="1"/>
  <c r="AR171" i="3"/>
  <c r="AS171" i="3" s="1"/>
  <c r="AP171" i="3"/>
  <c r="AT171" i="3"/>
  <c r="AT173" i="3"/>
  <c r="AR173" i="3"/>
  <c r="AS173" i="3" s="1"/>
  <c r="AP173" i="3"/>
  <c r="N178" i="3"/>
  <c r="M178" i="3"/>
  <c r="AP175" i="3"/>
  <c r="AT175" i="3"/>
  <c r="AJ174" i="3"/>
  <c r="V183" i="8"/>
  <c r="X183" i="8" s="1"/>
  <c r="AO183" i="8"/>
  <c r="AI185" i="8"/>
  <c r="AJ185" i="8"/>
  <c r="AK185" i="8"/>
  <c r="AM185" i="8"/>
  <c r="AR185" i="8"/>
  <c r="AH185" i="8"/>
  <c r="AP185" i="8"/>
  <c r="AL185" i="8"/>
  <c r="AN185" i="8"/>
  <c r="AQ185" i="8"/>
  <c r="G927" i="3"/>
  <c r="A689" i="9"/>
  <c r="C688" i="9"/>
  <c r="D688" i="9" s="1"/>
  <c r="E688" i="9"/>
  <c r="F688" i="9" s="1"/>
  <c r="G687" i="9"/>
  <c r="N686" i="9"/>
  <c r="S184" i="8"/>
  <c r="R184" i="8"/>
  <c r="U184" i="8"/>
  <c r="AO184" i="8" s="1"/>
  <c r="O185" i="8"/>
  <c r="U185" i="8" s="1"/>
  <c r="AO185" i="8" s="1"/>
  <c r="AS185" i="8"/>
  <c r="AV185" i="8" s="1"/>
  <c r="AW185" i="8" s="1"/>
  <c r="P184" i="8"/>
  <c r="AX185" i="8"/>
  <c r="AG182" i="8"/>
  <c r="Q184" i="8"/>
  <c r="AF182" i="8"/>
  <c r="AT182" i="8" s="1"/>
  <c r="AC182" i="8"/>
  <c r="AV184" i="8"/>
  <c r="AW184" i="8" s="1"/>
  <c r="AY184" i="8" s="1"/>
  <c r="D188" i="8"/>
  <c r="J187" i="8"/>
  <c r="C220" i="8"/>
  <c r="B191" i="8"/>
  <c r="F188" i="8"/>
  <c r="K186" i="8"/>
  <c r="L186" i="8" s="1"/>
  <c r="G186" i="8" s="1"/>
  <c r="H186" i="8" s="1"/>
  <c r="N186" i="8"/>
  <c r="Z182" i="8"/>
  <c r="K186" i="9"/>
  <c r="L186" i="9" s="1"/>
  <c r="I186" i="9"/>
  <c r="N185" i="9"/>
  <c r="P185" i="9" s="1"/>
  <c r="R185" i="9" s="1"/>
  <c r="G187" i="9"/>
  <c r="J186" i="9"/>
  <c r="C188" i="9"/>
  <c r="D188" i="9" s="1"/>
  <c r="E188" i="9"/>
  <c r="F188" i="9" s="1"/>
  <c r="A189" i="9"/>
  <c r="AF180" i="3"/>
  <c r="AG180" i="3"/>
  <c r="F182" i="3"/>
  <c r="AB182" i="3" s="1"/>
  <c r="AE181" i="3"/>
  <c r="AQ181" i="3"/>
  <c r="AN181" i="3"/>
  <c r="AO181" i="3" s="1"/>
  <c r="H181" i="3"/>
  <c r="L179" i="3"/>
  <c r="O177" i="3"/>
  <c r="R177" i="3" s="1"/>
  <c r="Z177" i="3" s="1"/>
  <c r="U176" i="3"/>
  <c r="V176" i="3" s="1"/>
  <c r="AD176" i="3" s="1"/>
  <c r="AH179" i="3"/>
  <c r="I181" i="3" l="1"/>
  <c r="AI181" i="3"/>
  <c r="N179" i="3"/>
  <c r="M179" i="3"/>
  <c r="AC177" i="3"/>
  <c r="AP174" i="3"/>
  <c r="AR174" i="3"/>
  <c r="AS174" i="3" s="1"/>
  <c r="AT174" i="3"/>
  <c r="AR175" i="3"/>
  <c r="AS175" i="3" s="1"/>
  <c r="AJ176" i="3"/>
  <c r="V184" i="8"/>
  <c r="X184" i="8" s="1"/>
  <c r="AN186" i="8"/>
  <c r="AR186" i="8"/>
  <c r="AH186" i="8"/>
  <c r="AI186" i="8"/>
  <c r="AP186" i="8"/>
  <c r="AJ186" i="8"/>
  <c r="AQ186" i="8"/>
  <c r="AK186" i="8"/>
  <c r="AL186" i="8"/>
  <c r="AM186" i="8"/>
  <c r="G928" i="3"/>
  <c r="G688" i="9"/>
  <c r="P686" i="9"/>
  <c r="R686" i="9" s="1"/>
  <c r="O686" i="9"/>
  <c r="Q686" i="9" s="1"/>
  <c r="I687" i="9"/>
  <c r="J687" i="9" s="1"/>
  <c r="K687" i="9"/>
  <c r="L687" i="9" s="1"/>
  <c r="E689" i="9"/>
  <c r="F689" i="9" s="1"/>
  <c r="A690" i="9"/>
  <c r="C689" i="9"/>
  <c r="D689" i="9" s="1"/>
  <c r="G689" i="9" s="1"/>
  <c r="Q185" i="8"/>
  <c r="P185" i="8"/>
  <c r="AY185" i="8"/>
  <c r="S185" i="8"/>
  <c r="R185" i="8"/>
  <c r="O186" i="8"/>
  <c r="U186" i="8" s="1"/>
  <c r="AO186" i="8" s="1"/>
  <c r="Z181" i="8"/>
  <c r="AG181" i="8"/>
  <c r="AC181" i="8"/>
  <c r="AF181" i="8"/>
  <c r="AT181" i="8" s="1"/>
  <c r="AG183" i="8"/>
  <c r="AX186" i="8"/>
  <c r="AS186" i="8"/>
  <c r="AV186" i="8" s="1"/>
  <c r="AW186" i="8" s="1"/>
  <c r="AF183" i="8"/>
  <c r="AT183" i="8" s="1"/>
  <c r="AC183" i="8"/>
  <c r="Z183" i="8"/>
  <c r="F189" i="8"/>
  <c r="V185" i="8"/>
  <c r="X185" i="8" s="1"/>
  <c r="D189" i="8"/>
  <c r="J188" i="8"/>
  <c r="B192" i="8"/>
  <c r="C221" i="8"/>
  <c r="K187" i="8"/>
  <c r="L187" i="8" s="1"/>
  <c r="G187" i="8" s="1"/>
  <c r="H187" i="8" s="1"/>
  <c r="N187" i="8"/>
  <c r="O185" i="9"/>
  <c r="Q185" i="9" s="1"/>
  <c r="N186" i="9"/>
  <c r="P186" i="9" s="1"/>
  <c r="R186" i="9" s="1"/>
  <c r="K187" i="9"/>
  <c r="L187" i="9" s="1"/>
  <c r="I187" i="9"/>
  <c r="J187" i="9" s="1"/>
  <c r="N187" i="9" s="1"/>
  <c r="P187" i="9" s="1"/>
  <c r="R187" i="9" s="1"/>
  <c r="G188" i="9"/>
  <c r="E189" i="9"/>
  <c r="F189" i="9" s="1"/>
  <c r="C189" i="9"/>
  <c r="D189" i="9" s="1"/>
  <c r="A190" i="9"/>
  <c r="AH180" i="3"/>
  <c r="W177" i="3"/>
  <c r="L180" i="3"/>
  <c r="O178" i="3"/>
  <c r="R178" i="3" s="1"/>
  <c r="Z178" i="3" s="1"/>
  <c r="AF181" i="3"/>
  <c r="AG181" i="3"/>
  <c r="F183" i="3"/>
  <c r="AB183" i="3" s="1"/>
  <c r="AQ182" i="3"/>
  <c r="AE182" i="3"/>
  <c r="AN182" i="3"/>
  <c r="AO182" i="3" s="1"/>
  <c r="H182" i="3"/>
  <c r="I182" i="3" l="1"/>
  <c r="AI182" i="3"/>
  <c r="N180" i="3"/>
  <c r="M180" i="3"/>
  <c r="AC178" i="3"/>
  <c r="S177" i="3"/>
  <c r="T177" i="3" s="1"/>
  <c r="AP176" i="3"/>
  <c r="AT176" i="3"/>
  <c r="AR176" i="3"/>
  <c r="AS176" i="3" s="1"/>
  <c r="AH187" i="8"/>
  <c r="AI187" i="8"/>
  <c r="AP187" i="8"/>
  <c r="AQ187" i="8"/>
  <c r="AK187" i="8"/>
  <c r="AJ187" i="8"/>
  <c r="AL187" i="8"/>
  <c r="AM187" i="8"/>
  <c r="AN187" i="8"/>
  <c r="AR187" i="8"/>
  <c r="Q186" i="8"/>
  <c r="P186" i="8"/>
  <c r="G929" i="3"/>
  <c r="A691" i="9"/>
  <c r="E690" i="9"/>
  <c r="F690" i="9" s="1"/>
  <c r="C690" i="9"/>
  <c r="D690" i="9" s="1"/>
  <c r="G690" i="9" s="1"/>
  <c r="K689" i="9"/>
  <c r="L689" i="9" s="1"/>
  <c r="I689" i="9"/>
  <c r="J689" i="9" s="1"/>
  <c r="N689" i="9" s="1"/>
  <c r="N687" i="9"/>
  <c r="K688" i="9"/>
  <c r="L688" i="9" s="1"/>
  <c r="I688" i="9"/>
  <c r="J688" i="9" s="1"/>
  <c r="N688" i="9" s="1"/>
  <c r="R186" i="8"/>
  <c r="S186" i="8"/>
  <c r="O187" i="8"/>
  <c r="Q187" i="8" s="1"/>
  <c r="AG184" i="8"/>
  <c r="AX187" i="8"/>
  <c r="AS187" i="8"/>
  <c r="AV187" i="8" s="1"/>
  <c r="AW187" i="8" s="1"/>
  <c r="AY186" i="8"/>
  <c r="AF184" i="8"/>
  <c r="AT184" i="8" s="1"/>
  <c r="AC184" i="8"/>
  <c r="V186" i="8"/>
  <c r="X186" i="8" s="1"/>
  <c r="K188" i="8"/>
  <c r="L188" i="8" s="1"/>
  <c r="G188" i="8" s="1"/>
  <c r="H188" i="8" s="1"/>
  <c r="N188" i="8"/>
  <c r="C222" i="8"/>
  <c r="B193" i="8"/>
  <c r="D190" i="8"/>
  <c r="J189" i="8"/>
  <c r="F190" i="8"/>
  <c r="Z184" i="8"/>
  <c r="O187" i="9"/>
  <c r="Q187" i="9" s="1"/>
  <c r="O186" i="9"/>
  <c r="Q186" i="9" s="1"/>
  <c r="K188" i="9"/>
  <c r="I188" i="9"/>
  <c r="J188" i="9" s="1"/>
  <c r="G189" i="9"/>
  <c r="L188" i="9"/>
  <c r="E190" i="9"/>
  <c r="F190" i="9" s="1"/>
  <c r="C190" i="9"/>
  <c r="D190" i="9" s="1"/>
  <c r="A191" i="9"/>
  <c r="AH181" i="3"/>
  <c r="U177" i="3"/>
  <c r="V177" i="3" s="1"/>
  <c r="AD177" i="3" s="1"/>
  <c r="O179" i="3"/>
  <c r="R179" i="3" s="1"/>
  <c r="Z179" i="3" s="1"/>
  <c r="F184" i="3"/>
  <c r="AB184" i="3" s="1"/>
  <c r="AE183" i="3"/>
  <c r="AN183" i="3"/>
  <c r="AO183" i="3" s="1"/>
  <c r="AQ183" i="3"/>
  <c r="H183" i="3"/>
  <c r="L181" i="3"/>
  <c r="S178" i="3"/>
  <c r="T178" i="3" s="1"/>
  <c r="W178" i="3"/>
  <c r="AG182" i="3"/>
  <c r="AF182" i="3"/>
  <c r="I183" i="3" l="1"/>
  <c r="AI183" i="3"/>
  <c r="N181" i="3"/>
  <c r="M181" i="3"/>
  <c r="AH182" i="3"/>
  <c r="S179" i="3"/>
  <c r="T179" i="3" s="1"/>
  <c r="AC179" i="3"/>
  <c r="AJ177" i="3"/>
  <c r="W179" i="3"/>
  <c r="AK188" i="8"/>
  <c r="AM188" i="8"/>
  <c r="AN188" i="8"/>
  <c r="AI188" i="8"/>
  <c r="AR188" i="8"/>
  <c r="AP188" i="8"/>
  <c r="AJ188" i="8"/>
  <c r="AH188" i="8"/>
  <c r="AL188" i="8"/>
  <c r="AQ188" i="8"/>
  <c r="U187" i="8"/>
  <c r="AO187" i="8" s="1"/>
  <c r="AY187" i="8"/>
  <c r="AS188" i="8"/>
  <c r="AX188" i="8"/>
  <c r="P187" i="8"/>
  <c r="G930" i="3"/>
  <c r="P687" i="9"/>
  <c r="R687" i="9" s="1"/>
  <c r="O687" i="9"/>
  <c r="Q687" i="9" s="1"/>
  <c r="O688" i="9"/>
  <c r="Q688" i="9" s="1"/>
  <c r="P688" i="9"/>
  <c r="R688" i="9" s="1"/>
  <c r="P689" i="9"/>
  <c r="R689" i="9" s="1"/>
  <c r="O689" i="9"/>
  <c r="Q689" i="9" s="1"/>
  <c r="I690" i="9"/>
  <c r="J690" i="9" s="1"/>
  <c r="K690" i="9"/>
  <c r="L690" i="9" s="1"/>
  <c r="A692" i="9"/>
  <c r="C691" i="9"/>
  <c r="D691" i="9" s="1"/>
  <c r="E691" i="9"/>
  <c r="F691" i="9" s="1"/>
  <c r="R187" i="8"/>
  <c r="S187" i="8"/>
  <c r="O188" i="8"/>
  <c r="U188" i="8" s="1"/>
  <c r="AO188" i="8" s="1"/>
  <c r="AG185" i="8"/>
  <c r="AF185" i="8"/>
  <c r="AT185" i="8" s="1"/>
  <c r="AC185" i="8"/>
  <c r="D191" i="8"/>
  <c r="J190" i="8"/>
  <c r="B194" i="8"/>
  <c r="Z185" i="8"/>
  <c r="C223" i="8"/>
  <c r="F191" i="8"/>
  <c r="K189" i="8"/>
  <c r="L189" i="8" s="1"/>
  <c r="G189" i="8" s="1"/>
  <c r="H189" i="8" s="1"/>
  <c r="N189" i="8"/>
  <c r="K189" i="9"/>
  <c r="L189" i="9" s="1"/>
  <c r="I189" i="9"/>
  <c r="J189" i="9" s="1"/>
  <c r="G190" i="9"/>
  <c r="N188" i="9"/>
  <c r="P188" i="9" s="1"/>
  <c r="R188" i="9" s="1"/>
  <c r="C191" i="9"/>
  <c r="D191" i="9" s="1"/>
  <c r="E191" i="9"/>
  <c r="F191" i="9" s="1"/>
  <c r="L182" i="3"/>
  <c r="A192" i="9"/>
  <c r="U178" i="3"/>
  <c r="V178" i="3" s="1"/>
  <c r="AD178" i="3" s="1"/>
  <c r="AF183" i="3"/>
  <c r="AG183" i="3"/>
  <c r="O180" i="3"/>
  <c r="R180" i="3" s="1"/>
  <c r="Z180" i="3" s="1"/>
  <c r="F185" i="3"/>
  <c r="AB185" i="3" s="1"/>
  <c r="AE184" i="3"/>
  <c r="AN184" i="3"/>
  <c r="AO184" i="3" s="1"/>
  <c r="AQ184" i="3"/>
  <c r="H184" i="3"/>
  <c r="I184" i="3" l="1"/>
  <c r="AI184" i="3"/>
  <c r="V187" i="8"/>
  <c r="X187" i="8" s="1"/>
  <c r="U179" i="3"/>
  <c r="V179" i="3" s="1"/>
  <c r="AD179" i="3" s="1"/>
  <c r="AJ179" i="3" s="1"/>
  <c r="N182" i="3"/>
  <c r="M182" i="3"/>
  <c r="AC180" i="3"/>
  <c r="AP177" i="3"/>
  <c r="AT177" i="3"/>
  <c r="AR177" i="3"/>
  <c r="AS177" i="3" s="1"/>
  <c r="AJ178" i="3"/>
  <c r="AN189" i="8"/>
  <c r="AH189" i="8"/>
  <c r="AM189" i="8"/>
  <c r="AP189" i="8"/>
  <c r="AQ189" i="8"/>
  <c r="AI189" i="8"/>
  <c r="AK189" i="8"/>
  <c r="AJ189" i="8"/>
  <c r="AL189" i="8"/>
  <c r="AR189" i="8"/>
  <c r="AS189" i="8"/>
  <c r="G931" i="3"/>
  <c r="A693" i="9"/>
  <c r="E692" i="9"/>
  <c r="F692" i="9" s="1"/>
  <c r="C692" i="9"/>
  <c r="D692" i="9" s="1"/>
  <c r="G692" i="9" s="1"/>
  <c r="N690" i="9"/>
  <c r="G691" i="9"/>
  <c r="R188" i="8"/>
  <c r="P188" i="8"/>
  <c r="Q188" i="8"/>
  <c r="O189" i="8"/>
  <c r="U189" i="8" s="1"/>
  <c r="AO189" i="8" s="1"/>
  <c r="AG186" i="8"/>
  <c r="AX189" i="8"/>
  <c r="AV189" i="8"/>
  <c r="AW189" i="8" s="1"/>
  <c r="AY189" i="8" s="1"/>
  <c r="AC186" i="8"/>
  <c r="AF186" i="8"/>
  <c r="AT186" i="8" s="1"/>
  <c r="AV188" i="8"/>
  <c r="AW188" i="8" s="1"/>
  <c r="AY188" i="8" s="1"/>
  <c r="V188" i="8"/>
  <c r="X188" i="8" s="1"/>
  <c r="Z186" i="8"/>
  <c r="F192" i="8"/>
  <c r="K190" i="8"/>
  <c r="L190" i="8" s="1"/>
  <c r="G190" i="8" s="1"/>
  <c r="H190" i="8" s="1"/>
  <c r="N190" i="8"/>
  <c r="B195" i="8"/>
  <c r="C224" i="8"/>
  <c r="C225" i="8" s="1"/>
  <c r="C226" i="8" s="1"/>
  <c r="D192" i="8"/>
  <c r="J191" i="8"/>
  <c r="AH183" i="3"/>
  <c r="O181" i="3"/>
  <c r="R181" i="3" s="1"/>
  <c r="Z181" i="3" s="1"/>
  <c r="O188" i="9"/>
  <c r="Q188" i="9" s="1"/>
  <c r="N189" i="9"/>
  <c r="P189" i="9" s="1"/>
  <c r="R189" i="9" s="1"/>
  <c r="K190" i="9"/>
  <c r="I190" i="9"/>
  <c r="J190" i="9" s="1"/>
  <c r="L190" i="9"/>
  <c r="G191" i="9"/>
  <c r="E192" i="9"/>
  <c r="F192" i="9" s="1"/>
  <c r="C192" i="9"/>
  <c r="D192" i="9" s="1"/>
  <c r="A193" i="9"/>
  <c r="F186" i="3"/>
  <c r="AB186" i="3" s="1"/>
  <c r="AE185" i="3"/>
  <c r="AN185" i="3"/>
  <c r="AO185" i="3" s="1"/>
  <c r="AQ185" i="3"/>
  <c r="H185" i="3"/>
  <c r="W180" i="3"/>
  <c r="S180" i="3"/>
  <c r="T180" i="3" s="1"/>
  <c r="L183" i="3"/>
  <c r="AG184" i="3"/>
  <c r="AF184" i="3"/>
  <c r="I185" i="3" l="1"/>
  <c r="AI185" i="3"/>
  <c r="N183" i="3"/>
  <c r="M183" i="3"/>
  <c r="W181" i="3"/>
  <c r="AC181" i="3"/>
  <c r="S181" i="3"/>
  <c r="T181" i="3" s="1"/>
  <c r="AP179" i="3"/>
  <c r="AT179" i="3"/>
  <c r="AR179" i="3"/>
  <c r="AS179" i="3" s="1"/>
  <c r="AP178" i="3"/>
  <c r="AR178" i="3"/>
  <c r="AS178" i="3" s="1"/>
  <c r="AT178" i="3"/>
  <c r="O182" i="3"/>
  <c r="AI190" i="8"/>
  <c r="AM190" i="8"/>
  <c r="AN190" i="8"/>
  <c r="AL190" i="8"/>
  <c r="AH190" i="8"/>
  <c r="AJ190" i="8"/>
  <c r="AQ190" i="8"/>
  <c r="AK190" i="8"/>
  <c r="AP190" i="8"/>
  <c r="AR190" i="8"/>
  <c r="G932" i="3"/>
  <c r="I691" i="9"/>
  <c r="J691" i="9" s="1"/>
  <c r="K691" i="9"/>
  <c r="L691" i="9" s="1"/>
  <c r="O690" i="9"/>
  <c r="Q690" i="9" s="1"/>
  <c r="P690" i="9"/>
  <c r="R690" i="9" s="1"/>
  <c r="I692" i="9"/>
  <c r="J692" i="9" s="1"/>
  <c r="K692" i="9"/>
  <c r="L692" i="9" s="1"/>
  <c r="C693" i="9"/>
  <c r="D693" i="9" s="1"/>
  <c r="E693" i="9"/>
  <c r="F693" i="9" s="1"/>
  <c r="A694" i="9"/>
  <c r="P189" i="8"/>
  <c r="R189" i="8"/>
  <c r="Q189" i="8"/>
  <c r="O190" i="8"/>
  <c r="P190" i="8" s="1"/>
  <c r="AG187" i="8"/>
  <c r="AX190" i="8"/>
  <c r="AS190" i="8"/>
  <c r="AV190" i="8" s="1"/>
  <c r="AW190" i="8" s="1"/>
  <c r="AC187" i="8"/>
  <c r="AF187" i="8"/>
  <c r="AT187" i="8" s="1"/>
  <c r="K191" i="8"/>
  <c r="L191" i="8" s="1"/>
  <c r="G191" i="8" s="1"/>
  <c r="H191" i="8" s="1"/>
  <c r="N191" i="8"/>
  <c r="D193" i="8"/>
  <c r="J192" i="8"/>
  <c r="Z187" i="8"/>
  <c r="F193" i="8"/>
  <c r="C227" i="8"/>
  <c r="B196" i="8"/>
  <c r="V189" i="8"/>
  <c r="X189" i="8" s="1"/>
  <c r="O189" i="9"/>
  <c r="Q189" i="9" s="1"/>
  <c r="N190" i="9"/>
  <c r="P190" i="9" s="1"/>
  <c r="R190" i="9" s="1"/>
  <c r="K191" i="9"/>
  <c r="I191" i="9"/>
  <c r="J191" i="9" s="1"/>
  <c r="G192" i="9"/>
  <c r="L191" i="9"/>
  <c r="E193" i="9"/>
  <c r="F193" i="9" s="1"/>
  <c r="C193" i="9"/>
  <c r="D193" i="9" s="1"/>
  <c r="A194" i="9"/>
  <c r="L184" i="3"/>
  <c r="U180" i="3"/>
  <c r="V180" i="3" s="1"/>
  <c r="AD180" i="3" s="1"/>
  <c r="AG185" i="3"/>
  <c r="AF185" i="3"/>
  <c r="AH184" i="3"/>
  <c r="F187" i="3"/>
  <c r="AB187" i="3" s="1"/>
  <c r="AQ186" i="3"/>
  <c r="AE186" i="3"/>
  <c r="AN186" i="3"/>
  <c r="AO186" i="3" s="1"/>
  <c r="H186" i="3"/>
  <c r="I186" i="3" l="1"/>
  <c r="AI186" i="3"/>
  <c r="R182" i="3"/>
  <c r="N184" i="3"/>
  <c r="M184" i="3"/>
  <c r="U181" i="3"/>
  <c r="V181" i="3" s="1"/>
  <c r="S182" i="3"/>
  <c r="AC182" i="3"/>
  <c r="AJ180" i="3"/>
  <c r="AH185" i="3"/>
  <c r="L185" i="3"/>
  <c r="AX191" i="8"/>
  <c r="AL191" i="8"/>
  <c r="AR191" i="8"/>
  <c r="AH191" i="8"/>
  <c r="AK191" i="8"/>
  <c r="AP191" i="8"/>
  <c r="AI191" i="8"/>
  <c r="AJ191" i="8"/>
  <c r="AM191" i="8"/>
  <c r="AN191" i="8"/>
  <c r="AQ191" i="8"/>
  <c r="AY190" i="8"/>
  <c r="U190" i="8"/>
  <c r="AO190" i="8" s="1"/>
  <c r="Q190" i="8"/>
  <c r="G933" i="3"/>
  <c r="E694" i="9"/>
  <c r="F694" i="9" s="1"/>
  <c r="A695" i="9"/>
  <c r="C694" i="9"/>
  <c r="D694" i="9" s="1"/>
  <c r="G694" i="9" s="1"/>
  <c r="G693" i="9"/>
  <c r="N692" i="9"/>
  <c r="N691" i="9"/>
  <c r="R190" i="8"/>
  <c r="AS191" i="8"/>
  <c r="AG188" i="8"/>
  <c r="O191" i="8"/>
  <c r="AF188" i="8"/>
  <c r="AT188" i="8" s="1"/>
  <c r="AC188" i="8"/>
  <c r="F194" i="8"/>
  <c r="Z188" i="8"/>
  <c r="K192" i="8"/>
  <c r="L192" i="8" s="1"/>
  <c r="G192" i="8" s="1"/>
  <c r="H192" i="8" s="1"/>
  <c r="N192" i="8"/>
  <c r="D194" i="8"/>
  <c r="J193" i="8"/>
  <c r="B197" i="8"/>
  <c r="C228" i="8"/>
  <c r="C229" i="8" s="1"/>
  <c r="V190" i="8"/>
  <c r="X190" i="8" s="1"/>
  <c r="G193" i="9"/>
  <c r="O190" i="9"/>
  <c r="Q190" i="9" s="1"/>
  <c r="K193" i="9"/>
  <c r="I193" i="9"/>
  <c r="J193" i="9" s="1"/>
  <c r="I192" i="9"/>
  <c r="J192" i="9" s="1"/>
  <c r="K192" i="9"/>
  <c r="L192" i="9" s="1"/>
  <c r="L193" i="9"/>
  <c r="N191" i="9"/>
  <c r="P191" i="9" s="1"/>
  <c r="R191" i="9" s="1"/>
  <c r="E194" i="9"/>
  <c r="F194" i="9" s="1"/>
  <c r="C194" i="9"/>
  <c r="D194" i="9" s="1"/>
  <c r="A195" i="9"/>
  <c r="F188" i="3"/>
  <c r="AB188" i="3" s="1"/>
  <c r="AQ187" i="3"/>
  <c r="AN187" i="3"/>
  <c r="AO187" i="3" s="1"/>
  <c r="AE187" i="3"/>
  <c r="H187" i="3"/>
  <c r="O183" i="3"/>
  <c r="R183" i="3" s="1"/>
  <c r="Z183" i="3" s="1"/>
  <c r="AF186" i="3"/>
  <c r="AG186" i="3"/>
  <c r="I187" i="3" l="1"/>
  <c r="AI187" i="3"/>
  <c r="AD181" i="3"/>
  <c r="AJ181" i="3" s="1"/>
  <c r="W182" i="3"/>
  <c r="Z182" i="3"/>
  <c r="O184" i="3"/>
  <c r="R184" i="3" s="1"/>
  <c r="N185" i="3"/>
  <c r="M185" i="3"/>
  <c r="AC183" i="3"/>
  <c r="T182" i="3"/>
  <c r="U182" i="3"/>
  <c r="AP180" i="3"/>
  <c r="AT180" i="3"/>
  <c r="AR180" i="3"/>
  <c r="AS180" i="3" s="1"/>
  <c r="O185" i="3"/>
  <c r="R185" i="3" s="1"/>
  <c r="Z185" i="3" s="1"/>
  <c r="L186" i="3"/>
  <c r="AM192" i="8"/>
  <c r="AN192" i="8"/>
  <c r="AR192" i="8"/>
  <c r="AJ192" i="8"/>
  <c r="AL192" i="8"/>
  <c r="AQ192" i="8"/>
  <c r="AH192" i="8"/>
  <c r="AI192" i="8"/>
  <c r="AK192" i="8"/>
  <c r="AP192" i="8"/>
  <c r="G934" i="3"/>
  <c r="O691" i="9"/>
  <c r="Q691" i="9" s="1"/>
  <c r="P691" i="9"/>
  <c r="R691" i="9" s="1"/>
  <c r="P692" i="9"/>
  <c r="R692" i="9" s="1"/>
  <c r="O692" i="9"/>
  <c r="Q692" i="9" s="1"/>
  <c r="A696" i="9"/>
  <c r="E695" i="9"/>
  <c r="F695" i="9" s="1"/>
  <c r="C695" i="9"/>
  <c r="D695" i="9" s="1"/>
  <c r="G695" i="9" s="1"/>
  <c r="I693" i="9"/>
  <c r="J693" i="9" s="1"/>
  <c r="N693" i="9" s="1"/>
  <c r="K693" i="9"/>
  <c r="L693" i="9" s="1"/>
  <c r="I694" i="9"/>
  <c r="J694" i="9" s="1"/>
  <c r="K694" i="9"/>
  <c r="L694" i="9" s="1"/>
  <c r="R191" i="8"/>
  <c r="P191" i="8"/>
  <c r="U191" i="8"/>
  <c r="Q191" i="8"/>
  <c r="AS192" i="8"/>
  <c r="AX192" i="8"/>
  <c r="AG189" i="8"/>
  <c r="O192" i="8"/>
  <c r="AV192" i="8"/>
  <c r="AW192" i="8" s="1"/>
  <c r="AY192" i="8" s="1"/>
  <c r="AF189" i="8"/>
  <c r="AT189" i="8" s="1"/>
  <c r="AC189" i="8"/>
  <c r="AV191" i="8"/>
  <c r="AW191" i="8" s="1"/>
  <c r="AY191" i="8" s="1"/>
  <c r="B198" i="8"/>
  <c r="Z189" i="8"/>
  <c r="C230" i="8"/>
  <c r="K193" i="8"/>
  <c r="L193" i="8" s="1"/>
  <c r="G193" i="8" s="1"/>
  <c r="H193" i="8" s="1"/>
  <c r="N193" i="8"/>
  <c r="D195" i="8"/>
  <c r="J194" i="8"/>
  <c r="F195" i="8"/>
  <c r="O191" i="9"/>
  <c r="Q191" i="9" s="1"/>
  <c r="N192" i="9"/>
  <c r="P192" i="9" s="1"/>
  <c r="R192" i="9" s="1"/>
  <c r="G194" i="9"/>
  <c r="N193" i="9"/>
  <c r="P193" i="9" s="1"/>
  <c r="R193" i="9" s="1"/>
  <c r="E195" i="9"/>
  <c r="F195" i="9" s="1"/>
  <c r="C195" i="9"/>
  <c r="D195" i="9" s="1"/>
  <c r="A196" i="9"/>
  <c r="AH186" i="3"/>
  <c r="S183" i="3"/>
  <c r="T183" i="3" s="1"/>
  <c r="W183" i="3"/>
  <c r="AG187" i="3"/>
  <c r="AF187" i="3"/>
  <c r="F189" i="3"/>
  <c r="AB189" i="3" s="1"/>
  <c r="AE188" i="3"/>
  <c r="AN188" i="3"/>
  <c r="AO188" i="3" s="1"/>
  <c r="AQ188" i="3"/>
  <c r="H188" i="3"/>
  <c r="I188" i="3" l="1"/>
  <c r="AI188" i="3"/>
  <c r="AT181" i="3"/>
  <c r="AR181" i="3"/>
  <c r="AS181" i="3" s="1"/>
  <c r="AP181" i="3"/>
  <c r="W184" i="3"/>
  <c r="Z184" i="3"/>
  <c r="S184" i="3"/>
  <c r="T184" i="3" s="1"/>
  <c r="AC184" i="3"/>
  <c r="N186" i="3"/>
  <c r="M186" i="3"/>
  <c r="V182" i="3"/>
  <c r="AD182" i="3" s="1"/>
  <c r="S185" i="3"/>
  <c r="T185" i="3" s="1"/>
  <c r="AC185" i="3"/>
  <c r="F190" i="3"/>
  <c r="W185" i="3"/>
  <c r="V191" i="8"/>
  <c r="X191" i="8" s="1"/>
  <c r="AO191" i="8"/>
  <c r="AJ193" i="8"/>
  <c r="AP193" i="8"/>
  <c r="AH193" i="8"/>
  <c r="AK193" i="8"/>
  <c r="AI193" i="8"/>
  <c r="AL193" i="8"/>
  <c r="AM193" i="8"/>
  <c r="AQ193" i="8"/>
  <c r="AN193" i="8"/>
  <c r="AR193" i="8"/>
  <c r="G935" i="3"/>
  <c r="O693" i="9"/>
  <c r="Q693" i="9" s="1"/>
  <c r="P693" i="9"/>
  <c r="R693" i="9" s="1"/>
  <c r="N694" i="9"/>
  <c r="K695" i="9"/>
  <c r="L695" i="9" s="1"/>
  <c r="I695" i="9"/>
  <c r="J695" i="9" s="1"/>
  <c r="N695" i="9" s="1"/>
  <c r="A697" i="9"/>
  <c r="E696" i="9"/>
  <c r="F696" i="9" s="1"/>
  <c r="C696" i="9"/>
  <c r="D696" i="9" s="1"/>
  <c r="G696" i="9" s="1"/>
  <c r="R192" i="8"/>
  <c r="U192" i="8"/>
  <c r="AO192" i="8" s="1"/>
  <c r="P192" i="8"/>
  <c r="Q192" i="8"/>
  <c r="AS193" i="8"/>
  <c r="AV193" i="8" s="1"/>
  <c r="AW193" i="8" s="1"/>
  <c r="AX193" i="8"/>
  <c r="AG190" i="8"/>
  <c r="O193" i="8"/>
  <c r="AC190" i="8"/>
  <c r="AF190" i="8"/>
  <c r="AT190" i="8" s="1"/>
  <c r="C231" i="8"/>
  <c r="D196" i="8"/>
  <c r="J195" i="8"/>
  <c r="Z190" i="8"/>
  <c r="K194" i="8"/>
  <c r="L194" i="8" s="1"/>
  <c r="G194" i="8" s="1"/>
  <c r="H194" i="8" s="1"/>
  <c r="N194" i="8"/>
  <c r="F196" i="8"/>
  <c r="B199" i="8"/>
  <c r="L187" i="3"/>
  <c r="AH187" i="3"/>
  <c r="G195" i="9"/>
  <c r="O193" i="9"/>
  <c r="Q193" i="9" s="1"/>
  <c r="O192" i="9"/>
  <c r="Q192" i="9" s="1"/>
  <c r="I195" i="9"/>
  <c r="J195" i="9" s="1"/>
  <c r="K195" i="9"/>
  <c r="I194" i="9"/>
  <c r="J194" i="9" s="1"/>
  <c r="K194" i="9"/>
  <c r="L194" i="9" s="1"/>
  <c r="L195" i="9"/>
  <c r="E196" i="9"/>
  <c r="F196" i="9" s="1"/>
  <c r="C196" i="9"/>
  <c r="D196" i="9" s="1"/>
  <c r="U183" i="3"/>
  <c r="V183" i="3" s="1"/>
  <c r="AD183" i="3" s="1"/>
  <c r="A197" i="9"/>
  <c r="AE189" i="3"/>
  <c r="AQ189" i="3"/>
  <c r="AN189" i="3"/>
  <c r="AO189" i="3" s="1"/>
  <c r="H189" i="3"/>
  <c r="AF188" i="3"/>
  <c r="AG188" i="3"/>
  <c r="I189" i="3" l="1"/>
  <c r="AI189" i="3"/>
  <c r="AN190" i="3"/>
  <c r="AO190" i="3" s="1"/>
  <c r="AB190" i="3"/>
  <c r="U185" i="3"/>
  <c r="V185" i="3" s="1"/>
  <c r="AD185" i="3" s="1"/>
  <c r="AJ185" i="3" s="1"/>
  <c r="AE190" i="3"/>
  <c r="F191" i="3"/>
  <c r="AQ190" i="3"/>
  <c r="H190" i="3"/>
  <c r="U184" i="3"/>
  <c r="V184" i="3" s="1"/>
  <c r="N187" i="3"/>
  <c r="M187" i="3"/>
  <c r="O186" i="3"/>
  <c r="R186" i="3" s="1"/>
  <c r="Z186" i="3" s="1"/>
  <c r="AJ182" i="3"/>
  <c r="AJ183" i="3"/>
  <c r="AG190" i="3"/>
  <c r="AF190" i="3"/>
  <c r="H191" i="3"/>
  <c r="AE191" i="3"/>
  <c r="AQ191" i="3"/>
  <c r="AM194" i="8"/>
  <c r="AN194" i="8"/>
  <c r="AQ194" i="8"/>
  <c r="AL194" i="8"/>
  <c r="AI194" i="8"/>
  <c r="AH194" i="8"/>
  <c r="AJ194" i="8"/>
  <c r="AK194" i="8"/>
  <c r="AP194" i="8"/>
  <c r="AR194" i="8"/>
  <c r="AY193" i="8"/>
  <c r="V192" i="8"/>
  <c r="X192" i="8" s="1"/>
  <c r="G936" i="3"/>
  <c r="C697" i="9"/>
  <c r="D697" i="9" s="1"/>
  <c r="E697" i="9"/>
  <c r="F697" i="9" s="1"/>
  <c r="A698" i="9"/>
  <c r="I696" i="9"/>
  <c r="J696" i="9" s="1"/>
  <c r="K696" i="9"/>
  <c r="L696" i="9" s="1"/>
  <c r="O695" i="9"/>
  <c r="Q695" i="9" s="1"/>
  <c r="P695" i="9"/>
  <c r="R695" i="9" s="1"/>
  <c r="P694" i="9"/>
  <c r="R694" i="9" s="1"/>
  <c r="O694" i="9"/>
  <c r="Q694" i="9" s="1"/>
  <c r="R193" i="8"/>
  <c r="Q193" i="8"/>
  <c r="P193" i="8"/>
  <c r="U193" i="8"/>
  <c r="AX194" i="8"/>
  <c r="AS194" i="8"/>
  <c r="AV194" i="8" s="1"/>
  <c r="AW194" i="8" s="1"/>
  <c r="O194" i="8"/>
  <c r="U194" i="8" s="1"/>
  <c r="AO194" i="8" s="1"/>
  <c r="AG191" i="8"/>
  <c r="AC191" i="8"/>
  <c r="AF191" i="8"/>
  <c r="AT191" i="8" s="1"/>
  <c r="Z191" i="8"/>
  <c r="F197" i="8"/>
  <c r="B200" i="8"/>
  <c r="K195" i="8"/>
  <c r="L195" i="8" s="1"/>
  <c r="G195" i="8" s="1"/>
  <c r="H195" i="8" s="1"/>
  <c r="N195" i="8"/>
  <c r="D197" i="8"/>
  <c r="J196" i="8"/>
  <c r="C232" i="8"/>
  <c r="N194" i="9"/>
  <c r="P194" i="9" s="1"/>
  <c r="R194" i="9" s="1"/>
  <c r="G196" i="9"/>
  <c r="N195" i="9"/>
  <c r="P195" i="9" s="1"/>
  <c r="R195" i="9" s="1"/>
  <c r="C197" i="9"/>
  <c r="D197" i="9" s="1"/>
  <c r="E197" i="9"/>
  <c r="F197" i="9" s="1"/>
  <c r="A198" i="9"/>
  <c r="L188" i="3"/>
  <c r="AH188" i="3"/>
  <c r="AG189" i="3"/>
  <c r="AF189" i="3"/>
  <c r="I191" i="3" l="1"/>
  <c r="AI191" i="3"/>
  <c r="I190" i="3"/>
  <c r="AI190" i="3"/>
  <c r="AD184" i="3"/>
  <c r="AJ184" i="3" s="1"/>
  <c r="F192" i="3"/>
  <c r="AB192" i="3" s="1"/>
  <c r="AB191" i="3"/>
  <c r="AN191" i="3"/>
  <c r="AO191" i="3" s="1"/>
  <c r="O187" i="3"/>
  <c r="R187" i="3" s="1"/>
  <c r="Z187" i="3" s="1"/>
  <c r="N188" i="3"/>
  <c r="M188" i="3"/>
  <c r="AC186" i="3"/>
  <c r="S186" i="3"/>
  <c r="T186" i="3" s="1"/>
  <c r="W186" i="3"/>
  <c r="L190" i="3"/>
  <c r="AR182" i="3"/>
  <c r="AS182" i="3" s="1"/>
  <c r="AP182" i="3"/>
  <c r="AT182" i="3"/>
  <c r="S187" i="3"/>
  <c r="T187" i="3" s="1"/>
  <c r="AC187" i="3"/>
  <c r="AH190" i="3"/>
  <c r="AP185" i="3"/>
  <c r="AT185" i="3"/>
  <c r="AP183" i="3"/>
  <c r="AR183" i="3"/>
  <c r="AS183" i="3" s="1"/>
  <c r="AT183" i="3"/>
  <c r="AG191" i="3"/>
  <c r="AF191" i="3"/>
  <c r="F193" i="3"/>
  <c r="AB193" i="3" s="1"/>
  <c r="AQ192" i="3"/>
  <c r="AN192" i="3"/>
  <c r="AO192" i="3" s="1"/>
  <c r="H192" i="3"/>
  <c r="AE192" i="3"/>
  <c r="AH189" i="3"/>
  <c r="V193" i="8"/>
  <c r="X193" i="8" s="1"/>
  <c r="AO193" i="8"/>
  <c r="AH195" i="8"/>
  <c r="AN195" i="8"/>
  <c r="AI195" i="8"/>
  <c r="AL195" i="8"/>
  <c r="AQ195" i="8"/>
  <c r="AM195" i="8"/>
  <c r="AJ195" i="8"/>
  <c r="AK195" i="8"/>
  <c r="AP195" i="8"/>
  <c r="AR195" i="8"/>
  <c r="AY194" i="8"/>
  <c r="G937" i="3"/>
  <c r="N696" i="9"/>
  <c r="A699" i="9"/>
  <c r="C698" i="9"/>
  <c r="D698" i="9" s="1"/>
  <c r="E698" i="9"/>
  <c r="F698" i="9" s="1"/>
  <c r="G697" i="9"/>
  <c r="R194" i="8"/>
  <c r="P194" i="8"/>
  <c r="Q194" i="8"/>
  <c r="AG192" i="8"/>
  <c r="AX195" i="8"/>
  <c r="AS195" i="8"/>
  <c r="AV195" i="8" s="1"/>
  <c r="AW195" i="8" s="1"/>
  <c r="O195" i="8"/>
  <c r="AF192" i="8"/>
  <c r="AT192" i="8" s="1"/>
  <c r="AC192" i="8"/>
  <c r="C233" i="8"/>
  <c r="C234" i="8" s="1"/>
  <c r="D198" i="8"/>
  <c r="J197" i="8"/>
  <c r="K196" i="8"/>
  <c r="L196" i="8" s="1"/>
  <c r="G196" i="8" s="1"/>
  <c r="H196" i="8" s="1"/>
  <c r="N196" i="8"/>
  <c r="F198" i="8"/>
  <c r="Z192" i="8"/>
  <c r="B201" i="8"/>
  <c r="V194" i="8"/>
  <c r="X194" i="8" s="1"/>
  <c r="O195" i="9"/>
  <c r="Q195" i="9" s="1"/>
  <c r="O194" i="9"/>
  <c r="Q194" i="9" s="1"/>
  <c r="I196" i="9"/>
  <c r="J196" i="9" s="1"/>
  <c r="K196" i="9"/>
  <c r="L196" i="9" s="1"/>
  <c r="G197" i="9"/>
  <c r="C198" i="9"/>
  <c r="D198" i="9" s="1"/>
  <c r="E198" i="9"/>
  <c r="F198" i="9" s="1"/>
  <c r="L189" i="3"/>
  <c r="A199" i="9"/>
  <c r="I192" i="3" l="1"/>
  <c r="AI192" i="3"/>
  <c r="U186" i="3"/>
  <c r="V186" i="3" s="1"/>
  <c r="AD186" i="3" s="1"/>
  <c r="AJ186" i="3" s="1"/>
  <c r="AR185" i="3"/>
  <c r="AS185" i="3" s="1"/>
  <c r="AT184" i="3"/>
  <c r="AP184" i="3"/>
  <c r="AR184" i="3"/>
  <c r="AS184" i="3" s="1"/>
  <c r="W187" i="3"/>
  <c r="N190" i="3"/>
  <c r="M190" i="3"/>
  <c r="M189" i="3"/>
  <c r="N189" i="3"/>
  <c r="U187" i="3"/>
  <c r="V187" i="3" s="1"/>
  <c r="O188" i="3"/>
  <c r="R188" i="3" s="1"/>
  <c r="Z188" i="3" s="1"/>
  <c r="AH191" i="3"/>
  <c r="L191" i="3"/>
  <c r="O190" i="3"/>
  <c r="R190" i="3" s="1"/>
  <c r="Z190" i="3" s="1"/>
  <c r="AN193" i="3"/>
  <c r="AO193" i="3" s="1"/>
  <c r="F194" i="3"/>
  <c r="AB194" i="3" s="1"/>
  <c r="H193" i="3"/>
  <c r="AE193" i="3"/>
  <c r="AQ193" i="3"/>
  <c r="AG192" i="3"/>
  <c r="AF192" i="3"/>
  <c r="AS196" i="8"/>
  <c r="AQ196" i="8"/>
  <c r="AM196" i="8"/>
  <c r="AN196" i="8"/>
  <c r="AH196" i="8"/>
  <c r="AI196" i="8"/>
  <c r="AP196" i="8"/>
  <c r="AJ196" i="8"/>
  <c r="AK196" i="8"/>
  <c r="AL196" i="8"/>
  <c r="AR196" i="8"/>
  <c r="G938" i="3"/>
  <c r="I697" i="9"/>
  <c r="J697" i="9" s="1"/>
  <c r="K697" i="9"/>
  <c r="L697" i="9" s="1"/>
  <c r="G698" i="9"/>
  <c r="C699" i="9"/>
  <c r="D699" i="9" s="1"/>
  <c r="A700" i="9"/>
  <c r="E699" i="9"/>
  <c r="F699" i="9" s="1"/>
  <c r="P696" i="9"/>
  <c r="R696" i="9" s="1"/>
  <c r="O696" i="9"/>
  <c r="Q696" i="9" s="1"/>
  <c r="R195" i="8"/>
  <c r="AG193" i="8"/>
  <c r="AX196" i="8"/>
  <c r="P195" i="8"/>
  <c r="U195" i="8"/>
  <c r="Q195" i="8"/>
  <c r="O196" i="8"/>
  <c r="AY195" i="8"/>
  <c r="AF193" i="8"/>
  <c r="AT193" i="8" s="1"/>
  <c r="AC193" i="8"/>
  <c r="AV196" i="8"/>
  <c r="AW196" i="8" s="1"/>
  <c r="Z193" i="8"/>
  <c r="D199" i="8"/>
  <c r="J198" i="8"/>
  <c r="F199" i="8"/>
  <c r="K197" i="8"/>
  <c r="L197" i="8" s="1"/>
  <c r="G197" i="8" s="1"/>
  <c r="H197" i="8" s="1"/>
  <c r="N197" i="8"/>
  <c r="B202" i="8"/>
  <c r="C235" i="8"/>
  <c r="N196" i="9"/>
  <c r="P196" i="9" s="1"/>
  <c r="R196" i="9" s="1"/>
  <c r="O196" i="9"/>
  <c r="Q196" i="9" s="1"/>
  <c r="K197" i="9"/>
  <c r="L197" i="9" s="1"/>
  <c r="I197" i="9"/>
  <c r="J197" i="9" s="1"/>
  <c r="G198" i="9"/>
  <c r="C199" i="9"/>
  <c r="D199" i="9" s="1"/>
  <c r="E199" i="9"/>
  <c r="F199" i="9" s="1"/>
  <c r="A200" i="9"/>
  <c r="I193" i="3" l="1"/>
  <c r="AI193" i="3"/>
  <c r="AR186" i="3"/>
  <c r="AS186" i="3" s="1"/>
  <c r="AT186" i="3"/>
  <c r="AP186" i="3"/>
  <c r="AD187" i="3"/>
  <c r="AJ187" i="3" s="1"/>
  <c r="N191" i="3"/>
  <c r="M191" i="3"/>
  <c r="AH192" i="3"/>
  <c r="AC188" i="3"/>
  <c r="L192" i="3"/>
  <c r="AE194" i="3"/>
  <c r="AN194" i="3"/>
  <c r="AO194" i="3" s="1"/>
  <c r="AQ194" i="3"/>
  <c r="H194" i="3"/>
  <c r="F195" i="3"/>
  <c r="AB195" i="3" s="1"/>
  <c r="AG193" i="3"/>
  <c r="AF193" i="3"/>
  <c r="V195" i="8"/>
  <c r="X195" i="8" s="1"/>
  <c r="AO195" i="8"/>
  <c r="AL197" i="8"/>
  <c r="AI197" i="8"/>
  <c r="AP197" i="8"/>
  <c r="AN197" i="8"/>
  <c r="AM197" i="8"/>
  <c r="AJ197" i="8"/>
  <c r="AH197" i="8"/>
  <c r="AK197" i="8"/>
  <c r="AQ197" i="8"/>
  <c r="AR197" i="8"/>
  <c r="AY196" i="8"/>
  <c r="G939" i="3"/>
  <c r="A701" i="9"/>
  <c r="E700" i="9"/>
  <c r="F700" i="9" s="1"/>
  <c r="C700" i="9"/>
  <c r="D700" i="9" s="1"/>
  <c r="G700" i="9" s="1"/>
  <c r="G699" i="9"/>
  <c r="K698" i="9"/>
  <c r="L698" i="9" s="1"/>
  <c r="I698" i="9"/>
  <c r="J698" i="9" s="1"/>
  <c r="N698" i="9" s="1"/>
  <c r="N697" i="9"/>
  <c r="O197" i="8"/>
  <c r="U197" i="8" s="1"/>
  <c r="AO197" i="8" s="1"/>
  <c r="R196" i="8"/>
  <c r="Q196" i="8"/>
  <c r="U196" i="8"/>
  <c r="P196" i="8"/>
  <c r="AG194" i="8"/>
  <c r="AX197" i="8"/>
  <c r="AS197" i="8"/>
  <c r="AV197" i="8" s="1"/>
  <c r="AW197" i="8" s="1"/>
  <c r="AF194" i="8"/>
  <c r="AT194" i="8" s="1"/>
  <c r="AC194" i="8"/>
  <c r="F200" i="8"/>
  <c r="C236" i="8"/>
  <c r="K198" i="8"/>
  <c r="L198" i="8" s="1"/>
  <c r="G198" i="8" s="1"/>
  <c r="H198" i="8" s="1"/>
  <c r="N198" i="8"/>
  <c r="D200" i="8"/>
  <c r="J199" i="8"/>
  <c r="B203" i="8"/>
  <c r="Z194" i="8"/>
  <c r="O189" i="3"/>
  <c r="R189" i="3" s="1"/>
  <c r="Z189" i="3" s="1"/>
  <c r="I198" i="9"/>
  <c r="K198" i="9"/>
  <c r="N197" i="9"/>
  <c r="P197" i="9" s="1"/>
  <c r="R197" i="9" s="1"/>
  <c r="J198" i="9"/>
  <c r="L198" i="9"/>
  <c r="G199" i="9"/>
  <c r="E200" i="9"/>
  <c r="F200" i="9" s="1"/>
  <c r="C200" i="9"/>
  <c r="D200" i="9" s="1"/>
  <c r="A201" i="9"/>
  <c r="R197" i="8" l="1"/>
  <c r="I194" i="3"/>
  <c r="AI194" i="3"/>
  <c r="AP187" i="3"/>
  <c r="AR187" i="3"/>
  <c r="AS187" i="3" s="1"/>
  <c r="AT187" i="3"/>
  <c r="O191" i="3"/>
  <c r="R191" i="3" s="1"/>
  <c r="Z191" i="3" s="1"/>
  <c r="M192" i="3"/>
  <c r="N192" i="3"/>
  <c r="W190" i="3"/>
  <c r="S190" i="3"/>
  <c r="AC190" i="3"/>
  <c r="AC189" i="3"/>
  <c r="W188" i="3"/>
  <c r="S188" i="3"/>
  <c r="O192" i="3"/>
  <c r="R192" i="3" s="1"/>
  <c r="Z192" i="3" s="1"/>
  <c r="L193" i="3"/>
  <c r="AH193" i="3"/>
  <c r="H195" i="3"/>
  <c r="AE195" i="3"/>
  <c r="F196" i="3"/>
  <c r="AB196" i="3" s="1"/>
  <c r="AN195" i="3"/>
  <c r="AO195" i="3" s="1"/>
  <c r="AQ195" i="3"/>
  <c r="AF194" i="3"/>
  <c r="AG194" i="3"/>
  <c r="AY197" i="8"/>
  <c r="V196" i="8"/>
  <c r="X196" i="8" s="1"/>
  <c r="AO196" i="8"/>
  <c r="AM198" i="8"/>
  <c r="AN198" i="8"/>
  <c r="AK198" i="8"/>
  <c r="AL198" i="8"/>
  <c r="AJ198" i="8"/>
  <c r="AQ198" i="8"/>
  <c r="AH198" i="8"/>
  <c r="AR198" i="8"/>
  <c r="AI198" i="8"/>
  <c r="AP198" i="8"/>
  <c r="P197" i="8"/>
  <c r="Q197" i="8"/>
  <c r="G940" i="3"/>
  <c r="P698" i="9"/>
  <c r="R698" i="9" s="1"/>
  <c r="O698" i="9"/>
  <c r="Q698" i="9" s="1"/>
  <c r="P697" i="9"/>
  <c r="R697" i="9" s="1"/>
  <c r="O697" i="9"/>
  <c r="Q697" i="9" s="1"/>
  <c r="K699" i="9"/>
  <c r="L699" i="9" s="1"/>
  <c r="I699" i="9"/>
  <c r="J699" i="9" s="1"/>
  <c r="N699" i="9" s="1"/>
  <c r="I700" i="9"/>
  <c r="J700" i="9" s="1"/>
  <c r="K700" i="9"/>
  <c r="L700" i="9" s="1"/>
  <c r="C701" i="9"/>
  <c r="D701" i="9" s="1"/>
  <c r="G701" i="9" s="1"/>
  <c r="E701" i="9"/>
  <c r="F701" i="9" s="1"/>
  <c r="A702" i="9"/>
  <c r="O198" i="8"/>
  <c r="P198" i="8" s="1"/>
  <c r="AX198" i="8"/>
  <c r="AG195" i="8"/>
  <c r="AS198" i="8"/>
  <c r="AV198" i="8" s="1"/>
  <c r="AW198" i="8" s="1"/>
  <c r="AC195" i="8"/>
  <c r="AF195" i="8"/>
  <c r="AT195" i="8" s="1"/>
  <c r="F201" i="8"/>
  <c r="C237" i="8"/>
  <c r="C238" i="8" s="1"/>
  <c r="B204" i="8"/>
  <c r="Z195" i="8"/>
  <c r="K199" i="8"/>
  <c r="L199" i="8" s="1"/>
  <c r="G199" i="8" s="1"/>
  <c r="H199" i="8" s="1"/>
  <c r="N199" i="8"/>
  <c r="D201" i="8"/>
  <c r="J200" i="8"/>
  <c r="V197" i="8"/>
  <c r="X197" i="8" s="1"/>
  <c r="O197" i="9"/>
  <c r="Q197" i="9" s="1"/>
  <c r="G200" i="9"/>
  <c r="I200" i="9" s="1"/>
  <c r="J200" i="9" s="1"/>
  <c r="K200" i="9"/>
  <c r="L200" i="9" s="1"/>
  <c r="I199" i="9"/>
  <c r="K199" i="9"/>
  <c r="L199" i="9" s="1"/>
  <c r="J199" i="9"/>
  <c r="N198" i="9"/>
  <c r="P198" i="9" s="1"/>
  <c r="R198" i="9" s="1"/>
  <c r="C201" i="9"/>
  <c r="D201" i="9" s="1"/>
  <c r="E201" i="9"/>
  <c r="F201" i="9" s="1"/>
  <c r="A202" i="9"/>
  <c r="I195" i="3" l="1"/>
  <c r="AI195" i="3"/>
  <c r="M193" i="3"/>
  <c r="N193" i="3"/>
  <c r="S189" i="3"/>
  <c r="T189" i="3" s="1"/>
  <c r="W189" i="3"/>
  <c r="L194" i="3"/>
  <c r="T190" i="3"/>
  <c r="U190" i="3"/>
  <c r="T188" i="3"/>
  <c r="U188" i="3"/>
  <c r="W191" i="3"/>
  <c r="S191" i="3"/>
  <c r="AC191" i="3"/>
  <c r="O193" i="3"/>
  <c r="R193" i="3" s="1"/>
  <c r="Z193" i="3" s="1"/>
  <c r="AH194" i="3"/>
  <c r="F197" i="3"/>
  <c r="AB197" i="3" s="1"/>
  <c r="AE196" i="3"/>
  <c r="AQ196" i="3"/>
  <c r="AN196" i="3"/>
  <c r="AO196" i="3" s="1"/>
  <c r="H196" i="3"/>
  <c r="AF195" i="3"/>
  <c r="AG195" i="3"/>
  <c r="AS199" i="8"/>
  <c r="AJ199" i="8"/>
  <c r="AI199" i="8"/>
  <c r="AH199" i="8"/>
  <c r="AQ199" i="8"/>
  <c r="AR199" i="8"/>
  <c r="AK199" i="8"/>
  <c r="AL199" i="8"/>
  <c r="AM199" i="8"/>
  <c r="AN199" i="8"/>
  <c r="AP199" i="8"/>
  <c r="U198" i="8"/>
  <c r="AO198" i="8" s="1"/>
  <c r="AY198" i="8"/>
  <c r="G941" i="3"/>
  <c r="A703" i="9"/>
  <c r="E702" i="9"/>
  <c r="F702" i="9" s="1"/>
  <c r="C702" i="9"/>
  <c r="D702" i="9" s="1"/>
  <c r="G702" i="9" s="1"/>
  <c r="K701" i="9"/>
  <c r="L701" i="9" s="1"/>
  <c r="I701" i="9"/>
  <c r="J701" i="9" s="1"/>
  <c r="N701" i="9" s="1"/>
  <c r="O699" i="9"/>
  <c r="Q699" i="9" s="1"/>
  <c r="P699" i="9"/>
  <c r="R699" i="9" s="1"/>
  <c r="N700" i="9"/>
  <c r="R198" i="8"/>
  <c r="Q198" i="8"/>
  <c r="O199" i="8"/>
  <c r="AX199" i="8"/>
  <c r="AG196" i="8"/>
  <c r="AV199" i="8"/>
  <c r="AW199" i="8" s="1"/>
  <c r="AC196" i="8"/>
  <c r="AF196" i="8"/>
  <c r="AT196" i="8" s="1"/>
  <c r="B205" i="8"/>
  <c r="Z196" i="8"/>
  <c r="V198" i="8"/>
  <c r="X198" i="8" s="1"/>
  <c r="K200" i="8"/>
  <c r="L200" i="8" s="1"/>
  <c r="G200" i="8" s="1"/>
  <c r="H200" i="8" s="1"/>
  <c r="N200" i="8"/>
  <c r="C239" i="8"/>
  <c r="C240" i="8" s="1"/>
  <c r="F202" i="8"/>
  <c r="D202" i="8"/>
  <c r="J201" i="8"/>
  <c r="O198" i="9"/>
  <c r="Q198" i="9" s="1"/>
  <c r="N199" i="9"/>
  <c r="P199" i="9" s="1"/>
  <c r="R199" i="9" s="1"/>
  <c r="N200" i="9"/>
  <c r="G201" i="9"/>
  <c r="C202" i="9"/>
  <c r="D202" i="9" s="1"/>
  <c r="E202" i="9"/>
  <c r="F202" i="9" s="1"/>
  <c r="A203" i="9"/>
  <c r="I196" i="3" l="1"/>
  <c r="AI196" i="3"/>
  <c r="U189" i="3"/>
  <c r="M194" i="3"/>
  <c r="N194" i="3"/>
  <c r="V190" i="3"/>
  <c r="V188" i="3"/>
  <c r="AD188" i="3" s="1"/>
  <c r="W192" i="3"/>
  <c r="S192" i="3"/>
  <c r="T192" i="3" s="1"/>
  <c r="T191" i="3"/>
  <c r="U191" i="3"/>
  <c r="AC193" i="3"/>
  <c r="AC192" i="3"/>
  <c r="V189" i="3"/>
  <c r="W193" i="3"/>
  <c r="S193" i="3"/>
  <c r="T193" i="3" s="1"/>
  <c r="AH195" i="3"/>
  <c r="H197" i="3"/>
  <c r="F198" i="3"/>
  <c r="AB198" i="3" s="1"/>
  <c r="AN197" i="3"/>
  <c r="AO197" i="3" s="1"/>
  <c r="AQ197" i="3"/>
  <c r="AE197" i="3"/>
  <c r="AF196" i="3"/>
  <c r="AG196" i="3"/>
  <c r="L195" i="3"/>
  <c r="AS200" i="8"/>
  <c r="AM200" i="8"/>
  <c r="AN200" i="8"/>
  <c r="AH200" i="8"/>
  <c r="AQ200" i="8"/>
  <c r="AI200" i="8"/>
  <c r="AK200" i="8"/>
  <c r="AJ200" i="8"/>
  <c r="AL200" i="8"/>
  <c r="AP200" i="8"/>
  <c r="AR200" i="8"/>
  <c r="AY199" i="8"/>
  <c r="G942" i="3"/>
  <c r="O700" i="9"/>
  <c r="Q700" i="9" s="1"/>
  <c r="P700" i="9"/>
  <c r="R700" i="9" s="1"/>
  <c r="P701" i="9"/>
  <c r="R701" i="9" s="1"/>
  <c r="O701" i="9"/>
  <c r="Q701" i="9" s="1"/>
  <c r="K702" i="9"/>
  <c r="L702" i="9" s="1"/>
  <c r="I702" i="9"/>
  <c r="J702" i="9" s="1"/>
  <c r="N702" i="9" s="1"/>
  <c r="E703" i="9"/>
  <c r="F703" i="9" s="1"/>
  <c r="A704" i="9"/>
  <c r="C703" i="9"/>
  <c r="D703" i="9" s="1"/>
  <c r="G703" i="9" s="1"/>
  <c r="R199" i="8"/>
  <c r="U199" i="8"/>
  <c r="Q199" i="8"/>
  <c r="P199" i="8"/>
  <c r="AX200" i="8"/>
  <c r="O200" i="8"/>
  <c r="AG197" i="8"/>
  <c r="AV200" i="8"/>
  <c r="AW200" i="8" s="1"/>
  <c r="AF197" i="8"/>
  <c r="AT197" i="8" s="1"/>
  <c r="AC197" i="8"/>
  <c r="D203" i="8"/>
  <c r="J202" i="8"/>
  <c r="K201" i="8"/>
  <c r="L201" i="8" s="1"/>
  <c r="G201" i="8" s="1"/>
  <c r="H201" i="8" s="1"/>
  <c r="N201" i="8"/>
  <c r="F203" i="8"/>
  <c r="Z197" i="8"/>
  <c r="B206" i="8"/>
  <c r="C241" i="8"/>
  <c r="P200" i="9"/>
  <c r="R200" i="9" s="1"/>
  <c r="O200" i="9"/>
  <c r="Q200" i="9" s="1"/>
  <c r="O199" i="9"/>
  <c r="Q199" i="9" s="1"/>
  <c r="K201" i="9"/>
  <c r="L201" i="9" s="1"/>
  <c r="I201" i="9"/>
  <c r="J201" i="9" s="1"/>
  <c r="G202" i="9"/>
  <c r="E203" i="9"/>
  <c r="F203" i="9" s="1"/>
  <c r="C203" i="9"/>
  <c r="D203" i="9" s="1"/>
  <c r="A204" i="9"/>
  <c r="I197" i="3" l="1"/>
  <c r="AI197" i="3"/>
  <c r="AD189" i="3"/>
  <c r="AJ189" i="3" s="1"/>
  <c r="AD190" i="3"/>
  <c r="AJ190" i="3" s="1"/>
  <c r="O194" i="3"/>
  <c r="R194" i="3" s="1"/>
  <c r="Z194" i="3" s="1"/>
  <c r="N195" i="3"/>
  <c r="M195" i="3"/>
  <c r="U192" i="3"/>
  <c r="V192" i="3" s="1"/>
  <c r="V191" i="3"/>
  <c r="AJ188" i="3"/>
  <c r="U193" i="3"/>
  <c r="V193" i="3" s="1"/>
  <c r="AD193" i="3" s="1"/>
  <c r="L196" i="3"/>
  <c r="AN198" i="3"/>
  <c r="AO198" i="3" s="1"/>
  <c r="AQ198" i="3"/>
  <c r="AE198" i="3"/>
  <c r="F199" i="3"/>
  <c r="AB199" i="3" s="1"/>
  <c r="H198" i="3"/>
  <c r="AF197" i="3"/>
  <c r="AG197" i="3"/>
  <c r="AH196" i="3"/>
  <c r="V199" i="8"/>
  <c r="X199" i="8" s="1"/>
  <c r="AO199" i="8"/>
  <c r="AX201" i="8"/>
  <c r="AH201" i="8"/>
  <c r="AJ201" i="8"/>
  <c r="AK201" i="8"/>
  <c r="AQ201" i="8"/>
  <c r="AM201" i="8"/>
  <c r="AL201" i="8"/>
  <c r="AI201" i="8"/>
  <c r="AN201" i="8"/>
  <c r="AP201" i="8"/>
  <c r="AR201" i="8"/>
  <c r="AY200" i="8"/>
  <c r="G943" i="3"/>
  <c r="A705" i="9"/>
  <c r="E704" i="9"/>
  <c r="F704" i="9" s="1"/>
  <c r="C704" i="9"/>
  <c r="D704" i="9" s="1"/>
  <c r="G704" i="9" s="1"/>
  <c r="P702" i="9"/>
  <c r="R702" i="9" s="1"/>
  <c r="O702" i="9"/>
  <c r="Q702" i="9" s="1"/>
  <c r="I703" i="9"/>
  <c r="J703" i="9" s="1"/>
  <c r="K703" i="9"/>
  <c r="L703" i="9" s="1"/>
  <c r="R200" i="8"/>
  <c r="AS201" i="8"/>
  <c r="AV201" i="8" s="1"/>
  <c r="AW201" i="8" s="1"/>
  <c r="AY201" i="8" s="1"/>
  <c r="U200" i="8"/>
  <c r="O201" i="8"/>
  <c r="P200" i="8"/>
  <c r="Q200" i="8"/>
  <c r="AG198" i="8"/>
  <c r="AF198" i="8"/>
  <c r="AT198" i="8" s="1"/>
  <c r="AC198" i="8"/>
  <c r="D204" i="8"/>
  <c r="J203" i="8"/>
  <c r="C242" i="8"/>
  <c r="B207" i="8"/>
  <c r="Z198" i="8"/>
  <c r="F204" i="8"/>
  <c r="K202" i="8"/>
  <c r="L202" i="8" s="1"/>
  <c r="G202" i="8" s="1"/>
  <c r="H202" i="8" s="1"/>
  <c r="N202" i="8"/>
  <c r="G203" i="9"/>
  <c r="K203" i="9"/>
  <c r="I203" i="9"/>
  <c r="K202" i="9"/>
  <c r="I202" i="9"/>
  <c r="J202" i="9" s="1"/>
  <c r="L202" i="9"/>
  <c r="L203" i="9"/>
  <c r="J203" i="9"/>
  <c r="N201" i="9"/>
  <c r="P201" i="9" s="1"/>
  <c r="R201" i="9" s="1"/>
  <c r="E204" i="9"/>
  <c r="F204" i="9" s="1"/>
  <c r="C204" i="9"/>
  <c r="D204" i="9" s="1"/>
  <c r="G204" i="9" s="1"/>
  <c r="A205" i="9"/>
  <c r="I198" i="3" l="1"/>
  <c r="AI198" i="3"/>
  <c r="AT190" i="3"/>
  <c r="AP190" i="3"/>
  <c r="AR190" i="3"/>
  <c r="AS190" i="3" s="1"/>
  <c r="AP189" i="3"/>
  <c r="AT189" i="3"/>
  <c r="AD191" i="3"/>
  <c r="AJ191" i="3" s="1"/>
  <c r="AD192" i="3"/>
  <c r="AJ192" i="3" s="1"/>
  <c r="M196" i="3"/>
  <c r="N196" i="3"/>
  <c r="O195" i="3"/>
  <c r="R195" i="3" s="1"/>
  <c r="AC195" i="3" s="1"/>
  <c r="AP188" i="3"/>
  <c r="AT188" i="3"/>
  <c r="AR188" i="3"/>
  <c r="AS188" i="3" s="1"/>
  <c r="AR189" i="3"/>
  <c r="AS189" i="3" s="1"/>
  <c r="W194" i="3"/>
  <c r="S194" i="3"/>
  <c r="AC194" i="3"/>
  <c r="AH197" i="3"/>
  <c r="AJ193" i="3"/>
  <c r="AF198" i="3"/>
  <c r="AG198" i="3"/>
  <c r="L197" i="3"/>
  <c r="F200" i="3"/>
  <c r="AB200" i="3" s="1"/>
  <c r="AN199" i="3"/>
  <c r="AO199" i="3" s="1"/>
  <c r="AQ199" i="3"/>
  <c r="H199" i="3"/>
  <c r="AE199" i="3"/>
  <c r="V200" i="8"/>
  <c r="X200" i="8" s="1"/>
  <c r="AO200" i="8"/>
  <c r="AK202" i="8"/>
  <c r="AQ202" i="8"/>
  <c r="AN202" i="8"/>
  <c r="AL202" i="8"/>
  <c r="AR202" i="8"/>
  <c r="AH202" i="8"/>
  <c r="AI202" i="8"/>
  <c r="AP202" i="8"/>
  <c r="AJ202" i="8"/>
  <c r="AM202" i="8"/>
  <c r="G944" i="3"/>
  <c r="N703" i="9"/>
  <c r="I704" i="9"/>
  <c r="J704" i="9" s="1"/>
  <c r="K704" i="9"/>
  <c r="L704" i="9" s="1"/>
  <c r="A706" i="9"/>
  <c r="E705" i="9"/>
  <c r="F705" i="9" s="1"/>
  <c r="C705" i="9"/>
  <c r="D705" i="9" s="1"/>
  <c r="G705" i="9" s="1"/>
  <c r="R201" i="8"/>
  <c r="U201" i="8"/>
  <c r="P201" i="8"/>
  <c r="Q201" i="8"/>
  <c r="AS202" i="8"/>
  <c r="AV202" i="8" s="1"/>
  <c r="AW202" i="8" s="1"/>
  <c r="AG199" i="8"/>
  <c r="O202" i="8"/>
  <c r="AX202" i="8"/>
  <c r="AF199" i="8"/>
  <c r="AT199" i="8" s="1"/>
  <c r="AC199" i="8"/>
  <c r="C243" i="8"/>
  <c r="C244" i="8" s="1"/>
  <c r="C245" i="8" s="1"/>
  <c r="C246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C289" i="8" s="1"/>
  <c r="C290" i="8" s="1"/>
  <c r="C291" i="8" s="1"/>
  <c r="C292" i="8" s="1"/>
  <c r="C293" i="8" s="1"/>
  <c r="C294" i="8" s="1"/>
  <c r="C295" i="8" s="1"/>
  <c r="C296" i="8" s="1"/>
  <c r="C297" i="8" s="1"/>
  <c r="C298" i="8" s="1"/>
  <c r="C299" i="8" s="1"/>
  <c r="C300" i="8" s="1"/>
  <c r="C301" i="8" s="1"/>
  <c r="C302" i="8" s="1"/>
  <c r="C303" i="8" s="1"/>
  <c r="C304" i="8" s="1"/>
  <c r="C305" i="8" s="1"/>
  <c r="C306" i="8" s="1"/>
  <c r="C307" i="8" s="1"/>
  <c r="C308" i="8" s="1"/>
  <c r="C309" i="8" s="1"/>
  <c r="C310" i="8" s="1"/>
  <c r="C311" i="8" s="1"/>
  <c r="C312" i="8" s="1"/>
  <c r="C313" i="8" s="1"/>
  <c r="C314" i="8" s="1"/>
  <c r="C315" i="8" s="1"/>
  <c r="C316" i="8" s="1"/>
  <c r="C317" i="8" s="1"/>
  <c r="C318" i="8" s="1"/>
  <c r="C319" i="8" s="1"/>
  <c r="C320" i="8" s="1"/>
  <c r="C321" i="8" s="1"/>
  <c r="C322" i="8" s="1"/>
  <c r="C323" i="8" s="1"/>
  <c r="C324" i="8" s="1"/>
  <c r="C325" i="8" s="1"/>
  <c r="C326" i="8" s="1"/>
  <c r="C327" i="8" s="1"/>
  <c r="C328" i="8" s="1"/>
  <c r="C329" i="8" s="1"/>
  <c r="C330" i="8" s="1"/>
  <c r="C331" i="8" s="1"/>
  <c r="C332" i="8" s="1"/>
  <c r="C333" i="8" s="1"/>
  <c r="C334" i="8" s="1"/>
  <c r="C335" i="8" s="1"/>
  <c r="C336" i="8" s="1"/>
  <c r="C337" i="8" s="1"/>
  <c r="C338" i="8" s="1"/>
  <c r="C339" i="8" s="1"/>
  <c r="C340" i="8" s="1"/>
  <c r="C341" i="8" s="1"/>
  <c r="C342" i="8" s="1"/>
  <c r="C343" i="8" s="1"/>
  <c r="C344" i="8" s="1"/>
  <c r="C345" i="8" s="1"/>
  <c r="C346" i="8" s="1"/>
  <c r="C347" i="8" s="1"/>
  <c r="C348" i="8" s="1"/>
  <c r="C349" i="8" s="1"/>
  <c r="C350" i="8" s="1"/>
  <c r="C351" i="8" s="1"/>
  <c r="C352" i="8" s="1"/>
  <c r="C353" i="8" s="1"/>
  <c r="C354" i="8" s="1"/>
  <c r="C355" i="8" s="1"/>
  <c r="C356" i="8" s="1"/>
  <c r="C357" i="8" s="1"/>
  <c r="C358" i="8" s="1"/>
  <c r="C359" i="8" s="1"/>
  <c r="C360" i="8" s="1"/>
  <c r="C361" i="8" s="1"/>
  <c r="C362" i="8" s="1"/>
  <c r="C363" i="8" s="1"/>
  <c r="C364" i="8" s="1"/>
  <c r="C365" i="8" s="1"/>
  <c r="C366" i="8" s="1"/>
  <c r="C367" i="8" s="1"/>
  <c r="C368" i="8" s="1"/>
  <c r="C369" i="8" s="1"/>
  <c r="C370" i="8" s="1"/>
  <c r="C371" i="8" s="1"/>
  <c r="C372" i="8" s="1"/>
  <c r="C373" i="8" s="1"/>
  <c r="C374" i="8" s="1"/>
  <c r="C375" i="8" s="1"/>
  <c r="C376" i="8" s="1"/>
  <c r="C377" i="8" s="1"/>
  <c r="C378" i="8" s="1"/>
  <c r="C379" i="8" s="1"/>
  <c r="C380" i="8" s="1"/>
  <c r="C381" i="8" s="1"/>
  <c r="C382" i="8" s="1"/>
  <c r="C383" i="8" s="1"/>
  <c r="C384" i="8" s="1"/>
  <c r="C385" i="8" s="1"/>
  <c r="C386" i="8" s="1"/>
  <c r="C387" i="8" s="1"/>
  <c r="C388" i="8" s="1"/>
  <c r="C389" i="8" s="1"/>
  <c r="C390" i="8" s="1"/>
  <c r="C391" i="8" s="1"/>
  <c r="C392" i="8" s="1"/>
  <c r="C393" i="8" s="1"/>
  <c r="C394" i="8" s="1"/>
  <c r="C395" i="8" s="1"/>
  <c r="C396" i="8" s="1"/>
  <c r="C397" i="8" s="1"/>
  <c r="C398" i="8" s="1"/>
  <c r="C399" i="8" s="1"/>
  <c r="C400" i="8" s="1"/>
  <c r="C401" i="8" s="1"/>
  <c r="C402" i="8" s="1"/>
  <c r="C403" i="8" s="1"/>
  <c r="C404" i="8" s="1"/>
  <c r="C405" i="8" s="1"/>
  <c r="C406" i="8" s="1"/>
  <c r="C407" i="8" s="1"/>
  <c r="C408" i="8" s="1"/>
  <c r="C409" i="8" s="1"/>
  <c r="C410" i="8" s="1"/>
  <c r="C411" i="8" s="1"/>
  <c r="C412" i="8" s="1"/>
  <c r="C413" i="8" s="1"/>
  <c r="C414" i="8" s="1"/>
  <c r="C415" i="8" s="1"/>
  <c r="C416" i="8" s="1"/>
  <c r="C417" i="8" s="1"/>
  <c r="C418" i="8" s="1"/>
  <c r="C419" i="8" s="1"/>
  <c r="C420" i="8" s="1"/>
  <c r="C421" i="8" s="1"/>
  <c r="C422" i="8" s="1"/>
  <c r="C423" i="8" s="1"/>
  <c r="C424" i="8" s="1"/>
  <c r="C425" i="8" s="1"/>
  <c r="C426" i="8" s="1"/>
  <c r="C427" i="8" s="1"/>
  <c r="C428" i="8" s="1"/>
  <c r="C429" i="8" s="1"/>
  <c r="C430" i="8" s="1"/>
  <c r="C431" i="8" s="1"/>
  <c r="C432" i="8" s="1"/>
  <c r="C433" i="8" s="1"/>
  <c r="C434" i="8" s="1"/>
  <c r="C435" i="8" s="1"/>
  <c r="C436" i="8" s="1"/>
  <c r="C437" i="8" s="1"/>
  <c r="C438" i="8" s="1"/>
  <c r="C439" i="8" s="1"/>
  <c r="C440" i="8" s="1"/>
  <c r="C441" i="8" s="1"/>
  <c r="C442" i="8" s="1"/>
  <c r="C443" i="8" s="1"/>
  <c r="C444" i="8" s="1"/>
  <c r="C445" i="8" s="1"/>
  <c r="C446" i="8" s="1"/>
  <c r="C447" i="8" s="1"/>
  <c r="C448" i="8" s="1"/>
  <c r="C449" i="8" s="1"/>
  <c r="C450" i="8" s="1"/>
  <c r="C451" i="8" s="1"/>
  <c r="C452" i="8" s="1"/>
  <c r="C453" i="8" s="1"/>
  <c r="C454" i="8" s="1"/>
  <c r="C455" i="8" s="1"/>
  <c r="C456" i="8" s="1"/>
  <c r="C457" i="8" s="1"/>
  <c r="C458" i="8" s="1"/>
  <c r="C459" i="8" s="1"/>
  <c r="C460" i="8" s="1"/>
  <c r="C461" i="8" s="1"/>
  <c r="C462" i="8" s="1"/>
  <c r="C463" i="8" s="1"/>
  <c r="C464" i="8" s="1"/>
  <c r="C465" i="8" s="1"/>
  <c r="C466" i="8" s="1"/>
  <c r="C467" i="8" s="1"/>
  <c r="C468" i="8" s="1"/>
  <c r="C469" i="8" s="1"/>
  <c r="C470" i="8" s="1"/>
  <c r="C471" i="8" s="1"/>
  <c r="C472" i="8" s="1"/>
  <c r="C473" i="8" s="1"/>
  <c r="C474" i="8" s="1"/>
  <c r="C475" i="8" s="1"/>
  <c r="C476" i="8" s="1"/>
  <c r="C477" i="8" s="1"/>
  <c r="C478" i="8" s="1"/>
  <c r="C479" i="8" s="1"/>
  <c r="C480" i="8" s="1"/>
  <c r="C481" i="8" s="1"/>
  <c r="C482" i="8" s="1"/>
  <c r="C483" i="8" s="1"/>
  <c r="C484" i="8" s="1"/>
  <c r="C485" i="8" s="1"/>
  <c r="C486" i="8" s="1"/>
  <c r="C487" i="8" s="1"/>
  <c r="C488" i="8" s="1"/>
  <c r="C489" i="8" s="1"/>
  <c r="C490" i="8" s="1"/>
  <c r="C491" i="8" s="1"/>
  <c r="C492" i="8" s="1"/>
  <c r="C493" i="8" s="1"/>
  <c r="C494" i="8" s="1"/>
  <c r="K203" i="8"/>
  <c r="L203" i="8" s="1"/>
  <c r="G203" i="8" s="1"/>
  <c r="H203" i="8" s="1"/>
  <c r="N203" i="8"/>
  <c r="F205" i="8"/>
  <c r="Z199" i="8"/>
  <c r="B208" i="8"/>
  <c r="D205" i="8"/>
  <c r="J204" i="8"/>
  <c r="O201" i="9"/>
  <c r="Q201" i="9" s="1"/>
  <c r="I204" i="9"/>
  <c r="K204" i="9"/>
  <c r="L204" i="9" s="1"/>
  <c r="N203" i="9"/>
  <c r="J204" i="9"/>
  <c r="N202" i="9"/>
  <c r="P202" i="9" s="1"/>
  <c r="R202" i="9" s="1"/>
  <c r="C205" i="9"/>
  <c r="D205" i="9" s="1"/>
  <c r="E205" i="9"/>
  <c r="F205" i="9" s="1"/>
  <c r="A206" i="9"/>
  <c r="I199" i="3" l="1"/>
  <c r="AI199" i="3"/>
  <c r="AT192" i="3"/>
  <c r="AR192" i="3"/>
  <c r="AS192" i="3" s="1"/>
  <c r="AP192" i="3"/>
  <c r="AP191" i="3"/>
  <c r="AT191" i="3"/>
  <c r="AR191" i="3"/>
  <c r="AS191" i="3" s="1"/>
  <c r="S195" i="3"/>
  <c r="T195" i="3" s="1"/>
  <c r="Z195" i="3"/>
  <c r="W195" i="3"/>
  <c r="N197" i="3"/>
  <c r="M197" i="3"/>
  <c r="T194" i="3"/>
  <c r="U194" i="3"/>
  <c r="O196" i="3"/>
  <c r="R196" i="3" s="1"/>
  <c r="Z196" i="3" s="1"/>
  <c r="AH198" i="3"/>
  <c r="AT193" i="3"/>
  <c r="AP193" i="3"/>
  <c r="AR193" i="3"/>
  <c r="AS193" i="3" s="1"/>
  <c r="AF199" i="3"/>
  <c r="AG199" i="3"/>
  <c r="AE200" i="3"/>
  <c r="H200" i="3"/>
  <c r="AN200" i="3"/>
  <c r="AO200" i="3" s="1"/>
  <c r="AQ200" i="3"/>
  <c r="F201" i="3"/>
  <c r="AB201" i="3" s="1"/>
  <c r="L198" i="3"/>
  <c r="V201" i="8"/>
  <c r="X201" i="8" s="1"/>
  <c r="AO201" i="8"/>
  <c r="AJ203" i="8"/>
  <c r="AK203" i="8"/>
  <c r="AP203" i="8"/>
  <c r="AM203" i="8"/>
  <c r="AN203" i="8"/>
  <c r="AH203" i="8"/>
  <c r="AI203" i="8"/>
  <c r="AL203" i="8"/>
  <c r="AQ203" i="8"/>
  <c r="AR203" i="8"/>
  <c r="G945" i="3"/>
  <c r="E706" i="9"/>
  <c r="F706" i="9" s="1"/>
  <c r="A707" i="9"/>
  <c r="C706" i="9"/>
  <c r="D706" i="9" s="1"/>
  <c r="G706" i="9" s="1"/>
  <c r="N704" i="9"/>
  <c r="K705" i="9"/>
  <c r="L705" i="9" s="1"/>
  <c r="I705" i="9"/>
  <c r="J705" i="9" s="1"/>
  <c r="N705" i="9" s="1"/>
  <c r="O703" i="9"/>
  <c r="Q703" i="9" s="1"/>
  <c r="P703" i="9"/>
  <c r="R703" i="9" s="1"/>
  <c r="R202" i="8"/>
  <c r="Q202" i="8"/>
  <c r="U202" i="8"/>
  <c r="AO202" i="8" s="1"/>
  <c r="P202" i="8"/>
  <c r="AY202" i="8"/>
  <c r="AX203" i="8"/>
  <c r="AG200" i="8"/>
  <c r="O203" i="8"/>
  <c r="AS203" i="8"/>
  <c r="AV203" i="8" s="1"/>
  <c r="AW203" i="8" s="1"/>
  <c r="AY203" i="8" s="1"/>
  <c r="AC200" i="8"/>
  <c r="AF200" i="8"/>
  <c r="AT200" i="8" s="1"/>
  <c r="F206" i="8"/>
  <c r="K204" i="8"/>
  <c r="L204" i="8" s="1"/>
  <c r="G204" i="8" s="1"/>
  <c r="H204" i="8" s="1"/>
  <c r="N204" i="8"/>
  <c r="B209" i="8"/>
  <c r="D206" i="8"/>
  <c r="J205" i="8"/>
  <c r="Z200" i="8"/>
  <c r="P203" i="9"/>
  <c r="R203" i="9" s="1"/>
  <c r="O203" i="9"/>
  <c r="Q203" i="9" s="1"/>
  <c r="O202" i="9"/>
  <c r="Q202" i="9" s="1"/>
  <c r="N204" i="9"/>
  <c r="P204" i="9" s="1"/>
  <c r="R204" i="9" s="1"/>
  <c r="G205" i="9"/>
  <c r="C206" i="9"/>
  <c r="D206" i="9" s="1"/>
  <c r="E206" i="9"/>
  <c r="F206" i="9" s="1"/>
  <c r="A207" i="9"/>
  <c r="I200" i="3" l="1"/>
  <c r="AI200" i="3"/>
  <c r="U195" i="3"/>
  <c r="V195" i="3" s="1"/>
  <c r="AD195" i="3" s="1"/>
  <c r="N198" i="3"/>
  <c r="M198" i="3"/>
  <c r="V194" i="3"/>
  <c r="AJ195" i="3"/>
  <c r="AH199" i="3"/>
  <c r="O197" i="3"/>
  <c r="R197" i="3" s="1"/>
  <c r="Z197" i="3" s="1"/>
  <c r="F202" i="3"/>
  <c r="AB202" i="3" s="1"/>
  <c r="AE201" i="3"/>
  <c r="AN201" i="3"/>
  <c r="AO201" i="3" s="1"/>
  <c r="AQ201" i="3"/>
  <c r="H201" i="3"/>
  <c r="AF200" i="3"/>
  <c r="AG200" i="3"/>
  <c r="L199" i="3"/>
  <c r="AI204" i="8"/>
  <c r="AN204" i="8"/>
  <c r="AP204" i="8"/>
  <c r="AR204" i="8"/>
  <c r="AQ204" i="8"/>
  <c r="AJ204" i="8"/>
  <c r="AH204" i="8"/>
  <c r="AK204" i="8"/>
  <c r="AL204" i="8"/>
  <c r="AM204" i="8"/>
  <c r="V202" i="8"/>
  <c r="X202" i="8" s="1"/>
  <c r="G946" i="3"/>
  <c r="O704" i="9"/>
  <c r="Q704" i="9" s="1"/>
  <c r="P704" i="9"/>
  <c r="R704" i="9" s="1"/>
  <c r="C707" i="9"/>
  <c r="D707" i="9" s="1"/>
  <c r="E707" i="9"/>
  <c r="F707" i="9" s="1"/>
  <c r="A708" i="9"/>
  <c r="P705" i="9"/>
  <c r="R705" i="9" s="1"/>
  <c r="O705" i="9"/>
  <c r="Q705" i="9" s="1"/>
  <c r="K706" i="9"/>
  <c r="L706" i="9" s="1"/>
  <c r="I706" i="9"/>
  <c r="J706" i="9" s="1"/>
  <c r="N706" i="9" s="1"/>
  <c r="R203" i="8"/>
  <c r="Q203" i="8"/>
  <c r="O204" i="8"/>
  <c r="P204" i="8" s="1"/>
  <c r="AX204" i="8"/>
  <c r="U203" i="8"/>
  <c r="AO203" i="8" s="1"/>
  <c r="P203" i="8"/>
  <c r="AG201" i="8"/>
  <c r="AS204" i="8"/>
  <c r="AV204" i="8" s="1"/>
  <c r="AW204" i="8" s="1"/>
  <c r="AF201" i="8"/>
  <c r="AT201" i="8" s="1"/>
  <c r="AC201" i="8"/>
  <c r="K205" i="8"/>
  <c r="N205" i="8"/>
  <c r="D207" i="8"/>
  <c r="J206" i="8"/>
  <c r="Z201" i="8"/>
  <c r="B210" i="8"/>
  <c r="F207" i="8"/>
  <c r="O204" i="9"/>
  <c r="Q204" i="9" s="1"/>
  <c r="K205" i="9"/>
  <c r="L205" i="9" s="1"/>
  <c r="I205" i="9"/>
  <c r="J205" i="9" s="1"/>
  <c r="G206" i="9"/>
  <c r="E207" i="9"/>
  <c r="F207" i="9" s="1"/>
  <c r="C207" i="9"/>
  <c r="D207" i="9" s="1"/>
  <c r="A208" i="9"/>
  <c r="I201" i="3" l="1"/>
  <c r="AI201" i="3"/>
  <c r="AD194" i="3"/>
  <c r="AJ194" i="3" s="1"/>
  <c r="N199" i="3"/>
  <c r="M199" i="3"/>
  <c r="AC197" i="3"/>
  <c r="S196" i="3"/>
  <c r="W196" i="3"/>
  <c r="AC196" i="3"/>
  <c r="AT195" i="3"/>
  <c r="AP195" i="3"/>
  <c r="AH200" i="3"/>
  <c r="AF201" i="3"/>
  <c r="AG201" i="3"/>
  <c r="O198" i="3"/>
  <c r="R198" i="3" s="1"/>
  <c r="Z198" i="3" s="1"/>
  <c r="L200" i="3"/>
  <c r="AQ202" i="3"/>
  <c r="F203" i="3"/>
  <c r="AB203" i="3" s="1"/>
  <c r="AN202" i="3"/>
  <c r="AO202" i="3" s="1"/>
  <c r="H202" i="3"/>
  <c r="AE202" i="3"/>
  <c r="U204" i="8"/>
  <c r="AO204" i="8" s="1"/>
  <c r="Q204" i="8"/>
  <c r="AY204" i="8"/>
  <c r="G947" i="3"/>
  <c r="A709" i="9"/>
  <c r="E708" i="9"/>
  <c r="F708" i="9" s="1"/>
  <c r="C708" i="9"/>
  <c r="D708" i="9" s="1"/>
  <c r="G708" i="9" s="1"/>
  <c r="P706" i="9"/>
  <c r="R706" i="9" s="1"/>
  <c r="O706" i="9"/>
  <c r="Q706" i="9" s="1"/>
  <c r="G707" i="9"/>
  <c r="R204" i="8"/>
  <c r="V203" i="8"/>
  <c r="X203" i="8" s="1"/>
  <c r="AG202" i="8"/>
  <c r="L205" i="8"/>
  <c r="G205" i="8" s="1"/>
  <c r="H205" i="8" s="1"/>
  <c r="AC202" i="8"/>
  <c r="AF202" i="8"/>
  <c r="AT202" i="8" s="1"/>
  <c r="F208" i="8"/>
  <c r="Z202" i="8"/>
  <c r="B211" i="8"/>
  <c r="D208" i="8"/>
  <c r="J207" i="8"/>
  <c r="V204" i="8"/>
  <c r="X204" i="8" s="1"/>
  <c r="K206" i="8"/>
  <c r="N206" i="8"/>
  <c r="K206" i="9"/>
  <c r="I206" i="9"/>
  <c r="G207" i="9"/>
  <c r="J206" i="9"/>
  <c r="L206" i="9"/>
  <c r="N205" i="9"/>
  <c r="P205" i="9" s="1"/>
  <c r="R205" i="9" s="1"/>
  <c r="C208" i="9"/>
  <c r="D208" i="9" s="1"/>
  <c r="E208" i="9"/>
  <c r="F208" i="9" s="1"/>
  <c r="A209" i="9"/>
  <c r="I202" i="3" l="1"/>
  <c r="AI202" i="3"/>
  <c r="AT194" i="3"/>
  <c r="AP194" i="3"/>
  <c r="AR195" i="3"/>
  <c r="AS195" i="3" s="1"/>
  <c r="AR194" i="3"/>
  <c r="AS194" i="3" s="1"/>
  <c r="L201" i="3"/>
  <c r="N200" i="3"/>
  <c r="M200" i="3"/>
  <c r="S197" i="3"/>
  <c r="T197" i="3" s="1"/>
  <c r="W197" i="3"/>
  <c r="AC198" i="3"/>
  <c r="T196" i="3"/>
  <c r="U196" i="3"/>
  <c r="AH201" i="3"/>
  <c r="W198" i="3"/>
  <c r="S198" i="3"/>
  <c r="T198" i="3" s="1"/>
  <c r="AF202" i="3"/>
  <c r="AG202" i="3"/>
  <c r="AE203" i="3"/>
  <c r="F204" i="3"/>
  <c r="AB204" i="3" s="1"/>
  <c r="H203" i="3"/>
  <c r="AN203" i="3"/>
  <c r="AO203" i="3" s="1"/>
  <c r="AQ203" i="3"/>
  <c r="O199" i="3"/>
  <c r="R199" i="3" s="1"/>
  <c r="Z199" i="3" s="1"/>
  <c r="AR205" i="8"/>
  <c r="AJ205" i="8"/>
  <c r="AN205" i="8"/>
  <c r="AM205" i="8"/>
  <c r="AK205" i="8"/>
  <c r="AP205" i="8"/>
  <c r="AI205" i="8"/>
  <c r="AL205" i="8"/>
  <c r="AQ205" i="8"/>
  <c r="AH205" i="8"/>
  <c r="G948" i="3"/>
  <c r="I707" i="9"/>
  <c r="J707" i="9" s="1"/>
  <c r="K707" i="9"/>
  <c r="L707" i="9" s="1"/>
  <c r="I708" i="9"/>
  <c r="J708" i="9" s="1"/>
  <c r="K708" i="9"/>
  <c r="L708" i="9" s="1"/>
  <c r="E709" i="9"/>
  <c r="F709" i="9" s="1"/>
  <c r="C709" i="9"/>
  <c r="D709" i="9" s="1"/>
  <c r="G709" i="9" s="1"/>
  <c r="A710" i="9"/>
  <c r="AX205" i="8"/>
  <c r="AS205" i="8"/>
  <c r="AG203" i="8"/>
  <c r="AV205" i="8"/>
  <c r="AW205" i="8" s="1"/>
  <c r="O205" i="8"/>
  <c r="L206" i="8"/>
  <c r="G206" i="8" s="1"/>
  <c r="H206" i="8" s="1"/>
  <c r="AF203" i="8"/>
  <c r="AT203" i="8" s="1"/>
  <c r="B212" i="8"/>
  <c r="Z203" i="8"/>
  <c r="K207" i="8"/>
  <c r="L207" i="8" s="1"/>
  <c r="G207" i="8" s="1"/>
  <c r="H207" i="8" s="1"/>
  <c r="N207" i="8"/>
  <c r="D209" i="8"/>
  <c r="J208" i="8"/>
  <c r="F209" i="8"/>
  <c r="O205" i="9"/>
  <c r="Q205" i="9" s="1"/>
  <c r="K207" i="9"/>
  <c r="L207" i="9" s="1"/>
  <c r="I207" i="9"/>
  <c r="J207" i="9" s="1"/>
  <c r="N206" i="9"/>
  <c r="P206" i="9" s="1"/>
  <c r="R206" i="9" s="1"/>
  <c r="N207" i="9"/>
  <c r="G208" i="9"/>
  <c r="E209" i="9"/>
  <c r="F209" i="9" s="1"/>
  <c r="C209" i="9"/>
  <c r="D209" i="9" s="1"/>
  <c r="A210" i="9"/>
  <c r="I203" i="3" l="1"/>
  <c r="AI203" i="3"/>
  <c r="N201" i="3"/>
  <c r="M201" i="3"/>
  <c r="V196" i="3"/>
  <c r="U197" i="3"/>
  <c r="V197" i="3" s="1"/>
  <c r="AC199" i="3"/>
  <c r="O200" i="3"/>
  <c r="R200" i="3" s="1"/>
  <c r="Z200" i="3" s="1"/>
  <c r="AH202" i="3"/>
  <c r="AQ204" i="3"/>
  <c r="H204" i="3"/>
  <c r="F205" i="3"/>
  <c r="AB205" i="3" s="1"/>
  <c r="AE204" i="3"/>
  <c r="AN204" i="3"/>
  <c r="AO204" i="3" s="1"/>
  <c r="L202" i="3"/>
  <c r="U198" i="3"/>
  <c r="V198" i="3" s="1"/>
  <c r="AD198" i="3" s="1"/>
  <c r="AF203" i="3"/>
  <c r="AG203" i="3"/>
  <c r="AX207" i="8"/>
  <c r="AP207" i="8"/>
  <c r="AJ207" i="8"/>
  <c r="AK207" i="8"/>
  <c r="AR207" i="8"/>
  <c r="AI207" i="8"/>
  <c r="AH207" i="8"/>
  <c r="AL207" i="8"/>
  <c r="AM207" i="8"/>
  <c r="AN207" i="8"/>
  <c r="AQ207" i="8"/>
  <c r="AM206" i="8"/>
  <c r="AP206" i="8"/>
  <c r="AK206" i="8"/>
  <c r="AJ206" i="8"/>
  <c r="AR206" i="8"/>
  <c r="AI206" i="8"/>
  <c r="AQ206" i="8"/>
  <c r="AH206" i="8"/>
  <c r="AL206" i="8"/>
  <c r="AN206" i="8"/>
  <c r="AY205" i="8"/>
  <c r="G949" i="3"/>
  <c r="E710" i="9"/>
  <c r="F710" i="9" s="1"/>
  <c r="C710" i="9"/>
  <c r="D710" i="9" s="1"/>
  <c r="G710" i="9" s="1"/>
  <c r="A711" i="9"/>
  <c r="N708" i="9"/>
  <c r="K709" i="9"/>
  <c r="L709" i="9" s="1"/>
  <c r="I709" i="9"/>
  <c r="J709" i="9" s="1"/>
  <c r="N709" i="9" s="1"/>
  <c r="N707" i="9"/>
  <c r="R205" i="8"/>
  <c r="O207" i="8"/>
  <c r="Q207" i="8" s="1"/>
  <c r="O206" i="8"/>
  <c r="U205" i="8"/>
  <c r="AO205" i="8" s="1"/>
  <c r="Q205" i="8"/>
  <c r="P205" i="8"/>
  <c r="AG204" i="8"/>
  <c r="AS207" i="8"/>
  <c r="AV207" i="8" s="1"/>
  <c r="AW207" i="8" s="1"/>
  <c r="AS206" i="8"/>
  <c r="AV206" i="8" s="1"/>
  <c r="AW206" i="8" s="1"/>
  <c r="AX206" i="8"/>
  <c r="AF204" i="8"/>
  <c r="AT204" i="8" s="1"/>
  <c r="AC204" i="8"/>
  <c r="K208" i="8"/>
  <c r="L208" i="8" s="1"/>
  <c r="G208" i="8" s="1"/>
  <c r="H208" i="8" s="1"/>
  <c r="N208" i="8"/>
  <c r="F210" i="8"/>
  <c r="D210" i="8"/>
  <c r="J209" i="8"/>
  <c r="Z204" i="8"/>
  <c r="B213" i="8"/>
  <c r="P207" i="9"/>
  <c r="R207" i="9" s="1"/>
  <c r="O206" i="9"/>
  <c r="Q206" i="9" s="1"/>
  <c r="O207" i="9"/>
  <c r="Q207" i="9" s="1"/>
  <c r="K208" i="9"/>
  <c r="I208" i="9"/>
  <c r="J208" i="9" s="1"/>
  <c r="G209" i="9"/>
  <c r="L208" i="9"/>
  <c r="E210" i="9"/>
  <c r="F210" i="9" s="1"/>
  <c r="C210" i="9"/>
  <c r="D210" i="9" s="1"/>
  <c r="A211" i="9"/>
  <c r="I204" i="3" l="1"/>
  <c r="AI204" i="3"/>
  <c r="AY207" i="8"/>
  <c r="AD196" i="3"/>
  <c r="AJ196" i="3" s="1"/>
  <c r="AD197" i="3"/>
  <c r="AJ197" i="3" s="1"/>
  <c r="N202" i="3"/>
  <c r="M202" i="3"/>
  <c r="W199" i="3"/>
  <c r="S199" i="3"/>
  <c r="T199" i="3" s="1"/>
  <c r="O201" i="3"/>
  <c r="R201" i="3" s="1"/>
  <c r="Z201" i="3" s="1"/>
  <c r="AJ198" i="3"/>
  <c r="AH203" i="3"/>
  <c r="L203" i="3"/>
  <c r="H205" i="3"/>
  <c r="AQ205" i="3"/>
  <c r="F206" i="3"/>
  <c r="AB206" i="3" s="1"/>
  <c r="AN205" i="3"/>
  <c r="AO205" i="3" s="1"/>
  <c r="AE205" i="3"/>
  <c r="AF204" i="3"/>
  <c r="AG204" i="3"/>
  <c r="P207" i="8"/>
  <c r="U207" i="8"/>
  <c r="AO207" i="8" s="1"/>
  <c r="AK208" i="8"/>
  <c r="AP208" i="8"/>
  <c r="AI208" i="8"/>
  <c r="AR208" i="8"/>
  <c r="AH208" i="8"/>
  <c r="AJ208" i="8"/>
  <c r="AL208" i="8"/>
  <c r="AM208" i="8"/>
  <c r="AN208" i="8"/>
  <c r="AQ208" i="8"/>
  <c r="G950" i="3"/>
  <c r="O709" i="9"/>
  <c r="Q709" i="9" s="1"/>
  <c r="P709" i="9"/>
  <c r="R709" i="9" s="1"/>
  <c r="I710" i="9"/>
  <c r="J710" i="9" s="1"/>
  <c r="K710" i="9"/>
  <c r="L710" i="9" s="1"/>
  <c r="O707" i="9"/>
  <c r="Q707" i="9" s="1"/>
  <c r="P707" i="9"/>
  <c r="R707" i="9" s="1"/>
  <c r="P708" i="9"/>
  <c r="R708" i="9" s="1"/>
  <c r="O708" i="9"/>
  <c r="Q708" i="9" s="1"/>
  <c r="A712" i="9"/>
  <c r="E711" i="9"/>
  <c r="F711" i="9" s="1"/>
  <c r="C711" i="9"/>
  <c r="D711" i="9" s="1"/>
  <c r="G711" i="9" s="1"/>
  <c r="R206" i="8"/>
  <c r="R207" i="8"/>
  <c r="AY206" i="8"/>
  <c r="P206" i="8"/>
  <c r="Q206" i="8"/>
  <c r="U206" i="8"/>
  <c r="AO206" i="8" s="1"/>
  <c r="AS208" i="8"/>
  <c r="AV208" i="8" s="1"/>
  <c r="AW208" i="8" s="1"/>
  <c r="AX208" i="8"/>
  <c r="V205" i="8"/>
  <c r="X205" i="8" s="1"/>
  <c r="O208" i="8"/>
  <c r="D211" i="8"/>
  <c r="J210" i="8"/>
  <c r="F211" i="8"/>
  <c r="V207" i="8"/>
  <c r="X207" i="8" s="1"/>
  <c r="K209" i="8"/>
  <c r="L209" i="8" s="1"/>
  <c r="G209" i="8" s="1"/>
  <c r="H209" i="8" s="1"/>
  <c r="N209" i="8"/>
  <c r="B214" i="8"/>
  <c r="K209" i="9"/>
  <c r="L209" i="9" s="1"/>
  <c r="I209" i="9"/>
  <c r="J209" i="9" s="1"/>
  <c r="N209" i="9" s="1"/>
  <c r="N208" i="9"/>
  <c r="P208" i="9" s="1"/>
  <c r="R208" i="9" s="1"/>
  <c r="G210" i="9"/>
  <c r="C211" i="9"/>
  <c r="D211" i="9" s="1"/>
  <c r="E211" i="9"/>
  <c r="F211" i="9" s="1"/>
  <c r="A212" i="9"/>
  <c r="I205" i="3" l="1"/>
  <c r="AI205" i="3"/>
  <c r="AP197" i="3"/>
  <c r="AT197" i="3"/>
  <c r="AR197" i="3"/>
  <c r="AS197" i="3" s="1"/>
  <c r="AP196" i="3"/>
  <c r="AR196" i="3"/>
  <c r="AS196" i="3" s="1"/>
  <c r="AT196" i="3"/>
  <c r="M203" i="3"/>
  <c r="N203" i="3"/>
  <c r="AH204" i="3"/>
  <c r="U199" i="3"/>
  <c r="V199" i="3" s="1"/>
  <c r="W200" i="3"/>
  <c r="S200" i="3"/>
  <c r="AC200" i="3"/>
  <c r="AP198" i="3"/>
  <c r="AT198" i="3"/>
  <c r="AR198" i="3"/>
  <c r="AS198" i="3" s="1"/>
  <c r="O203" i="3"/>
  <c r="R203" i="3" s="1"/>
  <c r="Z203" i="3" s="1"/>
  <c r="AE206" i="3"/>
  <c r="H206" i="3"/>
  <c r="AQ206" i="3"/>
  <c r="F207" i="3"/>
  <c r="AB207" i="3" s="1"/>
  <c r="AN206" i="3"/>
  <c r="AO206" i="3" s="1"/>
  <c r="AF205" i="3"/>
  <c r="AG205" i="3"/>
  <c r="O202" i="3"/>
  <c r="R202" i="3" s="1"/>
  <c r="Z202" i="3" s="1"/>
  <c r="L204" i="3"/>
  <c r="AS209" i="8"/>
  <c r="AN209" i="8"/>
  <c r="AJ209" i="8"/>
  <c r="AH209" i="8"/>
  <c r="AK209" i="8"/>
  <c r="AL209" i="8"/>
  <c r="AP209" i="8"/>
  <c r="AI209" i="8"/>
  <c r="AM209" i="8"/>
  <c r="AQ209" i="8"/>
  <c r="AR209" i="8"/>
  <c r="G951" i="3"/>
  <c r="N710" i="9"/>
  <c r="I711" i="9"/>
  <c r="J711" i="9" s="1"/>
  <c r="K711" i="9"/>
  <c r="L711" i="9" s="1"/>
  <c r="A713" i="9"/>
  <c r="E712" i="9"/>
  <c r="F712" i="9" s="1"/>
  <c r="C712" i="9"/>
  <c r="D712" i="9" s="1"/>
  <c r="G712" i="9" s="1"/>
  <c r="AX209" i="8"/>
  <c r="R208" i="8"/>
  <c r="P208" i="8"/>
  <c r="AY208" i="8"/>
  <c r="V206" i="8"/>
  <c r="X206" i="8" s="1"/>
  <c r="Q208" i="8"/>
  <c r="U208" i="8"/>
  <c r="O209" i="8"/>
  <c r="AV209" i="8"/>
  <c r="AW209" i="8" s="1"/>
  <c r="F212" i="8"/>
  <c r="B215" i="8"/>
  <c r="K210" i="8"/>
  <c r="L210" i="8" s="1"/>
  <c r="G210" i="8" s="1"/>
  <c r="H210" i="8" s="1"/>
  <c r="N210" i="8"/>
  <c r="D212" i="8"/>
  <c r="J211" i="8"/>
  <c r="P209" i="9"/>
  <c r="R209" i="9" s="1"/>
  <c r="O208" i="9"/>
  <c r="Q208" i="9" s="1"/>
  <c r="O209" i="9"/>
  <c r="Q209" i="9" s="1"/>
  <c r="K210" i="9"/>
  <c r="L210" i="9" s="1"/>
  <c r="I210" i="9"/>
  <c r="J210" i="9" s="1"/>
  <c r="N210" i="9" s="1"/>
  <c r="P210" i="9" s="1"/>
  <c r="R210" i="9" s="1"/>
  <c r="G211" i="9"/>
  <c r="C212" i="9"/>
  <c r="D212" i="9" s="1"/>
  <c r="E212" i="9"/>
  <c r="F212" i="9" s="1"/>
  <c r="A213" i="9"/>
  <c r="I206" i="3" l="1"/>
  <c r="AI206" i="3"/>
  <c r="AD199" i="3"/>
  <c r="AJ199" i="3" s="1"/>
  <c r="N204" i="3"/>
  <c r="M204" i="3"/>
  <c r="AC202" i="3"/>
  <c r="AH205" i="3"/>
  <c r="AC203" i="3"/>
  <c r="S201" i="3"/>
  <c r="W201" i="3"/>
  <c r="T200" i="3"/>
  <c r="U200" i="3"/>
  <c r="AC201" i="3"/>
  <c r="L205" i="3"/>
  <c r="AQ207" i="3"/>
  <c r="AE207" i="3"/>
  <c r="AN207" i="3"/>
  <c r="AO207" i="3" s="1"/>
  <c r="H207" i="3"/>
  <c r="F208" i="3"/>
  <c r="AB208" i="3" s="1"/>
  <c r="S202" i="3"/>
  <c r="T202" i="3" s="1"/>
  <c r="W202" i="3"/>
  <c r="AF206" i="3"/>
  <c r="AG206" i="3"/>
  <c r="V208" i="8"/>
  <c r="X208" i="8" s="1"/>
  <c r="AO208" i="8"/>
  <c r="AI210" i="8"/>
  <c r="AP210" i="8"/>
  <c r="AK210" i="8"/>
  <c r="AQ210" i="8"/>
  <c r="AN210" i="8"/>
  <c r="AH210" i="8"/>
  <c r="AL210" i="8"/>
  <c r="AM210" i="8"/>
  <c r="AJ210" i="8"/>
  <c r="AR210" i="8"/>
  <c r="AY209" i="8"/>
  <c r="G952" i="3"/>
  <c r="I712" i="9"/>
  <c r="J712" i="9" s="1"/>
  <c r="K712" i="9"/>
  <c r="L712" i="9" s="1"/>
  <c r="N711" i="9"/>
  <c r="C713" i="9"/>
  <c r="D713" i="9" s="1"/>
  <c r="E713" i="9"/>
  <c r="F713" i="9" s="1"/>
  <c r="A714" i="9"/>
  <c r="O710" i="9"/>
  <c r="Q710" i="9" s="1"/>
  <c r="P710" i="9"/>
  <c r="R710" i="9" s="1"/>
  <c r="R209" i="8"/>
  <c r="U209" i="8"/>
  <c r="AO209" i="8" s="1"/>
  <c r="P209" i="8"/>
  <c r="Z205" i="8"/>
  <c r="AC205" i="8"/>
  <c r="AG205" i="8"/>
  <c r="AF205" i="8"/>
  <c r="AT205" i="8" s="1"/>
  <c r="Q209" i="8"/>
  <c r="O210" i="8"/>
  <c r="AG207" i="8"/>
  <c r="AX210" i="8"/>
  <c r="AS210" i="8"/>
  <c r="AV210" i="8" s="1"/>
  <c r="AW210" i="8" s="1"/>
  <c r="AF207" i="8"/>
  <c r="AT207" i="8" s="1"/>
  <c r="AC207" i="8"/>
  <c r="K211" i="8"/>
  <c r="L211" i="8" s="1"/>
  <c r="G211" i="8" s="1"/>
  <c r="H211" i="8" s="1"/>
  <c r="N211" i="8"/>
  <c r="D213" i="8"/>
  <c r="J212" i="8"/>
  <c r="B216" i="8"/>
  <c r="F213" i="8"/>
  <c r="Z207" i="8"/>
  <c r="O210" i="9"/>
  <c r="Q210" i="9" s="1"/>
  <c r="K211" i="9"/>
  <c r="I211" i="9"/>
  <c r="J211" i="9" s="1"/>
  <c r="L211" i="9"/>
  <c r="G212" i="9"/>
  <c r="E213" i="9"/>
  <c r="F213" i="9" s="1"/>
  <c r="C213" i="9"/>
  <c r="D213" i="9" s="1"/>
  <c r="A214" i="9"/>
  <c r="I207" i="3" l="1"/>
  <c r="AI207" i="3"/>
  <c r="AT199" i="3"/>
  <c r="AR199" i="3"/>
  <c r="AS199" i="3" s="1"/>
  <c r="AP199" i="3"/>
  <c r="N205" i="3"/>
  <c r="M205" i="3"/>
  <c r="T201" i="3"/>
  <c r="U201" i="3"/>
  <c r="S203" i="3"/>
  <c r="W203" i="3"/>
  <c r="V200" i="3"/>
  <c r="AD200" i="3" s="1"/>
  <c r="AH206" i="3"/>
  <c r="L206" i="3"/>
  <c r="H208" i="3"/>
  <c r="AN208" i="3"/>
  <c r="AO208" i="3" s="1"/>
  <c r="AE208" i="3"/>
  <c r="F209" i="3"/>
  <c r="AB209" i="3" s="1"/>
  <c r="AQ208" i="3"/>
  <c r="U202" i="3"/>
  <c r="V202" i="3" s="1"/>
  <c r="AD202" i="3" s="1"/>
  <c r="O204" i="3"/>
  <c r="R204" i="3" s="1"/>
  <c r="Z204" i="3" s="1"/>
  <c r="AF207" i="3"/>
  <c r="AG207" i="3"/>
  <c r="AS211" i="8"/>
  <c r="AL211" i="8"/>
  <c r="AR211" i="8"/>
  <c r="AJ211" i="8"/>
  <c r="AI211" i="8"/>
  <c r="AH211" i="8"/>
  <c r="AK211" i="8"/>
  <c r="AM211" i="8"/>
  <c r="AN211" i="8"/>
  <c r="AP211" i="8"/>
  <c r="AQ211" i="8"/>
  <c r="V209" i="8"/>
  <c r="X209" i="8" s="1"/>
  <c r="G953" i="3"/>
  <c r="E714" i="9"/>
  <c r="F714" i="9" s="1"/>
  <c r="A715" i="9"/>
  <c r="C714" i="9"/>
  <c r="D714" i="9" s="1"/>
  <c r="G714" i="9" s="1"/>
  <c r="G713" i="9"/>
  <c r="P711" i="9"/>
  <c r="R711" i="9" s="1"/>
  <c r="O711" i="9"/>
  <c r="Q711" i="9" s="1"/>
  <c r="N712" i="9"/>
  <c r="R210" i="8"/>
  <c r="AY210" i="8"/>
  <c r="Q210" i="8"/>
  <c r="Z206" i="8"/>
  <c r="AG206" i="8"/>
  <c r="AC206" i="8"/>
  <c r="AF206" i="8"/>
  <c r="AT206" i="8" s="1"/>
  <c r="AX211" i="8"/>
  <c r="AG208" i="8"/>
  <c r="P210" i="8"/>
  <c r="O211" i="8"/>
  <c r="U210" i="8"/>
  <c r="AO210" i="8" s="1"/>
  <c r="AF208" i="8"/>
  <c r="AT208" i="8" s="1"/>
  <c r="AC208" i="8"/>
  <c r="Z208" i="8"/>
  <c r="F214" i="8"/>
  <c r="B217" i="8"/>
  <c r="K212" i="8"/>
  <c r="L212" i="8" s="1"/>
  <c r="G212" i="8" s="1"/>
  <c r="H212" i="8" s="1"/>
  <c r="N212" i="8"/>
  <c r="D214" i="8"/>
  <c r="J213" i="8"/>
  <c r="N211" i="9"/>
  <c r="P211" i="9" s="1"/>
  <c r="R211" i="9" s="1"/>
  <c r="I212" i="9"/>
  <c r="K212" i="9"/>
  <c r="L212" i="9" s="1"/>
  <c r="G213" i="9"/>
  <c r="J212" i="9"/>
  <c r="C214" i="9"/>
  <c r="D214" i="9" s="1"/>
  <c r="E214" i="9"/>
  <c r="F214" i="9" s="1"/>
  <c r="A215" i="9"/>
  <c r="I208" i="3" l="1"/>
  <c r="AI208" i="3"/>
  <c r="V201" i="3"/>
  <c r="N206" i="3"/>
  <c r="M206" i="3"/>
  <c r="AJ200" i="3"/>
  <c r="AC204" i="3"/>
  <c r="T203" i="3"/>
  <c r="U203" i="3"/>
  <c r="O205" i="3"/>
  <c r="R205" i="3" s="1"/>
  <c r="Z205" i="3" s="1"/>
  <c r="L207" i="3"/>
  <c r="AJ202" i="3"/>
  <c r="F210" i="3"/>
  <c r="AB210" i="3" s="1"/>
  <c r="H209" i="3"/>
  <c r="AQ209" i="3"/>
  <c r="AN209" i="3"/>
  <c r="AO209" i="3" s="1"/>
  <c r="AE209" i="3"/>
  <c r="AH207" i="3"/>
  <c r="AG208" i="3"/>
  <c r="AF208" i="3"/>
  <c r="AP212" i="8"/>
  <c r="AH212" i="8"/>
  <c r="AN212" i="8"/>
  <c r="AJ212" i="8"/>
  <c r="AL212" i="8"/>
  <c r="AI212" i="8"/>
  <c r="AK212" i="8"/>
  <c r="AM212" i="8"/>
  <c r="AQ212" i="8"/>
  <c r="AR212" i="8"/>
  <c r="G954" i="3"/>
  <c r="P712" i="9"/>
  <c r="R712" i="9" s="1"/>
  <c r="O712" i="9"/>
  <c r="Q712" i="9" s="1"/>
  <c r="C715" i="9"/>
  <c r="D715" i="9" s="1"/>
  <c r="A716" i="9"/>
  <c r="E715" i="9"/>
  <c r="F715" i="9" s="1"/>
  <c r="I713" i="9"/>
  <c r="J713" i="9" s="1"/>
  <c r="N713" i="9" s="1"/>
  <c r="K713" i="9"/>
  <c r="L713" i="9" s="1"/>
  <c r="K714" i="9"/>
  <c r="L714" i="9" s="1"/>
  <c r="I714" i="9"/>
  <c r="J714" i="9" s="1"/>
  <c r="N714" i="9" s="1"/>
  <c r="R211" i="8"/>
  <c r="P211" i="8"/>
  <c r="U211" i="8"/>
  <c r="AO211" i="8" s="1"/>
  <c r="O212" i="8"/>
  <c r="Q212" i="8" s="1"/>
  <c r="AG209" i="8"/>
  <c r="V210" i="8"/>
  <c r="X210" i="8" s="1"/>
  <c r="Q211" i="8"/>
  <c r="AX212" i="8"/>
  <c r="AS212" i="8"/>
  <c r="AV212" i="8" s="1"/>
  <c r="AW212" i="8" s="1"/>
  <c r="AF209" i="8"/>
  <c r="AT209" i="8" s="1"/>
  <c r="AC209" i="8"/>
  <c r="AV211" i="8"/>
  <c r="AW211" i="8" s="1"/>
  <c r="AY211" i="8" s="1"/>
  <c r="Z209" i="8"/>
  <c r="B218" i="8"/>
  <c r="F215" i="8"/>
  <c r="K213" i="8"/>
  <c r="L213" i="8" s="1"/>
  <c r="G213" i="8" s="1"/>
  <c r="H213" i="8" s="1"/>
  <c r="N213" i="8"/>
  <c r="D215" i="8"/>
  <c r="J214" i="8"/>
  <c r="O211" i="9"/>
  <c r="Q211" i="9" s="1"/>
  <c r="K213" i="9"/>
  <c r="L213" i="9" s="1"/>
  <c r="I213" i="9"/>
  <c r="J213" i="9" s="1"/>
  <c r="N213" i="9" s="1"/>
  <c r="N212" i="9"/>
  <c r="P212" i="9" s="1"/>
  <c r="R212" i="9" s="1"/>
  <c r="G214" i="9"/>
  <c r="E215" i="9"/>
  <c r="F215" i="9" s="1"/>
  <c r="C215" i="9"/>
  <c r="D215" i="9" s="1"/>
  <c r="G215" i="9" s="1"/>
  <c r="A216" i="9"/>
  <c r="I209" i="3" l="1"/>
  <c r="AI209" i="3"/>
  <c r="AD201" i="3"/>
  <c r="AJ201" i="3" s="1"/>
  <c r="N207" i="3"/>
  <c r="M207" i="3"/>
  <c r="AR200" i="3"/>
  <c r="AS200" i="3" s="1"/>
  <c r="AP200" i="3"/>
  <c r="AT200" i="3"/>
  <c r="S204" i="3"/>
  <c r="T204" i="3" s="1"/>
  <c r="W204" i="3"/>
  <c r="V203" i="3"/>
  <c r="AD203" i="3" s="1"/>
  <c r="L208" i="3"/>
  <c r="AH208" i="3"/>
  <c r="AT202" i="3"/>
  <c r="AP202" i="3"/>
  <c r="U204" i="3"/>
  <c r="V204" i="3" s="1"/>
  <c r="AD204" i="3" s="1"/>
  <c r="H210" i="3"/>
  <c r="AE210" i="3"/>
  <c r="AQ210" i="3"/>
  <c r="F211" i="3"/>
  <c r="AB211" i="3" s="1"/>
  <c r="AN210" i="3"/>
  <c r="AO210" i="3" s="1"/>
  <c r="AG209" i="3"/>
  <c r="AF209" i="3"/>
  <c r="O206" i="3"/>
  <c r="R206" i="3" s="1"/>
  <c r="Z206" i="3" s="1"/>
  <c r="AJ213" i="8"/>
  <c r="AP213" i="8"/>
  <c r="AK213" i="8"/>
  <c r="AM213" i="8"/>
  <c r="AH213" i="8"/>
  <c r="AR213" i="8"/>
  <c r="AL213" i="8"/>
  <c r="AQ213" i="8"/>
  <c r="AI213" i="8"/>
  <c r="AN213" i="8"/>
  <c r="P212" i="8"/>
  <c r="U212" i="8"/>
  <c r="AO212" i="8" s="1"/>
  <c r="V211" i="8"/>
  <c r="X211" i="8" s="1"/>
  <c r="G955" i="3"/>
  <c r="P714" i="9"/>
  <c r="R714" i="9" s="1"/>
  <c r="O714" i="9"/>
  <c r="Q714" i="9" s="1"/>
  <c r="P713" i="9"/>
  <c r="R713" i="9" s="1"/>
  <c r="O713" i="9"/>
  <c r="Q713" i="9" s="1"/>
  <c r="A717" i="9"/>
  <c r="E716" i="9"/>
  <c r="F716" i="9" s="1"/>
  <c r="C716" i="9"/>
  <c r="D716" i="9" s="1"/>
  <c r="G716" i="9" s="1"/>
  <c r="G715" i="9"/>
  <c r="R212" i="8"/>
  <c r="O213" i="8"/>
  <c r="Q213" i="8" s="1"/>
  <c r="AX213" i="8"/>
  <c r="AS213" i="8"/>
  <c r="AY212" i="8"/>
  <c r="AV213" i="8"/>
  <c r="AW213" i="8" s="1"/>
  <c r="F216" i="8"/>
  <c r="K214" i="8"/>
  <c r="L214" i="8" s="1"/>
  <c r="G214" i="8" s="1"/>
  <c r="H214" i="8" s="1"/>
  <c r="N214" i="8"/>
  <c r="B219" i="8"/>
  <c r="D216" i="8"/>
  <c r="J215" i="8"/>
  <c r="P213" i="9"/>
  <c r="R213" i="9" s="1"/>
  <c r="O212" i="9"/>
  <c r="Q212" i="9" s="1"/>
  <c r="O213" i="9"/>
  <c r="Q213" i="9" s="1"/>
  <c r="I215" i="9"/>
  <c r="K215" i="9"/>
  <c r="I214" i="9"/>
  <c r="K214" i="9"/>
  <c r="L215" i="9"/>
  <c r="J215" i="9"/>
  <c r="N215" i="9" s="1"/>
  <c r="L214" i="9"/>
  <c r="J214" i="9"/>
  <c r="C216" i="9"/>
  <c r="D216" i="9" s="1"/>
  <c r="E216" i="9"/>
  <c r="F216" i="9" s="1"/>
  <c r="A217" i="9"/>
  <c r="I210" i="3" l="1"/>
  <c r="AI210" i="3"/>
  <c r="AR201" i="3"/>
  <c r="AS201" i="3" s="1"/>
  <c r="AR202" i="3"/>
  <c r="AS202" i="3" s="1"/>
  <c r="AP201" i="3"/>
  <c r="AT201" i="3"/>
  <c r="O207" i="3"/>
  <c r="R207" i="3" s="1"/>
  <c r="Z207" i="3" s="1"/>
  <c r="N208" i="3"/>
  <c r="M208" i="3"/>
  <c r="AJ203" i="3"/>
  <c r="W205" i="3"/>
  <c r="S205" i="3"/>
  <c r="AC205" i="3"/>
  <c r="AC206" i="3"/>
  <c r="AC207" i="3"/>
  <c r="AH209" i="3"/>
  <c r="AJ204" i="3"/>
  <c r="S207" i="3"/>
  <c r="T207" i="3" s="1"/>
  <c r="O208" i="3"/>
  <c r="R208" i="3" s="1"/>
  <c r="Z208" i="3" s="1"/>
  <c r="AQ211" i="3"/>
  <c r="F212" i="3"/>
  <c r="AB212" i="3" s="1"/>
  <c r="AE211" i="3"/>
  <c r="AN211" i="3"/>
  <c r="AO211" i="3" s="1"/>
  <c r="H211" i="3"/>
  <c r="AF210" i="3"/>
  <c r="AG210" i="3"/>
  <c r="L209" i="3"/>
  <c r="AX214" i="8"/>
  <c r="AP214" i="8"/>
  <c r="AK214" i="8"/>
  <c r="AJ214" i="8"/>
  <c r="AH214" i="8"/>
  <c r="AM214" i="8"/>
  <c r="AR214" i="8"/>
  <c r="AI214" i="8"/>
  <c r="AL214" i="8"/>
  <c r="AN214" i="8"/>
  <c r="AQ214" i="8"/>
  <c r="V212" i="8"/>
  <c r="X212" i="8" s="1"/>
  <c r="P213" i="8"/>
  <c r="U213" i="8"/>
  <c r="Z210" i="8"/>
  <c r="AF210" i="8"/>
  <c r="AT210" i="8" s="1"/>
  <c r="AG210" i="8"/>
  <c r="G956" i="3"/>
  <c r="K715" i="9"/>
  <c r="L715" i="9" s="1"/>
  <c r="I715" i="9"/>
  <c r="J715" i="9" s="1"/>
  <c r="N715" i="9" s="1"/>
  <c r="A718" i="9"/>
  <c r="E717" i="9"/>
  <c r="F717" i="9" s="1"/>
  <c r="C717" i="9"/>
  <c r="D717" i="9" s="1"/>
  <c r="G717" i="9" s="1"/>
  <c r="K716" i="9"/>
  <c r="L716" i="9" s="1"/>
  <c r="I716" i="9"/>
  <c r="J716" i="9" s="1"/>
  <c r="N716" i="9" s="1"/>
  <c r="AY213" i="8"/>
  <c r="AC210" i="8"/>
  <c r="R213" i="8"/>
  <c r="AS214" i="8"/>
  <c r="AV214" i="8" s="1"/>
  <c r="AW214" i="8" s="1"/>
  <c r="AY214" i="8" s="1"/>
  <c r="O214" i="8"/>
  <c r="AG211" i="8"/>
  <c r="AC211" i="8"/>
  <c r="AF211" i="8"/>
  <c r="AT211" i="8" s="1"/>
  <c r="B220" i="8"/>
  <c r="Z211" i="8"/>
  <c r="K215" i="8"/>
  <c r="L215" i="8" s="1"/>
  <c r="G215" i="8" s="1"/>
  <c r="H215" i="8" s="1"/>
  <c r="N215" i="8"/>
  <c r="D217" i="8"/>
  <c r="J216" i="8"/>
  <c r="F217" i="8"/>
  <c r="O215" i="9"/>
  <c r="Q215" i="9" s="1"/>
  <c r="N214" i="9"/>
  <c r="P214" i="9" s="1"/>
  <c r="R214" i="9" s="1"/>
  <c r="G216" i="9"/>
  <c r="C217" i="9"/>
  <c r="D217" i="9" s="1"/>
  <c r="E217" i="9"/>
  <c r="F217" i="9" s="1"/>
  <c r="A218" i="9"/>
  <c r="I211" i="3" l="1"/>
  <c r="AI211" i="3"/>
  <c r="M209" i="3"/>
  <c r="N209" i="3"/>
  <c r="W206" i="3"/>
  <c r="AR203" i="3"/>
  <c r="AS203" i="3" s="1"/>
  <c r="AT203" i="3"/>
  <c r="AP203" i="3"/>
  <c r="S206" i="3"/>
  <c r="T206" i="3" s="1"/>
  <c r="W207" i="3"/>
  <c r="T205" i="3"/>
  <c r="U205" i="3"/>
  <c r="AC208" i="3"/>
  <c r="U207" i="3"/>
  <c r="V207" i="3" s="1"/>
  <c r="AD207" i="3" s="1"/>
  <c r="AR204" i="3"/>
  <c r="AS204" i="3" s="1"/>
  <c r="AT204" i="3"/>
  <c r="AP204" i="3"/>
  <c r="L210" i="3"/>
  <c r="AF211" i="3"/>
  <c r="AG211" i="3"/>
  <c r="AE212" i="3"/>
  <c r="F213" i="3"/>
  <c r="AB213" i="3" s="1"/>
  <c r="AN212" i="3"/>
  <c r="AO212" i="3" s="1"/>
  <c r="H212" i="3"/>
  <c r="AQ212" i="3"/>
  <c r="AH210" i="3"/>
  <c r="V213" i="8"/>
  <c r="X213" i="8" s="1"/>
  <c r="AO213" i="8"/>
  <c r="AH215" i="8"/>
  <c r="AK215" i="8"/>
  <c r="AI215" i="8"/>
  <c r="AR215" i="8"/>
  <c r="AJ215" i="8"/>
  <c r="AQ215" i="8"/>
  <c r="AP215" i="8"/>
  <c r="AN215" i="8"/>
  <c r="AL215" i="8"/>
  <c r="AM215" i="8"/>
  <c r="G957" i="3"/>
  <c r="O716" i="9"/>
  <c r="Q716" i="9" s="1"/>
  <c r="P716" i="9"/>
  <c r="R716" i="9" s="1"/>
  <c r="P715" i="9"/>
  <c r="R715" i="9" s="1"/>
  <c r="O715" i="9"/>
  <c r="Q715" i="9" s="1"/>
  <c r="I717" i="9"/>
  <c r="J717" i="9" s="1"/>
  <c r="K717" i="9"/>
  <c r="L717" i="9" s="1"/>
  <c r="C718" i="9"/>
  <c r="D718" i="9" s="1"/>
  <c r="A719" i="9"/>
  <c r="E718" i="9"/>
  <c r="F718" i="9" s="1"/>
  <c r="R214" i="8"/>
  <c r="U214" i="8"/>
  <c r="AO214" i="8" s="1"/>
  <c r="O215" i="8"/>
  <c r="U215" i="8" s="1"/>
  <c r="AO215" i="8" s="1"/>
  <c r="P214" i="8"/>
  <c r="Q214" i="8"/>
  <c r="AS215" i="8"/>
  <c r="AX215" i="8"/>
  <c r="AG212" i="8"/>
  <c r="AV215" i="8"/>
  <c r="AW215" i="8" s="1"/>
  <c r="AY215" i="8" s="1"/>
  <c r="AF212" i="8"/>
  <c r="AT212" i="8" s="1"/>
  <c r="AC212" i="8"/>
  <c r="Z212" i="8"/>
  <c r="F218" i="8"/>
  <c r="D218" i="8"/>
  <c r="J217" i="8"/>
  <c r="K216" i="8"/>
  <c r="L216" i="8" s="1"/>
  <c r="G216" i="8" s="1"/>
  <c r="H216" i="8" s="1"/>
  <c r="N216" i="8"/>
  <c r="B221" i="8"/>
  <c r="P215" i="9"/>
  <c r="R215" i="9" s="1"/>
  <c r="O214" i="9"/>
  <c r="Q214" i="9" s="1"/>
  <c r="I216" i="9"/>
  <c r="K216" i="9"/>
  <c r="L216" i="9" s="1"/>
  <c r="J216" i="9"/>
  <c r="G217" i="9"/>
  <c r="C218" i="9"/>
  <c r="D218" i="9" s="1"/>
  <c r="E218" i="9"/>
  <c r="F218" i="9" s="1"/>
  <c r="A219" i="9"/>
  <c r="I212" i="3" l="1"/>
  <c r="AI212" i="3"/>
  <c r="M210" i="3"/>
  <c r="N210" i="3"/>
  <c r="U206" i="3"/>
  <c r="V206" i="3" s="1"/>
  <c r="AD206" i="3" s="1"/>
  <c r="AJ206" i="3" s="1"/>
  <c r="AJ207" i="3"/>
  <c r="AP207" i="3" s="1"/>
  <c r="V205" i="3"/>
  <c r="S208" i="3"/>
  <c r="T208" i="3" s="1"/>
  <c r="W208" i="3"/>
  <c r="AH211" i="3"/>
  <c r="AG212" i="3"/>
  <c r="AF212" i="3"/>
  <c r="F214" i="3"/>
  <c r="AB214" i="3" s="1"/>
  <c r="AE213" i="3"/>
  <c r="H213" i="3"/>
  <c r="AN213" i="3"/>
  <c r="AO213" i="3" s="1"/>
  <c r="AQ213" i="3"/>
  <c r="L211" i="3"/>
  <c r="O209" i="3"/>
  <c r="R209" i="3" s="1"/>
  <c r="Z209" i="3" s="1"/>
  <c r="AQ216" i="8"/>
  <c r="AN216" i="8"/>
  <c r="AM216" i="8"/>
  <c r="AR216" i="8"/>
  <c r="AK216" i="8"/>
  <c r="AH216" i="8"/>
  <c r="AI216" i="8"/>
  <c r="AJ216" i="8"/>
  <c r="AL216" i="8"/>
  <c r="AP216" i="8"/>
  <c r="V214" i="8"/>
  <c r="X214" i="8" s="1"/>
  <c r="P215" i="8"/>
  <c r="Q215" i="8"/>
  <c r="G958" i="3"/>
  <c r="G718" i="9"/>
  <c r="N717" i="9"/>
  <c r="C719" i="9"/>
  <c r="D719" i="9" s="1"/>
  <c r="E719" i="9"/>
  <c r="F719" i="9" s="1"/>
  <c r="A720" i="9"/>
  <c r="R215" i="8"/>
  <c r="O216" i="8"/>
  <c r="Q216" i="8" s="1"/>
  <c r="AG213" i="8"/>
  <c r="AX216" i="8"/>
  <c r="AS216" i="8"/>
  <c r="AV216" i="8" s="1"/>
  <c r="AW216" i="8" s="1"/>
  <c r="AF213" i="8"/>
  <c r="AT213" i="8" s="1"/>
  <c r="AC213" i="8"/>
  <c r="Z213" i="8"/>
  <c r="F219" i="8"/>
  <c r="V215" i="8"/>
  <c r="X215" i="8" s="1"/>
  <c r="K217" i="8"/>
  <c r="L217" i="8" s="1"/>
  <c r="G217" i="8" s="1"/>
  <c r="H217" i="8" s="1"/>
  <c r="N217" i="8"/>
  <c r="D219" i="8"/>
  <c r="J218" i="8"/>
  <c r="B222" i="8"/>
  <c r="K217" i="9"/>
  <c r="I217" i="9"/>
  <c r="J217" i="9" s="1"/>
  <c r="L217" i="9"/>
  <c r="N216" i="9"/>
  <c r="P216" i="9" s="1"/>
  <c r="R216" i="9" s="1"/>
  <c r="G218" i="9"/>
  <c r="E219" i="9"/>
  <c r="F219" i="9" s="1"/>
  <c r="C219" i="9"/>
  <c r="D219" i="9" s="1"/>
  <c r="G219" i="9" s="1"/>
  <c r="A220" i="9"/>
  <c r="I213" i="3" l="1"/>
  <c r="AI213" i="3"/>
  <c r="AD205" i="3"/>
  <c r="AJ205" i="3" s="1"/>
  <c r="AT207" i="3"/>
  <c r="U208" i="3"/>
  <c r="V208" i="3" s="1"/>
  <c r="AD208" i="3" s="1"/>
  <c r="M211" i="3"/>
  <c r="N211" i="3"/>
  <c r="L212" i="3"/>
  <c r="AC209" i="3"/>
  <c r="AH212" i="3"/>
  <c r="O210" i="3"/>
  <c r="R210" i="3" s="1"/>
  <c r="Z210" i="3" s="1"/>
  <c r="AP206" i="3"/>
  <c r="AT206" i="3"/>
  <c r="AR207" i="3"/>
  <c r="AS207" i="3" s="1"/>
  <c r="AJ208" i="3"/>
  <c r="O211" i="3"/>
  <c r="R211" i="3" s="1"/>
  <c r="Z211" i="3" s="1"/>
  <c r="AF213" i="3"/>
  <c r="AG213" i="3"/>
  <c r="AE214" i="3"/>
  <c r="AN214" i="3"/>
  <c r="AO214" i="3" s="1"/>
  <c r="AQ214" i="3"/>
  <c r="F215" i="3"/>
  <c r="AB215" i="3" s="1"/>
  <c r="H214" i="3"/>
  <c r="AS217" i="8"/>
  <c r="AJ217" i="8"/>
  <c r="AL217" i="8"/>
  <c r="AQ217" i="8"/>
  <c r="AK217" i="8"/>
  <c r="AM217" i="8"/>
  <c r="AN217" i="8"/>
  <c r="AP217" i="8"/>
  <c r="AI217" i="8"/>
  <c r="AR217" i="8"/>
  <c r="AH217" i="8"/>
  <c r="G959" i="3"/>
  <c r="A721" i="9"/>
  <c r="C720" i="9"/>
  <c r="D720" i="9" s="1"/>
  <c r="G720" i="9" s="1"/>
  <c r="E720" i="9"/>
  <c r="F720" i="9" s="1"/>
  <c r="G719" i="9"/>
  <c r="P717" i="9"/>
  <c r="R717" i="9" s="1"/>
  <c r="O717" i="9"/>
  <c r="Q717" i="9" s="1"/>
  <c r="I718" i="9"/>
  <c r="J718" i="9" s="1"/>
  <c r="K718" i="9"/>
  <c r="L718" i="9" s="1"/>
  <c r="R216" i="8"/>
  <c r="P216" i="8"/>
  <c r="U216" i="8"/>
  <c r="O217" i="8"/>
  <c r="U217" i="8" s="1"/>
  <c r="AO217" i="8" s="1"/>
  <c r="AX217" i="8"/>
  <c r="AG214" i="8"/>
  <c r="AY216" i="8"/>
  <c r="AV217" i="8"/>
  <c r="AW217" i="8" s="1"/>
  <c r="AY217" i="8" s="1"/>
  <c r="AC214" i="8"/>
  <c r="AF214" i="8"/>
  <c r="AT214" i="8" s="1"/>
  <c r="F220" i="8"/>
  <c r="B223" i="8"/>
  <c r="K218" i="8"/>
  <c r="N218" i="8"/>
  <c r="D220" i="8"/>
  <c r="J219" i="8"/>
  <c r="Z214" i="8"/>
  <c r="O216" i="9"/>
  <c r="Q216" i="9" s="1"/>
  <c r="N217" i="9"/>
  <c r="P217" i="9" s="1"/>
  <c r="R217" i="9" s="1"/>
  <c r="I219" i="9"/>
  <c r="K219" i="9"/>
  <c r="I218" i="9"/>
  <c r="J218" i="9" s="1"/>
  <c r="K218" i="9"/>
  <c r="J219" i="9"/>
  <c r="L219" i="9"/>
  <c r="L218" i="9"/>
  <c r="E220" i="9"/>
  <c r="F220" i="9" s="1"/>
  <c r="C220" i="9"/>
  <c r="D220" i="9" s="1"/>
  <c r="A221" i="9"/>
  <c r="I214" i="3" l="1"/>
  <c r="AI214" i="3"/>
  <c r="AP205" i="3"/>
  <c r="AR205" i="3"/>
  <c r="AS205" i="3" s="1"/>
  <c r="AR206" i="3"/>
  <c r="AS206" i="3" s="1"/>
  <c r="AT205" i="3"/>
  <c r="N212" i="3"/>
  <c r="M212" i="3"/>
  <c r="W209" i="3"/>
  <c r="S209" i="3"/>
  <c r="T209" i="3" s="1"/>
  <c r="AC210" i="3"/>
  <c r="AC211" i="3"/>
  <c r="AH213" i="3"/>
  <c r="AP208" i="3"/>
  <c r="AR208" i="3"/>
  <c r="AS208" i="3" s="1"/>
  <c r="AT208" i="3"/>
  <c r="L213" i="3"/>
  <c r="AF214" i="3"/>
  <c r="AG214" i="3"/>
  <c r="AN215" i="3"/>
  <c r="AO215" i="3" s="1"/>
  <c r="F216" i="3"/>
  <c r="AB216" i="3" s="1"/>
  <c r="H215" i="3"/>
  <c r="AE215" i="3"/>
  <c r="AQ215" i="3"/>
  <c r="V216" i="8"/>
  <c r="X216" i="8" s="1"/>
  <c r="AO216" i="8"/>
  <c r="P217" i="8"/>
  <c r="Q217" i="8"/>
  <c r="G960" i="3"/>
  <c r="K720" i="9"/>
  <c r="L720" i="9" s="1"/>
  <c r="I720" i="9"/>
  <c r="J720" i="9" s="1"/>
  <c r="N720" i="9" s="1"/>
  <c r="N718" i="9"/>
  <c r="K719" i="9"/>
  <c r="L719" i="9" s="1"/>
  <c r="I719" i="9"/>
  <c r="J719" i="9" s="1"/>
  <c r="N719" i="9" s="1"/>
  <c r="C721" i="9"/>
  <c r="D721" i="9" s="1"/>
  <c r="E721" i="9"/>
  <c r="F721" i="9" s="1"/>
  <c r="A722" i="9"/>
  <c r="R217" i="8"/>
  <c r="AG215" i="8"/>
  <c r="L218" i="8"/>
  <c r="G218" i="8" s="1"/>
  <c r="H218" i="8" s="1"/>
  <c r="AC215" i="8"/>
  <c r="AF215" i="8"/>
  <c r="AT215" i="8" s="1"/>
  <c r="B224" i="8"/>
  <c r="F221" i="8"/>
  <c r="V217" i="8"/>
  <c r="X217" i="8" s="1"/>
  <c r="Z215" i="8"/>
  <c r="K219" i="8"/>
  <c r="L219" i="8" s="1"/>
  <c r="G219" i="8" s="1"/>
  <c r="H219" i="8" s="1"/>
  <c r="N219" i="8"/>
  <c r="D221" i="8"/>
  <c r="J220" i="8"/>
  <c r="O217" i="9"/>
  <c r="Q217" i="9" s="1"/>
  <c r="G220" i="9"/>
  <c r="N218" i="9"/>
  <c r="P218" i="9" s="1"/>
  <c r="R218" i="9" s="1"/>
  <c r="N219" i="9"/>
  <c r="P219" i="9" s="1"/>
  <c r="R219" i="9" s="1"/>
  <c r="E221" i="9"/>
  <c r="F221" i="9" s="1"/>
  <c r="C221" i="9"/>
  <c r="D221" i="9" s="1"/>
  <c r="G221" i="9" s="1"/>
  <c r="A222" i="9"/>
  <c r="I215" i="3" l="1"/>
  <c r="AI215" i="3"/>
  <c r="M213" i="3"/>
  <c r="N213" i="3"/>
  <c r="U209" i="3"/>
  <c r="V209" i="3" s="1"/>
  <c r="W211" i="3"/>
  <c r="S211" i="3"/>
  <c r="T211" i="3" s="1"/>
  <c r="W210" i="3"/>
  <c r="S210" i="3"/>
  <c r="L214" i="3"/>
  <c r="AH214" i="3"/>
  <c r="AQ216" i="3"/>
  <c r="H216" i="3"/>
  <c r="F217" i="3"/>
  <c r="AB217" i="3" s="1"/>
  <c r="AE216" i="3"/>
  <c r="AN216" i="3"/>
  <c r="AO216" i="3" s="1"/>
  <c r="AF215" i="3"/>
  <c r="AG215" i="3"/>
  <c r="O212" i="3"/>
  <c r="R212" i="3" s="1"/>
  <c r="Z212" i="3" s="1"/>
  <c r="AM218" i="8"/>
  <c r="AN218" i="8"/>
  <c r="AR218" i="8"/>
  <c r="AK218" i="8"/>
  <c r="AP218" i="8"/>
  <c r="AI218" i="8"/>
  <c r="AQ218" i="8"/>
  <c r="AH218" i="8"/>
  <c r="AJ218" i="8"/>
  <c r="AL218" i="8"/>
  <c r="AX219" i="8"/>
  <c r="AI219" i="8"/>
  <c r="AN219" i="8"/>
  <c r="AL219" i="8"/>
  <c r="AK219" i="8"/>
  <c r="AJ219" i="8"/>
  <c r="AH219" i="8"/>
  <c r="AM219" i="8"/>
  <c r="AP219" i="8"/>
  <c r="AQ219" i="8"/>
  <c r="AR219" i="8"/>
  <c r="G961" i="3"/>
  <c r="E722" i="9"/>
  <c r="F722" i="9" s="1"/>
  <c r="C722" i="9"/>
  <c r="D722" i="9" s="1"/>
  <c r="G722" i="9" s="1"/>
  <c r="A723" i="9"/>
  <c r="O720" i="9"/>
  <c r="Q720" i="9" s="1"/>
  <c r="P720" i="9"/>
  <c r="R720" i="9" s="1"/>
  <c r="G721" i="9"/>
  <c r="O719" i="9"/>
  <c r="Q719" i="9" s="1"/>
  <c r="P719" i="9"/>
  <c r="R719" i="9" s="1"/>
  <c r="P718" i="9"/>
  <c r="R718" i="9" s="1"/>
  <c r="O718" i="9"/>
  <c r="Q718" i="9" s="1"/>
  <c r="O219" i="8"/>
  <c r="Q219" i="8" s="1"/>
  <c r="AS219" i="8"/>
  <c r="AV219" i="8" s="1"/>
  <c r="AW219" i="8" s="1"/>
  <c r="AX218" i="8"/>
  <c r="AS218" i="8"/>
  <c r="AV218" i="8" s="1"/>
  <c r="AW218" i="8" s="1"/>
  <c r="AG216" i="8"/>
  <c r="O218" i="8"/>
  <c r="AC216" i="8"/>
  <c r="AF216" i="8"/>
  <c r="AT216" i="8" s="1"/>
  <c r="Z216" i="8"/>
  <c r="F222" i="8"/>
  <c r="K220" i="8"/>
  <c r="L220" i="8" s="1"/>
  <c r="G220" i="8" s="1"/>
  <c r="H220" i="8" s="1"/>
  <c r="N220" i="8"/>
  <c r="D222" i="8"/>
  <c r="J221" i="8"/>
  <c r="B225" i="8"/>
  <c r="O218" i="9"/>
  <c r="Q218" i="9" s="1"/>
  <c r="O219" i="9"/>
  <c r="Q219" i="9" s="1"/>
  <c r="I221" i="9"/>
  <c r="K221" i="9"/>
  <c r="K220" i="9"/>
  <c r="L220" i="9" s="1"/>
  <c r="I220" i="9"/>
  <c r="J220" i="9" s="1"/>
  <c r="N220" i="9" s="1"/>
  <c r="P220" i="9" s="1"/>
  <c r="R220" i="9" s="1"/>
  <c r="J221" i="9"/>
  <c r="L221" i="9"/>
  <c r="C222" i="9"/>
  <c r="D222" i="9" s="1"/>
  <c r="E222" i="9"/>
  <c r="F222" i="9" s="1"/>
  <c r="A223" i="9"/>
  <c r="I216" i="3" l="1"/>
  <c r="AI216" i="3"/>
  <c r="AY219" i="8"/>
  <c r="AD209" i="3"/>
  <c r="AJ209" i="3" s="1"/>
  <c r="M214" i="3"/>
  <c r="N214" i="3"/>
  <c r="U211" i="3"/>
  <c r="V211" i="3" s="1"/>
  <c r="T210" i="3"/>
  <c r="U210" i="3"/>
  <c r="W212" i="3"/>
  <c r="L215" i="3"/>
  <c r="O213" i="3"/>
  <c r="R213" i="3" s="1"/>
  <c r="Z213" i="3" s="1"/>
  <c r="AH215" i="3"/>
  <c r="O214" i="3"/>
  <c r="R214" i="3" s="1"/>
  <c r="Z214" i="3" s="1"/>
  <c r="AE217" i="3"/>
  <c r="H217" i="3"/>
  <c r="AQ217" i="3"/>
  <c r="AN217" i="3"/>
  <c r="AO217" i="3" s="1"/>
  <c r="F218" i="3"/>
  <c r="AB218" i="3" s="1"/>
  <c r="AG216" i="3"/>
  <c r="AF216" i="3"/>
  <c r="AM220" i="8"/>
  <c r="AL220" i="8"/>
  <c r="AN220" i="8"/>
  <c r="AR220" i="8"/>
  <c r="AJ220" i="8"/>
  <c r="AK220" i="8"/>
  <c r="AH220" i="8"/>
  <c r="AI220" i="8"/>
  <c r="AP220" i="8"/>
  <c r="AQ220" i="8"/>
  <c r="AY218" i="8"/>
  <c r="P219" i="8"/>
  <c r="U219" i="8"/>
  <c r="AX220" i="8"/>
  <c r="G962" i="3"/>
  <c r="K721" i="9"/>
  <c r="L721" i="9" s="1"/>
  <c r="I721" i="9"/>
  <c r="J721" i="9" s="1"/>
  <c r="N721" i="9" s="1"/>
  <c r="K722" i="9"/>
  <c r="L722" i="9" s="1"/>
  <c r="I722" i="9"/>
  <c r="J722" i="9" s="1"/>
  <c r="N722" i="9" s="1"/>
  <c r="E723" i="9"/>
  <c r="F723" i="9" s="1"/>
  <c r="A724" i="9"/>
  <c r="C723" i="9"/>
  <c r="D723" i="9" s="1"/>
  <c r="G723" i="9" s="1"/>
  <c r="R218" i="8"/>
  <c r="R219" i="8"/>
  <c r="O220" i="8"/>
  <c r="AS220" i="8"/>
  <c r="AV220" i="8" s="1"/>
  <c r="AW220" i="8" s="1"/>
  <c r="AG217" i="8"/>
  <c r="P218" i="8"/>
  <c r="U218" i="8"/>
  <c r="AO218" i="8" s="1"/>
  <c r="Q218" i="8"/>
  <c r="AC217" i="8"/>
  <c r="AF217" i="8"/>
  <c r="AT217" i="8" s="1"/>
  <c r="Z217" i="8"/>
  <c r="F223" i="8"/>
  <c r="D223" i="8"/>
  <c r="J222" i="8"/>
  <c r="B226" i="8"/>
  <c r="K221" i="8"/>
  <c r="L221" i="8" s="1"/>
  <c r="G221" i="8" s="1"/>
  <c r="H221" i="8" s="1"/>
  <c r="N221" i="8"/>
  <c r="O220" i="9"/>
  <c r="Q220" i="9" s="1"/>
  <c r="N221" i="9"/>
  <c r="P221" i="9" s="1"/>
  <c r="R221" i="9" s="1"/>
  <c r="G222" i="9"/>
  <c r="E223" i="9"/>
  <c r="F223" i="9" s="1"/>
  <c r="C223" i="9"/>
  <c r="D223" i="9" s="1"/>
  <c r="G223" i="9" s="1"/>
  <c r="A224" i="9"/>
  <c r="I217" i="3" l="1"/>
  <c r="AI217" i="3"/>
  <c r="AP209" i="3"/>
  <c r="AR209" i="3"/>
  <c r="AS209" i="3" s="1"/>
  <c r="AT209" i="3"/>
  <c r="AD211" i="3"/>
  <c r="AJ211" i="3" s="1"/>
  <c r="AH216" i="3"/>
  <c r="M215" i="3"/>
  <c r="N215" i="3"/>
  <c r="AC212" i="3"/>
  <c r="AC213" i="3"/>
  <c r="V210" i="3"/>
  <c r="AD210" i="3" s="1"/>
  <c r="S212" i="3"/>
  <c r="T212" i="3" s="1"/>
  <c r="S214" i="3"/>
  <c r="T214" i="3" s="1"/>
  <c r="L216" i="3"/>
  <c r="AE218" i="3"/>
  <c r="H218" i="3"/>
  <c r="F219" i="3"/>
  <c r="AB219" i="3" s="1"/>
  <c r="AN218" i="3"/>
  <c r="AO218" i="3" s="1"/>
  <c r="AQ218" i="3"/>
  <c r="AF217" i="3"/>
  <c r="AG217" i="3"/>
  <c r="AS221" i="8"/>
  <c r="AH221" i="8"/>
  <c r="AJ221" i="8"/>
  <c r="AP221" i="8"/>
  <c r="AQ221" i="8"/>
  <c r="AM221" i="8"/>
  <c r="AK221" i="8"/>
  <c r="AN221" i="8"/>
  <c r="AI221" i="8"/>
  <c r="AL221" i="8"/>
  <c r="AR221" i="8"/>
  <c r="V219" i="8"/>
  <c r="X219" i="8" s="1"/>
  <c r="AO219" i="8"/>
  <c r="AY220" i="8"/>
  <c r="G963" i="3"/>
  <c r="K723" i="9"/>
  <c r="L723" i="9" s="1"/>
  <c r="I723" i="9"/>
  <c r="J723" i="9" s="1"/>
  <c r="N723" i="9" s="1"/>
  <c r="O721" i="9"/>
  <c r="Q721" i="9" s="1"/>
  <c r="P721" i="9"/>
  <c r="R721" i="9" s="1"/>
  <c r="A725" i="9"/>
  <c r="E724" i="9"/>
  <c r="F724" i="9" s="1"/>
  <c r="C724" i="9"/>
  <c r="D724" i="9" s="1"/>
  <c r="G724" i="9" s="1"/>
  <c r="P722" i="9"/>
  <c r="R722" i="9" s="1"/>
  <c r="O722" i="9"/>
  <c r="Q722" i="9" s="1"/>
  <c r="R220" i="8"/>
  <c r="U220" i="8"/>
  <c r="AO220" i="8" s="1"/>
  <c r="P220" i="8"/>
  <c r="Q220" i="8"/>
  <c r="O221" i="8"/>
  <c r="Q221" i="8" s="1"/>
  <c r="AX221" i="8"/>
  <c r="V218" i="8"/>
  <c r="X218" i="8" s="1"/>
  <c r="AV221" i="8"/>
  <c r="AW221" i="8" s="1"/>
  <c r="K222" i="8"/>
  <c r="L222" i="8" s="1"/>
  <c r="G222" i="8" s="1"/>
  <c r="H222" i="8" s="1"/>
  <c r="N222" i="8"/>
  <c r="D224" i="8"/>
  <c r="J223" i="8"/>
  <c r="F224" i="8"/>
  <c r="B227" i="8"/>
  <c r="O221" i="9"/>
  <c r="Q221" i="9" s="1"/>
  <c r="K222" i="9"/>
  <c r="L222" i="9" s="1"/>
  <c r="I222" i="9"/>
  <c r="K223" i="9"/>
  <c r="I223" i="9"/>
  <c r="J223" i="9" s="1"/>
  <c r="L223" i="9"/>
  <c r="J222" i="9"/>
  <c r="E224" i="9"/>
  <c r="F224" i="9" s="1"/>
  <c r="C224" i="9"/>
  <c r="D224" i="9" s="1"/>
  <c r="A225" i="9"/>
  <c r="I218" i="3" l="1"/>
  <c r="AI218" i="3"/>
  <c r="U212" i="3"/>
  <c r="V212" i="3" s="1"/>
  <c r="AD212" i="3" s="1"/>
  <c r="AT211" i="3"/>
  <c r="AP211" i="3"/>
  <c r="O215" i="3"/>
  <c r="R215" i="3" s="1"/>
  <c r="Z215" i="3" s="1"/>
  <c r="M216" i="3"/>
  <c r="N216" i="3"/>
  <c r="AJ210" i="3"/>
  <c r="AC214" i="3"/>
  <c r="W214" i="3"/>
  <c r="S213" i="3"/>
  <c r="W213" i="3"/>
  <c r="O216" i="3"/>
  <c r="R216" i="3" s="1"/>
  <c r="Z216" i="3" s="1"/>
  <c r="U214" i="3"/>
  <c r="V214" i="3" s="1"/>
  <c r="AD214" i="3" s="1"/>
  <c r="AH217" i="3"/>
  <c r="AJ212" i="3"/>
  <c r="L217" i="3"/>
  <c r="AF218" i="3"/>
  <c r="AG218" i="3"/>
  <c r="AN219" i="3"/>
  <c r="AO219" i="3" s="1"/>
  <c r="AE219" i="3"/>
  <c r="F220" i="3"/>
  <c r="AB220" i="3" s="1"/>
  <c r="AQ219" i="3"/>
  <c r="H219" i="3"/>
  <c r="AX222" i="8"/>
  <c r="AK222" i="8"/>
  <c r="AL222" i="8"/>
  <c r="AR222" i="8"/>
  <c r="AH222" i="8"/>
  <c r="AM222" i="8"/>
  <c r="AI222" i="8"/>
  <c r="AJ222" i="8"/>
  <c r="AN222" i="8"/>
  <c r="AP222" i="8"/>
  <c r="AQ222" i="8"/>
  <c r="P221" i="8"/>
  <c r="V220" i="8"/>
  <c r="X220" i="8" s="1"/>
  <c r="G964" i="3"/>
  <c r="I724" i="9"/>
  <c r="J724" i="9" s="1"/>
  <c r="K724" i="9"/>
  <c r="L724" i="9" s="1"/>
  <c r="C725" i="9"/>
  <c r="D725" i="9" s="1"/>
  <c r="A726" i="9"/>
  <c r="E725" i="9"/>
  <c r="F725" i="9" s="1"/>
  <c r="O723" i="9"/>
  <c r="Q723" i="9" s="1"/>
  <c r="P723" i="9"/>
  <c r="R723" i="9" s="1"/>
  <c r="U221" i="8"/>
  <c r="AO221" i="8" s="1"/>
  <c r="R221" i="8"/>
  <c r="AY221" i="8"/>
  <c r="O222" i="8"/>
  <c r="AG219" i="8"/>
  <c r="AS222" i="8"/>
  <c r="AC219" i="8"/>
  <c r="AF219" i="8"/>
  <c r="AT219" i="8" s="1"/>
  <c r="F225" i="8"/>
  <c r="Z219" i="8"/>
  <c r="K223" i="8"/>
  <c r="L223" i="8" s="1"/>
  <c r="G223" i="8" s="1"/>
  <c r="H223" i="8" s="1"/>
  <c r="N223" i="8"/>
  <c r="D225" i="8"/>
  <c r="J224" i="8"/>
  <c r="B228" i="8"/>
  <c r="G224" i="9"/>
  <c r="N222" i="9"/>
  <c r="P222" i="9" s="1"/>
  <c r="R222" i="9" s="1"/>
  <c r="N223" i="9"/>
  <c r="P223" i="9" s="1"/>
  <c r="R223" i="9" s="1"/>
  <c r="C225" i="9"/>
  <c r="D225" i="9" s="1"/>
  <c r="E225" i="9"/>
  <c r="F225" i="9" s="1"/>
  <c r="A226" i="9"/>
  <c r="I219" i="3" l="1"/>
  <c r="AI219" i="3"/>
  <c r="N217" i="3"/>
  <c r="M217" i="3"/>
  <c r="AR211" i="3"/>
  <c r="AS211" i="3" s="1"/>
  <c r="AR210" i="3"/>
  <c r="AS210" i="3" s="1"/>
  <c r="AT210" i="3"/>
  <c r="AP210" i="3"/>
  <c r="AJ214" i="3"/>
  <c r="W215" i="3"/>
  <c r="S215" i="3"/>
  <c r="T215" i="3" s="1"/>
  <c r="T213" i="3"/>
  <c r="U213" i="3"/>
  <c r="O217" i="3"/>
  <c r="R217" i="3" s="1"/>
  <c r="Z217" i="3" s="1"/>
  <c r="AC215" i="3"/>
  <c r="AH218" i="3"/>
  <c r="L218" i="3"/>
  <c r="AR212" i="3"/>
  <c r="AS212" i="3" s="1"/>
  <c r="AP212" i="3"/>
  <c r="AT212" i="3"/>
  <c r="AN220" i="3"/>
  <c r="AO220" i="3" s="1"/>
  <c r="AQ220" i="3"/>
  <c r="F221" i="3"/>
  <c r="AB221" i="3" s="1"/>
  <c r="AE220" i="3"/>
  <c r="H220" i="3"/>
  <c r="AG219" i="3"/>
  <c r="AF219" i="3"/>
  <c r="AH219" i="3" s="1"/>
  <c r="AK223" i="8"/>
  <c r="AQ223" i="8"/>
  <c r="AL223" i="8"/>
  <c r="AJ223" i="8"/>
  <c r="AN223" i="8"/>
  <c r="AH223" i="8"/>
  <c r="AI223" i="8"/>
  <c r="AM223" i="8"/>
  <c r="AP223" i="8"/>
  <c r="AR223" i="8"/>
  <c r="V221" i="8"/>
  <c r="X221" i="8" s="1"/>
  <c r="G965" i="3"/>
  <c r="C726" i="9"/>
  <c r="D726" i="9" s="1"/>
  <c r="A727" i="9"/>
  <c r="E726" i="9"/>
  <c r="F726" i="9" s="1"/>
  <c r="G725" i="9"/>
  <c r="N724" i="9"/>
  <c r="U222" i="8"/>
  <c r="AO222" i="8" s="1"/>
  <c r="R222" i="8"/>
  <c r="Q222" i="8"/>
  <c r="AS223" i="8"/>
  <c r="AV223" i="8" s="1"/>
  <c r="AW223" i="8" s="1"/>
  <c r="O223" i="8"/>
  <c r="AX223" i="8"/>
  <c r="AG220" i="8"/>
  <c r="AC218" i="8"/>
  <c r="Z218" i="8"/>
  <c r="AF218" i="8"/>
  <c r="AT218" i="8" s="1"/>
  <c r="AG218" i="8"/>
  <c r="P222" i="8"/>
  <c r="AF220" i="8"/>
  <c r="AT220" i="8" s="1"/>
  <c r="AC220" i="8"/>
  <c r="AV222" i="8"/>
  <c r="AW222" i="8" s="1"/>
  <c r="AY222" i="8" s="1"/>
  <c r="K224" i="8"/>
  <c r="L224" i="8" s="1"/>
  <c r="G224" i="8" s="1"/>
  <c r="H224" i="8" s="1"/>
  <c r="N224" i="8"/>
  <c r="Z220" i="8"/>
  <c r="D226" i="8"/>
  <c r="J225" i="8"/>
  <c r="B229" i="8"/>
  <c r="F226" i="8"/>
  <c r="O223" i="9"/>
  <c r="Q223" i="9" s="1"/>
  <c r="O222" i="9"/>
  <c r="Q222" i="9" s="1"/>
  <c r="K224" i="9"/>
  <c r="L224" i="9" s="1"/>
  <c r="I224" i="9"/>
  <c r="J224" i="9" s="1"/>
  <c r="G225" i="9"/>
  <c r="E226" i="9"/>
  <c r="F226" i="9" s="1"/>
  <c r="C226" i="9"/>
  <c r="D226" i="9" s="1"/>
  <c r="G226" i="9" s="1"/>
  <c r="A227" i="9"/>
  <c r="I220" i="3" l="1"/>
  <c r="AI220" i="3"/>
  <c r="N218" i="3"/>
  <c r="M218" i="3"/>
  <c r="U215" i="3"/>
  <c r="V215" i="3" s="1"/>
  <c r="AT214" i="3"/>
  <c r="AP214" i="3"/>
  <c r="V213" i="3"/>
  <c r="AD213" i="3" s="1"/>
  <c r="AC217" i="3"/>
  <c r="S216" i="3"/>
  <c r="W216" i="3"/>
  <c r="AC216" i="3"/>
  <c r="S217" i="3"/>
  <c r="T217" i="3" s="1"/>
  <c r="W217" i="3"/>
  <c r="L219" i="3"/>
  <c r="AF220" i="3"/>
  <c r="AG220" i="3"/>
  <c r="AQ221" i="3"/>
  <c r="AN221" i="3"/>
  <c r="AO221" i="3" s="1"/>
  <c r="F222" i="3"/>
  <c r="AB222" i="3" s="1"/>
  <c r="AE221" i="3"/>
  <c r="H221" i="3"/>
  <c r="AI224" i="8"/>
  <c r="AK224" i="8"/>
  <c r="AQ224" i="8"/>
  <c r="AJ224" i="8"/>
  <c r="AH224" i="8"/>
  <c r="AR224" i="8"/>
  <c r="AP224" i="8"/>
  <c r="AL224" i="8"/>
  <c r="AM224" i="8"/>
  <c r="AN224" i="8"/>
  <c r="V222" i="8"/>
  <c r="X222" i="8" s="1"/>
  <c r="G966" i="3"/>
  <c r="I725" i="9"/>
  <c r="J725" i="9" s="1"/>
  <c r="K725" i="9"/>
  <c r="L725" i="9" s="1"/>
  <c r="C727" i="9"/>
  <c r="D727" i="9" s="1"/>
  <c r="E727" i="9"/>
  <c r="F727" i="9" s="1"/>
  <c r="A728" i="9"/>
  <c r="O724" i="9"/>
  <c r="Q724" i="9" s="1"/>
  <c r="P724" i="9"/>
  <c r="R724" i="9" s="1"/>
  <c r="G726" i="9"/>
  <c r="AY223" i="8"/>
  <c r="R223" i="8"/>
  <c r="Q223" i="8"/>
  <c r="P223" i="8"/>
  <c r="O224" i="8"/>
  <c r="Q224" i="8" s="1"/>
  <c r="U223" i="8"/>
  <c r="AG221" i="8"/>
  <c r="AS224" i="8"/>
  <c r="AV224" i="8" s="1"/>
  <c r="AW224" i="8" s="1"/>
  <c r="AX224" i="8"/>
  <c r="AF221" i="8"/>
  <c r="AT221" i="8" s="1"/>
  <c r="AC221" i="8"/>
  <c r="Z221" i="8"/>
  <c r="K225" i="8"/>
  <c r="L225" i="8" s="1"/>
  <c r="G225" i="8" s="1"/>
  <c r="H225" i="8" s="1"/>
  <c r="N225" i="8"/>
  <c r="D227" i="8"/>
  <c r="J226" i="8"/>
  <c r="B230" i="8"/>
  <c r="F227" i="8"/>
  <c r="N224" i="9"/>
  <c r="P224" i="9" s="1"/>
  <c r="R224" i="9" s="1"/>
  <c r="O224" i="9"/>
  <c r="Q224" i="9" s="1"/>
  <c r="K226" i="9"/>
  <c r="I226" i="9"/>
  <c r="J226" i="9" s="1"/>
  <c r="K225" i="9"/>
  <c r="I225" i="9"/>
  <c r="L226" i="9"/>
  <c r="J225" i="9"/>
  <c r="L225" i="9"/>
  <c r="E227" i="9"/>
  <c r="F227" i="9" s="1"/>
  <c r="C227" i="9"/>
  <c r="D227" i="9" s="1"/>
  <c r="G227" i="9" s="1"/>
  <c r="A228" i="9"/>
  <c r="I221" i="3" l="1"/>
  <c r="AI221" i="3"/>
  <c r="AD215" i="3"/>
  <c r="AJ215" i="3" s="1"/>
  <c r="N219" i="3"/>
  <c r="M219" i="3"/>
  <c r="AJ213" i="3"/>
  <c r="T216" i="3"/>
  <c r="U216" i="3"/>
  <c r="O218" i="3"/>
  <c r="R218" i="3" s="1"/>
  <c r="Z218" i="3" s="1"/>
  <c r="U217" i="3"/>
  <c r="V217" i="3" s="1"/>
  <c r="AD217" i="3" s="1"/>
  <c r="AH220" i="3"/>
  <c r="F223" i="3"/>
  <c r="AB223" i="3" s="1"/>
  <c r="AQ222" i="3"/>
  <c r="AN222" i="3"/>
  <c r="AO222" i="3" s="1"/>
  <c r="AE222" i="3"/>
  <c r="H222" i="3"/>
  <c r="AG221" i="3"/>
  <c r="AF221" i="3"/>
  <c r="L220" i="3"/>
  <c r="AS225" i="8"/>
  <c r="AR225" i="8"/>
  <c r="AL225" i="8"/>
  <c r="AQ225" i="8"/>
  <c r="AK225" i="8"/>
  <c r="AI225" i="8"/>
  <c r="AN225" i="8"/>
  <c r="AH225" i="8"/>
  <c r="AJ225" i="8"/>
  <c r="AM225" i="8"/>
  <c r="AP225" i="8"/>
  <c r="V223" i="8"/>
  <c r="X223" i="8" s="1"/>
  <c r="AO223" i="8"/>
  <c r="U224" i="8"/>
  <c r="P224" i="8"/>
  <c r="G967" i="3"/>
  <c r="I726" i="9"/>
  <c r="J726" i="9" s="1"/>
  <c r="K726" i="9"/>
  <c r="L726" i="9" s="1"/>
  <c r="A729" i="9"/>
  <c r="C728" i="9"/>
  <c r="D728" i="9" s="1"/>
  <c r="E728" i="9"/>
  <c r="F728" i="9" s="1"/>
  <c r="G727" i="9"/>
  <c r="N725" i="9"/>
  <c r="R224" i="8"/>
  <c r="O225" i="8"/>
  <c r="P225" i="8" s="1"/>
  <c r="AX225" i="8"/>
  <c r="AY224" i="8"/>
  <c r="AG222" i="8"/>
  <c r="AF222" i="8"/>
  <c r="AT222" i="8" s="1"/>
  <c r="AC222" i="8"/>
  <c r="AV225" i="8"/>
  <c r="AW225" i="8" s="1"/>
  <c r="K226" i="8"/>
  <c r="N226" i="8"/>
  <c r="Z222" i="8"/>
  <c r="F228" i="8"/>
  <c r="B231" i="8"/>
  <c r="D228" i="8"/>
  <c r="J227" i="8"/>
  <c r="N226" i="9"/>
  <c r="K227" i="9"/>
  <c r="I227" i="9"/>
  <c r="J227" i="9" s="1"/>
  <c r="L227" i="9"/>
  <c r="N225" i="9"/>
  <c r="P225" i="9" s="1"/>
  <c r="R225" i="9" s="1"/>
  <c r="C228" i="9"/>
  <c r="D228" i="9" s="1"/>
  <c r="E228" i="9"/>
  <c r="F228" i="9" s="1"/>
  <c r="A229" i="9"/>
  <c r="I222" i="3" l="1"/>
  <c r="AI222" i="3"/>
  <c r="AR215" i="3"/>
  <c r="AS215" i="3" s="1"/>
  <c r="AP215" i="3"/>
  <c r="AT215" i="3"/>
  <c r="V216" i="3"/>
  <c r="N220" i="3"/>
  <c r="M220" i="3"/>
  <c r="AR213" i="3"/>
  <c r="AS213" i="3" s="1"/>
  <c r="AT213" i="3"/>
  <c r="AP213" i="3"/>
  <c r="AR214" i="3"/>
  <c r="AS214" i="3" s="1"/>
  <c r="AH221" i="3"/>
  <c r="AJ217" i="3"/>
  <c r="L221" i="3"/>
  <c r="AF222" i="3"/>
  <c r="AG222" i="3"/>
  <c r="O219" i="3"/>
  <c r="R219" i="3" s="1"/>
  <c r="Z219" i="3" s="1"/>
  <c r="AN223" i="3"/>
  <c r="AO223" i="3" s="1"/>
  <c r="AE223" i="3"/>
  <c r="AQ223" i="3"/>
  <c r="F224" i="3"/>
  <c r="AB224" i="3" s="1"/>
  <c r="H223" i="3"/>
  <c r="V224" i="8"/>
  <c r="X224" i="8" s="1"/>
  <c r="AO224" i="8"/>
  <c r="AY225" i="8"/>
  <c r="G968" i="3"/>
  <c r="O725" i="9"/>
  <c r="Q725" i="9" s="1"/>
  <c r="P725" i="9"/>
  <c r="R725" i="9" s="1"/>
  <c r="K727" i="9"/>
  <c r="L727" i="9" s="1"/>
  <c r="I727" i="9"/>
  <c r="J727" i="9" s="1"/>
  <c r="N727" i="9" s="1"/>
  <c r="G728" i="9"/>
  <c r="C729" i="9"/>
  <c r="D729" i="9" s="1"/>
  <c r="A730" i="9"/>
  <c r="E729" i="9"/>
  <c r="F729" i="9" s="1"/>
  <c r="N726" i="9"/>
  <c r="R225" i="8"/>
  <c r="U225" i="8"/>
  <c r="Q225" i="8"/>
  <c r="AG223" i="8"/>
  <c r="L226" i="8"/>
  <c r="G226" i="8" s="1"/>
  <c r="H226" i="8" s="1"/>
  <c r="AC223" i="8"/>
  <c r="AF223" i="8"/>
  <c r="AT223" i="8" s="1"/>
  <c r="B232" i="8"/>
  <c r="Z223" i="8"/>
  <c r="K227" i="8"/>
  <c r="L227" i="8" s="1"/>
  <c r="G227" i="8" s="1"/>
  <c r="H227" i="8" s="1"/>
  <c r="N227" i="8"/>
  <c r="F229" i="8"/>
  <c r="D229" i="8"/>
  <c r="J228" i="8"/>
  <c r="P226" i="9"/>
  <c r="R226" i="9" s="1"/>
  <c r="O225" i="9"/>
  <c r="Q225" i="9" s="1"/>
  <c r="O226" i="9"/>
  <c r="Q226" i="9" s="1"/>
  <c r="N227" i="9"/>
  <c r="P227" i="9" s="1"/>
  <c r="R227" i="9" s="1"/>
  <c r="G228" i="9"/>
  <c r="E229" i="9"/>
  <c r="F229" i="9" s="1"/>
  <c r="C229" i="9"/>
  <c r="D229" i="9" s="1"/>
  <c r="A230" i="9"/>
  <c r="I223" i="3" l="1"/>
  <c r="AI223" i="3"/>
  <c r="AD216" i="3"/>
  <c r="AJ216" i="3" s="1"/>
  <c r="N221" i="3"/>
  <c r="M221" i="3"/>
  <c r="AH222" i="3"/>
  <c r="AC219" i="3"/>
  <c r="W218" i="3"/>
  <c r="S218" i="3"/>
  <c r="AC218" i="3"/>
  <c r="L222" i="3"/>
  <c r="AT217" i="3"/>
  <c r="AP217" i="3"/>
  <c r="W219" i="3"/>
  <c r="S219" i="3"/>
  <c r="T219" i="3" s="1"/>
  <c r="AQ224" i="3"/>
  <c r="H224" i="3"/>
  <c r="F225" i="3"/>
  <c r="AB225" i="3" s="1"/>
  <c r="AE224" i="3"/>
  <c r="AN224" i="3"/>
  <c r="AO224" i="3" s="1"/>
  <c r="AF223" i="3"/>
  <c r="AG223" i="3"/>
  <c r="O220" i="3"/>
  <c r="R220" i="3" s="1"/>
  <c r="Z220" i="3" s="1"/>
  <c r="AJ226" i="8"/>
  <c r="AP226" i="8"/>
  <c r="AH226" i="8"/>
  <c r="AN226" i="8"/>
  <c r="AQ226" i="8"/>
  <c r="AR226" i="8"/>
  <c r="AK226" i="8"/>
  <c r="AI226" i="8"/>
  <c r="AL226" i="8"/>
  <c r="AM226" i="8"/>
  <c r="V225" i="8"/>
  <c r="X225" i="8" s="1"/>
  <c r="AO225" i="8"/>
  <c r="AX227" i="8"/>
  <c r="AP227" i="8"/>
  <c r="AM227" i="8"/>
  <c r="AJ227" i="8"/>
  <c r="AH227" i="8"/>
  <c r="AI227" i="8"/>
  <c r="AK227" i="8"/>
  <c r="AL227" i="8"/>
  <c r="AN227" i="8"/>
  <c r="AQ227" i="8"/>
  <c r="AR227" i="8"/>
  <c r="G969" i="3"/>
  <c r="C730" i="9"/>
  <c r="D730" i="9" s="1"/>
  <c r="E730" i="9"/>
  <c r="F730" i="9" s="1"/>
  <c r="A731" i="9"/>
  <c r="O726" i="9"/>
  <c r="Q726" i="9" s="1"/>
  <c r="P726" i="9"/>
  <c r="R726" i="9" s="1"/>
  <c r="G729" i="9"/>
  <c r="I728" i="9"/>
  <c r="J728" i="9" s="1"/>
  <c r="K728" i="9"/>
  <c r="L728" i="9" s="1"/>
  <c r="O727" i="9"/>
  <c r="Q727" i="9" s="1"/>
  <c r="P727" i="9"/>
  <c r="R727" i="9" s="1"/>
  <c r="O227" i="8"/>
  <c r="U227" i="8" s="1"/>
  <c r="AO227" i="8" s="1"/>
  <c r="AS227" i="8"/>
  <c r="AV227" i="8" s="1"/>
  <c r="AW227" i="8" s="1"/>
  <c r="AY227" i="8" s="1"/>
  <c r="AX226" i="8"/>
  <c r="AS226" i="8"/>
  <c r="O226" i="8"/>
  <c r="AG224" i="8"/>
  <c r="AV226" i="8"/>
  <c r="AW226" i="8" s="1"/>
  <c r="AC224" i="8"/>
  <c r="AF224" i="8"/>
  <c r="AT224" i="8" s="1"/>
  <c r="F230" i="8"/>
  <c r="B233" i="8"/>
  <c r="Z224" i="8"/>
  <c r="K228" i="8"/>
  <c r="L228" i="8" s="1"/>
  <c r="G228" i="8" s="1"/>
  <c r="H228" i="8" s="1"/>
  <c r="N228" i="8"/>
  <c r="D230" i="8"/>
  <c r="J229" i="8"/>
  <c r="O227" i="9"/>
  <c r="Q227" i="9" s="1"/>
  <c r="K228" i="9"/>
  <c r="I228" i="9"/>
  <c r="J228" i="9" s="1"/>
  <c r="G229" i="9"/>
  <c r="L228" i="9"/>
  <c r="E230" i="9"/>
  <c r="F230" i="9" s="1"/>
  <c r="C230" i="9"/>
  <c r="D230" i="9" s="1"/>
  <c r="G230" i="9" s="1"/>
  <c r="A231" i="9"/>
  <c r="I224" i="3" l="1"/>
  <c r="AI224" i="3"/>
  <c r="AT216" i="3"/>
  <c r="AP216" i="3"/>
  <c r="AR216" i="3"/>
  <c r="AS216" i="3" s="1"/>
  <c r="AR217" i="3"/>
  <c r="AS217" i="3" s="1"/>
  <c r="N222" i="3"/>
  <c r="M222" i="3"/>
  <c r="T218" i="3"/>
  <c r="U218" i="3"/>
  <c r="AC220" i="3"/>
  <c r="AH223" i="3"/>
  <c r="L223" i="3"/>
  <c r="AN225" i="3"/>
  <c r="AO225" i="3" s="1"/>
  <c r="H225" i="3"/>
  <c r="AQ225" i="3"/>
  <c r="F226" i="3"/>
  <c r="AB226" i="3" s="1"/>
  <c r="AE225" i="3"/>
  <c r="AF224" i="3"/>
  <c r="AG224" i="3"/>
  <c r="U219" i="3"/>
  <c r="V219" i="3" s="1"/>
  <c r="AD219" i="3" s="1"/>
  <c r="O221" i="3"/>
  <c r="R221" i="3" s="1"/>
  <c r="Z221" i="3" s="1"/>
  <c r="AI228" i="8"/>
  <c r="AJ228" i="8"/>
  <c r="AH228" i="8"/>
  <c r="AR228" i="8"/>
  <c r="AN228" i="8"/>
  <c r="AM228" i="8"/>
  <c r="AL228" i="8"/>
  <c r="AQ228" i="8"/>
  <c r="AK228" i="8"/>
  <c r="AP228" i="8"/>
  <c r="P227" i="8"/>
  <c r="AY226" i="8"/>
  <c r="Q227" i="8"/>
  <c r="G970" i="3"/>
  <c r="I729" i="9"/>
  <c r="J729" i="9" s="1"/>
  <c r="K729" i="9"/>
  <c r="L729" i="9" s="1"/>
  <c r="N728" i="9"/>
  <c r="A732" i="9"/>
  <c r="C731" i="9"/>
  <c r="D731" i="9" s="1"/>
  <c r="E731" i="9"/>
  <c r="F731" i="9" s="1"/>
  <c r="G730" i="9"/>
  <c r="R226" i="8"/>
  <c r="R227" i="8"/>
  <c r="O228" i="8"/>
  <c r="U228" i="8" s="1"/>
  <c r="AO228" i="8" s="1"/>
  <c r="AX228" i="8"/>
  <c r="U226" i="8"/>
  <c r="AO226" i="8" s="1"/>
  <c r="Q226" i="8"/>
  <c r="P226" i="8"/>
  <c r="AG225" i="8"/>
  <c r="AS228" i="8"/>
  <c r="AV228" i="8" s="1"/>
  <c r="AW228" i="8" s="1"/>
  <c r="AC225" i="8"/>
  <c r="AF225" i="8"/>
  <c r="AT225" i="8" s="1"/>
  <c r="B234" i="8"/>
  <c r="K229" i="8"/>
  <c r="L229" i="8" s="1"/>
  <c r="G229" i="8" s="1"/>
  <c r="H229" i="8" s="1"/>
  <c r="N229" i="8"/>
  <c r="F231" i="8"/>
  <c r="Z225" i="8"/>
  <c r="V227" i="8"/>
  <c r="X227" i="8" s="1"/>
  <c r="D231" i="8"/>
  <c r="J230" i="8"/>
  <c r="K230" i="9"/>
  <c r="I230" i="9"/>
  <c r="K229" i="9"/>
  <c r="L229" i="9" s="1"/>
  <c r="I229" i="9"/>
  <c r="J229" i="9" s="1"/>
  <c r="N229" i="9" s="1"/>
  <c r="L230" i="9"/>
  <c r="J230" i="9"/>
  <c r="N228" i="9"/>
  <c r="P228" i="9" s="1"/>
  <c r="R228" i="9" s="1"/>
  <c r="C231" i="9"/>
  <c r="D231" i="9" s="1"/>
  <c r="E231" i="9"/>
  <c r="F231" i="9" s="1"/>
  <c r="A232" i="9"/>
  <c r="I225" i="3" l="1"/>
  <c r="AI225" i="3"/>
  <c r="O222" i="3"/>
  <c r="R222" i="3" s="1"/>
  <c r="Z222" i="3" s="1"/>
  <c r="N223" i="3"/>
  <c r="M223" i="3"/>
  <c r="V218" i="3"/>
  <c r="W220" i="3"/>
  <c r="S220" i="3"/>
  <c r="T220" i="3" s="1"/>
  <c r="AC221" i="3"/>
  <c r="AC222" i="3"/>
  <c r="AH224" i="3"/>
  <c r="O223" i="3"/>
  <c r="R223" i="3" s="1"/>
  <c r="Z223" i="3" s="1"/>
  <c r="AJ219" i="3"/>
  <c r="S222" i="3"/>
  <c r="T222" i="3" s="1"/>
  <c r="W222" i="3"/>
  <c r="AE226" i="3"/>
  <c r="AN226" i="3"/>
  <c r="AO226" i="3" s="1"/>
  <c r="F227" i="3"/>
  <c r="AB227" i="3" s="1"/>
  <c r="AQ226" i="3"/>
  <c r="H226" i="3"/>
  <c r="L224" i="3"/>
  <c r="AF225" i="3"/>
  <c r="AG225" i="3"/>
  <c r="AR229" i="8"/>
  <c r="AN229" i="8"/>
  <c r="AP229" i="8"/>
  <c r="AK229" i="8"/>
  <c r="AQ229" i="8"/>
  <c r="AJ229" i="8"/>
  <c r="AL229" i="8"/>
  <c r="AM229" i="8"/>
  <c r="AH229" i="8"/>
  <c r="AI229" i="8"/>
  <c r="Q228" i="8"/>
  <c r="P228" i="8"/>
  <c r="AY228" i="8"/>
  <c r="G971" i="3"/>
  <c r="K730" i="9"/>
  <c r="L730" i="9" s="1"/>
  <c r="I730" i="9"/>
  <c r="J730" i="9" s="1"/>
  <c r="N730" i="9" s="1"/>
  <c r="G731" i="9"/>
  <c r="A733" i="9"/>
  <c r="C732" i="9"/>
  <c r="D732" i="9" s="1"/>
  <c r="E732" i="9"/>
  <c r="F732" i="9" s="1"/>
  <c r="P728" i="9"/>
  <c r="R728" i="9" s="1"/>
  <c r="O728" i="9"/>
  <c r="Q728" i="9" s="1"/>
  <c r="N729" i="9"/>
  <c r="R228" i="8"/>
  <c r="O229" i="8"/>
  <c r="U229" i="8" s="1"/>
  <c r="AO229" i="8" s="1"/>
  <c r="AS229" i="8"/>
  <c r="AV229" i="8" s="1"/>
  <c r="AW229" i="8" s="1"/>
  <c r="AX229" i="8"/>
  <c r="V226" i="8"/>
  <c r="X226" i="8" s="1"/>
  <c r="F232" i="8"/>
  <c r="V228" i="8"/>
  <c r="X228" i="8" s="1"/>
  <c r="D232" i="8"/>
  <c r="J231" i="8"/>
  <c r="B235" i="8"/>
  <c r="Q229" i="8"/>
  <c r="K230" i="8"/>
  <c r="N230" i="8"/>
  <c r="N230" i="9"/>
  <c r="P230" i="9" s="1"/>
  <c r="R230" i="9" s="1"/>
  <c r="P229" i="9"/>
  <c r="R229" i="9" s="1"/>
  <c r="O229" i="9"/>
  <c r="Q229" i="9" s="1"/>
  <c r="O228" i="9"/>
  <c r="Q228" i="9" s="1"/>
  <c r="O230" i="9"/>
  <c r="Q230" i="9" s="1"/>
  <c r="G231" i="9"/>
  <c r="C232" i="9"/>
  <c r="D232" i="9" s="1"/>
  <c r="E232" i="9"/>
  <c r="F232" i="9" s="1"/>
  <c r="A233" i="9"/>
  <c r="I226" i="3" l="1"/>
  <c r="AI226" i="3"/>
  <c r="AD218" i="3"/>
  <c r="AJ218" i="3" s="1"/>
  <c r="U220" i="3"/>
  <c r="V220" i="3" s="1"/>
  <c r="N224" i="3"/>
  <c r="M224" i="3"/>
  <c r="W221" i="3"/>
  <c r="S221" i="3"/>
  <c r="T221" i="3" s="1"/>
  <c r="AC223" i="3"/>
  <c r="U222" i="3"/>
  <c r="V222" i="3" s="1"/>
  <c r="AD222" i="3" s="1"/>
  <c r="AH225" i="3"/>
  <c r="AP219" i="3"/>
  <c r="AT219" i="3"/>
  <c r="L225" i="3"/>
  <c r="F228" i="3"/>
  <c r="AB228" i="3" s="1"/>
  <c r="H227" i="3"/>
  <c r="AQ227" i="3"/>
  <c r="AN227" i="3"/>
  <c r="AO227" i="3" s="1"/>
  <c r="AE227" i="3"/>
  <c r="AF226" i="3"/>
  <c r="AG226" i="3"/>
  <c r="S223" i="3"/>
  <c r="T223" i="3" s="1"/>
  <c r="P229" i="8"/>
  <c r="AY229" i="8"/>
  <c r="G972" i="3"/>
  <c r="O730" i="9"/>
  <c r="Q730" i="9" s="1"/>
  <c r="P730" i="9"/>
  <c r="R730" i="9" s="1"/>
  <c r="P729" i="9"/>
  <c r="R729" i="9" s="1"/>
  <c r="O729" i="9"/>
  <c r="Q729" i="9" s="1"/>
  <c r="G732" i="9"/>
  <c r="C733" i="9"/>
  <c r="D733" i="9" s="1"/>
  <c r="A734" i="9"/>
  <c r="E733" i="9"/>
  <c r="F733" i="9" s="1"/>
  <c r="I731" i="9"/>
  <c r="J731" i="9" s="1"/>
  <c r="K731" i="9"/>
  <c r="L731" i="9" s="1"/>
  <c r="R229" i="8"/>
  <c r="AG227" i="8"/>
  <c r="L230" i="8"/>
  <c r="G230" i="8" s="1"/>
  <c r="H230" i="8" s="1"/>
  <c r="AC227" i="8"/>
  <c r="AF227" i="8"/>
  <c r="AT227" i="8" s="1"/>
  <c r="B236" i="8"/>
  <c r="Z227" i="8"/>
  <c r="K231" i="8"/>
  <c r="L231" i="8" s="1"/>
  <c r="G231" i="8" s="1"/>
  <c r="H231" i="8" s="1"/>
  <c r="N231" i="8"/>
  <c r="D233" i="8"/>
  <c r="J232" i="8"/>
  <c r="V229" i="8"/>
  <c r="X229" i="8" s="1"/>
  <c r="F233" i="8"/>
  <c r="K231" i="9"/>
  <c r="I231" i="9"/>
  <c r="J231" i="9" s="1"/>
  <c r="L231" i="9"/>
  <c r="G232" i="9"/>
  <c r="E233" i="9"/>
  <c r="F233" i="9" s="1"/>
  <c r="C233" i="9"/>
  <c r="D233" i="9" s="1"/>
  <c r="A234" i="9"/>
  <c r="I227" i="3" l="1"/>
  <c r="AI227" i="3"/>
  <c r="AR218" i="3"/>
  <c r="AS218" i="3" s="1"/>
  <c r="AP218" i="3"/>
  <c r="AR219" i="3"/>
  <c r="AS219" i="3" s="1"/>
  <c r="AT218" i="3"/>
  <c r="AD220" i="3"/>
  <c r="AJ220" i="3" s="1"/>
  <c r="U221" i="3"/>
  <c r="V221" i="3" s="1"/>
  <c r="N225" i="3"/>
  <c r="M225" i="3"/>
  <c r="W223" i="3"/>
  <c r="AH226" i="3"/>
  <c r="O225" i="3"/>
  <c r="R225" i="3" s="1"/>
  <c r="Z225" i="3" s="1"/>
  <c r="AJ222" i="3"/>
  <c r="L226" i="3"/>
  <c r="AF227" i="3"/>
  <c r="AG227" i="3"/>
  <c r="U223" i="3"/>
  <c r="V223" i="3" s="1"/>
  <c r="AN228" i="3"/>
  <c r="AO228" i="3" s="1"/>
  <c r="F229" i="3"/>
  <c r="AB229" i="3" s="1"/>
  <c r="H228" i="3"/>
  <c r="AE228" i="3"/>
  <c r="AQ228" i="3"/>
  <c r="O224" i="3"/>
  <c r="R224" i="3" s="1"/>
  <c r="Z224" i="3" s="1"/>
  <c r="AM230" i="8"/>
  <c r="AJ230" i="8"/>
  <c r="AL230" i="8"/>
  <c r="AH230" i="8"/>
  <c r="AI230" i="8"/>
  <c r="AK230" i="8"/>
  <c r="AR230" i="8"/>
  <c r="AN230" i="8"/>
  <c r="AP230" i="8"/>
  <c r="AQ230" i="8"/>
  <c r="AP231" i="8"/>
  <c r="AN231" i="8"/>
  <c r="AI231" i="8"/>
  <c r="AH231" i="8"/>
  <c r="AQ231" i="8"/>
  <c r="AL231" i="8"/>
  <c r="AR231" i="8"/>
  <c r="AJ231" i="8"/>
  <c r="AK231" i="8"/>
  <c r="AM231" i="8"/>
  <c r="G973" i="3"/>
  <c r="G733" i="9"/>
  <c r="N731" i="9"/>
  <c r="C734" i="9"/>
  <c r="D734" i="9" s="1"/>
  <c r="A735" i="9"/>
  <c r="E734" i="9"/>
  <c r="F734" i="9" s="1"/>
  <c r="I732" i="9"/>
  <c r="J732" i="9" s="1"/>
  <c r="K732" i="9"/>
  <c r="L732" i="9" s="1"/>
  <c r="O231" i="8"/>
  <c r="Q231" i="8" s="1"/>
  <c r="AS231" i="8"/>
  <c r="AV231" i="8" s="1"/>
  <c r="AW231" i="8" s="1"/>
  <c r="AX231" i="8"/>
  <c r="AS230" i="8"/>
  <c r="AV230" i="8" s="1"/>
  <c r="AW230" i="8" s="1"/>
  <c r="AX230" i="8"/>
  <c r="AG228" i="8"/>
  <c r="Z226" i="8"/>
  <c r="AF226" i="8"/>
  <c r="AT226" i="8" s="1"/>
  <c r="AG226" i="8"/>
  <c r="AC226" i="8"/>
  <c r="O230" i="8"/>
  <c r="AC228" i="8"/>
  <c r="AF228" i="8"/>
  <c r="AT228" i="8" s="1"/>
  <c r="D234" i="8"/>
  <c r="J233" i="8"/>
  <c r="K232" i="8"/>
  <c r="L232" i="8" s="1"/>
  <c r="G232" i="8" s="1"/>
  <c r="H232" i="8" s="1"/>
  <c r="N232" i="8"/>
  <c r="Z228" i="8"/>
  <c r="F234" i="8"/>
  <c r="B237" i="8"/>
  <c r="K232" i="9"/>
  <c r="I232" i="9"/>
  <c r="G233" i="9"/>
  <c r="L232" i="9"/>
  <c r="J232" i="9"/>
  <c r="N231" i="9"/>
  <c r="P231" i="9" s="1"/>
  <c r="R231" i="9" s="1"/>
  <c r="C234" i="9"/>
  <c r="D234" i="9" s="1"/>
  <c r="E234" i="9"/>
  <c r="F234" i="9" s="1"/>
  <c r="A235" i="9"/>
  <c r="I228" i="3" l="1"/>
  <c r="AI228" i="3"/>
  <c r="AP220" i="3"/>
  <c r="AR220" i="3"/>
  <c r="AS220" i="3" s="1"/>
  <c r="AT220" i="3"/>
  <c r="AD221" i="3"/>
  <c r="AJ221" i="3" s="1"/>
  <c r="AD223" i="3"/>
  <c r="N226" i="3"/>
  <c r="M226" i="3"/>
  <c r="AC224" i="3"/>
  <c r="AC225" i="3"/>
  <c r="AH227" i="3"/>
  <c r="AP222" i="3"/>
  <c r="AT222" i="3"/>
  <c r="AJ223" i="3"/>
  <c r="W224" i="3"/>
  <c r="S224" i="3"/>
  <c r="T224" i="3" s="1"/>
  <c r="W225" i="3"/>
  <c r="S225" i="3"/>
  <c r="T225" i="3" s="1"/>
  <c r="H229" i="3"/>
  <c r="F230" i="3"/>
  <c r="AB230" i="3" s="1"/>
  <c r="AQ229" i="3"/>
  <c r="AN229" i="3"/>
  <c r="AO229" i="3" s="1"/>
  <c r="AE229" i="3"/>
  <c r="AG228" i="3"/>
  <c r="AF228" i="3"/>
  <c r="L227" i="3"/>
  <c r="AK232" i="8"/>
  <c r="AJ232" i="8"/>
  <c r="AL232" i="8"/>
  <c r="AP232" i="8"/>
  <c r="AQ232" i="8"/>
  <c r="AI232" i="8"/>
  <c r="AR232" i="8"/>
  <c r="AH232" i="8"/>
  <c r="AM232" i="8"/>
  <c r="AN232" i="8"/>
  <c r="AY230" i="8"/>
  <c r="U231" i="8"/>
  <c r="AO231" i="8" s="1"/>
  <c r="P231" i="8"/>
  <c r="G974" i="3"/>
  <c r="N732" i="9"/>
  <c r="O731" i="9"/>
  <c r="Q731" i="9" s="1"/>
  <c r="P731" i="9"/>
  <c r="R731" i="9" s="1"/>
  <c r="C735" i="9"/>
  <c r="D735" i="9" s="1"/>
  <c r="E735" i="9"/>
  <c r="F735" i="9" s="1"/>
  <c r="A736" i="9"/>
  <c r="G734" i="9"/>
  <c r="K733" i="9"/>
  <c r="L733" i="9" s="1"/>
  <c r="I733" i="9"/>
  <c r="J733" i="9" s="1"/>
  <c r="N733" i="9" s="1"/>
  <c r="R230" i="8"/>
  <c r="R231" i="8"/>
  <c r="O232" i="8"/>
  <c r="P232" i="8" s="1"/>
  <c r="AY231" i="8"/>
  <c r="P230" i="8"/>
  <c r="Q230" i="8"/>
  <c r="U230" i="8"/>
  <c r="AO230" i="8" s="1"/>
  <c r="AS232" i="8"/>
  <c r="AV232" i="8" s="1"/>
  <c r="AW232" i="8" s="1"/>
  <c r="AX232" i="8"/>
  <c r="AG229" i="8"/>
  <c r="AF229" i="8"/>
  <c r="AT229" i="8" s="1"/>
  <c r="AC229" i="8"/>
  <c r="Z229" i="8"/>
  <c r="K233" i="8"/>
  <c r="L233" i="8" s="1"/>
  <c r="G233" i="8" s="1"/>
  <c r="H233" i="8" s="1"/>
  <c r="N233" i="8"/>
  <c r="B238" i="8"/>
  <c r="D235" i="8"/>
  <c r="J234" i="8"/>
  <c r="F235" i="8"/>
  <c r="O231" i="9"/>
  <c r="Q231" i="9" s="1"/>
  <c r="K233" i="9"/>
  <c r="I233" i="9"/>
  <c r="J233" i="9" s="1"/>
  <c r="N232" i="9"/>
  <c r="P232" i="9" s="1"/>
  <c r="R232" i="9" s="1"/>
  <c r="L233" i="9"/>
  <c r="G234" i="9"/>
  <c r="E235" i="9"/>
  <c r="F235" i="9" s="1"/>
  <c r="C235" i="9"/>
  <c r="D235" i="9" s="1"/>
  <c r="A236" i="9"/>
  <c r="I229" i="3" l="1"/>
  <c r="AI229" i="3"/>
  <c r="AT221" i="3"/>
  <c r="AR222" i="3"/>
  <c r="AS222" i="3" s="1"/>
  <c r="AR221" i="3"/>
  <c r="AS221" i="3" s="1"/>
  <c r="AP221" i="3"/>
  <c r="N227" i="3"/>
  <c r="M227" i="3"/>
  <c r="AH228" i="3"/>
  <c r="O226" i="3"/>
  <c r="R226" i="3" s="1"/>
  <c r="Z226" i="3" s="1"/>
  <c r="AP223" i="3"/>
  <c r="AR223" i="3"/>
  <c r="AS223" i="3" s="1"/>
  <c r="AT223" i="3"/>
  <c r="U225" i="3"/>
  <c r="V225" i="3" s="1"/>
  <c r="AD225" i="3" s="1"/>
  <c r="AF229" i="3"/>
  <c r="AG229" i="3"/>
  <c r="U224" i="3"/>
  <c r="V224" i="3" s="1"/>
  <c r="AD224" i="3" s="1"/>
  <c r="L228" i="3"/>
  <c r="F231" i="3"/>
  <c r="AB231" i="3" s="1"/>
  <c r="AN230" i="3"/>
  <c r="AO230" i="3" s="1"/>
  <c r="H230" i="3"/>
  <c r="AE230" i="3"/>
  <c r="AQ230" i="3"/>
  <c r="V231" i="8"/>
  <c r="X231" i="8" s="1"/>
  <c r="AN233" i="8"/>
  <c r="AK233" i="8"/>
  <c r="AM233" i="8"/>
  <c r="AJ233" i="8"/>
  <c r="AQ233" i="8"/>
  <c r="AR233" i="8"/>
  <c r="AH233" i="8"/>
  <c r="AI233" i="8"/>
  <c r="AL233" i="8"/>
  <c r="AP233" i="8"/>
  <c r="Q232" i="8"/>
  <c r="U232" i="8"/>
  <c r="AO232" i="8" s="1"/>
  <c r="G975" i="3"/>
  <c r="A737" i="9"/>
  <c r="C736" i="9"/>
  <c r="D736" i="9" s="1"/>
  <c r="E736" i="9"/>
  <c r="F736" i="9" s="1"/>
  <c r="O733" i="9"/>
  <c r="Q733" i="9" s="1"/>
  <c r="P733" i="9"/>
  <c r="R733" i="9" s="1"/>
  <c r="I734" i="9"/>
  <c r="J734" i="9" s="1"/>
  <c r="N734" i="9" s="1"/>
  <c r="K734" i="9"/>
  <c r="L734" i="9" s="1"/>
  <c r="G735" i="9"/>
  <c r="P732" i="9"/>
  <c r="R732" i="9" s="1"/>
  <c r="O732" i="9"/>
  <c r="Q732" i="9" s="1"/>
  <c r="AY232" i="8"/>
  <c r="R232" i="8"/>
  <c r="O233" i="8"/>
  <c r="U233" i="8" s="1"/>
  <c r="AO233" i="8" s="1"/>
  <c r="AS233" i="8"/>
  <c r="AV233" i="8" s="1"/>
  <c r="AW233" i="8" s="1"/>
  <c r="AX233" i="8"/>
  <c r="V230" i="8"/>
  <c r="X230" i="8" s="1"/>
  <c r="B239" i="8"/>
  <c r="F236" i="8"/>
  <c r="K234" i="8"/>
  <c r="L234" i="8" s="1"/>
  <c r="G234" i="8" s="1"/>
  <c r="H234" i="8" s="1"/>
  <c r="N234" i="8"/>
  <c r="D236" i="8"/>
  <c r="J235" i="8"/>
  <c r="O232" i="9"/>
  <c r="Q232" i="9" s="1"/>
  <c r="N233" i="9"/>
  <c r="P233" i="9" s="1"/>
  <c r="R233" i="9" s="1"/>
  <c r="I234" i="9"/>
  <c r="K234" i="9"/>
  <c r="L234" i="9" s="1"/>
  <c r="G235" i="9"/>
  <c r="J234" i="9"/>
  <c r="E236" i="9"/>
  <c r="F236" i="9" s="1"/>
  <c r="C236" i="9"/>
  <c r="D236" i="9" s="1"/>
  <c r="A237" i="9"/>
  <c r="I230" i="3" l="1"/>
  <c r="AI230" i="3"/>
  <c r="V232" i="8"/>
  <c r="X232" i="8" s="1"/>
  <c r="N228" i="3"/>
  <c r="M228" i="3"/>
  <c r="AH229" i="3"/>
  <c r="AJ224" i="3"/>
  <c r="O227" i="3"/>
  <c r="R227" i="3" s="1"/>
  <c r="Z227" i="3" s="1"/>
  <c r="AJ225" i="3"/>
  <c r="AN231" i="3"/>
  <c r="AO231" i="3" s="1"/>
  <c r="F232" i="3"/>
  <c r="AB232" i="3" s="1"/>
  <c r="H231" i="3"/>
  <c r="AE231" i="3"/>
  <c r="AQ231" i="3"/>
  <c r="L229" i="3"/>
  <c r="AF230" i="3"/>
  <c r="AG230" i="3"/>
  <c r="AX234" i="8"/>
  <c r="AI234" i="8"/>
  <c r="AK234" i="8"/>
  <c r="AQ234" i="8"/>
  <c r="AP234" i="8"/>
  <c r="AL234" i="8"/>
  <c r="AH234" i="8"/>
  <c r="AJ234" i="8"/>
  <c r="AN234" i="8"/>
  <c r="AM234" i="8"/>
  <c r="AR234" i="8"/>
  <c r="G976" i="3"/>
  <c r="O734" i="9"/>
  <c r="Q734" i="9" s="1"/>
  <c r="P734" i="9"/>
  <c r="R734" i="9" s="1"/>
  <c r="G736" i="9"/>
  <c r="I735" i="9"/>
  <c r="J735" i="9" s="1"/>
  <c r="K735" i="9"/>
  <c r="L735" i="9" s="1"/>
  <c r="E737" i="9"/>
  <c r="F737" i="9" s="1"/>
  <c r="A738" i="9"/>
  <c r="C737" i="9"/>
  <c r="D737" i="9" s="1"/>
  <c r="Q233" i="8"/>
  <c r="P233" i="8"/>
  <c r="AY233" i="8"/>
  <c r="R233" i="8"/>
  <c r="AS234" i="8"/>
  <c r="AV234" i="8" s="1"/>
  <c r="AW234" i="8" s="1"/>
  <c r="O234" i="8"/>
  <c r="AG231" i="8"/>
  <c r="AF231" i="8"/>
  <c r="AT231" i="8" s="1"/>
  <c r="AC231" i="8"/>
  <c r="V233" i="8"/>
  <c r="X233" i="8" s="1"/>
  <c r="D237" i="8"/>
  <c r="J236" i="8"/>
  <c r="Z231" i="8"/>
  <c r="B240" i="8"/>
  <c r="K235" i="8"/>
  <c r="L235" i="8" s="1"/>
  <c r="G235" i="8" s="1"/>
  <c r="H235" i="8" s="1"/>
  <c r="N235" i="8"/>
  <c r="F237" i="8"/>
  <c r="O233" i="9"/>
  <c r="Q233" i="9" s="1"/>
  <c r="G236" i="9"/>
  <c r="I236" i="9" s="1"/>
  <c r="J236" i="9" s="1"/>
  <c r="I235" i="9"/>
  <c r="J235" i="9" s="1"/>
  <c r="K235" i="9"/>
  <c r="L235" i="9" s="1"/>
  <c r="N234" i="9"/>
  <c r="P234" i="9" s="1"/>
  <c r="R234" i="9" s="1"/>
  <c r="C237" i="9"/>
  <c r="D237" i="9" s="1"/>
  <c r="E237" i="9"/>
  <c r="F237" i="9" s="1"/>
  <c r="A238" i="9"/>
  <c r="I231" i="3" l="1"/>
  <c r="AI231" i="3"/>
  <c r="AY234" i="8"/>
  <c r="N229" i="3"/>
  <c r="M229" i="3"/>
  <c r="S226" i="3"/>
  <c r="W226" i="3"/>
  <c r="AC226" i="3"/>
  <c r="AH230" i="3"/>
  <c r="AP225" i="3"/>
  <c r="AT225" i="3"/>
  <c r="AR225" i="3"/>
  <c r="AS225" i="3" s="1"/>
  <c r="AP224" i="3"/>
  <c r="AT224" i="3"/>
  <c r="AR224" i="3"/>
  <c r="AS224" i="3" s="1"/>
  <c r="O228" i="3"/>
  <c r="R228" i="3" s="1"/>
  <c r="Z228" i="3" s="1"/>
  <c r="AF231" i="3"/>
  <c r="AG231" i="3"/>
  <c r="L230" i="3"/>
  <c r="AN232" i="3"/>
  <c r="AO232" i="3" s="1"/>
  <c r="AQ232" i="3"/>
  <c r="H232" i="3"/>
  <c r="F233" i="3"/>
  <c r="AB233" i="3" s="1"/>
  <c r="AE232" i="3"/>
  <c r="AL235" i="8"/>
  <c r="AR235" i="8"/>
  <c r="AN235" i="8"/>
  <c r="AM235" i="8"/>
  <c r="AP235" i="8"/>
  <c r="AI235" i="8"/>
  <c r="AK235" i="8"/>
  <c r="AH235" i="8"/>
  <c r="AJ235" i="8"/>
  <c r="AQ235" i="8"/>
  <c r="G977" i="3"/>
  <c r="G737" i="9"/>
  <c r="A739" i="9"/>
  <c r="C738" i="9"/>
  <c r="D738" i="9" s="1"/>
  <c r="E738" i="9"/>
  <c r="F738" i="9" s="1"/>
  <c r="N735" i="9"/>
  <c r="I736" i="9"/>
  <c r="J736" i="9" s="1"/>
  <c r="K736" i="9"/>
  <c r="L736" i="9" s="1"/>
  <c r="R234" i="8"/>
  <c r="U234" i="8"/>
  <c r="AO234" i="8" s="1"/>
  <c r="Q234" i="8"/>
  <c r="P234" i="8"/>
  <c r="AG232" i="8"/>
  <c r="O235" i="8"/>
  <c r="AX235" i="8"/>
  <c r="AS235" i="8"/>
  <c r="AV235" i="8" s="1"/>
  <c r="AW235" i="8" s="1"/>
  <c r="AF230" i="8"/>
  <c r="AT230" i="8" s="1"/>
  <c r="AC230" i="8"/>
  <c r="AG230" i="8"/>
  <c r="Z230" i="8"/>
  <c r="AF232" i="8"/>
  <c r="AT232" i="8" s="1"/>
  <c r="AC232" i="8"/>
  <c r="Z232" i="8"/>
  <c r="B241" i="8"/>
  <c r="K236" i="8"/>
  <c r="L236" i="8" s="1"/>
  <c r="G236" i="8" s="1"/>
  <c r="H236" i="8" s="1"/>
  <c r="N236" i="8"/>
  <c r="D238" i="8"/>
  <c r="J237" i="8"/>
  <c r="F238" i="8"/>
  <c r="N235" i="9"/>
  <c r="P235" i="9" s="1"/>
  <c r="R235" i="9" s="1"/>
  <c r="K236" i="9"/>
  <c r="L236" i="9" s="1"/>
  <c r="O234" i="9"/>
  <c r="Q234" i="9" s="1"/>
  <c r="O235" i="9"/>
  <c r="Q235" i="9" s="1"/>
  <c r="N236" i="9"/>
  <c r="P236" i="9" s="1"/>
  <c r="R236" i="9" s="1"/>
  <c r="G237" i="9"/>
  <c r="C238" i="9"/>
  <c r="D238" i="9" s="1"/>
  <c r="E238" i="9"/>
  <c r="F238" i="9" s="1"/>
  <c r="A239" i="9"/>
  <c r="I232" i="3" l="1"/>
  <c r="AI232" i="3"/>
  <c r="N230" i="3"/>
  <c r="M230" i="3"/>
  <c r="AC228" i="3"/>
  <c r="T226" i="3"/>
  <c r="U226" i="3"/>
  <c r="S227" i="3"/>
  <c r="W227" i="3"/>
  <c r="AC227" i="3"/>
  <c r="O229" i="3"/>
  <c r="R229" i="3" s="1"/>
  <c r="Z229" i="3" s="1"/>
  <c r="AH231" i="3"/>
  <c r="AF232" i="3"/>
  <c r="AG232" i="3"/>
  <c r="H233" i="3"/>
  <c r="AQ233" i="3"/>
  <c r="AE233" i="3"/>
  <c r="F234" i="3"/>
  <c r="AB234" i="3" s="1"/>
  <c r="AN233" i="3"/>
  <c r="AO233" i="3" s="1"/>
  <c r="W228" i="3"/>
  <c r="S228" i="3"/>
  <c r="T228" i="3" s="1"/>
  <c r="L231" i="3"/>
  <c r="AY235" i="8"/>
  <c r="AK236" i="8"/>
  <c r="AI236" i="8"/>
  <c r="AP236" i="8"/>
  <c r="AJ236" i="8"/>
  <c r="AN236" i="8"/>
  <c r="AH236" i="8"/>
  <c r="AL236" i="8"/>
  <c r="AM236" i="8"/>
  <c r="AQ236" i="8"/>
  <c r="AR236" i="8"/>
  <c r="V234" i="8"/>
  <c r="X234" i="8" s="1"/>
  <c r="G978" i="3"/>
  <c r="P735" i="9"/>
  <c r="R735" i="9" s="1"/>
  <c r="O735" i="9"/>
  <c r="Q735" i="9" s="1"/>
  <c r="A740" i="9"/>
  <c r="C739" i="9"/>
  <c r="D739" i="9" s="1"/>
  <c r="E739" i="9"/>
  <c r="F739" i="9" s="1"/>
  <c r="N736" i="9"/>
  <c r="G738" i="9"/>
  <c r="K737" i="9"/>
  <c r="L737" i="9" s="1"/>
  <c r="I737" i="9"/>
  <c r="J737" i="9" s="1"/>
  <c r="N737" i="9" s="1"/>
  <c r="R235" i="8"/>
  <c r="U235" i="8"/>
  <c r="AO235" i="8" s="1"/>
  <c r="AS236" i="8"/>
  <c r="AV236" i="8" s="1"/>
  <c r="AW236" i="8" s="1"/>
  <c r="O236" i="8"/>
  <c r="Q235" i="8"/>
  <c r="P235" i="8"/>
  <c r="AX236" i="8"/>
  <c r="AG233" i="8"/>
  <c r="AC233" i="8"/>
  <c r="AF233" i="8"/>
  <c r="AT233" i="8" s="1"/>
  <c r="D239" i="8"/>
  <c r="J238" i="8"/>
  <c r="F239" i="8"/>
  <c r="K237" i="8"/>
  <c r="L237" i="8" s="1"/>
  <c r="G237" i="8" s="1"/>
  <c r="H237" i="8" s="1"/>
  <c r="N237" i="8"/>
  <c r="B242" i="8"/>
  <c r="Z233" i="8"/>
  <c r="O236" i="9"/>
  <c r="Q236" i="9" s="1"/>
  <c r="K237" i="9"/>
  <c r="I237" i="9"/>
  <c r="J237" i="9" s="1"/>
  <c r="L237" i="9"/>
  <c r="G238" i="9"/>
  <c r="C239" i="9"/>
  <c r="D239" i="9" s="1"/>
  <c r="E239" i="9"/>
  <c r="F239" i="9" s="1"/>
  <c r="A240" i="9"/>
  <c r="I233" i="3" l="1"/>
  <c r="AI233" i="3"/>
  <c r="V226" i="3"/>
  <c r="N231" i="3"/>
  <c r="M231" i="3"/>
  <c r="T227" i="3"/>
  <c r="U227" i="3"/>
  <c r="AH232" i="3"/>
  <c r="O230" i="3"/>
  <c r="R230" i="3" s="1"/>
  <c r="Z230" i="3" s="1"/>
  <c r="U228" i="3"/>
  <c r="V228" i="3" s="1"/>
  <c r="AD228" i="3" s="1"/>
  <c r="O231" i="3"/>
  <c r="R231" i="3" s="1"/>
  <c r="Z231" i="3" s="1"/>
  <c r="AQ234" i="3"/>
  <c r="F235" i="3"/>
  <c r="AB235" i="3" s="1"/>
  <c r="AE234" i="3"/>
  <c r="AN234" i="3"/>
  <c r="AO234" i="3" s="1"/>
  <c r="H234" i="3"/>
  <c r="L232" i="3"/>
  <c r="AF233" i="3"/>
  <c r="AG233" i="3"/>
  <c r="AJ237" i="8"/>
  <c r="AP237" i="8"/>
  <c r="AH237" i="8"/>
  <c r="AR237" i="8"/>
  <c r="AK237" i="8"/>
  <c r="AN237" i="8"/>
  <c r="AQ237" i="8"/>
  <c r="AI237" i="8"/>
  <c r="AM237" i="8"/>
  <c r="AL237" i="8"/>
  <c r="V235" i="8"/>
  <c r="X235" i="8" s="1"/>
  <c r="G979" i="3"/>
  <c r="O737" i="9"/>
  <c r="Q737" i="9" s="1"/>
  <c r="P737" i="9"/>
  <c r="R737" i="9" s="1"/>
  <c r="I738" i="9"/>
  <c r="J738" i="9" s="1"/>
  <c r="K738" i="9"/>
  <c r="L738" i="9" s="1"/>
  <c r="O736" i="9"/>
  <c r="Q736" i="9" s="1"/>
  <c r="P736" i="9"/>
  <c r="R736" i="9" s="1"/>
  <c r="G739" i="9"/>
  <c r="A741" i="9"/>
  <c r="E740" i="9"/>
  <c r="F740" i="9" s="1"/>
  <c r="C740" i="9"/>
  <c r="D740" i="9" s="1"/>
  <c r="G740" i="9" s="1"/>
  <c r="R236" i="8"/>
  <c r="O237" i="8"/>
  <c r="P237" i="8" s="1"/>
  <c r="P236" i="8"/>
  <c r="AY236" i="8"/>
  <c r="AX237" i="8"/>
  <c r="U236" i="8"/>
  <c r="AG234" i="8"/>
  <c r="AS237" i="8"/>
  <c r="AV237" i="8" s="1"/>
  <c r="AW237" i="8" s="1"/>
  <c r="AY237" i="8" s="1"/>
  <c r="Q236" i="8"/>
  <c r="AC234" i="8"/>
  <c r="AF234" i="8"/>
  <c r="AT234" i="8" s="1"/>
  <c r="Z234" i="8"/>
  <c r="B243" i="8"/>
  <c r="F240" i="8"/>
  <c r="K238" i="8"/>
  <c r="L238" i="8" s="1"/>
  <c r="G238" i="8" s="1"/>
  <c r="H238" i="8" s="1"/>
  <c r="N238" i="8"/>
  <c r="D240" i="8"/>
  <c r="J239" i="8"/>
  <c r="N237" i="9"/>
  <c r="P237" i="9" s="1"/>
  <c r="R237" i="9" s="1"/>
  <c r="I238" i="9"/>
  <c r="K238" i="9"/>
  <c r="L238" i="9" s="1"/>
  <c r="J238" i="9"/>
  <c r="G239" i="9"/>
  <c r="E240" i="9"/>
  <c r="F240" i="9" s="1"/>
  <c r="C240" i="9"/>
  <c r="D240" i="9" s="1"/>
  <c r="A241" i="9"/>
  <c r="I234" i="3" l="1"/>
  <c r="AI234" i="3"/>
  <c r="AD226" i="3"/>
  <c r="AJ226" i="3" s="1"/>
  <c r="N232" i="3"/>
  <c r="M232" i="3"/>
  <c r="AC230" i="3"/>
  <c r="V227" i="3"/>
  <c r="AD227" i="3" s="1"/>
  <c r="W229" i="3"/>
  <c r="S229" i="3"/>
  <c r="AC229" i="3"/>
  <c r="S231" i="3"/>
  <c r="T231" i="3" s="1"/>
  <c r="AH233" i="3"/>
  <c r="AJ228" i="3"/>
  <c r="AF234" i="3"/>
  <c r="AG234" i="3"/>
  <c r="W231" i="3"/>
  <c r="AQ235" i="3"/>
  <c r="AE235" i="3"/>
  <c r="F236" i="3"/>
  <c r="AB236" i="3" s="1"/>
  <c r="AN235" i="3"/>
  <c r="AO235" i="3" s="1"/>
  <c r="H235" i="3"/>
  <c r="L233" i="3"/>
  <c r="V236" i="8"/>
  <c r="X236" i="8" s="1"/>
  <c r="AO236" i="8"/>
  <c r="AK238" i="8"/>
  <c r="AN238" i="8"/>
  <c r="AM238" i="8"/>
  <c r="AL238" i="8"/>
  <c r="AQ238" i="8"/>
  <c r="AH238" i="8"/>
  <c r="AI238" i="8"/>
  <c r="AP238" i="8"/>
  <c r="AJ238" i="8"/>
  <c r="AR238" i="8"/>
  <c r="U237" i="8"/>
  <c r="AO237" i="8" s="1"/>
  <c r="Q237" i="8"/>
  <c r="G980" i="3"/>
  <c r="I739" i="9"/>
  <c r="J739" i="9" s="1"/>
  <c r="K739" i="9"/>
  <c r="L739" i="9" s="1"/>
  <c r="I740" i="9"/>
  <c r="J740" i="9" s="1"/>
  <c r="K740" i="9"/>
  <c r="L740" i="9" s="1"/>
  <c r="A742" i="9"/>
  <c r="E741" i="9"/>
  <c r="F741" i="9" s="1"/>
  <c r="C741" i="9"/>
  <c r="D741" i="9" s="1"/>
  <c r="G741" i="9" s="1"/>
  <c r="N738" i="9"/>
  <c r="AS238" i="8"/>
  <c r="AV238" i="8" s="1"/>
  <c r="AW238" i="8" s="1"/>
  <c r="R237" i="8"/>
  <c r="O238" i="8"/>
  <c r="AX238" i="8"/>
  <c r="AG235" i="8"/>
  <c r="AC235" i="8"/>
  <c r="AF235" i="8"/>
  <c r="AT235" i="8" s="1"/>
  <c r="D241" i="8"/>
  <c r="J240" i="8"/>
  <c r="K239" i="8"/>
  <c r="L239" i="8" s="1"/>
  <c r="G239" i="8" s="1"/>
  <c r="H239" i="8" s="1"/>
  <c r="N239" i="8"/>
  <c r="B244" i="8"/>
  <c r="B245" i="8" s="1"/>
  <c r="F241" i="8"/>
  <c r="Z235" i="8"/>
  <c r="O237" i="9"/>
  <c r="Q237" i="9" s="1"/>
  <c r="N238" i="9"/>
  <c r="P238" i="9" s="1"/>
  <c r="R238" i="9" s="1"/>
  <c r="I239" i="9"/>
  <c r="J239" i="9" s="1"/>
  <c r="K239" i="9"/>
  <c r="G240" i="9"/>
  <c r="L239" i="9"/>
  <c r="C241" i="9"/>
  <c r="D241" i="9" s="1"/>
  <c r="E241" i="9"/>
  <c r="F241" i="9" s="1"/>
  <c r="A242" i="9"/>
  <c r="I235" i="3" l="1"/>
  <c r="AI235" i="3"/>
  <c r="AP226" i="3"/>
  <c r="AR226" i="3"/>
  <c r="AS226" i="3" s="1"/>
  <c r="AT226" i="3"/>
  <c r="N233" i="3"/>
  <c r="M233" i="3"/>
  <c r="AH234" i="3"/>
  <c r="AJ227" i="3"/>
  <c r="T229" i="3"/>
  <c r="U229" i="3"/>
  <c r="S230" i="3"/>
  <c r="W230" i="3"/>
  <c r="AC231" i="3"/>
  <c r="O232" i="3"/>
  <c r="R232" i="3" s="1"/>
  <c r="Z232" i="3" s="1"/>
  <c r="AP228" i="3"/>
  <c r="AT228" i="3"/>
  <c r="AE236" i="3"/>
  <c r="AQ236" i="3"/>
  <c r="H236" i="3"/>
  <c r="AN236" i="3"/>
  <c r="AO236" i="3" s="1"/>
  <c r="F237" i="3"/>
  <c r="AB237" i="3" s="1"/>
  <c r="U231" i="3"/>
  <c r="V231" i="3" s="1"/>
  <c r="AG235" i="3"/>
  <c r="AF235" i="3"/>
  <c r="L234" i="3"/>
  <c r="AH239" i="8"/>
  <c r="AN239" i="8"/>
  <c r="AP239" i="8"/>
  <c r="AK239" i="8"/>
  <c r="AQ239" i="8"/>
  <c r="AJ239" i="8"/>
  <c r="AL239" i="8"/>
  <c r="AR239" i="8"/>
  <c r="AM239" i="8"/>
  <c r="AI239" i="8"/>
  <c r="V237" i="8"/>
  <c r="X237" i="8" s="1"/>
  <c r="AY238" i="8"/>
  <c r="AS239" i="8"/>
  <c r="B246" i="8"/>
  <c r="G981" i="3"/>
  <c r="O738" i="9"/>
  <c r="Q738" i="9" s="1"/>
  <c r="P738" i="9"/>
  <c r="R738" i="9" s="1"/>
  <c r="K741" i="9"/>
  <c r="L741" i="9" s="1"/>
  <c r="I741" i="9"/>
  <c r="J741" i="9" s="1"/>
  <c r="N741" i="9" s="1"/>
  <c r="A743" i="9"/>
  <c r="C742" i="9"/>
  <c r="D742" i="9" s="1"/>
  <c r="G742" i="9" s="1"/>
  <c r="E742" i="9"/>
  <c r="F742" i="9" s="1"/>
  <c r="N740" i="9"/>
  <c r="N739" i="9"/>
  <c r="R238" i="8"/>
  <c r="Q238" i="8"/>
  <c r="P238" i="8"/>
  <c r="U238" i="8"/>
  <c r="O239" i="8"/>
  <c r="Q239" i="8" s="1"/>
  <c r="AX239" i="8"/>
  <c r="AG236" i="8"/>
  <c r="AV239" i="8"/>
  <c r="AW239" i="8" s="1"/>
  <c r="AF236" i="8"/>
  <c r="AT236" i="8" s="1"/>
  <c r="AC236" i="8"/>
  <c r="Z236" i="8"/>
  <c r="K240" i="8"/>
  <c r="L240" i="8" s="1"/>
  <c r="G240" i="8" s="1"/>
  <c r="H240" i="8" s="1"/>
  <c r="N240" i="8"/>
  <c r="F242" i="8"/>
  <c r="D242" i="8"/>
  <c r="J241" i="8"/>
  <c r="O238" i="9"/>
  <c r="Q238" i="9" s="1"/>
  <c r="I240" i="9"/>
  <c r="J240" i="9" s="1"/>
  <c r="K240" i="9"/>
  <c r="L240" i="9" s="1"/>
  <c r="N240" i="9" s="1"/>
  <c r="P240" i="9" s="1"/>
  <c r="R240" i="9" s="1"/>
  <c r="N239" i="9"/>
  <c r="P239" i="9" s="1"/>
  <c r="R239" i="9" s="1"/>
  <c r="G241" i="9"/>
  <c r="C242" i="9"/>
  <c r="D242" i="9" s="1"/>
  <c r="E242" i="9"/>
  <c r="F242" i="9" s="1"/>
  <c r="A243" i="9"/>
  <c r="I236" i="3" l="1"/>
  <c r="AI236" i="3"/>
  <c r="AD231" i="3"/>
  <c r="AH235" i="3"/>
  <c r="M234" i="3"/>
  <c r="N234" i="3"/>
  <c r="V229" i="3"/>
  <c r="AR227" i="3"/>
  <c r="AS227" i="3" s="1"/>
  <c r="AR228" i="3"/>
  <c r="AS228" i="3" s="1"/>
  <c r="AP227" i="3"/>
  <c r="AT227" i="3"/>
  <c r="T230" i="3"/>
  <c r="U230" i="3"/>
  <c r="O233" i="3"/>
  <c r="R233" i="3" s="1"/>
  <c r="Z233" i="3" s="1"/>
  <c r="L235" i="3"/>
  <c r="AJ231" i="3"/>
  <c r="O234" i="3"/>
  <c r="R234" i="3" s="1"/>
  <c r="Z234" i="3" s="1"/>
  <c r="AN237" i="3"/>
  <c r="AO237" i="3" s="1"/>
  <c r="AE237" i="3"/>
  <c r="H237" i="3"/>
  <c r="AQ237" i="3"/>
  <c r="F238" i="3"/>
  <c r="AB238" i="3" s="1"/>
  <c r="AG236" i="3"/>
  <c r="AF236" i="3"/>
  <c r="AY239" i="8"/>
  <c r="V238" i="8"/>
  <c r="X238" i="8" s="1"/>
  <c r="AO238" i="8"/>
  <c r="AQ240" i="8"/>
  <c r="AK240" i="8"/>
  <c r="AR240" i="8"/>
  <c r="AH240" i="8"/>
  <c r="AI240" i="8"/>
  <c r="AJ240" i="8"/>
  <c r="AL240" i="8"/>
  <c r="AM240" i="8"/>
  <c r="AN240" i="8"/>
  <c r="AP240" i="8"/>
  <c r="U239" i="8"/>
  <c r="AO239" i="8" s="1"/>
  <c r="B247" i="8"/>
  <c r="G982" i="3"/>
  <c r="K742" i="9"/>
  <c r="L742" i="9" s="1"/>
  <c r="I742" i="9"/>
  <c r="J742" i="9" s="1"/>
  <c r="N742" i="9" s="1"/>
  <c r="A744" i="9"/>
  <c r="C743" i="9"/>
  <c r="D743" i="9" s="1"/>
  <c r="E743" i="9"/>
  <c r="F743" i="9" s="1"/>
  <c r="O739" i="9"/>
  <c r="Q739" i="9" s="1"/>
  <c r="P739" i="9"/>
  <c r="R739" i="9" s="1"/>
  <c r="P740" i="9"/>
  <c r="R740" i="9" s="1"/>
  <c r="O740" i="9"/>
  <c r="Q740" i="9" s="1"/>
  <c r="O741" i="9"/>
  <c r="Q741" i="9" s="1"/>
  <c r="P741" i="9"/>
  <c r="R741" i="9" s="1"/>
  <c r="R239" i="8"/>
  <c r="P239" i="8"/>
  <c r="AX240" i="8"/>
  <c r="AS240" i="8"/>
  <c r="O240" i="8"/>
  <c r="AG237" i="8"/>
  <c r="AV240" i="8"/>
  <c r="AW240" i="8" s="1"/>
  <c r="AY240" i="8" s="1"/>
  <c r="AC237" i="8"/>
  <c r="AF237" i="8"/>
  <c r="AT237" i="8" s="1"/>
  <c r="Z237" i="8"/>
  <c r="D243" i="8"/>
  <c r="J242" i="8"/>
  <c r="K241" i="8"/>
  <c r="L241" i="8" s="1"/>
  <c r="G241" i="8" s="1"/>
  <c r="H241" i="8" s="1"/>
  <c r="AS241" i="8" s="1"/>
  <c r="N241" i="8"/>
  <c r="F243" i="8"/>
  <c r="O239" i="9"/>
  <c r="Q239" i="9" s="1"/>
  <c r="O240" i="9"/>
  <c r="Q240" i="9" s="1"/>
  <c r="I241" i="9"/>
  <c r="K241" i="9"/>
  <c r="L241" i="9" s="1"/>
  <c r="J241" i="9"/>
  <c r="G242" i="9"/>
  <c r="E243" i="9"/>
  <c r="F243" i="9" s="1"/>
  <c r="C243" i="9"/>
  <c r="D243" i="9" s="1"/>
  <c r="A244" i="9"/>
  <c r="I237" i="3" l="1"/>
  <c r="AI237" i="3"/>
  <c r="AD229" i="3"/>
  <c r="AJ229" i="3" s="1"/>
  <c r="V230" i="3"/>
  <c r="M235" i="3"/>
  <c r="N235" i="3"/>
  <c r="W232" i="3"/>
  <c r="S232" i="3"/>
  <c r="AC232" i="3"/>
  <c r="AC234" i="3"/>
  <c r="L236" i="3"/>
  <c r="AT231" i="3"/>
  <c r="AP231" i="3"/>
  <c r="AH236" i="3"/>
  <c r="AF237" i="3"/>
  <c r="AG237" i="3"/>
  <c r="AE238" i="3"/>
  <c r="H238" i="3"/>
  <c r="AN238" i="3"/>
  <c r="AO238" i="3" s="1"/>
  <c r="AQ238" i="3"/>
  <c r="F239" i="3"/>
  <c r="AB239" i="3" s="1"/>
  <c r="V239" i="8"/>
  <c r="X239" i="8" s="1"/>
  <c r="AL241" i="8"/>
  <c r="AP241" i="8"/>
  <c r="AN241" i="8"/>
  <c r="AJ241" i="8"/>
  <c r="AK241" i="8"/>
  <c r="AQ241" i="8"/>
  <c r="AM241" i="8"/>
  <c r="AR241" i="8"/>
  <c r="AH241" i="8"/>
  <c r="AI241" i="8"/>
  <c r="B248" i="8"/>
  <c r="G983" i="3"/>
  <c r="O742" i="9"/>
  <c r="Q742" i="9" s="1"/>
  <c r="P742" i="9"/>
  <c r="R742" i="9" s="1"/>
  <c r="G743" i="9"/>
  <c r="A745" i="9"/>
  <c r="E744" i="9"/>
  <c r="F744" i="9" s="1"/>
  <c r="C744" i="9"/>
  <c r="D744" i="9" s="1"/>
  <c r="G744" i="9" s="1"/>
  <c r="R240" i="8"/>
  <c r="Q240" i="8"/>
  <c r="U240" i="8"/>
  <c r="P240" i="8"/>
  <c r="O241" i="8"/>
  <c r="P241" i="8" s="1"/>
  <c r="AX241" i="8"/>
  <c r="AG238" i="8"/>
  <c r="AV241" i="8"/>
  <c r="AW241" i="8" s="1"/>
  <c r="AC238" i="8"/>
  <c r="AF238" i="8"/>
  <c r="AT238" i="8" s="1"/>
  <c r="F244" i="8"/>
  <c r="F245" i="8" s="1"/>
  <c r="K242" i="8"/>
  <c r="N242" i="8"/>
  <c r="D244" i="8"/>
  <c r="D245" i="8" s="1"/>
  <c r="J243" i="8"/>
  <c r="Z238" i="8"/>
  <c r="K242" i="9"/>
  <c r="I242" i="9"/>
  <c r="G243" i="9"/>
  <c r="J242" i="9"/>
  <c r="L242" i="9"/>
  <c r="N241" i="9"/>
  <c r="P241" i="9" s="1"/>
  <c r="R241" i="9" s="1"/>
  <c r="E244" i="9"/>
  <c r="F244" i="9" s="1"/>
  <c r="C244" i="9"/>
  <c r="D244" i="9" s="1"/>
  <c r="A245" i="9"/>
  <c r="I238" i="3" l="1"/>
  <c r="AI238" i="3"/>
  <c r="AT229" i="3"/>
  <c r="AR229" i="3"/>
  <c r="AS229" i="3" s="1"/>
  <c r="AP229" i="3"/>
  <c r="AD230" i="3"/>
  <c r="AJ230" i="3" s="1"/>
  <c r="O235" i="3"/>
  <c r="R235" i="3" s="1"/>
  <c r="M236" i="3"/>
  <c r="N236" i="3"/>
  <c r="S234" i="3"/>
  <c r="T234" i="3" s="1"/>
  <c r="AH237" i="3"/>
  <c r="W234" i="3"/>
  <c r="W233" i="3"/>
  <c r="S233" i="3"/>
  <c r="T232" i="3"/>
  <c r="U232" i="3"/>
  <c r="AC235" i="3"/>
  <c r="AC233" i="3"/>
  <c r="AQ239" i="3"/>
  <c r="AE239" i="3"/>
  <c r="H239" i="3"/>
  <c r="AN239" i="3"/>
  <c r="AO239" i="3" s="1"/>
  <c r="F240" i="3"/>
  <c r="AB240" i="3" s="1"/>
  <c r="L237" i="3"/>
  <c r="AF238" i="3"/>
  <c r="AG238" i="3"/>
  <c r="V240" i="8"/>
  <c r="X240" i="8" s="1"/>
  <c r="AO240" i="8"/>
  <c r="AY241" i="8"/>
  <c r="F246" i="8"/>
  <c r="D246" i="8"/>
  <c r="J245" i="8"/>
  <c r="Q241" i="8"/>
  <c r="U241" i="8"/>
  <c r="B249" i="8"/>
  <c r="G984" i="3"/>
  <c r="I744" i="9"/>
  <c r="J744" i="9" s="1"/>
  <c r="K744" i="9"/>
  <c r="L744" i="9" s="1"/>
  <c r="A746" i="9"/>
  <c r="C745" i="9"/>
  <c r="D745" i="9" s="1"/>
  <c r="E745" i="9"/>
  <c r="F745" i="9" s="1"/>
  <c r="I743" i="9"/>
  <c r="J743" i="9" s="1"/>
  <c r="K743" i="9"/>
  <c r="L743" i="9" s="1"/>
  <c r="R241" i="8"/>
  <c r="AG239" i="8"/>
  <c r="L242" i="8"/>
  <c r="G242" i="8" s="1"/>
  <c r="H242" i="8" s="1"/>
  <c r="AC239" i="8"/>
  <c r="AF239" i="8"/>
  <c r="AT239" i="8" s="1"/>
  <c r="J244" i="8"/>
  <c r="K243" i="8"/>
  <c r="N243" i="8"/>
  <c r="Z239" i="8"/>
  <c r="O241" i="9"/>
  <c r="Q241" i="9" s="1"/>
  <c r="G244" i="9"/>
  <c r="K244" i="9"/>
  <c r="I244" i="9"/>
  <c r="I243" i="9"/>
  <c r="J243" i="9" s="1"/>
  <c r="K243" i="9"/>
  <c r="L243" i="9" s="1"/>
  <c r="L244" i="9"/>
  <c r="J244" i="9"/>
  <c r="N242" i="9"/>
  <c r="P242" i="9" s="1"/>
  <c r="R242" i="9" s="1"/>
  <c r="N243" i="9"/>
  <c r="P243" i="9" s="1"/>
  <c r="R243" i="9" s="1"/>
  <c r="C245" i="9"/>
  <c r="D245" i="9" s="1"/>
  <c r="E245" i="9"/>
  <c r="F245" i="9" s="1"/>
  <c r="A246" i="9"/>
  <c r="I239" i="3" l="1"/>
  <c r="AI239" i="3"/>
  <c r="O236" i="3"/>
  <c r="R236" i="3" s="1"/>
  <c r="Z236" i="3" s="1"/>
  <c r="AT230" i="3"/>
  <c r="AR231" i="3"/>
  <c r="AS231" i="3" s="1"/>
  <c r="AP230" i="3"/>
  <c r="AR230" i="3"/>
  <c r="AS230" i="3" s="1"/>
  <c r="S235" i="3"/>
  <c r="T235" i="3" s="1"/>
  <c r="Z235" i="3"/>
  <c r="W235" i="3"/>
  <c r="M237" i="3"/>
  <c r="N237" i="3"/>
  <c r="U234" i="3"/>
  <c r="V234" i="3" s="1"/>
  <c r="AD234" i="3" s="1"/>
  <c r="AJ234" i="3" s="1"/>
  <c r="V232" i="3"/>
  <c r="AC236" i="3"/>
  <c r="T233" i="3"/>
  <c r="U233" i="3"/>
  <c r="W236" i="3"/>
  <c r="L238" i="3"/>
  <c r="AG239" i="3"/>
  <c r="AF239" i="3"/>
  <c r="AH238" i="3"/>
  <c r="AE240" i="3"/>
  <c r="H240" i="3"/>
  <c r="F241" i="3"/>
  <c r="AB241" i="3" s="1"/>
  <c r="AN240" i="3"/>
  <c r="AO240" i="3" s="1"/>
  <c r="AQ240" i="3"/>
  <c r="V241" i="8"/>
  <c r="X241" i="8" s="1"/>
  <c r="AO241" i="8"/>
  <c r="AK242" i="8"/>
  <c r="AI242" i="8"/>
  <c r="AH242" i="8"/>
  <c r="AM242" i="8"/>
  <c r="AQ242" i="8"/>
  <c r="AJ242" i="8"/>
  <c r="AL242" i="8"/>
  <c r="AP242" i="8"/>
  <c r="AN242" i="8"/>
  <c r="AR242" i="8"/>
  <c r="B250" i="8"/>
  <c r="K245" i="8"/>
  <c r="L245" i="8" s="1"/>
  <c r="G245" i="8" s="1"/>
  <c r="H245" i="8" s="1"/>
  <c r="N245" i="8"/>
  <c r="D247" i="8"/>
  <c r="J246" i="8"/>
  <c r="F247" i="8"/>
  <c r="G985" i="3"/>
  <c r="N743" i="9"/>
  <c r="G745" i="9"/>
  <c r="C746" i="9"/>
  <c r="D746" i="9" s="1"/>
  <c r="E746" i="9"/>
  <c r="F746" i="9" s="1"/>
  <c r="A747" i="9"/>
  <c r="N744" i="9"/>
  <c r="AS242" i="8"/>
  <c r="AX242" i="8"/>
  <c r="AG240" i="8"/>
  <c r="AV242" i="8"/>
  <c r="AW242" i="8" s="1"/>
  <c r="AY242" i="8" s="1"/>
  <c r="O242" i="8"/>
  <c r="K244" i="8"/>
  <c r="L244" i="8" s="1"/>
  <c r="G244" i="8" s="1"/>
  <c r="H244" i="8" s="1"/>
  <c r="L243" i="8"/>
  <c r="G243" i="8" s="1"/>
  <c r="H243" i="8" s="1"/>
  <c r="AF240" i="8"/>
  <c r="AT240" i="8" s="1"/>
  <c r="AC240" i="8"/>
  <c r="N244" i="8"/>
  <c r="Z240" i="8"/>
  <c r="O243" i="9"/>
  <c r="Q243" i="9" s="1"/>
  <c r="O242" i="9"/>
  <c r="Q242" i="9" s="1"/>
  <c r="N244" i="9"/>
  <c r="P244" i="9" s="1"/>
  <c r="R244" i="9" s="1"/>
  <c r="G245" i="9"/>
  <c r="E246" i="9"/>
  <c r="F246" i="9" s="1"/>
  <c r="C246" i="9"/>
  <c r="D246" i="9" s="1"/>
  <c r="G246" i="9" s="1"/>
  <c r="A247" i="9"/>
  <c r="I240" i="3" l="1"/>
  <c r="AI240" i="3"/>
  <c r="AD232" i="3"/>
  <c r="AJ232" i="3" s="1"/>
  <c r="U235" i="3"/>
  <c r="V235" i="3" s="1"/>
  <c r="AD235" i="3" s="1"/>
  <c r="AH239" i="3"/>
  <c r="M238" i="3"/>
  <c r="N238" i="3"/>
  <c r="V233" i="3"/>
  <c r="AD233" i="3" s="1"/>
  <c r="S236" i="3"/>
  <c r="T236" i="3" s="1"/>
  <c r="AJ233" i="3"/>
  <c r="O237" i="3"/>
  <c r="R237" i="3" s="1"/>
  <c r="Z237" i="3" s="1"/>
  <c r="AP234" i="3"/>
  <c r="AT234" i="3"/>
  <c r="AJ235" i="3"/>
  <c r="AN241" i="3"/>
  <c r="AO241" i="3" s="1"/>
  <c r="AQ241" i="3"/>
  <c r="F242" i="3"/>
  <c r="AB242" i="3" s="1"/>
  <c r="H241" i="3"/>
  <c r="AE241" i="3"/>
  <c r="L239" i="3"/>
  <c r="AF240" i="3"/>
  <c r="AG240" i="3"/>
  <c r="AX244" i="8"/>
  <c r="AM244" i="8"/>
  <c r="AK244" i="8"/>
  <c r="AN244" i="8"/>
  <c r="AH244" i="8"/>
  <c r="AI244" i="8"/>
  <c r="AJ244" i="8"/>
  <c r="AQ244" i="8"/>
  <c r="AL244" i="8"/>
  <c r="AP244" i="8"/>
  <c r="AR244" i="8"/>
  <c r="AH245" i="8"/>
  <c r="AP245" i="8"/>
  <c r="AN245" i="8"/>
  <c r="AI245" i="8"/>
  <c r="AL245" i="8"/>
  <c r="AQ245" i="8"/>
  <c r="AM245" i="8"/>
  <c r="AR245" i="8"/>
  <c r="AJ245" i="8"/>
  <c r="AK245" i="8"/>
  <c r="AJ243" i="8"/>
  <c r="AP243" i="8"/>
  <c r="AQ243" i="8"/>
  <c r="AK243" i="8"/>
  <c r="AI243" i="8"/>
  <c r="AL243" i="8"/>
  <c r="AM243" i="8"/>
  <c r="AN243" i="8"/>
  <c r="AR243" i="8"/>
  <c r="AH243" i="8"/>
  <c r="O245" i="8"/>
  <c r="U245" i="8" s="1"/>
  <c r="AO245" i="8" s="1"/>
  <c r="F248" i="8"/>
  <c r="R245" i="8"/>
  <c r="P245" i="8"/>
  <c r="K246" i="8"/>
  <c r="L246" i="8" s="1"/>
  <c r="G246" i="8" s="1"/>
  <c r="H246" i="8" s="1"/>
  <c r="N246" i="8"/>
  <c r="AS245" i="8"/>
  <c r="AV245" i="8" s="1"/>
  <c r="D248" i="8"/>
  <c r="J247" i="8"/>
  <c r="B251" i="8"/>
  <c r="G986" i="3"/>
  <c r="O744" i="9"/>
  <c r="Q744" i="9" s="1"/>
  <c r="P744" i="9"/>
  <c r="R744" i="9" s="1"/>
  <c r="C747" i="9"/>
  <c r="D747" i="9" s="1"/>
  <c r="E747" i="9"/>
  <c r="F747" i="9" s="1"/>
  <c r="A748" i="9"/>
  <c r="G746" i="9"/>
  <c r="I745" i="9"/>
  <c r="J745" i="9" s="1"/>
  <c r="K745" i="9"/>
  <c r="L745" i="9" s="1"/>
  <c r="P743" i="9"/>
  <c r="R743" i="9" s="1"/>
  <c r="O743" i="9"/>
  <c r="Q743" i="9" s="1"/>
  <c r="R242" i="8"/>
  <c r="AS244" i="8"/>
  <c r="AV244" i="8" s="1"/>
  <c r="AW244" i="8" s="1"/>
  <c r="AY244" i="8" s="1"/>
  <c r="O243" i="8"/>
  <c r="O244" i="8"/>
  <c r="Q242" i="8"/>
  <c r="U242" i="8"/>
  <c r="AO242" i="8" s="1"/>
  <c r="P242" i="8"/>
  <c r="AG241" i="8"/>
  <c r="AX243" i="8"/>
  <c r="AS243" i="8"/>
  <c r="AV243" i="8"/>
  <c r="AW243" i="8" s="1"/>
  <c r="AF241" i="8"/>
  <c r="AT241" i="8" s="1"/>
  <c r="AC241" i="8"/>
  <c r="Z241" i="8"/>
  <c r="O244" i="9"/>
  <c r="Q244" i="9" s="1"/>
  <c r="K246" i="9"/>
  <c r="I246" i="9"/>
  <c r="J246" i="9" s="1"/>
  <c r="K245" i="9"/>
  <c r="I245" i="9"/>
  <c r="L246" i="9"/>
  <c r="J245" i="9"/>
  <c r="L245" i="9"/>
  <c r="E247" i="9"/>
  <c r="F247" i="9" s="1"/>
  <c r="C247" i="9"/>
  <c r="D247" i="9" s="1"/>
  <c r="A248" i="9"/>
  <c r="I241" i="3" l="1"/>
  <c r="AI241" i="3"/>
  <c r="Q245" i="8"/>
  <c r="AR232" i="3"/>
  <c r="AS232" i="3" s="1"/>
  <c r="AT232" i="3"/>
  <c r="AP232" i="3"/>
  <c r="M239" i="3"/>
  <c r="N239" i="3"/>
  <c r="O238" i="3"/>
  <c r="R238" i="3" s="1"/>
  <c r="Z238" i="3" s="1"/>
  <c r="U236" i="3"/>
  <c r="V236" i="3" s="1"/>
  <c r="AT233" i="3"/>
  <c r="AR233" i="3"/>
  <c r="AS233" i="3" s="1"/>
  <c r="AP233" i="3"/>
  <c r="AR234" i="3"/>
  <c r="AS234" i="3" s="1"/>
  <c r="W238" i="3"/>
  <c r="AC238" i="3"/>
  <c r="AP235" i="3"/>
  <c r="AT235" i="3"/>
  <c r="AR235" i="3"/>
  <c r="AS235" i="3" s="1"/>
  <c r="L240" i="3"/>
  <c r="AH240" i="3"/>
  <c r="AN242" i="3"/>
  <c r="AO242" i="3" s="1"/>
  <c r="AE242" i="3"/>
  <c r="AQ242" i="3"/>
  <c r="H242" i="3"/>
  <c r="F243" i="3"/>
  <c r="AB243" i="3" s="1"/>
  <c r="AF241" i="3"/>
  <c r="AG241" i="3"/>
  <c r="AK246" i="8"/>
  <c r="AQ246" i="8"/>
  <c r="AL246" i="8"/>
  <c r="AH246" i="8"/>
  <c r="AR246" i="8"/>
  <c r="AM246" i="8"/>
  <c r="AI246" i="8"/>
  <c r="AJ246" i="8"/>
  <c r="AN246" i="8"/>
  <c r="AP246" i="8"/>
  <c r="O246" i="8"/>
  <c r="Q246" i="8" s="1"/>
  <c r="B252" i="8"/>
  <c r="V245" i="8"/>
  <c r="X245" i="8" s="1"/>
  <c r="K247" i="8"/>
  <c r="L247" i="8" s="1"/>
  <c r="G247" i="8" s="1"/>
  <c r="H247" i="8" s="1"/>
  <c r="N247" i="8"/>
  <c r="AS246" i="8"/>
  <c r="AV246" i="8"/>
  <c r="D249" i="8"/>
  <c r="J248" i="8"/>
  <c r="F249" i="8"/>
  <c r="G987" i="3"/>
  <c r="A749" i="9"/>
  <c r="E748" i="9"/>
  <c r="F748" i="9" s="1"/>
  <c r="C748" i="9"/>
  <c r="D748" i="9" s="1"/>
  <c r="G748" i="9" s="1"/>
  <c r="K746" i="9"/>
  <c r="L746" i="9" s="1"/>
  <c r="I746" i="9"/>
  <c r="J746" i="9" s="1"/>
  <c r="N746" i="9" s="1"/>
  <c r="N745" i="9"/>
  <c r="G747" i="9"/>
  <c r="R243" i="8"/>
  <c r="R244" i="8"/>
  <c r="AY243" i="8"/>
  <c r="U244" i="8"/>
  <c r="AO244" i="8" s="1"/>
  <c r="P244" i="8"/>
  <c r="Q244" i="8"/>
  <c r="Q243" i="8"/>
  <c r="U243" i="8"/>
  <c r="AO243" i="8" s="1"/>
  <c r="P243" i="8"/>
  <c r="V242" i="8"/>
  <c r="X242" i="8" s="1"/>
  <c r="G247" i="9"/>
  <c r="N246" i="9"/>
  <c r="K247" i="9"/>
  <c r="I247" i="9"/>
  <c r="J247" i="9" s="1"/>
  <c r="N245" i="9"/>
  <c r="P245" i="9" s="1"/>
  <c r="R245" i="9" s="1"/>
  <c r="L247" i="9"/>
  <c r="C248" i="9"/>
  <c r="D248" i="9" s="1"/>
  <c r="E248" i="9"/>
  <c r="F248" i="9" s="1"/>
  <c r="A249" i="9"/>
  <c r="I242" i="3" l="1"/>
  <c r="AI242" i="3"/>
  <c r="S238" i="3"/>
  <c r="T238" i="3" s="1"/>
  <c r="AD236" i="3"/>
  <c r="AJ236" i="3" s="1"/>
  <c r="M240" i="3"/>
  <c r="N240" i="3"/>
  <c r="W237" i="3"/>
  <c r="S237" i="3"/>
  <c r="AC237" i="3"/>
  <c r="U238" i="3"/>
  <c r="V238" i="3" s="1"/>
  <c r="AD238" i="3" s="1"/>
  <c r="AH241" i="3"/>
  <c r="AN243" i="3"/>
  <c r="AO243" i="3" s="1"/>
  <c r="AQ243" i="3"/>
  <c r="AE243" i="3"/>
  <c r="H243" i="3"/>
  <c r="F244" i="3"/>
  <c r="AB244" i="3" s="1"/>
  <c r="AG242" i="3"/>
  <c r="AF242" i="3"/>
  <c r="L241" i="3"/>
  <c r="O239" i="3"/>
  <c r="R239" i="3" s="1"/>
  <c r="Z239" i="3" s="1"/>
  <c r="U246" i="8"/>
  <c r="AO246" i="8" s="1"/>
  <c r="P246" i="8"/>
  <c r="R246" i="8"/>
  <c r="AP247" i="8"/>
  <c r="AR247" i="8"/>
  <c r="AH247" i="8"/>
  <c r="AI247" i="8"/>
  <c r="AJ247" i="8"/>
  <c r="AK247" i="8"/>
  <c r="AL247" i="8"/>
  <c r="AM247" i="8"/>
  <c r="AN247" i="8"/>
  <c r="AQ247" i="8"/>
  <c r="O247" i="8"/>
  <c r="U247" i="8" s="1"/>
  <c r="AO247" i="8" s="1"/>
  <c r="K248" i="8"/>
  <c r="L248" i="8" s="1"/>
  <c r="G248" i="8" s="1"/>
  <c r="H248" i="8" s="1"/>
  <c r="N248" i="8"/>
  <c r="D250" i="8"/>
  <c r="J249" i="8"/>
  <c r="V244" i="8"/>
  <c r="X244" i="8" s="1"/>
  <c r="F250" i="8"/>
  <c r="AS247" i="8"/>
  <c r="AV247" i="8"/>
  <c r="B253" i="8"/>
  <c r="G988" i="3"/>
  <c r="O745" i="9"/>
  <c r="Q745" i="9" s="1"/>
  <c r="P745" i="9"/>
  <c r="R745" i="9" s="1"/>
  <c r="K747" i="9"/>
  <c r="L747" i="9" s="1"/>
  <c r="I747" i="9"/>
  <c r="J747" i="9" s="1"/>
  <c r="N747" i="9" s="1"/>
  <c r="O746" i="9"/>
  <c r="Q746" i="9" s="1"/>
  <c r="P746" i="9"/>
  <c r="R746" i="9" s="1"/>
  <c r="I748" i="9"/>
  <c r="J748" i="9" s="1"/>
  <c r="N748" i="9" s="1"/>
  <c r="K748" i="9"/>
  <c r="L748" i="9" s="1"/>
  <c r="C749" i="9"/>
  <c r="D749" i="9" s="1"/>
  <c r="E749" i="9"/>
  <c r="F749" i="9" s="1"/>
  <c r="A750" i="9"/>
  <c r="V243" i="8"/>
  <c r="X243" i="8" s="1"/>
  <c r="P246" i="9"/>
  <c r="R246" i="9" s="1"/>
  <c r="O245" i="9"/>
  <c r="Q245" i="9" s="1"/>
  <c r="O246" i="9"/>
  <c r="Q246" i="9" s="1"/>
  <c r="N247" i="9"/>
  <c r="P247" i="9" s="1"/>
  <c r="R247" i="9" s="1"/>
  <c r="G248" i="9"/>
  <c r="E249" i="9"/>
  <c r="F249" i="9" s="1"/>
  <c r="C249" i="9"/>
  <c r="D249" i="9" s="1"/>
  <c r="A250" i="9"/>
  <c r="I243" i="3" l="1"/>
  <c r="AI243" i="3"/>
  <c r="V246" i="8"/>
  <c r="X246" i="8" s="1"/>
  <c r="AR236" i="3"/>
  <c r="AS236" i="3" s="1"/>
  <c r="AT236" i="3"/>
  <c r="AP236" i="3"/>
  <c r="O240" i="3"/>
  <c r="R240" i="3" s="1"/>
  <c r="Z240" i="3" s="1"/>
  <c r="N241" i="3"/>
  <c r="M241" i="3"/>
  <c r="T237" i="3"/>
  <c r="U237" i="3"/>
  <c r="AC239" i="3"/>
  <c r="W240" i="3"/>
  <c r="AH242" i="3"/>
  <c r="AJ238" i="3"/>
  <c r="AN244" i="3"/>
  <c r="AO244" i="3" s="1"/>
  <c r="AQ244" i="3"/>
  <c r="AE244" i="3"/>
  <c r="F245" i="3"/>
  <c r="AB245" i="3" s="1"/>
  <c r="H244" i="3"/>
  <c r="L242" i="3"/>
  <c r="AF243" i="3"/>
  <c r="AG243" i="3"/>
  <c r="R247" i="8"/>
  <c r="P247" i="8"/>
  <c r="Q247" i="8"/>
  <c r="AI248" i="8"/>
  <c r="AL248" i="8"/>
  <c r="AK248" i="8"/>
  <c r="AQ248" i="8"/>
  <c r="AH248" i="8"/>
  <c r="AN248" i="8"/>
  <c r="AJ248" i="8"/>
  <c r="AM248" i="8"/>
  <c r="AP248" i="8"/>
  <c r="AR248" i="8"/>
  <c r="O248" i="8"/>
  <c r="Q248" i="8" s="1"/>
  <c r="B254" i="8"/>
  <c r="AF244" i="8"/>
  <c r="AT244" i="8" s="1"/>
  <c r="F251" i="8"/>
  <c r="D251" i="8"/>
  <c r="J250" i="8"/>
  <c r="AS248" i="8"/>
  <c r="AV248" i="8" s="1"/>
  <c r="V247" i="8"/>
  <c r="X247" i="8" s="1"/>
  <c r="AG244" i="8"/>
  <c r="K249" i="8"/>
  <c r="L249" i="8" s="1"/>
  <c r="G249" i="8" s="1"/>
  <c r="H249" i="8" s="1"/>
  <c r="N249" i="8"/>
  <c r="AG245" i="8"/>
  <c r="AF245" i="8"/>
  <c r="AT245" i="8" s="1"/>
  <c r="AC245" i="8"/>
  <c r="Z245" i="8"/>
  <c r="AC244" i="8"/>
  <c r="G989" i="3"/>
  <c r="O748" i="9"/>
  <c r="Q748" i="9" s="1"/>
  <c r="P748" i="9"/>
  <c r="R748" i="9" s="1"/>
  <c r="E750" i="9"/>
  <c r="F750" i="9" s="1"/>
  <c r="C750" i="9"/>
  <c r="D750" i="9" s="1"/>
  <c r="G750" i="9" s="1"/>
  <c r="A751" i="9"/>
  <c r="G749" i="9"/>
  <c r="P747" i="9"/>
  <c r="R747" i="9" s="1"/>
  <c r="O747" i="9"/>
  <c r="Q747" i="9" s="1"/>
  <c r="AG242" i="8"/>
  <c r="AC242" i="8"/>
  <c r="AF242" i="8"/>
  <c r="AT242" i="8" s="1"/>
  <c r="Z242" i="8"/>
  <c r="O247" i="9"/>
  <c r="Q247" i="9" s="1"/>
  <c r="G249" i="9"/>
  <c r="K249" i="9"/>
  <c r="I249" i="9"/>
  <c r="J249" i="9" s="1"/>
  <c r="K248" i="9"/>
  <c r="I248" i="9"/>
  <c r="L249" i="9"/>
  <c r="J248" i="9"/>
  <c r="L248" i="9"/>
  <c r="E250" i="9"/>
  <c r="F250" i="9" s="1"/>
  <c r="C250" i="9"/>
  <c r="D250" i="9" s="1"/>
  <c r="A251" i="9"/>
  <c r="I244" i="3" l="1"/>
  <c r="AI244" i="3"/>
  <c r="V237" i="3"/>
  <c r="N242" i="3"/>
  <c r="M242" i="3"/>
  <c r="S239" i="3"/>
  <c r="T239" i="3" s="1"/>
  <c r="W239" i="3"/>
  <c r="S240" i="3"/>
  <c r="T240" i="3" s="1"/>
  <c r="AC240" i="3"/>
  <c r="L243" i="3"/>
  <c r="AH243" i="3"/>
  <c r="AT238" i="3"/>
  <c r="AP238" i="3"/>
  <c r="O241" i="3"/>
  <c r="R241" i="3" s="1"/>
  <c r="Z241" i="3" s="1"/>
  <c r="AG244" i="3"/>
  <c r="AF244" i="3"/>
  <c r="F246" i="3"/>
  <c r="AB246" i="3" s="1"/>
  <c r="AE245" i="3"/>
  <c r="AN245" i="3"/>
  <c r="AO245" i="3" s="1"/>
  <c r="AQ245" i="3"/>
  <c r="H245" i="3"/>
  <c r="P248" i="8"/>
  <c r="R248" i="8"/>
  <c r="AR249" i="8"/>
  <c r="AP249" i="8"/>
  <c r="AJ249" i="8"/>
  <c r="AN249" i="8"/>
  <c r="AH249" i="8"/>
  <c r="AL249" i="8"/>
  <c r="AM249" i="8"/>
  <c r="AQ249" i="8"/>
  <c r="AI249" i="8"/>
  <c r="AK249" i="8"/>
  <c r="U248" i="8"/>
  <c r="AO248" i="8" s="1"/>
  <c r="O249" i="8"/>
  <c r="D252" i="8"/>
  <c r="J251" i="8"/>
  <c r="K250" i="8"/>
  <c r="L250" i="8" s="1"/>
  <c r="G250" i="8" s="1"/>
  <c r="H250" i="8" s="1"/>
  <c r="N250" i="8"/>
  <c r="B255" i="8"/>
  <c r="F252" i="8"/>
  <c r="AS249" i="8"/>
  <c r="AV249" i="8" s="1"/>
  <c r="AG246" i="8"/>
  <c r="AF246" i="8"/>
  <c r="AT246" i="8" s="1"/>
  <c r="AC246" i="8"/>
  <c r="Z246" i="8"/>
  <c r="K749" i="9"/>
  <c r="L749" i="9" s="1"/>
  <c r="I749" i="9"/>
  <c r="J749" i="9" s="1"/>
  <c r="N749" i="9" s="1"/>
  <c r="A752" i="9"/>
  <c r="C751" i="9"/>
  <c r="D751" i="9" s="1"/>
  <c r="G751" i="9" s="1"/>
  <c r="E751" i="9"/>
  <c r="F751" i="9" s="1"/>
  <c r="K750" i="9"/>
  <c r="L750" i="9" s="1"/>
  <c r="I750" i="9"/>
  <c r="J750" i="9" s="1"/>
  <c r="N750" i="9" s="1"/>
  <c r="AF243" i="8"/>
  <c r="AT243" i="8" s="1"/>
  <c r="Z243" i="8"/>
  <c r="AG243" i="8"/>
  <c r="AC243" i="8"/>
  <c r="N249" i="9"/>
  <c r="O249" i="9"/>
  <c r="Q249" i="9" s="1"/>
  <c r="G250" i="9"/>
  <c r="N248" i="9"/>
  <c r="P248" i="9" s="1"/>
  <c r="R248" i="9" s="1"/>
  <c r="C251" i="9"/>
  <c r="D251" i="9" s="1"/>
  <c r="E251" i="9"/>
  <c r="F251" i="9" s="1"/>
  <c r="A252" i="9"/>
  <c r="I245" i="3" l="1"/>
  <c r="AI245" i="3"/>
  <c r="AD237" i="3"/>
  <c r="AJ237" i="3" s="1"/>
  <c r="U239" i="3"/>
  <c r="V239" i="3" s="1"/>
  <c r="M243" i="3"/>
  <c r="N243" i="3"/>
  <c r="U240" i="3"/>
  <c r="V240" i="3" s="1"/>
  <c r="AH244" i="3"/>
  <c r="S241" i="3"/>
  <c r="T241" i="3" s="1"/>
  <c r="AC241" i="3"/>
  <c r="W241" i="3"/>
  <c r="AF245" i="3"/>
  <c r="AG245" i="3"/>
  <c r="O242" i="3"/>
  <c r="R242" i="3" s="1"/>
  <c r="Z242" i="3" s="1"/>
  <c r="AE246" i="3"/>
  <c r="AN246" i="3"/>
  <c r="AO246" i="3" s="1"/>
  <c r="F247" i="3"/>
  <c r="AB247" i="3" s="1"/>
  <c r="H246" i="3"/>
  <c r="AQ246" i="3"/>
  <c r="L244" i="3"/>
  <c r="AM250" i="8"/>
  <c r="AL250" i="8"/>
  <c r="AK250" i="8"/>
  <c r="AR250" i="8"/>
  <c r="AH250" i="8"/>
  <c r="AQ250" i="8"/>
  <c r="AP250" i="8"/>
  <c r="AI250" i="8"/>
  <c r="AJ250" i="8"/>
  <c r="AN250" i="8"/>
  <c r="V248" i="8"/>
  <c r="X248" i="8" s="1"/>
  <c r="O250" i="8"/>
  <c r="AG247" i="8"/>
  <c r="AF247" i="8"/>
  <c r="AT247" i="8" s="1"/>
  <c r="AC247" i="8"/>
  <c r="Z247" i="8"/>
  <c r="U250" i="8"/>
  <c r="AO250" i="8" s="1"/>
  <c r="Q250" i="8"/>
  <c r="P250" i="8"/>
  <c r="R250" i="8"/>
  <c r="B256" i="8"/>
  <c r="K251" i="8"/>
  <c r="L251" i="8" s="1"/>
  <c r="G251" i="8" s="1"/>
  <c r="H251" i="8" s="1"/>
  <c r="N251" i="8"/>
  <c r="D253" i="8"/>
  <c r="J252" i="8"/>
  <c r="F253" i="8"/>
  <c r="AS250" i="8"/>
  <c r="AV250" i="8"/>
  <c r="U249" i="8"/>
  <c r="AO249" i="8" s="1"/>
  <c r="Q249" i="8"/>
  <c r="R249" i="8"/>
  <c r="P249" i="8"/>
  <c r="K751" i="9"/>
  <c r="L751" i="9" s="1"/>
  <c r="I751" i="9"/>
  <c r="J751" i="9" s="1"/>
  <c r="N751" i="9" s="1"/>
  <c r="P750" i="9"/>
  <c r="R750" i="9" s="1"/>
  <c r="O750" i="9"/>
  <c r="Q750" i="9" s="1"/>
  <c r="A753" i="9"/>
  <c r="E752" i="9"/>
  <c r="F752" i="9" s="1"/>
  <c r="C752" i="9"/>
  <c r="D752" i="9" s="1"/>
  <c r="G752" i="9" s="1"/>
  <c r="P749" i="9"/>
  <c r="R749" i="9" s="1"/>
  <c r="O749" i="9"/>
  <c r="Q749" i="9" s="1"/>
  <c r="P249" i="9"/>
  <c r="R249" i="9" s="1"/>
  <c r="O248" i="9"/>
  <c r="Q248" i="9" s="1"/>
  <c r="K250" i="9"/>
  <c r="L250" i="9" s="1"/>
  <c r="I250" i="9"/>
  <c r="J250" i="9" s="1"/>
  <c r="N250" i="9" s="1"/>
  <c r="P250" i="9" s="1"/>
  <c r="R250" i="9" s="1"/>
  <c r="G251" i="9"/>
  <c r="C252" i="9"/>
  <c r="D252" i="9" s="1"/>
  <c r="E252" i="9"/>
  <c r="F252" i="9" s="1"/>
  <c r="A253" i="9"/>
  <c r="I246" i="3" l="1"/>
  <c r="AI246" i="3"/>
  <c r="AR237" i="3"/>
  <c r="AS237" i="3" s="1"/>
  <c r="AP237" i="3"/>
  <c r="AR238" i="3"/>
  <c r="AS238" i="3" s="1"/>
  <c r="AT237" i="3"/>
  <c r="AD239" i="3"/>
  <c r="AJ239" i="3" s="1"/>
  <c r="AD240" i="3"/>
  <c r="AJ240" i="3" s="1"/>
  <c r="N244" i="3"/>
  <c r="M244" i="3"/>
  <c r="O243" i="3"/>
  <c r="L245" i="3"/>
  <c r="U241" i="3"/>
  <c r="V241" i="3" s="1"/>
  <c r="AC242" i="3"/>
  <c r="AH245" i="3"/>
  <c r="AF246" i="3"/>
  <c r="AG246" i="3"/>
  <c r="F248" i="3"/>
  <c r="AB248" i="3" s="1"/>
  <c r="H247" i="3"/>
  <c r="AQ247" i="3"/>
  <c r="AE247" i="3"/>
  <c r="AN247" i="3"/>
  <c r="AO247" i="3" s="1"/>
  <c r="AP251" i="8"/>
  <c r="AQ251" i="8"/>
  <c r="AM251" i="8"/>
  <c r="AI251" i="8"/>
  <c r="AJ251" i="8"/>
  <c r="AN251" i="8"/>
  <c r="AH251" i="8"/>
  <c r="AK251" i="8"/>
  <c r="AL251" i="8"/>
  <c r="AR251" i="8"/>
  <c r="O251" i="8"/>
  <c r="R251" i="8" s="1"/>
  <c r="AS251" i="8"/>
  <c r="AV251" i="8" s="1"/>
  <c r="B257" i="8"/>
  <c r="V249" i="8"/>
  <c r="X249" i="8" s="1"/>
  <c r="F254" i="8"/>
  <c r="D254" i="8"/>
  <c r="J253" i="8"/>
  <c r="P251" i="8"/>
  <c r="V250" i="8"/>
  <c r="X250" i="8" s="1"/>
  <c r="AG248" i="8"/>
  <c r="AC248" i="8"/>
  <c r="AF248" i="8"/>
  <c r="AT248" i="8" s="1"/>
  <c r="Z248" i="8"/>
  <c r="K252" i="8"/>
  <c r="L252" i="8" s="1"/>
  <c r="G252" i="8" s="1"/>
  <c r="H252" i="8" s="1"/>
  <c r="N252" i="8"/>
  <c r="K752" i="9"/>
  <c r="L752" i="9" s="1"/>
  <c r="I752" i="9"/>
  <c r="J752" i="9" s="1"/>
  <c r="N752" i="9" s="1"/>
  <c r="E753" i="9"/>
  <c r="F753" i="9" s="1"/>
  <c r="A754" i="9"/>
  <c r="C753" i="9"/>
  <c r="D753" i="9" s="1"/>
  <c r="G753" i="9" s="1"/>
  <c r="O751" i="9"/>
  <c r="Q751" i="9" s="1"/>
  <c r="P751" i="9"/>
  <c r="R751" i="9" s="1"/>
  <c r="O250" i="9"/>
  <c r="Q250" i="9" s="1"/>
  <c r="K251" i="9"/>
  <c r="I251" i="9"/>
  <c r="J251" i="9" s="1"/>
  <c r="L251" i="9"/>
  <c r="G252" i="9"/>
  <c r="E253" i="9"/>
  <c r="F253" i="9" s="1"/>
  <c r="C253" i="9"/>
  <c r="D253" i="9" s="1"/>
  <c r="A254" i="9"/>
  <c r="Q251" i="8" l="1"/>
  <c r="I247" i="3"/>
  <c r="AI247" i="3"/>
  <c r="AP240" i="3"/>
  <c r="AT240" i="3"/>
  <c r="AR240" i="3"/>
  <c r="AS240" i="3" s="1"/>
  <c r="AR239" i="3"/>
  <c r="AS239" i="3" s="1"/>
  <c r="AT239" i="3"/>
  <c r="AP239" i="3"/>
  <c r="AD241" i="3"/>
  <c r="AJ241" i="3" s="1"/>
  <c r="O244" i="3"/>
  <c r="R244" i="3" s="1"/>
  <c r="Z244" i="3" s="1"/>
  <c r="R243" i="3"/>
  <c r="Z243" i="3" s="1"/>
  <c r="M245" i="3"/>
  <c r="N245" i="3"/>
  <c r="S242" i="3"/>
  <c r="T242" i="3" s="1"/>
  <c r="W242" i="3"/>
  <c r="AC244" i="3"/>
  <c r="AH246" i="3"/>
  <c r="L246" i="3"/>
  <c r="AN248" i="3"/>
  <c r="AO248" i="3" s="1"/>
  <c r="H248" i="3"/>
  <c r="F249" i="3"/>
  <c r="AB249" i="3" s="1"/>
  <c r="AE248" i="3"/>
  <c r="AQ248" i="3"/>
  <c r="AF247" i="3"/>
  <c r="AG247" i="3"/>
  <c r="U251" i="8"/>
  <c r="AO251" i="8" s="1"/>
  <c r="AL252" i="8"/>
  <c r="AP252" i="8"/>
  <c r="AK252" i="8"/>
  <c r="AM252" i="8"/>
  <c r="AH252" i="8"/>
  <c r="AI252" i="8"/>
  <c r="AJ252" i="8"/>
  <c r="AN252" i="8"/>
  <c r="AQ252" i="8"/>
  <c r="AR252" i="8"/>
  <c r="AS252" i="8"/>
  <c r="AV252" i="8"/>
  <c r="F255" i="8"/>
  <c r="O252" i="8"/>
  <c r="K253" i="8"/>
  <c r="L253" i="8" s="1"/>
  <c r="G253" i="8" s="1"/>
  <c r="H253" i="8" s="1"/>
  <c r="N253" i="8"/>
  <c r="B258" i="8"/>
  <c r="D255" i="8"/>
  <c r="J254" i="8"/>
  <c r="E754" i="9"/>
  <c r="F754" i="9" s="1"/>
  <c r="C754" i="9"/>
  <c r="D754" i="9" s="1"/>
  <c r="G754" i="9" s="1"/>
  <c r="A755" i="9"/>
  <c r="I753" i="9"/>
  <c r="J753" i="9" s="1"/>
  <c r="K753" i="9"/>
  <c r="L753" i="9" s="1"/>
  <c r="O752" i="9"/>
  <c r="Q752" i="9" s="1"/>
  <c r="P752" i="9"/>
  <c r="R752" i="9" s="1"/>
  <c r="I252" i="9"/>
  <c r="K252" i="9"/>
  <c r="G253" i="9"/>
  <c r="L252" i="9"/>
  <c r="J252" i="9"/>
  <c r="N251" i="9"/>
  <c r="P251" i="9" s="1"/>
  <c r="R251" i="9" s="1"/>
  <c r="E254" i="9"/>
  <c r="F254" i="9" s="1"/>
  <c r="C254" i="9"/>
  <c r="D254" i="9" s="1"/>
  <c r="A255" i="9"/>
  <c r="I248" i="3" l="1"/>
  <c r="AI248" i="3"/>
  <c r="U242" i="3"/>
  <c r="V242" i="3" s="1"/>
  <c r="AD242" i="3" s="1"/>
  <c r="V251" i="8"/>
  <c r="X251" i="8" s="1"/>
  <c r="AT241" i="3"/>
  <c r="AP241" i="3"/>
  <c r="AR241" i="3"/>
  <c r="AS241" i="3" s="1"/>
  <c r="S244" i="3"/>
  <c r="T244" i="3" s="1"/>
  <c r="W244" i="3"/>
  <c r="M246" i="3"/>
  <c r="N246" i="3"/>
  <c r="W243" i="3"/>
  <c r="AC243" i="3"/>
  <c r="S243" i="3"/>
  <c r="T243" i="3" s="1"/>
  <c r="O245" i="3"/>
  <c r="R245" i="3" s="1"/>
  <c r="Z245" i="3" s="1"/>
  <c r="L247" i="3"/>
  <c r="AJ242" i="3"/>
  <c r="U244" i="3"/>
  <c r="V244" i="3" s="1"/>
  <c r="AD244" i="3" s="1"/>
  <c r="AH247" i="3"/>
  <c r="F250" i="3"/>
  <c r="AB250" i="3" s="1"/>
  <c r="AN249" i="3"/>
  <c r="AO249" i="3" s="1"/>
  <c r="H249" i="3"/>
  <c r="AQ249" i="3"/>
  <c r="AE249" i="3"/>
  <c r="AF248" i="3"/>
  <c r="AG248" i="3"/>
  <c r="AN253" i="8"/>
  <c r="AP253" i="8"/>
  <c r="AQ253" i="8"/>
  <c r="AK253" i="8"/>
  <c r="AR253" i="8"/>
  <c r="AI253" i="8"/>
  <c r="AJ253" i="8"/>
  <c r="AL253" i="8"/>
  <c r="AH253" i="8"/>
  <c r="AM253" i="8"/>
  <c r="O253" i="8"/>
  <c r="Q253" i="8" s="1"/>
  <c r="D256" i="8"/>
  <c r="J255" i="8"/>
  <c r="AF250" i="8"/>
  <c r="AT250" i="8" s="1"/>
  <c r="AC250" i="8"/>
  <c r="AG250" i="8"/>
  <c r="Z250" i="8"/>
  <c r="B259" i="8"/>
  <c r="F256" i="8"/>
  <c r="Z249" i="8"/>
  <c r="AC249" i="8"/>
  <c r="AG249" i="8"/>
  <c r="AF249" i="8"/>
  <c r="AT249" i="8" s="1"/>
  <c r="AS253" i="8"/>
  <c r="AV253" i="8" s="1"/>
  <c r="K254" i="8"/>
  <c r="L254" i="8" s="1"/>
  <c r="G254" i="8" s="1"/>
  <c r="H254" i="8" s="1"/>
  <c r="N254" i="8"/>
  <c r="Q252" i="8"/>
  <c r="R252" i="8"/>
  <c r="P252" i="8"/>
  <c r="U252" i="8"/>
  <c r="AO252" i="8" s="1"/>
  <c r="A756" i="9"/>
  <c r="E755" i="9"/>
  <c r="F755" i="9" s="1"/>
  <c r="C755" i="9"/>
  <c r="D755" i="9" s="1"/>
  <c r="G755" i="9" s="1"/>
  <c r="N753" i="9"/>
  <c r="I754" i="9"/>
  <c r="J754" i="9" s="1"/>
  <c r="K754" i="9"/>
  <c r="L754" i="9" s="1"/>
  <c r="G254" i="9"/>
  <c r="O251" i="9"/>
  <c r="Q251" i="9" s="1"/>
  <c r="I254" i="9"/>
  <c r="K254" i="9"/>
  <c r="K253" i="9"/>
  <c r="L253" i="9" s="1"/>
  <c r="I253" i="9"/>
  <c r="J253" i="9" s="1"/>
  <c r="N252" i="9"/>
  <c r="P252" i="9" s="1"/>
  <c r="R252" i="9" s="1"/>
  <c r="L254" i="9"/>
  <c r="J254" i="9"/>
  <c r="N253" i="9"/>
  <c r="P253" i="9" s="1"/>
  <c r="R253" i="9" s="1"/>
  <c r="E255" i="9"/>
  <c r="F255" i="9" s="1"/>
  <c r="C255" i="9"/>
  <c r="D255" i="9" s="1"/>
  <c r="G255" i="9" s="1"/>
  <c r="A256" i="9"/>
  <c r="I249" i="3" l="1"/>
  <c r="AI249" i="3"/>
  <c r="P253" i="8"/>
  <c r="U243" i="3"/>
  <c r="V243" i="3" s="1"/>
  <c r="N247" i="3"/>
  <c r="M247" i="3"/>
  <c r="AC245" i="3"/>
  <c r="W245" i="3"/>
  <c r="S245" i="3"/>
  <c r="T245" i="3" s="1"/>
  <c r="L248" i="3"/>
  <c r="AT242" i="3"/>
  <c r="AP242" i="3"/>
  <c r="AR242" i="3"/>
  <c r="AS242" i="3" s="1"/>
  <c r="AJ244" i="3"/>
  <c r="O246" i="3"/>
  <c r="R246" i="3" s="1"/>
  <c r="Z246" i="3" s="1"/>
  <c r="AH248" i="3"/>
  <c r="AF249" i="3"/>
  <c r="AG249" i="3"/>
  <c r="F251" i="3"/>
  <c r="AB251" i="3" s="1"/>
  <c r="H250" i="3"/>
  <c r="AN250" i="3"/>
  <c r="AO250" i="3" s="1"/>
  <c r="AQ250" i="3"/>
  <c r="AE250" i="3"/>
  <c r="R253" i="8"/>
  <c r="AK254" i="8"/>
  <c r="AQ254" i="8"/>
  <c r="AR254" i="8"/>
  <c r="AI254" i="8"/>
  <c r="AM254" i="8"/>
  <c r="AP254" i="8"/>
  <c r="AN254" i="8"/>
  <c r="AH254" i="8"/>
  <c r="AJ254" i="8"/>
  <c r="AL254" i="8"/>
  <c r="U253" i="8"/>
  <c r="AO253" i="8" s="1"/>
  <c r="O254" i="8"/>
  <c r="Q254" i="8" s="1"/>
  <c r="V253" i="8"/>
  <c r="X253" i="8" s="1"/>
  <c r="F257" i="8"/>
  <c r="B260" i="8"/>
  <c r="AG251" i="8"/>
  <c r="AF251" i="8"/>
  <c r="AT251" i="8" s="1"/>
  <c r="AC251" i="8"/>
  <c r="Z251" i="8"/>
  <c r="K255" i="8"/>
  <c r="L255" i="8" s="1"/>
  <c r="G255" i="8" s="1"/>
  <c r="H255" i="8" s="1"/>
  <c r="N255" i="8"/>
  <c r="AS254" i="8"/>
  <c r="AV254" i="8"/>
  <c r="V252" i="8"/>
  <c r="X252" i="8" s="1"/>
  <c r="D257" i="8"/>
  <c r="J256" i="8"/>
  <c r="O753" i="9"/>
  <c r="Q753" i="9" s="1"/>
  <c r="P753" i="9"/>
  <c r="R753" i="9" s="1"/>
  <c r="N754" i="9"/>
  <c r="K755" i="9"/>
  <c r="L755" i="9" s="1"/>
  <c r="I755" i="9"/>
  <c r="J755" i="9" s="1"/>
  <c r="N755" i="9" s="1"/>
  <c r="A757" i="9"/>
  <c r="E756" i="9"/>
  <c r="F756" i="9" s="1"/>
  <c r="C756" i="9"/>
  <c r="D756" i="9" s="1"/>
  <c r="G756" i="9" s="1"/>
  <c r="O253" i="9"/>
  <c r="Q253" i="9" s="1"/>
  <c r="O252" i="9"/>
  <c r="Q252" i="9" s="1"/>
  <c r="I255" i="9"/>
  <c r="K255" i="9"/>
  <c r="L255" i="9" s="1"/>
  <c r="N254" i="9"/>
  <c r="P254" i="9" s="1"/>
  <c r="R254" i="9" s="1"/>
  <c r="J255" i="9"/>
  <c r="C256" i="9"/>
  <c r="D256" i="9" s="1"/>
  <c r="E256" i="9"/>
  <c r="F256" i="9" s="1"/>
  <c r="A257" i="9"/>
  <c r="I250" i="3" l="1"/>
  <c r="AI250" i="3"/>
  <c r="R254" i="8"/>
  <c r="AD243" i="3"/>
  <c r="AJ243" i="3" s="1"/>
  <c r="U245" i="3"/>
  <c r="V245" i="3" s="1"/>
  <c r="N248" i="3"/>
  <c r="M248" i="3"/>
  <c r="O247" i="3"/>
  <c r="R247" i="3" s="1"/>
  <c r="Z247" i="3" s="1"/>
  <c r="W246" i="3"/>
  <c r="AC246" i="3"/>
  <c r="S246" i="3"/>
  <c r="T246" i="3" s="1"/>
  <c r="AT244" i="3"/>
  <c r="AP244" i="3"/>
  <c r="AH249" i="3"/>
  <c r="AQ251" i="3"/>
  <c r="AN251" i="3"/>
  <c r="AO251" i="3" s="1"/>
  <c r="AE251" i="3"/>
  <c r="F252" i="3"/>
  <c r="AB252" i="3" s="1"/>
  <c r="H251" i="3"/>
  <c r="AG250" i="3"/>
  <c r="AF250" i="3"/>
  <c r="L249" i="3"/>
  <c r="U254" i="8"/>
  <c r="AO254" i="8" s="1"/>
  <c r="P254" i="8"/>
  <c r="AL255" i="8"/>
  <c r="AN255" i="8"/>
  <c r="AH255" i="8"/>
  <c r="AI255" i="8"/>
  <c r="AJ255" i="8"/>
  <c r="AK255" i="8"/>
  <c r="AM255" i="8"/>
  <c r="AP255" i="8"/>
  <c r="AQ255" i="8"/>
  <c r="AR255" i="8"/>
  <c r="O255" i="8"/>
  <c r="U255" i="8" s="1"/>
  <c r="AO255" i="8" s="1"/>
  <c r="B261" i="8"/>
  <c r="F258" i="8"/>
  <c r="V254" i="8"/>
  <c r="X254" i="8" s="1"/>
  <c r="D258" i="8"/>
  <c r="J257" i="8"/>
  <c r="K256" i="8"/>
  <c r="L256" i="8" s="1"/>
  <c r="G256" i="8" s="1"/>
  <c r="H256" i="8" s="1"/>
  <c r="N256" i="8"/>
  <c r="AS255" i="8"/>
  <c r="AV255" i="8" s="1"/>
  <c r="K756" i="9"/>
  <c r="L756" i="9" s="1"/>
  <c r="I756" i="9"/>
  <c r="J756" i="9" s="1"/>
  <c r="N756" i="9" s="1"/>
  <c r="E757" i="9"/>
  <c r="F757" i="9" s="1"/>
  <c r="A758" i="9"/>
  <c r="C757" i="9"/>
  <c r="D757" i="9" s="1"/>
  <c r="G757" i="9" s="1"/>
  <c r="O755" i="9"/>
  <c r="Q755" i="9" s="1"/>
  <c r="P755" i="9"/>
  <c r="R755" i="9" s="1"/>
  <c r="O754" i="9"/>
  <c r="Q754" i="9" s="1"/>
  <c r="P754" i="9"/>
  <c r="R754" i="9" s="1"/>
  <c r="O254" i="9"/>
  <c r="Q254" i="9" s="1"/>
  <c r="N255" i="9"/>
  <c r="P255" i="9" s="1"/>
  <c r="R255" i="9" s="1"/>
  <c r="G256" i="9"/>
  <c r="E257" i="9"/>
  <c r="F257" i="9" s="1"/>
  <c r="C257" i="9"/>
  <c r="D257" i="9" s="1"/>
  <c r="A258" i="9"/>
  <c r="I251" i="3" l="1"/>
  <c r="AI251" i="3"/>
  <c r="AR243" i="3"/>
  <c r="AS243" i="3" s="1"/>
  <c r="AT243" i="3"/>
  <c r="AP243" i="3"/>
  <c r="AR244" i="3"/>
  <c r="AS244" i="3" s="1"/>
  <c r="AD245" i="3"/>
  <c r="AJ245" i="3" s="1"/>
  <c r="U246" i="3"/>
  <c r="V246" i="3" s="1"/>
  <c r="AD246" i="3" s="1"/>
  <c r="N249" i="3"/>
  <c r="M249" i="3"/>
  <c r="AC247" i="3"/>
  <c r="S247" i="3"/>
  <c r="T247" i="3" s="1"/>
  <c r="W247" i="3"/>
  <c r="AJ246" i="3"/>
  <c r="AH250" i="3"/>
  <c r="L250" i="3"/>
  <c r="AF251" i="3"/>
  <c r="AG251" i="3"/>
  <c r="F253" i="3"/>
  <c r="AB253" i="3" s="1"/>
  <c r="H252" i="3"/>
  <c r="AQ252" i="3"/>
  <c r="AN252" i="3"/>
  <c r="AO252" i="3" s="1"/>
  <c r="AE252" i="3"/>
  <c r="O248" i="3"/>
  <c r="R248" i="3" s="1"/>
  <c r="Z248" i="3" s="1"/>
  <c r="AJ256" i="8"/>
  <c r="AR256" i="8"/>
  <c r="AH256" i="8"/>
  <c r="AQ256" i="8"/>
  <c r="AN256" i="8"/>
  <c r="AP256" i="8"/>
  <c r="AI256" i="8"/>
  <c r="AK256" i="8"/>
  <c r="AL256" i="8"/>
  <c r="AM256" i="8"/>
  <c r="R255" i="8"/>
  <c r="P255" i="8"/>
  <c r="Q255" i="8"/>
  <c r="O256" i="8"/>
  <c r="K257" i="8"/>
  <c r="L257" i="8" s="1"/>
  <c r="G257" i="8" s="1"/>
  <c r="H257" i="8" s="1"/>
  <c r="N257" i="8"/>
  <c r="D259" i="8"/>
  <c r="J258" i="8"/>
  <c r="AS256" i="8"/>
  <c r="AV256" i="8" s="1"/>
  <c r="F259" i="8"/>
  <c r="B262" i="8"/>
  <c r="V255" i="8"/>
  <c r="X255" i="8" s="1"/>
  <c r="AC253" i="8"/>
  <c r="Z253" i="8"/>
  <c r="AG253" i="8"/>
  <c r="AF253" i="8"/>
  <c r="AT253" i="8" s="1"/>
  <c r="AF252" i="8"/>
  <c r="AT252" i="8" s="1"/>
  <c r="AC252" i="8"/>
  <c r="Z252" i="8"/>
  <c r="AG252" i="8"/>
  <c r="C758" i="9"/>
  <c r="D758" i="9" s="1"/>
  <c r="E758" i="9"/>
  <c r="F758" i="9" s="1"/>
  <c r="A759" i="9"/>
  <c r="K757" i="9"/>
  <c r="L757" i="9" s="1"/>
  <c r="I757" i="9"/>
  <c r="J757" i="9" s="1"/>
  <c r="N757" i="9" s="1"/>
  <c r="P756" i="9"/>
  <c r="R756" i="9" s="1"/>
  <c r="O756" i="9"/>
  <c r="Q756" i="9" s="1"/>
  <c r="O255" i="9"/>
  <c r="Q255" i="9" s="1"/>
  <c r="I256" i="9"/>
  <c r="K256" i="9"/>
  <c r="L256" i="9" s="1"/>
  <c r="G257" i="9"/>
  <c r="J256" i="9"/>
  <c r="C258" i="9"/>
  <c r="D258" i="9" s="1"/>
  <c r="E258" i="9"/>
  <c r="F258" i="9" s="1"/>
  <c r="A259" i="9"/>
  <c r="I252" i="3" l="1"/>
  <c r="AI252" i="3"/>
  <c r="AR245" i="3"/>
  <c r="AS245" i="3" s="1"/>
  <c r="AT245" i="3"/>
  <c r="AP245" i="3"/>
  <c r="U247" i="3"/>
  <c r="V247" i="3" s="1"/>
  <c r="AD247" i="3" s="1"/>
  <c r="AJ247" i="3" s="1"/>
  <c r="N250" i="3"/>
  <c r="M250" i="3"/>
  <c r="AC248" i="3"/>
  <c r="AT246" i="3"/>
  <c r="AP246" i="3"/>
  <c r="AR246" i="3"/>
  <c r="AS246" i="3" s="1"/>
  <c r="W248" i="3"/>
  <c r="S248" i="3"/>
  <c r="T248" i="3" s="1"/>
  <c r="AG252" i="3"/>
  <c r="AF252" i="3"/>
  <c r="F254" i="3"/>
  <c r="AB254" i="3" s="1"/>
  <c r="AE253" i="3"/>
  <c r="AN253" i="3"/>
  <c r="AO253" i="3" s="1"/>
  <c r="AQ253" i="3"/>
  <c r="H253" i="3"/>
  <c r="O249" i="3"/>
  <c r="R249" i="3" s="1"/>
  <c r="Z249" i="3" s="1"/>
  <c r="AH251" i="3"/>
  <c r="L251" i="3"/>
  <c r="AJ257" i="8"/>
  <c r="AN257" i="8"/>
  <c r="AI257" i="8"/>
  <c r="AQ257" i="8"/>
  <c r="AP257" i="8"/>
  <c r="AL257" i="8"/>
  <c r="AH257" i="8"/>
  <c r="AK257" i="8"/>
  <c r="AM257" i="8"/>
  <c r="AR257" i="8"/>
  <c r="O257" i="8"/>
  <c r="R257" i="8" s="1"/>
  <c r="D260" i="8"/>
  <c r="J259" i="8"/>
  <c r="AS257" i="8"/>
  <c r="AV257" i="8" s="1"/>
  <c r="Q256" i="8"/>
  <c r="U256" i="8"/>
  <c r="AO256" i="8" s="1"/>
  <c r="R256" i="8"/>
  <c r="P256" i="8"/>
  <c r="AG254" i="8"/>
  <c r="AC254" i="8"/>
  <c r="Z254" i="8"/>
  <c r="AF254" i="8"/>
  <c r="AT254" i="8" s="1"/>
  <c r="K258" i="8"/>
  <c r="L258" i="8" s="1"/>
  <c r="G258" i="8" s="1"/>
  <c r="H258" i="8" s="1"/>
  <c r="N258" i="8"/>
  <c r="B263" i="8"/>
  <c r="F260" i="8"/>
  <c r="P757" i="9"/>
  <c r="R757" i="9" s="1"/>
  <c r="O757" i="9"/>
  <c r="Q757" i="9" s="1"/>
  <c r="E759" i="9"/>
  <c r="F759" i="9" s="1"/>
  <c r="C759" i="9"/>
  <c r="D759" i="9" s="1"/>
  <c r="G759" i="9" s="1"/>
  <c r="A760" i="9"/>
  <c r="G758" i="9"/>
  <c r="I257" i="9"/>
  <c r="J257" i="9" s="1"/>
  <c r="K257" i="9"/>
  <c r="L257" i="9" s="1"/>
  <c r="N257" i="9" s="1"/>
  <c r="N256" i="9"/>
  <c r="P256" i="9" s="1"/>
  <c r="R256" i="9" s="1"/>
  <c r="G258" i="9"/>
  <c r="C259" i="9"/>
  <c r="D259" i="9" s="1"/>
  <c r="E259" i="9"/>
  <c r="F259" i="9" s="1"/>
  <c r="A260" i="9"/>
  <c r="I253" i="3" l="1"/>
  <c r="AI253" i="3"/>
  <c r="AH252" i="3"/>
  <c r="N251" i="3"/>
  <c r="M251" i="3"/>
  <c r="AC249" i="3"/>
  <c r="O250" i="3"/>
  <c r="R250" i="3" s="1"/>
  <c r="Z250" i="3" s="1"/>
  <c r="U248" i="3"/>
  <c r="V248" i="3" s="1"/>
  <c r="AP247" i="3"/>
  <c r="AT247" i="3"/>
  <c r="AR247" i="3"/>
  <c r="AS247" i="3" s="1"/>
  <c r="W249" i="3"/>
  <c r="S249" i="3"/>
  <c r="T249" i="3" s="1"/>
  <c r="L252" i="3"/>
  <c r="AG253" i="3"/>
  <c r="AF253" i="3"/>
  <c r="F255" i="3"/>
  <c r="AB255" i="3" s="1"/>
  <c r="AN254" i="3"/>
  <c r="AO254" i="3" s="1"/>
  <c r="H254" i="3"/>
  <c r="AQ254" i="3"/>
  <c r="AE254" i="3"/>
  <c r="U257" i="8"/>
  <c r="AO257" i="8" s="1"/>
  <c r="P257" i="8"/>
  <c r="Q257" i="8"/>
  <c r="AI258" i="8"/>
  <c r="AK258" i="8"/>
  <c r="AH258" i="8"/>
  <c r="AM258" i="8"/>
  <c r="AN258" i="8"/>
  <c r="AP258" i="8"/>
  <c r="AQ258" i="8"/>
  <c r="AR258" i="8"/>
  <c r="AJ258" i="8"/>
  <c r="AL258" i="8"/>
  <c r="AS258" i="8"/>
  <c r="AV258" i="8" s="1"/>
  <c r="K259" i="8"/>
  <c r="L259" i="8" s="1"/>
  <c r="G259" i="8" s="1"/>
  <c r="H259" i="8" s="1"/>
  <c r="N259" i="8"/>
  <c r="AF255" i="8"/>
  <c r="AT255" i="8" s="1"/>
  <c r="Z255" i="8"/>
  <c r="AG255" i="8"/>
  <c r="AC255" i="8"/>
  <c r="O258" i="8"/>
  <c r="V256" i="8"/>
  <c r="X256" i="8" s="1"/>
  <c r="V257" i="8"/>
  <c r="X257" i="8" s="1"/>
  <c r="F261" i="8"/>
  <c r="D261" i="8"/>
  <c r="J260" i="8"/>
  <c r="B264" i="8"/>
  <c r="I758" i="9"/>
  <c r="J758" i="9" s="1"/>
  <c r="K758" i="9"/>
  <c r="L758" i="9" s="1"/>
  <c r="A761" i="9"/>
  <c r="E760" i="9"/>
  <c r="F760" i="9" s="1"/>
  <c r="C760" i="9"/>
  <c r="D760" i="9" s="1"/>
  <c r="K759" i="9"/>
  <c r="L759" i="9" s="1"/>
  <c r="I759" i="9"/>
  <c r="J759" i="9" s="1"/>
  <c r="N759" i="9" s="1"/>
  <c r="P257" i="9"/>
  <c r="R257" i="9" s="1"/>
  <c r="O256" i="9"/>
  <c r="Q256" i="9" s="1"/>
  <c r="O257" i="9"/>
  <c r="Q257" i="9" s="1"/>
  <c r="I258" i="9"/>
  <c r="K258" i="9"/>
  <c r="L258" i="9" s="1"/>
  <c r="J258" i="9"/>
  <c r="G259" i="9"/>
  <c r="E260" i="9"/>
  <c r="F260" i="9" s="1"/>
  <c r="C260" i="9"/>
  <c r="D260" i="9" s="1"/>
  <c r="A261" i="9"/>
  <c r="I254" i="3" l="1"/>
  <c r="AI254" i="3"/>
  <c r="AD248" i="3"/>
  <c r="AJ248" i="3" s="1"/>
  <c r="O251" i="3"/>
  <c r="R251" i="3" s="1"/>
  <c r="Z251" i="3" s="1"/>
  <c r="N252" i="3"/>
  <c r="M252" i="3"/>
  <c r="AH253" i="3"/>
  <c r="AC250" i="3"/>
  <c r="AC251" i="3"/>
  <c r="L253" i="3"/>
  <c r="AE255" i="3"/>
  <c r="H255" i="3"/>
  <c r="F256" i="3"/>
  <c r="AB256" i="3" s="1"/>
  <c r="AN255" i="3"/>
  <c r="AO255" i="3" s="1"/>
  <c r="AQ255" i="3"/>
  <c r="W251" i="3"/>
  <c r="S251" i="3"/>
  <c r="T251" i="3" s="1"/>
  <c r="AG254" i="3"/>
  <c r="AF254" i="3"/>
  <c r="U249" i="3"/>
  <c r="V249" i="3" s="1"/>
  <c r="AD249" i="3" s="1"/>
  <c r="AH259" i="8"/>
  <c r="AM259" i="8"/>
  <c r="AI259" i="8"/>
  <c r="AL259" i="8"/>
  <c r="AQ259" i="8"/>
  <c r="AJ259" i="8"/>
  <c r="AK259" i="8"/>
  <c r="AN259" i="8"/>
  <c r="AP259" i="8"/>
  <c r="AR259" i="8"/>
  <c r="D262" i="8"/>
  <c r="J261" i="8"/>
  <c r="AS259" i="8"/>
  <c r="AV259" i="8" s="1"/>
  <c r="B265" i="8"/>
  <c r="O259" i="8"/>
  <c r="F262" i="8"/>
  <c r="Q258" i="8"/>
  <c r="U258" i="8"/>
  <c r="AO258" i="8" s="1"/>
  <c r="P258" i="8"/>
  <c r="R258" i="8"/>
  <c r="K260" i="8"/>
  <c r="L260" i="8" s="1"/>
  <c r="G260" i="8" s="1"/>
  <c r="H260" i="8" s="1"/>
  <c r="N260" i="8"/>
  <c r="O759" i="9"/>
  <c r="Q759" i="9" s="1"/>
  <c r="G760" i="9"/>
  <c r="E761" i="9"/>
  <c r="F761" i="9" s="1"/>
  <c r="C761" i="9"/>
  <c r="D761" i="9" s="1"/>
  <c r="G761" i="9" s="1"/>
  <c r="A762" i="9"/>
  <c r="N758" i="9"/>
  <c r="I259" i="9"/>
  <c r="J259" i="9" s="1"/>
  <c r="K259" i="9"/>
  <c r="L259" i="9" s="1"/>
  <c r="G260" i="9"/>
  <c r="N258" i="9"/>
  <c r="P258" i="9" s="1"/>
  <c r="R258" i="9" s="1"/>
  <c r="C261" i="9"/>
  <c r="D261" i="9" s="1"/>
  <c r="E261" i="9"/>
  <c r="F261" i="9" s="1"/>
  <c r="A262" i="9"/>
  <c r="I255" i="3" l="1"/>
  <c r="AI255" i="3"/>
  <c r="AP248" i="3"/>
  <c r="AR248" i="3"/>
  <c r="AS248" i="3" s="1"/>
  <c r="AT248" i="3"/>
  <c r="N253" i="3"/>
  <c r="M253" i="3"/>
  <c r="L254" i="3"/>
  <c r="S250" i="3"/>
  <c r="W250" i="3"/>
  <c r="AH254" i="3"/>
  <c r="O252" i="3"/>
  <c r="R252" i="3" s="1"/>
  <c r="Z252" i="3" s="1"/>
  <c r="U251" i="3"/>
  <c r="V251" i="3" s="1"/>
  <c r="AD251" i="3" s="1"/>
  <c r="AJ249" i="3"/>
  <c r="AN256" i="3"/>
  <c r="AO256" i="3" s="1"/>
  <c r="AQ256" i="3"/>
  <c r="AE256" i="3"/>
  <c r="F257" i="3"/>
  <c r="AB257" i="3" s="1"/>
  <c r="H256" i="3"/>
  <c r="AF255" i="3"/>
  <c r="AG255" i="3"/>
  <c r="AQ260" i="8"/>
  <c r="AH260" i="8"/>
  <c r="AM260" i="8"/>
  <c r="AI260" i="8"/>
  <c r="AK260" i="8"/>
  <c r="AL260" i="8"/>
  <c r="AN260" i="8"/>
  <c r="AR260" i="8"/>
  <c r="AP260" i="8"/>
  <c r="AJ260" i="8"/>
  <c r="F263" i="8"/>
  <c r="AS260" i="8"/>
  <c r="AV260" i="8"/>
  <c r="B266" i="8"/>
  <c r="O260" i="8"/>
  <c r="K261" i="8"/>
  <c r="L261" i="8" s="1"/>
  <c r="G261" i="8" s="1"/>
  <c r="H261" i="8" s="1"/>
  <c r="N261" i="8"/>
  <c r="Q259" i="8"/>
  <c r="R259" i="8"/>
  <c r="P259" i="8"/>
  <c r="U259" i="8"/>
  <c r="AO259" i="8" s="1"/>
  <c r="AG256" i="8"/>
  <c r="AC256" i="8"/>
  <c r="Z256" i="8"/>
  <c r="AF256" i="8"/>
  <c r="AT256" i="8" s="1"/>
  <c r="AC257" i="8"/>
  <c r="AG257" i="8"/>
  <c r="Z257" i="8"/>
  <c r="AF257" i="8"/>
  <c r="AT257" i="8" s="1"/>
  <c r="D263" i="8"/>
  <c r="J262" i="8"/>
  <c r="V258" i="8"/>
  <c r="X258" i="8" s="1"/>
  <c r="K761" i="9"/>
  <c r="L761" i="9" s="1"/>
  <c r="I761" i="9"/>
  <c r="J761" i="9" s="1"/>
  <c r="N761" i="9" s="1"/>
  <c r="K760" i="9"/>
  <c r="L760" i="9" s="1"/>
  <c r="I760" i="9"/>
  <c r="J760" i="9" s="1"/>
  <c r="N760" i="9" s="1"/>
  <c r="P758" i="9"/>
  <c r="R758" i="9" s="1"/>
  <c r="O758" i="9"/>
  <c r="Q758" i="9" s="1"/>
  <c r="A763" i="9"/>
  <c r="C762" i="9"/>
  <c r="D762" i="9" s="1"/>
  <c r="G762" i="9" s="1"/>
  <c r="E762" i="9"/>
  <c r="F762" i="9" s="1"/>
  <c r="P759" i="9"/>
  <c r="R759" i="9" s="1"/>
  <c r="O258" i="9"/>
  <c r="Q258" i="9" s="1"/>
  <c r="I260" i="9"/>
  <c r="J260" i="9" s="1"/>
  <c r="K260" i="9"/>
  <c r="L260" i="9" s="1"/>
  <c r="N259" i="9"/>
  <c r="P259" i="9" s="1"/>
  <c r="R259" i="9" s="1"/>
  <c r="G261" i="9"/>
  <c r="C262" i="9"/>
  <c r="D262" i="9" s="1"/>
  <c r="E262" i="9"/>
  <c r="F262" i="9" s="1"/>
  <c r="A263" i="9"/>
  <c r="I256" i="3" l="1"/>
  <c r="AI256" i="3"/>
  <c r="N254" i="3"/>
  <c r="M254" i="3"/>
  <c r="O253" i="3"/>
  <c r="R253" i="3" s="1"/>
  <c r="T250" i="3"/>
  <c r="U250" i="3"/>
  <c r="AH255" i="3"/>
  <c r="AT249" i="3"/>
  <c r="AP249" i="3"/>
  <c r="AR249" i="3"/>
  <c r="AS249" i="3" s="1"/>
  <c r="AJ251" i="3"/>
  <c r="AN257" i="3"/>
  <c r="AO257" i="3" s="1"/>
  <c r="F258" i="3"/>
  <c r="AB258" i="3" s="1"/>
  <c r="H257" i="3"/>
  <c r="AE257" i="3"/>
  <c r="AQ257" i="3"/>
  <c r="L255" i="3"/>
  <c r="AG256" i="3"/>
  <c r="AF256" i="3"/>
  <c r="AL261" i="8"/>
  <c r="AR261" i="8"/>
  <c r="AJ261" i="8"/>
  <c r="AH261" i="8"/>
  <c r="AQ261" i="8"/>
  <c r="AN261" i="8"/>
  <c r="AP261" i="8"/>
  <c r="AI261" i="8"/>
  <c r="AK261" i="8"/>
  <c r="AM261" i="8"/>
  <c r="AS261" i="8"/>
  <c r="AV261" i="8"/>
  <c r="K262" i="8"/>
  <c r="L262" i="8" s="1"/>
  <c r="G262" i="8" s="1"/>
  <c r="H262" i="8" s="1"/>
  <c r="N262" i="8"/>
  <c r="D264" i="8"/>
  <c r="J263" i="8"/>
  <c r="B267" i="8"/>
  <c r="R260" i="8"/>
  <c r="Q260" i="8"/>
  <c r="P260" i="8"/>
  <c r="U260" i="8"/>
  <c r="AO260" i="8" s="1"/>
  <c r="V259" i="8"/>
  <c r="X259" i="8" s="1"/>
  <c r="O261" i="8"/>
  <c r="F264" i="8"/>
  <c r="I762" i="9"/>
  <c r="J762" i="9" s="1"/>
  <c r="K762" i="9"/>
  <c r="L762" i="9" s="1"/>
  <c r="C763" i="9"/>
  <c r="D763" i="9" s="1"/>
  <c r="E763" i="9"/>
  <c r="F763" i="9" s="1"/>
  <c r="A764" i="9"/>
  <c r="O760" i="9"/>
  <c r="Q760" i="9" s="1"/>
  <c r="P760" i="9"/>
  <c r="R760" i="9" s="1"/>
  <c r="P761" i="9"/>
  <c r="R761" i="9" s="1"/>
  <c r="O761" i="9"/>
  <c r="Q761" i="9" s="1"/>
  <c r="O259" i="9"/>
  <c r="Q259" i="9" s="1"/>
  <c r="I261" i="9"/>
  <c r="K261" i="9"/>
  <c r="L261" i="9" s="1"/>
  <c r="N260" i="9"/>
  <c r="P260" i="9" s="1"/>
  <c r="R260" i="9" s="1"/>
  <c r="J261" i="9"/>
  <c r="G262" i="9"/>
  <c r="C263" i="9"/>
  <c r="D263" i="9" s="1"/>
  <c r="E263" i="9"/>
  <c r="F263" i="9" s="1"/>
  <c r="A264" i="9"/>
  <c r="I257" i="3" l="1"/>
  <c r="AI257" i="3"/>
  <c r="AC253" i="3"/>
  <c r="Z253" i="3"/>
  <c r="V250" i="3"/>
  <c r="N255" i="3"/>
  <c r="M255" i="3"/>
  <c r="W253" i="3"/>
  <c r="S253" i="3"/>
  <c r="T253" i="3" s="1"/>
  <c r="W252" i="3"/>
  <c r="S252" i="3"/>
  <c r="AC252" i="3"/>
  <c r="AP251" i="3"/>
  <c r="AT251" i="3"/>
  <c r="L256" i="3"/>
  <c r="AH256" i="3"/>
  <c r="O254" i="3"/>
  <c r="R254" i="3" s="1"/>
  <c r="Z254" i="3" s="1"/>
  <c r="AG257" i="3"/>
  <c r="AF257" i="3"/>
  <c r="F259" i="3"/>
  <c r="AB259" i="3" s="1"/>
  <c r="H258" i="3"/>
  <c r="AN258" i="3"/>
  <c r="AO258" i="3" s="1"/>
  <c r="AQ258" i="3"/>
  <c r="AE258" i="3"/>
  <c r="AP262" i="8"/>
  <c r="AK262" i="8"/>
  <c r="AR262" i="8"/>
  <c r="AM262" i="8"/>
  <c r="AQ262" i="8"/>
  <c r="AH262" i="8"/>
  <c r="AI262" i="8"/>
  <c r="AJ262" i="8"/>
  <c r="AL262" i="8"/>
  <c r="AN262" i="8"/>
  <c r="B268" i="8"/>
  <c r="AS262" i="8"/>
  <c r="AV262" i="8"/>
  <c r="U261" i="8"/>
  <c r="AO261" i="8" s="1"/>
  <c r="R261" i="8"/>
  <c r="Q261" i="8"/>
  <c r="P261" i="8"/>
  <c r="D265" i="8"/>
  <c r="J264" i="8"/>
  <c r="F265" i="8"/>
  <c r="V260" i="8"/>
  <c r="X260" i="8" s="1"/>
  <c r="O262" i="8"/>
  <c r="K263" i="8"/>
  <c r="L263" i="8" s="1"/>
  <c r="G263" i="8" s="1"/>
  <c r="H263" i="8" s="1"/>
  <c r="N263" i="8"/>
  <c r="AG258" i="8"/>
  <c r="Z258" i="8"/>
  <c r="AF258" i="8"/>
  <c r="AT258" i="8" s="1"/>
  <c r="AC258" i="8"/>
  <c r="A765" i="9"/>
  <c r="E764" i="9"/>
  <c r="F764" i="9" s="1"/>
  <c r="C764" i="9"/>
  <c r="D764" i="9" s="1"/>
  <c r="G764" i="9" s="1"/>
  <c r="G763" i="9"/>
  <c r="N762" i="9"/>
  <c r="O260" i="9"/>
  <c r="Q260" i="9" s="1"/>
  <c r="N261" i="9"/>
  <c r="P261" i="9" s="1"/>
  <c r="R261" i="9" s="1"/>
  <c r="K262" i="9"/>
  <c r="L262" i="9" s="1"/>
  <c r="I262" i="9"/>
  <c r="J262" i="9" s="1"/>
  <c r="G263" i="9"/>
  <c r="E264" i="9"/>
  <c r="F264" i="9" s="1"/>
  <c r="C264" i="9"/>
  <c r="D264" i="9" s="1"/>
  <c r="A265" i="9"/>
  <c r="I258" i="3" l="1"/>
  <c r="AI258" i="3"/>
  <c r="AD250" i="3"/>
  <c r="AJ250" i="3" s="1"/>
  <c r="U253" i="3"/>
  <c r="V253" i="3" s="1"/>
  <c r="M256" i="3"/>
  <c r="N256" i="3"/>
  <c r="AC254" i="3"/>
  <c r="T252" i="3"/>
  <c r="U252" i="3"/>
  <c r="AH257" i="3"/>
  <c r="O256" i="3"/>
  <c r="R256" i="3" s="1"/>
  <c r="Z256" i="3" s="1"/>
  <c r="O255" i="3"/>
  <c r="R255" i="3" s="1"/>
  <c r="Z255" i="3" s="1"/>
  <c r="AE259" i="3"/>
  <c r="H259" i="3"/>
  <c r="AN259" i="3"/>
  <c r="AO259" i="3" s="1"/>
  <c r="AQ259" i="3"/>
  <c r="F260" i="3"/>
  <c r="AB260" i="3" s="1"/>
  <c r="AF258" i="3"/>
  <c r="AG258" i="3"/>
  <c r="L257" i="3"/>
  <c r="AK263" i="8"/>
  <c r="AQ263" i="8"/>
  <c r="AL263" i="8"/>
  <c r="AR263" i="8"/>
  <c r="AH263" i="8"/>
  <c r="AM263" i="8"/>
  <c r="AP263" i="8"/>
  <c r="AI263" i="8"/>
  <c r="AJ263" i="8"/>
  <c r="AN263" i="8"/>
  <c r="O263" i="8"/>
  <c r="V261" i="8"/>
  <c r="X261" i="8" s="1"/>
  <c r="U263" i="8"/>
  <c r="AO263" i="8" s="1"/>
  <c r="Q263" i="8"/>
  <c r="R263" i="8"/>
  <c r="P263" i="8"/>
  <c r="AS263" i="8"/>
  <c r="AV263" i="8" s="1"/>
  <c r="D266" i="8"/>
  <c r="J265" i="8"/>
  <c r="B269" i="8"/>
  <c r="AF259" i="8"/>
  <c r="AT259" i="8" s="1"/>
  <c r="Z259" i="8"/>
  <c r="AG259" i="8"/>
  <c r="AC259" i="8"/>
  <c r="R262" i="8"/>
  <c r="P262" i="8"/>
  <c r="U262" i="8"/>
  <c r="AO262" i="8" s="1"/>
  <c r="Q262" i="8"/>
  <c r="F266" i="8"/>
  <c r="K264" i="8"/>
  <c r="L264" i="8" s="1"/>
  <c r="G264" i="8" s="1"/>
  <c r="H264" i="8" s="1"/>
  <c r="N264" i="8"/>
  <c r="K763" i="9"/>
  <c r="L763" i="9" s="1"/>
  <c r="I763" i="9"/>
  <c r="J763" i="9" s="1"/>
  <c r="N763" i="9" s="1"/>
  <c r="O762" i="9"/>
  <c r="Q762" i="9" s="1"/>
  <c r="P762" i="9"/>
  <c r="R762" i="9" s="1"/>
  <c r="K764" i="9"/>
  <c r="L764" i="9" s="1"/>
  <c r="I764" i="9"/>
  <c r="J764" i="9" s="1"/>
  <c r="N764" i="9" s="1"/>
  <c r="A766" i="9"/>
  <c r="C765" i="9"/>
  <c r="D765" i="9" s="1"/>
  <c r="G765" i="9" s="1"/>
  <c r="E765" i="9"/>
  <c r="F765" i="9" s="1"/>
  <c r="O261" i="9"/>
  <c r="Q261" i="9" s="1"/>
  <c r="K263" i="9"/>
  <c r="I263" i="9"/>
  <c r="J263" i="9" s="1"/>
  <c r="G264" i="9"/>
  <c r="N262" i="9"/>
  <c r="P262" i="9" s="1"/>
  <c r="R262" i="9" s="1"/>
  <c r="L263" i="9"/>
  <c r="C265" i="9"/>
  <c r="D265" i="9" s="1"/>
  <c r="E265" i="9"/>
  <c r="F265" i="9" s="1"/>
  <c r="A266" i="9"/>
  <c r="I259" i="3" l="1"/>
  <c r="AI259" i="3"/>
  <c r="AT250" i="3"/>
  <c r="AP250" i="3"/>
  <c r="AR251" i="3"/>
  <c r="AS251" i="3" s="1"/>
  <c r="AR250" i="3"/>
  <c r="AS250" i="3" s="1"/>
  <c r="AD253" i="3"/>
  <c r="AJ253" i="3" s="1"/>
  <c r="M257" i="3"/>
  <c r="N257" i="3"/>
  <c r="W254" i="3"/>
  <c r="S254" i="3"/>
  <c r="T254" i="3" s="1"/>
  <c r="V252" i="3"/>
  <c r="AD252" i="3" s="1"/>
  <c r="S255" i="3"/>
  <c r="T255" i="3" s="1"/>
  <c r="AC255" i="3"/>
  <c r="AH258" i="3"/>
  <c r="W255" i="3"/>
  <c r="L258" i="3"/>
  <c r="AG259" i="3"/>
  <c r="AF259" i="3"/>
  <c r="AQ260" i="3"/>
  <c r="AN260" i="3"/>
  <c r="AO260" i="3" s="1"/>
  <c r="F261" i="3"/>
  <c r="AB261" i="3" s="1"/>
  <c r="AE260" i="3"/>
  <c r="H260" i="3"/>
  <c r="AM264" i="8"/>
  <c r="AR264" i="8"/>
  <c r="AN264" i="8"/>
  <c r="AJ264" i="8"/>
  <c r="AK264" i="8"/>
  <c r="AL264" i="8"/>
  <c r="AH264" i="8"/>
  <c r="AI264" i="8"/>
  <c r="AP264" i="8"/>
  <c r="AQ264" i="8"/>
  <c r="O264" i="8"/>
  <c r="R264" i="8" s="1"/>
  <c r="D267" i="8"/>
  <c r="J266" i="8"/>
  <c r="V263" i="8"/>
  <c r="X263" i="8" s="1"/>
  <c r="B270" i="8"/>
  <c r="P264" i="8"/>
  <c r="AS264" i="8"/>
  <c r="AV264" i="8"/>
  <c r="AF260" i="8"/>
  <c r="AT260" i="8" s="1"/>
  <c r="Z260" i="8"/>
  <c r="AC260" i="8"/>
  <c r="AG260" i="8"/>
  <c r="K265" i="8"/>
  <c r="L265" i="8" s="1"/>
  <c r="G265" i="8" s="1"/>
  <c r="H265" i="8" s="1"/>
  <c r="N265" i="8"/>
  <c r="F267" i="8"/>
  <c r="V262" i="8"/>
  <c r="X262" i="8" s="1"/>
  <c r="K765" i="9"/>
  <c r="L765" i="9" s="1"/>
  <c r="I765" i="9"/>
  <c r="J765" i="9" s="1"/>
  <c r="N765" i="9" s="1"/>
  <c r="A767" i="9"/>
  <c r="C766" i="9"/>
  <c r="D766" i="9" s="1"/>
  <c r="E766" i="9"/>
  <c r="F766" i="9" s="1"/>
  <c r="O764" i="9"/>
  <c r="Q764" i="9" s="1"/>
  <c r="P764" i="9"/>
  <c r="R764" i="9" s="1"/>
  <c r="O763" i="9"/>
  <c r="Q763" i="9" s="1"/>
  <c r="P763" i="9"/>
  <c r="R763" i="9" s="1"/>
  <c r="N263" i="9"/>
  <c r="P263" i="9" s="1"/>
  <c r="R263" i="9" s="1"/>
  <c r="O263" i="9"/>
  <c r="Q263" i="9" s="1"/>
  <c r="O262" i="9"/>
  <c r="Q262" i="9" s="1"/>
  <c r="K264" i="9"/>
  <c r="L264" i="9" s="1"/>
  <c r="I264" i="9"/>
  <c r="J264" i="9" s="1"/>
  <c r="N264" i="9" s="1"/>
  <c r="P264" i="9" s="1"/>
  <c r="R264" i="9" s="1"/>
  <c r="G265" i="9"/>
  <c r="E266" i="9"/>
  <c r="F266" i="9" s="1"/>
  <c r="C266" i="9"/>
  <c r="D266" i="9" s="1"/>
  <c r="A267" i="9"/>
  <c r="U264" i="8" l="1"/>
  <c r="AO264" i="8" s="1"/>
  <c r="I260" i="3"/>
  <c r="AI260" i="3"/>
  <c r="Q264" i="8"/>
  <c r="AP253" i="3"/>
  <c r="AT253" i="3"/>
  <c r="M258" i="3"/>
  <c r="N258" i="3"/>
  <c r="U254" i="3"/>
  <c r="V254" i="3" s="1"/>
  <c r="AJ252" i="3"/>
  <c r="U255" i="3"/>
  <c r="V255" i="3" s="1"/>
  <c r="W256" i="3"/>
  <c r="S256" i="3"/>
  <c r="T256" i="3" s="1"/>
  <c r="AC256" i="3"/>
  <c r="AH259" i="3"/>
  <c r="O257" i="3"/>
  <c r="R257" i="3" s="1"/>
  <c r="Z257" i="3" s="1"/>
  <c r="L259" i="3"/>
  <c r="H261" i="3"/>
  <c r="AE261" i="3"/>
  <c r="AN261" i="3"/>
  <c r="AO261" i="3" s="1"/>
  <c r="AQ261" i="3"/>
  <c r="F262" i="3"/>
  <c r="AB262" i="3" s="1"/>
  <c r="AF260" i="3"/>
  <c r="AG260" i="3"/>
  <c r="AJ265" i="8"/>
  <c r="AP265" i="8"/>
  <c r="AM265" i="8"/>
  <c r="AN265" i="8"/>
  <c r="AL265" i="8"/>
  <c r="AR265" i="8"/>
  <c r="AK265" i="8"/>
  <c r="AQ265" i="8"/>
  <c r="AH265" i="8"/>
  <c r="AI265" i="8"/>
  <c r="O265" i="8"/>
  <c r="R265" i="8" s="1"/>
  <c r="AS265" i="8"/>
  <c r="AV265" i="8"/>
  <c r="V264" i="8"/>
  <c r="X264" i="8" s="1"/>
  <c r="D268" i="8"/>
  <c r="J267" i="8"/>
  <c r="B271" i="8"/>
  <c r="K266" i="8"/>
  <c r="L266" i="8" s="1"/>
  <c r="G266" i="8" s="1"/>
  <c r="H266" i="8" s="1"/>
  <c r="N266" i="8"/>
  <c r="AG261" i="8"/>
  <c r="Z261" i="8"/>
  <c r="AF261" i="8"/>
  <c r="AT261" i="8" s="1"/>
  <c r="AC261" i="8"/>
  <c r="F268" i="8"/>
  <c r="G766" i="9"/>
  <c r="E767" i="9"/>
  <c r="F767" i="9" s="1"/>
  <c r="A768" i="9"/>
  <c r="C767" i="9"/>
  <c r="D767" i="9" s="1"/>
  <c r="G767" i="9" s="1"/>
  <c r="O765" i="9"/>
  <c r="Q765" i="9" s="1"/>
  <c r="P765" i="9"/>
  <c r="R765" i="9" s="1"/>
  <c r="O264" i="9"/>
  <c r="Q264" i="9" s="1"/>
  <c r="K265" i="9"/>
  <c r="I265" i="9"/>
  <c r="G266" i="9"/>
  <c r="J265" i="9"/>
  <c r="L265" i="9"/>
  <c r="E267" i="9"/>
  <c r="F267" i="9" s="1"/>
  <c r="C267" i="9"/>
  <c r="D267" i="9" s="1"/>
  <c r="G267" i="9" s="1"/>
  <c r="A268" i="9"/>
  <c r="I261" i="3" l="1"/>
  <c r="AI261" i="3"/>
  <c r="AD254" i="3"/>
  <c r="AJ254" i="3" s="1"/>
  <c r="AD255" i="3"/>
  <c r="AJ255" i="3" s="1"/>
  <c r="N259" i="3"/>
  <c r="M259" i="3"/>
  <c r="AP252" i="3"/>
  <c r="AR252" i="3"/>
  <c r="AS252" i="3" s="1"/>
  <c r="AT252" i="3"/>
  <c r="AR253" i="3"/>
  <c r="AS253" i="3" s="1"/>
  <c r="U256" i="3"/>
  <c r="V256" i="3" s="1"/>
  <c r="AD256" i="3" s="1"/>
  <c r="AH260" i="3"/>
  <c r="L260" i="3"/>
  <c r="AN262" i="3"/>
  <c r="AO262" i="3" s="1"/>
  <c r="AQ262" i="3"/>
  <c r="F263" i="3"/>
  <c r="AB263" i="3" s="1"/>
  <c r="H262" i="3"/>
  <c r="AE262" i="3"/>
  <c r="AF261" i="3"/>
  <c r="AG261" i="3"/>
  <c r="O258" i="3"/>
  <c r="R258" i="3" s="1"/>
  <c r="Z258" i="3" s="1"/>
  <c r="U265" i="8"/>
  <c r="AO265" i="8" s="1"/>
  <c r="Q265" i="8"/>
  <c r="P265" i="8"/>
  <c r="AK266" i="8"/>
  <c r="AI266" i="8"/>
  <c r="AP266" i="8"/>
  <c r="AL266" i="8"/>
  <c r="AH266" i="8"/>
  <c r="AJ266" i="8"/>
  <c r="AM266" i="8"/>
  <c r="AN266" i="8"/>
  <c r="AQ266" i="8"/>
  <c r="AR266" i="8"/>
  <c r="AG263" i="8"/>
  <c r="AF263" i="8"/>
  <c r="AT263" i="8" s="1"/>
  <c r="AC263" i="8"/>
  <c r="Z263" i="8"/>
  <c r="O266" i="8"/>
  <c r="AG262" i="8"/>
  <c r="AC262" i="8"/>
  <c r="Z262" i="8"/>
  <c r="AF262" i="8"/>
  <c r="AT262" i="8" s="1"/>
  <c r="K267" i="8"/>
  <c r="L267" i="8" s="1"/>
  <c r="G267" i="8" s="1"/>
  <c r="H267" i="8" s="1"/>
  <c r="N267" i="8"/>
  <c r="D269" i="8"/>
  <c r="J268" i="8"/>
  <c r="AS266" i="8"/>
  <c r="AV266" i="8" s="1"/>
  <c r="B272" i="8"/>
  <c r="V265" i="8"/>
  <c r="X265" i="8" s="1"/>
  <c r="F269" i="8"/>
  <c r="K767" i="9"/>
  <c r="L767" i="9" s="1"/>
  <c r="I767" i="9"/>
  <c r="J767" i="9" s="1"/>
  <c r="N767" i="9" s="1"/>
  <c r="C768" i="9"/>
  <c r="D768" i="9" s="1"/>
  <c r="A769" i="9"/>
  <c r="E768" i="9"/>
  <c r="F768" i="9" s="1"/>
  <c r="I766" i="9"/>
  <c r="J766" i="9" s="1"/>
  <c r="N766" i="9" s="1"/>
  <c r="K766" i="9"/>
  <c r="L766" i="9" s="1"/>
  <c r="K267" i="9"/>
  <c r="I267" i="9"/>
  <c r="K266" i="9"/>
  <c r="L266" i="9" s="1"/>
  <c r="I266" i="9"/>
  <c r="J266" i="9" s="1"/>
  <c r="N266" i="9" s="1"/>
  <c r="P266" i="9" s="1"/>
  <c r="R266" i="9" s="1"/>
  <c r="J267" i="9"/>
  <c r="L267" i="9"/>
  <c r="N265" i="9"/>
  <c r="P265" i="9" s="1"/>
  <c r="R265" i="9" s="1"/>
  <c r="C268" i="9"/>
  <c r="D268" i="9" s="1"/>
  <c r="E268" i="9"/>
  <c r="F268" i="9" s="1"/>
  <c r="A269" i="9"/>
  <c r="I262" i="3" l="1"/>
  <c r="AI262" i="3"/>
  <c r="AR255" i="3"/>
  <c r="AS255" i="3" s="1"/>
  <c r="AT255" i="3"/>
  <c r="AP255" i="3"/>
  <c r="AP254" i="3"/>
  <c r="AT254" i="3"/>
  <c r="AR254" i="3"/>
  <c r="AS254" i="3" s="1"/>
  <c r="N260" i="3"/>
  <c r="M260" i="3"/>
  <c r="AJ256" i="3"/>
  <c r="AC258" i="3"/>
  <c r="S257" i="3"/>
  <c r="W257" i="3"/>
  <c r="AC257" i="3"/>
  <c r="O259" i="3"/>
  <c r="R259" i="3" s="1"/>
  <c r="Z259" i="3" s="1"/>
  <c r="AH261" i="3"/>
  <c r="L261" i="3"/>
  <c r="S258" i="3"/>
  <c r="T258" i="3" s="1"/>
  <c r="W258" i="3"/>
  <c r="AF262" i="3"/>
  <c r="AG262" i="3"/>
  <c r="F264" i="3"/>
  <c r="AB264" i="3" s="1"/>
  <c r="AE263" i="3"/>
  <c r="H263" i="3"/>
  <c r="AN263" i="3"/>
  <c r="AO263" i="3" s="1"/>
  <c r="AQ263" i="3"/>
  <c r="AI267" i="8"/>
  <c r="AN267" i="8"/>
  <c r="AJ267" i="8"/>
  <c r="AP267" i="8"/>
  <c r="AQ267" i="8"/>
  <c r="AR267" i="8"/>
  <c r="AH267" i="8"/>
  <c r="AK267" i="8"/>
  <c r="AL267" i="8"/>
  <c r="AM267" i="8"/>
  <c r="O267" i="8"/>
  <c r="U267" i="8" s="1"/>
  <c r="AO267" i="8" s="1"/>
  <c r="AS267" i="8"/>
  <c r="AV267" i="8" s="1"/>
  <c r="K268" i="8"/>
  <c r="L268" i="8" s="1"/>
  <c r="G268" i="8" s="1"/>
  <c r="H268" i="8" s="1"/>
  <c r="N268" i="8"/>
  <c r="AC264" i="8"/>
  <c r="Z264" i="8"/>
  <c r="AG264" i="8"/>
  <c r="AF264" i="8"/>
  <c r="AT264" i="8" s="1"/>
  <c r="F270" i="8"/>
  <c r="D270" i="8"/>
  <c r="J269" i="8"/>
  <c r="B273" i="8"/>
  <c r="Q266" i="8"/>
  <c r="P266" i="8"/>
  <c r="R266" i="8"/>
  <c r="U266" i="8"/>
  <c r="AO266" i="8" s="1"/>
  <c r="P766" i="9"/>
  <c r="R766" i="9" s="1"/>
  <c r="O766" i="9"/>
  <c r="Q766" i="9" s="1"/>
  <c r="C769" i="9"/>
  <c r="D769" i="9" s="1"/>
  <c r="A770" i="9"/>
  <c r="E769" i="9"/>
  <c r="F769" i="9" s="1"/>
  <c r="G768" i="9"/>
  <c r="O767" i="9"/>
  <c r="Q767" i="9" s="1"/>
  <c r="P767" i="9"/>
  <c r="R767" i="9" s="1"/>
  <c r="O265" i="9"/>
  <c r="Q265" i="9" s="1"/>
  <c r="O266" i="9"/>
  <c r="Q266" i="9" s="1"/>
  <c r="N267" i="9"/>
  <c r="P267" i="9" s="1"/>
  <c r="R267" i="9" s="1"/>
  <c r="G268" i="9"/>
  <c r="E269" i="9"/>
  <c r="F269" i="9" s="1"/>
  <c r="C269" i="9"/>
  <c r="D269" i="9" s="1"/>
  <c r="A270" i="9"/>
  <c r="I263" i="3" l="1"/>
  <c r="AI263" i="3"/>
  <c r="O260" i="3"/>
  <c r="R260" i="3" s="1"/>
  <c r="N261" i="3"/>
  <c r="M261" i="3"/>
  <c r="AR256" i="3"/>
  <c r="AS256" i="3" s="1"/>
  <c r="AP256" i="3"/>
  <c r="AT256" i="3"/>
  <c r="T257" i="3"/>
  <c r="U257" i="3"/>
  <c r="L262" i="3"/>
  <c r="AH262" i="3"/>
  <c r="AQ264" i="3"/>
  <c r="F265" i="3"/>
  <c r="AB265" i="3" s="1"/>
  <c r="AE264" i="3"/>
  <c r="H264" i="3"/>
  <c r="AN264" i="3"/>
  <c r="AO264" i="3" s="1"/>
  <c r="U258" i="3"/>
  <c r="V258" i="3" s="1"/>
  <c r="AD258" i="3" s="1"/>
  <c r="AF263" i="3"/>
  <c r="AG263" i="3"/>
  <c r="AI268" i="8"/>
  <c r="AL268" i="8"/>
  <c r="AR268" i="8"/>
  <c r="AJ268" i="8"/>
  <c r="AK268" i="8"/>
  <c r="AN268" i="8"/>
  <c r="AP268" i="8"/>
  <c r="AH268" i="8"/>
  <c r="AM268" i="8"/>
  <c r="AQ268" i="8"/>
  <c r="P267" i="8"/>
  <c r="R267" i="8"/>
  <c r="Q267" i="8"/>
  <c r="B274" i="8"/>
  <c r="O268" i="8"/>
  <c r="V267" i="8"/>
  <c r="X267" i="8" s="1"/>
  <c r="D271" i="8"/>
  <c r="J270" i="8"/>
  <c r="F271" i="8"/>
  <c r="V266" i="8"/>
  <c r="X266" i="8" s="1"/>
  <c r="AG265" i="8"/>
  <c r="AF265" i="8"/>
  <c r="AT265" i="8" s="1"/>
  <c r="AC265" i="8"/>
  <c r="Z265" i="8"/>
  <c r="AS268" i="8"/>
  <c r="AV268" i="8"/>
  <c r="K269" i="8"/>
  <c r="L269" i="8" s="1"/>
  <c r="G269" i="8" s="1"/>
  <c r="H269" i="8" s="1"/>
  <c r="N269" i="8"/>
  <c r="K768" i="9"/>
  <c r="L768" i="9" s="1"/>
  <c r="I768" i="9"/>
  <c r="J768" i="9" s="1"/>
  <c r="N768" i="9" s="1"/>
  <c r="A771" i="9"/>
  <c r="E770" i="9"/>
  <c r="F770" i="9" s="1"/>
  <c r="C770" i="9"/>
  <c r="D770" i="9" s="1"/>
  <c r="G770" i="9" s="1"/>
  <c r="G769" i="9"/>
  <c r="G269" i="9"/>
  <c r="P65" i="8"/>
  <c r="Q14" i="8"/>
  <c r="AI14" i="8" s="1"/>
  <c r="P50" i="8"/>
  <c r="Q24" i="8"/>
  <c r="AI24" i="8" s="1"/>
  <c r="P35" i="8"/>
  <c r="Q20" i="8"/>
  <c r="AI20" i="8" s="1"/>
  <c r="P61" i="8"/>
  <c r="Q25" i="8"/>
  <c r="AI25" i="8" s="1"/>
  <c r="Q60" i="8"/>
  <c r="AI60" i="8" s="1"/>
  <c r="P48" i="8"/>
  <c r="P40" i="8"/>
  <c r="P68" i="8"/>
  <c r="P60" i="8"/>
  <c r="P11" i="8"/>
  <c r="Q69" i="8"/>
  <c r="AI69" i="8" s="1"/>
  <c r="Q34" i="8"/>
  <c r="AI34" i="8" s="1"/>
  <c r="P70" i="8"/>
  <c r="P78" i="8"/>
  <c r="P38" i="8"/>
  <c r="P9" i="8"/>
  <c r="Q40" i="8"/>
  <c r="AI40" i="8" s="1"/>
  <c r="P24" i="8"/>
  <c r="Q65" i="8"/>
  <c r="AI65" i="8" s="1"/>
  <c r="P49" i="8"/>
  <c r="Q68" i="8"/>
  <c r="AI68" i="8" s="1"/>
  <c r="Q58" i="8"/>
  <c r="AI58" i="8" s="1"/>
  <c r="P20" i="8"/>
  <c r="Q43" i="8"/>
  <c r="AI43" i="8" s="1"/>
  <c r="P62" i="8"/>
  <c r="Q61" i="8"/>
  <c r="AI61" i="8" s="1"/>
  <c r="Q12" i="8"/>
  <c r="AI12" i="8" s="1"/>
  <c r="Q54" i="8"/>
  <c r="AI54" i="8" s="1"/>
  <c r="P16" i="8"/>
  <c r="P58" i="8"/>
  <c r="P64" i="8"/>
  <c r="Q35" i="8"/>
  <c r="AI35" i="8" s="1"/>
  <c r="P10" i="8"/>
  <c r="Q50" i="8"/>
  <c r="AI50" i="8" s="1"/>
  <c r="Q32" i="8"/>
  <c r="AI32" i="8" s="1"/>
  <c r="Q74" i="8"/>
  <c r="AI74" i="8" s="1"/>
  <c r="P72" i="8"/>
  <c r="P39" i="8"/>
  <c r="P19" i="8"/>
  <c r="Q23" i="8"/>
  <c r="AI23" i="8" s="1"/>
  <c r="Q21" i="8"/>
  <c r="AI21" i="8" s="1"/>
  <c r="Q70" i="8"/>
  <c r="AI70" i="8" s="1"/>
  <c r="P59" i="8"/>
  <c r="Q17" i="8"/>
  <c r="AI17" i="8" s="1"/>
  <c r="Q66" i="8"/>
  <c r="AI66" i="8" s="1"/>
  <c r="Q45" i="8"/>
  <c r="AI45" i="8" s="1"/>
  <c r="Q52" i="8"/>
  <c r="AI52" i="8" s="1"/>
  <c r="P15" i="8"/>
  <c r="Q46" i="8"/>
  <c r="AI46" i="8" s="1"/>
  <c r="P57" i="8"/>
  <c r="P14" i="8"/>
  <c r="Q22" i="8"/>
  <c r="AI22" i="8" s="1"/>
  <c r="P54" i="8"/>
  <c r="Q37" i="8"/>
  <c r="AI37" i="8" s="1"/>
  <c r="P30" i="8"/>
  <c r="P77" i="8"/>
  <c r="P37" i="8"/>
  <c r="P44" i="8"/>
  <c r="P41" i="8"/>
  <c r="Q72" i="8"/>
  <c r="AI72" i="8" s="1"/>
  <c r="P28" i="8"/>
  <c r="P23" i="8"/>
  <c r="Q64" i="8"/>
  <c r="AI64" i="8" s="1"/>
  <c r="P34" i="8"/>
  <c r="P26" i="8"/>
  <c r="Q10" i="8"/>
  <c r="AI10" i="8" s="1"/>
  <c r="P74" i="8"/>
  <c r="P42" i="8"/>
  <c r="Q26" i="8"/>
  <c r="AI26" i="8" s="1"/>
  <c r="Q62" i="8"/>
  <c r="AI62" i="8" s="1"/>
  <c r="P67" i="8"/>
  <c r="P21" i="8"/>
  <c r="P43" i="8"/>
  <c r="Q19" i="8"/>
  <c r="AI19" i="8" s="1"/>
  <c r="P46" i="8"/>
  <c r="Q57" i="8"/>
  <c r="AI57" i="8" s="1"/>
  <c r="Q18" i="8"/>
  <c r="AI18" i="8" s="1"/>
  <c r="Q39" i="8"/>
  <c r="AI39" i="8" s="1"/>
  <c r="P66" i="8"/>
  <c r="Q15" i="8"/>
  <c r="AI15" i="8" s="1"/>
  <c r="Q77" i="8"/>
  <c r="AI77" i="8" s="1"/>
  <c r="AR77" i="8" s="1"/>
  <c r="Q38" i="8"/>
  <c r="AI38" i="8" s="1"/>
  <c r="P69" i="8"/>
  <c r="P79" i="8"/>
  <c r="Q41" i="8"/>
  <c r="AI41" i="8" s="1"/>
  <c r="P55" i="8"/>
  <c r="Q30" i="8"/>
  <c r="AI30" i="8" s="1"/>
  <c r="Q49" i="8"/>
  <c r="AI49" i="8" s="1"/>
  <c r="P25" i="8"/>
  <c r="Q13" i="8"/>
  <c r="AI13" i="8" s="1"/>
  <c r="Q55" i="8"/>
  <c r="AI55" i="8" s="1"/>
  <c r="P31" i="8"/>
  <c r="Q78" i="8"/>
  <c r="AI78" i="8" s="1"/>
  <c r="AR78" i="8" s="1"/>
  <c r="Q33" i="8"/>
  <c r="AI33" i="8" s="1"/>
  <c r="Q75" i="8"/>
  <c r="AI75" i="8" s="1"/>
  <c r="AR75" i="8" s="1"/>
  <c r="P51" i="8"/>
  <c r="P12" i="8"/>
  <c r="Q59" i="8"/>
  <c r="AI59" i="8" s="1"/>
  <c r="P76" i="8"/>
  <c r="Q11" i="8"/>
  <c r="AI11" i="8" s="1"/>
  <c r="Q53" i="8"/>
  <c r="AI53" i="8" s="1"/>
  <c r="P29" i="8"/>
  <c r="P71" i="8"/>
  <c r="P32" i="8"/>
  <c r="Q79" i="8"/>
  <c r="AI79" i="8" s="1"/>
  <c r="AR79" i="8" s="1"/>
  <c r="Q48" i="8"/>
  <c r="AI48" i="8" s="1"/>
  <c r="Q63" i="8"/>
  <c r="AI63" i="8" s="1"/>
  <c r="Q9" i="8"/>
  <c r="AI9" i="8" s="1"/>
  <c r="P52" i="8"/>
  <c r="P13" i="8"/>
  <c r="P22" i="8"/>
  <c r="Q27" i="8"/>
  <c r="AI27" i="8" s="1"/>
  <c r="P36" i="8"/>
  <c r="Q31" i="8"/>
  <c r="AI31" i="8" s="1"/>
  <c r="Q73" i="8"/>
  <c r="AI73" i="8" s="1"/>
  <c r="Q16" i="8"/>
  <c r="AI16" i="8" s="1"/>
  <c r="P17" i="8"/>
  <c r="P73" i="8"/>
  <c r="P45" i="8"/>
  <c r="Q51" i="8"/>
  <c r="AI51" i="8" s="1"/>
  <c r="Q36" i="8"/>
  <c r="AI36" i="8" s="1"/>
  <c r="P33" i="8"/>
  <c r="Q44" i="8"/>
  <c r="AI44" i="8" s="1"/>
  <c r="Q47" i="8"/>
  <c r="AI47" i="8" s="1"/>
  <c r="Q29" i="8"/>
  <c r="AI29" i="8" s="1"/>
  <c r="Q67" i="8"/>
  <c r="AI67" i="8" s="1"/>
  <c r="P56" i="8"/>
  <c r="Q71" i="8"/>
  <c r="AI71" i="8" s="1"/>
  <c r="P27" i="8"/>
  <c r="Q56" i="8"/>
  <c r="AI56" i="8" s="1"/>
  <c r="P75" i="8"/>
  <c r="Q42" i="8"/>
  <c r="AI42" i="8" s="1"/>
  <c r="P53" i="8"/>
  <c r="P18" i="8"/>
  <c r="Q28" i="8"/>
  <c r="AI28" i="8" s="1"/>
  <c r="P47" i="8"/>
  <c r="Q76" i="8"/>
  <c r="AI76" i="8" s="1"/>
  <c r="AR76" i="8" s="1"/>
  <c r="P63" i="8"/>
  <c r="O267" i="9"/>
  <c r="Q267" i="9" s="1"/>
  <c r="K269" i="9"/>
  <c r="I269" i="9"/>
  <c r="K268" i="9"/>
  <c r="I268" i="9"/>
  <c r="L269" i="9"/>
  <c r="J269" i="9"/>
  <c r="L268" i="9"/>
  <c r="J268" i="9"/>
  <c r="E270" i="9"/>
  <c r="F270" i="9" s="1"/>
  <c r="C270" i="9"/>
  <c r="D270" i="9" s="1"/>
  <c r="A271" i="9"/>
  <c r="I264" i="3" l="1"/>
  <c r="AI264" i="3"/>
  <c r="AC260" i="3"/>
  <c r="Z260" i="3"/>
  <c r="N262" i="3"/>
  <c r="M262" i="3"/>
  <c r="V257" i="3"/>
  <c r="W260" i="3"/>
  <c r="S260" i="3"/>
  <c r="T260" i="3" s="1"/>
  <c r="W259" i="3"/>
  <c r="S259" i="3"/>
  <c r="AC259" i="3"/>
  <c r="O261" i="3"/>
  <c r="R261" i="3" s="1"/>
  <c r="Z261" i="3" s="1"/>
  <c r="AJ258" i="3"/>
  <c r="AH263" i="3"/>
  <c r="L263" i="3"/>
  <c r="AF264" i="3"/>
  <c r="AG264" i="3"/>
  <c r="AN265" i="3"/>
  <c r="AO265" i="3" s="1"/>
  <c r="AQ265" i="3"/>
  <c r="F266" i="3"/>
  <c r="AB266" i="3" s="1"/>
  <c r="AE265" i="3"/>
  <c r="H265" i="3"/>
  <c r="AH10" i="8"/>
  <c r="AH38" i="8"/>
  <c r="AG78" i="8"/>
  <c r="AH78" i="8"/>
  <c r="AH15" i="8"/>
  <c r="AH70" i="8"/>
  <c r="AH42" i="8"/>
  <c r="AH36" i="8"/>
  <c r="AH26" i="8"/>
  <c r="AH16" i="8"/>
  <c r="AH53" i="8"/>
  <c r="AH27" i="8"/>
  <c r="AH13" i="8"/>
  <c r="AH34" i="8"/>
  <c r="AH11" i="8"/>
  <c r="AH60" i="8"/>
  <c r="AH69" i="8"/>
  <c r="AH12" i="8"/>
  <c r="AH28" i="8"/>
  <c r="AH68" i="8"/>
  <c r="AH40" i="8"/>
  <c r="AG75" i="8"/>
  <c r="AH75" i="8"/>
  <c r="AH58" i="8"/>
  <c r="AH59" i="8"/>
  <c r="AH48" i="8"/>
  <c r="AG76" i="8"/>
  <c r="AH76" i="8"/>
  <c r="AH65" i="8"/>
  <c r="AH64" i="8"/>
  <c r="AH22" i="8"/>
  <c r="AR269" i="8"/>
  <c r="AH269" i="8"/>
  <c r="AN269" i="8"/>
  <c r="AP269" i="8"/>
  <c r="AL269" i="8"/>
  <c r="AJ269" i="8"/>
  <c r="AK269" i="8"/>
  <c r="AM269" i="8"/>
  <c r="AQ269" i="8"/>
  <c r="AI269" i="8"/>
  <c r="AH61" i="8"/>
  <c r="AH66" i="8"/>
  <c r="AH56" i="8"/>
  <c r="AH23" i="8"/>
  <c r="AH46" i="8"/>
  <c r="AH43" i="8"/>
  <c r="AH71" i="8"/>
  <c r="AH74" i="8"/>
  <c r="AH52" i="8"/>
  <c r="AH31" i="8"/>
  <c r="AH44" i="8"/>
  <c r="AH63" i="8"/>
  <c r="AH21" i="8"/>
  <c r="AH30" i="8"/>
  <c r="AH39" i="8"/>
  <c r="AH49" i="8"/>
  <c r="AH35" i="8"/>
  <c r="AH14" i="8"/>
  <c r="AH33" i="8"/>
  <c r="AH25" i="8"/>
  <c r="AH41" i="8"/>
  <c r="AH29" i="8"/>
  <c r="AG77" i="8"/>
  <c r="AH77" i="8"/>
  <c r="AH47" i="8"/>
  <c r="AH55" i="8"/>
  <c r="AH67" i="8"/>
  <c r="AH72" i="8"/>
  <c r="AH62" i="8"/>
  <c r="AH32" i="8"/>
  <c r="AH45" i="8"/>
  <c r="AH19" i="8"/>
  <c r="AH54" i="8"/>
  <c r="AH24" i="8"/>
  <c r="AH50" i="8"/>
  <c r="AH57" i="8"/>
  <c r="AH51" i="8"/>
  <c r="AH20" i="8"/>
  <c r="AH37" i="8"/>
  <c r="AH73" i="8"/>
  <c r="AH17" i="8"/>
  <c r="AH18" i="8"/>
  <c r="AG79" i="8"/>
  <c r="AH79" i="8"/>
  <c r="F272" i="8"/>
  <c r="K270" i="8"/>
  <c r="L270" i="8" s="1"/>
  <c r="G270" i="8" s="1"/>
  <c r="H270" i="8" s="1"/>
  <c r="N270" i="8"/>
  <c r="D272" i="8"/>
  <c r="J271" i="8"/>
  <c r="AS269" i="8"/>
  <c r="AV269" i="8"/>
  <c r="U268" i="8"/>
  <c r="AO268" i="8" s="1"/>
  <c r="Q268" i="8"/>
  <c r="R268" i="8"/>
  <c r="P268" i="8"/>
  <c r="O269" i="8"/>
  <c r="B275" i="8"/>
  <c r="I770" i="9"/>
  <c r="J770" i="9" s="1"/>
  <c r="K770" i="9"/>
  <c r="L770" i="9" s="1"/>
  <c r="C771" i="9"/>
  <c r="D771" i="9" s="1"/>
  <c r="E771" i="9"/>
  <c r="F771" i="9" s="1"/>
  <c r="A772" i="9"/>
  <c r="O768" i="9"/>
  <c r="Q768" i="9" s="1"/>
  <c r="P768" i="9"/>
  <c r="R768" i="9" s="1"/>
  <c r="K769" i="9"/>
  <c r="L769" i="9" s="1"/>
  <c r="I769" i="9"/>
  <c r="J769" i="9" s="1"/>
  <c r="N769" i="9" s="1"/>
  <c r="AH9" i="8"/>
  <c r="AF77" i="8"/>
  <c r="AT77" i="8" s="1"/>
  <c r="AC77" i="8"/>
  <c r="AC79" i="8"/>
  <c r="AF79" i="8"/>
  <c r="AT79" i="8" s="1"/>
  <c r="AC76" i="8"/>
  <c r="AF76" i="8"/>
  <c r="AT76" i="8" s="1"/>
  <c r="AF75" i="8"/>
  <c r="AT75" i="8" s="1"/>
  <c r="AC75" i="8"/>
  <c r="AC78" i="8"/>
  <c r="AF78" i="8"/>
  <c r="AT78" i="8" s="1"/>
  <c r="N269" i="9"/>
  <c r="G270" i="9"/>
  <c r="N268" i="9"/>
  <c r="P268" i="9" s="1"/>
  <c r="R268" i="9" s="1"/>
  <c r="C271" i="9"/>
  <c r="D271" i="9" s="1"/>
  <c r="E271" i="9"/>
  <c r="F271" i="9" s="1"/>
  <c r="A272" i="9"/>
  <c r="I265" i="3" l="1"/>
  <c r="AI265" i="3"/>
  <c r="AD257" i="3"/>
  <c r="AJ257" i="3" s="1"/>
  <c r="U260" i="3"/>
  <c r="V260" i="3" s="1"/>
  <c r="N263" i="3"/>
  <c r="M263" i="3"/>
  <c r="T259" i="3"/>
  <c r="U259" i="3"/>
  <c r="AT258" i="3"/>
  <c r="AP258" i="3"/>
  <c r="O262" i="3"/>
  <c r="AH264" i="3"/>
  <c r="L264" i="3"/>
  <c r="AF265" i="3"/>
  <c r="AG265" i="3"/>
  <c r="F267" i="3"/>
  <c r="AB267" i="3" s="1"/>
  <c r="H266" i="3"/>
  <c r="AE266" i="3"/>
  <c r="AN266" i="3"/>
  <c r="AO266" i="3" s="1"/>
  <c r="AQ266" i="3"/>
  <c r="AR270" i="8"/>
  <c r="AN270" i="8"/>
  <c r="AP270" i="8"/>
  <c r="AQ270" i="8"/>
  <c r="AH270" i="8"/>
  <c r="AI270" i="8"/>
  <c r="AJ270" i="8"/>
  <c r="AK270" i="8"/>
  <c r="AL270" i="8"/>
  <c r="AM270" i="8"/>
  <c r="O270" i="8"/>
  <c r="R270" i="8" s="1"/>
  <c r="AU265" i="8"/>
  <c r="B276" i="8"/>
  <c r="AD245" i="8"/>
  <c r="AD246" i="8"/>
  <c r="AD247" i="8"/>
  <c r="AD248" i="8"/>
  <c r="AD250" i="8"/>
  <c r="AD249" i="8"/>
  <c r="AD251" i="8"/>
  <c r="AD252" i="8"/>
  <c r="AD253" i="8"/>
  <c r="AD254" i="8"/>
  <c r="AD255" i="8"/>
  <c r="AD256" i="8"/>
  <c r="AD257" i="8"/>
  <c r="AD258" i="8"/>
  <c r="AD259" i="8"/>
  <c r="AD260" i="8"/>
  <c r="AD261" i="8"/>
  <c r="AD263" i="8"/>
  <c r="AD262" i="8"/>
  <c r="AD264" i="8"/>
  <c r="AD265" i="8"/>
  <c r="U269" i="8"/>
  <c r="AO269" i="8" s="1"/>
  <c r="Q269" i="8"/>
  <c r="R269" i="8"/>
  <c r="P269" i="8"/>
  <c r="K271" i="8"/>
  <c r="L271" i="8" s="1"/>
  <c r="G271" i="8" s="1"/>
  <c r="H271" i="8" s="1"/>
  <c r="N271" i="8"/>
  <c r="D273" i="8"/>
  <c r="J272" i="8"/>
  <c r="AU245" i="8"/>
  <c r="AU246" i="8"/>
  <c r="AU247" i="8"/>
  <c r="AU248" i="8"/>
  <c r="AU249" i="8"/>
  <c r="AU250" i="8"/>
  <c r="AU251" i="8"/>
  <c r="AU253" i="8"/>
  <c r="AU252" i="8"/>
  <c r="AU254" i="8"/>
  <c r="AU255" i="8"/>
  <c r="AU256" i="8"/>
  <c r="AU257" i="8"/>
  <c r="AU258" i="8"/>
  <c r="AU259" i="8"/>
  <c r="AU260" i="8"/>
  <c r="AU261" i="8"/>
  <c r="AU263" i="8"/>
  <c r="AU262" i="8"/>
  <c r="AU264" i="8"/>
  <c r="V268" i="8"/>
  <c r="X268" i="8" s="1"/>
  <c r="AS270" i="8"/>
  <c r="AV270" i="8" s="1"/>
  <c r="AF267" i="8"/>
  <c r="AT267" i="8" s="1"/>
  <c r="AU267" i="8" s="1"/>
  <c r="AG267" i="8"/>
  <c r="AC267" i="8"/>
  <c r="AD267" i="8" s="1"/>
  <c r="Z267" i="8"/>
  <c r="F273" i="8"/>
  <c r="AC266" i="8"/>
  <c r="AD266" i="8" s="1"/>
  <c r="AG266" i="8"/>
  <c r="Z266" i="8"/>
  <c r="AF266" i="8"/>
  <c r="AT266" i="8" s="1"/>
  <c r="AU266" i="8" s="1"/>
  <c r="O769" i="9"/>
  <c r="Q769" i="9" s="1"/>
  <c r="P769" i="9"/>
  <c r="R769" i="9" s="1"/>
  <c r="E772" i="9"/>
  <c r="F772" i="9" s="1"/>
  <c r="A773" i="9"/>
  <c r="C772" i="9"/>
  <c r="D772" i="9" s="1"/>
  <c r="G772" i="9" s="1"/>
  <c r="G771" i="9"/>
  <c r="N770" i="9"/>
  <c r="AD170" i="8"/>
  <c r="AD171" i="8"/>
  <c r="AD172" i="8"/>
  <c r="AD173" i="8"/>
  <c r="AD174" i="8"/>
  <c r="AD175" i="8"/>
  <c r="AD176" i="8"/>
  <c r="AD177" i="8"/>
  <c r="AD178" i="8"/>
  <c r="AD179" i="8"/>
  <c r="AD180" i="8"/>
  <c r="AD181" i="8"/>
  <c r="AD182" i="8"/>
  <c r="AD183" i="8"/>
  <c r="AD184" i="8"/>
  <c r="AD185" i="8"/>
  <c r="AD186" i="8"/>
  <c r="AD187" i="8"/>
  <c r="AD188" i="8"/>
  <c r="AD189" i="8"/>
  <c r="AD191" i="8"/>
  <c r="AD190" i="8"/>
  <c r="AD192" i="8"/>
  <c r="AD193" i="8"/>
  <c r="AD194" i="8"/>
  <c r="AD195" i="8"/>
  <c r="AD196" i="8"/>
  <c r="AD197" i="8"/>
  <c r="AD198" i="8"/>
  <c r="AD199" i="8"/>
  <c r="AD200" i="8"/>
  <c r="AD201" i="8"/>
  <c r="AD202" i="8"/>
  <c r="AD203" i="8"/>
  <c r="AD204" i="8"/>
  <c r="AD205" i="8"/>
  <c r="AD206" i="8"/>
  <c r="AD207" i="8"/>
  <c r="AD208" i="8"/>
  <c r="AD209" i="8"/>
  <c r="AD210" i="8"/>
  <c r="AD211" i="8"/>
  <c r="AD213" i="8"/>
  <c r="AD212" i="8"/>
  <c r="AD214" i="8"/>
  <c r="AD215" i="8"/>
  <c r="AD217" i="8"/>
  <c r="AD216" i="8"/>
  <c r="AD218" i="8"/>
  <c r="AD219" i="8"/>
  <c r="AD220" i="8"/>
  <c r="AD221" i="8"/>
  <c r="AD222" i="8"/>
  <c r="AD223" i="8"/>
  <c r="AD224" i="8"/>
  <c r="AD225" i="8"/>
  <c r="AD226" i="8"/>
  <c r="AD227" i="8"/>
  <c r="AD228" i="8"/>
  <c r="AD229" i="8"/>
  <c r="AD230" i="8"/>
  <c r="AD231" i="8"/>
  <c r="AD232" i="8"/>
  <c r="AD233" i="8"/>
  <c r="AD234" i="8"/>
  <c r="AD235" i="8"/>
  <c r="AD236" i="8"/>
  <c r="AD237" i="8"/>
  <c r="AD238" i="8"/>
  <c r="AD239" i="8"/>
  <c r="AD240" i="8"/>
  <c r="AD241" i="8"/>
  <c r="AD242" i="8"/>
  <c r="AD243" i="8"/>
  <c r="AD244" i="8"/>
  <c r="AU170" i="8"/>
  <c r="AU171" i="8"/>
  <c r="AU172" i="8"/>
  <c r="AU173" i="8"/>
  <c r="AU174" i="8"/>
  <c r="AU175" i="8"/>
  <c r="AU176" i="8"/>
  <c r="AU177" i="8"/>
  <c r="AU178" i="8"/>
  <c r="AU179" i="8"/>
  <c r="AU180" i="8"/>
  <c r="AU181" i="8"/>
  <c r="AU182" i="8"/>
  <c r="AU183" i="8"/>
  <c r="AU184" i="8"/>
  <c r="AU185" i="8"/>
  <c r="AU187" i="8"/>
  <c r="AU186" i="8"/>
  <c r="AU188" i="8"/>
  <c r="AU189" i="8"/>
  <c r="AU190" i="8"/>
  <c r="AU191" i="8"/>
  <c r="AU192" i="8"/>
  <c r="AU193" i="8"/>
  <c r="AU194" i="8"/>
  <c r="AU195" i="8"/>
  <c r="AU196" i="8"/>
  <c r="AU197" i="8"/>
  <c r="AU198" i="8"/>
  <c r="AU199" i="8"/>
  <c r="AU200" i="8"/>
  <c r="AU201" i="8"/>
  <c r="AU202" i="8"/>
  <c r="AU203" i="8"/>
  <c r="AU204" i="8"/>
  <c r="AU205" i="8"/>
  <c r="AU206" i="8"/>
  <c r="AU207" i="8"/>
  <c r="AU208" i="8"/>
  <c r="AU209" i="8"/>
  <c r="AU210" i="8"/>
  <c r="AU211" i="8"/>
  <c r="AU213" i="8"/>
  <c r="AU212" i="8"/>
  <c r="AU214" i="8"/>
  <c r="AU215" i="8"/>
  <c r="AU216" i="8"/>
  <c r="AU217" i="8"/>
  <c r="AU218" i="8"/>
  <c r="AU219" i="8"/>
  <c r="AU220" i="8"/>
  <c r="AU221" i="8"/>
  <c r="AU222" i="8"/>
  <c r="AU223" i="8"/>
  <c r="AU224" i="8"/>
  <c r="AU225" i="8"/>
  <c r="AU226" i="8"/>
  <c r="AU227" i="8"/>
  <c r="AU228" i="8"/>
  <c r="AU229" i="8"/>
  <c r="AU230" i="8"/>
  <c r="AU231" i="8"/>
  <c r="AU232" i="8"/>
  <c r="AU233" i="8"/>
  <c r="AU234" i="8"/>
  <c r="AU235" i="8"/>
  <c r="AU236" i="8"/>
  <c r="AU237" i="8"/>
  <c r="AU238" i="8"/>
  <c r="AU239" i="8"/>
  <c r="AU240" i="8"/>
  <c r="AU241" i="8"/>
  <c r="AU242" i="8"/>
  <c r="AU243" i="8"/>
  <c r="AU244" i="8"/>
  <c r="AU165" i="8"/>
  <c r="AU166" i="8"/>
  <c r="AU167" i="8"/>
  <c r="AU168" i="8"/>
  <c r="AU169" i="8"/>
  <c r="AD165" i="8"/>
  <c r="AD166" i="8"/>
  <c r="AD167" i="8"/>
  <c r="AD168" i="8"/>
  <c r="AD169" i="8"/>
  <c r="AD75" i="8"/>
  <c r="AD76" i="8"/>
  <c r="AD77" i="8"/>
  <c r="AD78" i="8"/>
  <c r="AD79" i="8"/>
  <c r="AD81" i="8"/>
  <c r="AD80" i="8"/>
  <c r="AD82" i="8"/>
  <c r="AD83" i="8"/>
  <c r="AD84" i="8"/>
  <c r="AD85" i="8"/>
  <c r="AD87" i="8"/>
  <c r="AD86" i="8"/>
  <c r="AD88" i="8"/>
  <c r="AD89" i="8"/>
  <c r="AD91" i="8"/>
  <c r="AD90" i="8"/>
  <c r="AD92" i="8"/>
  <c r="AD93" i="8"/>
  <c r="AD94" i="8"/>
  <c r="AD95" i="8"/>
  <c r="AD96" i="8"/>
  <c r="AD97" i="8"/>
  <c r="AD98" i="8"/>
  <c r="AD99" i="8"/>
  <c r="AD101" i="8"/>
  <c r="AD100" i="8"/>
  <c r="AD103" i="8"/>
  <c r="AD102" i="8"/>
  <c r="AD104" i="8"/>
  <c r="AD105" i="8"/>
  <c r="AD106" i="8"/>
  <c r="AD107" i="8"/>
  <c r="AD109" i="8"/>
  <c r="AD108" i="8"/>
  <c r="AD111" i="8"/>
  <c r="AD110" i="8"/>
  <c r="AD112" i="8"/>
  <c r="AD113" i="8"/>
  <c r="AD114" i="8"/>
  <c r="AD115" i="8"/>
  <c r="AD116" i="8"/>
  <c r="AD117" i="8"/>
  <c r="AD118" i="8"/>
  <c r="AD119" i="8"/>
  <c r="AD120" i="8"/>
  <c r="AD121" i="8"/>
  <c r="AD123" i="8"/>
  <c r="AD122" i="8"/>
  <c r="AD125" i="8"/>
  <c r="AD124" i="8"/>
  <c r="AD126" i="8"/>
  <c r="AD128" i="8"/>
  <c r="AD127" i="8"/>
  <c r="AD129" i="8"/>
  <c r="AD130" i="8"/>
  <c r="AD131" i="8"/>
  <c r="AD132" i="8"/>
  <c r="AD133" i="8"/>
  <c r="AD134" i="8"/>
  <c r="AD135" i="8"/>
  <c r="AD136" i="8"/>
  <c r="AD138" i="8"/>
  <c r="AD137" i="8"/>
  <c r="AD139" i="8"/>
  <c r="AD140" i="8"/>
  <c r="AD141" i="8"/>
  <c r="AD142" i="8"/>
  <c r="AD144" i="8"/>
  <c r="AD143" i="8"/>
  <c r="AD146" i="8"/>
  <c r="AD145" i="8"/>
  <c r="AD147" i="8"/>
  <c r="AD148" i="8"/>
  <c r="AD149" i="8"/>
  <c r="AD150" i="8"/>
  <c r="AD151" i="8"/>
  <c r="AD152" i="8"/>
  <c r="AD153" i="8"/>
  <c r="AD154" i="8"/>
  <c r="AD155" i="8"/>
  <c r="AD156" i="8"/>
  <c r="AD158" i="8"/>
  <c r="AD157" i="8"/>
  <c r="AD159" i="8"/>
  <c r="AD160" i="8"/>
  <c r="AD161" i="8"/>
  <c r="AD162" i="8"/>
  <c r="AD163" i="8"/>
  <c r="AD164" i="8"/>
  <c r="AU75" i="8"/>
  <c r="AU76" i="8"/>
  <c r="AU77" i="8"/>
  <c r="AU78" i="8"/>
  <c r="AU79" i="8"/>
  <c r="AU81" i="8"/>
  <c r="AU80" i="8"/>
  <c r="AU82" i="8"/>
  <c r="AU83" i="8"/>
  <c r="AU84" i="8"/>
  <c r="AU85" i="8"/>
  <c r="AU86" i="8"/>
  <c r="AU87" i="8"/>
  <c r="AU89" i="8"/>
  <c r="AU88" i="8"/>
  <c r="AU91" i="8"/>
  <c r="AU90" i="8"/>
  <c r="AU92" i="8"/>
  <c r="AU93" i="8"/>
  <c r="AU94" i="8"/>
  <c r="AU95" i="8"/>
  <c r="AU96" i="8"/>
  <c r="AU97" i="8"/>
  <c r="AU98" i="8"/>
  <c r="AU99" i="8"/>
  <c r="AU100" i="8"/>
  <c r="AU101" i="8"/>
  <c r="AU102" i="8"/>
  <c r="AU103" i="8"/>
  <c r="AU104" i="8"/>
  <c r="AU105" i="8"/>
  <c r="AU107" i="8"/>
  <c r="AU106" i="8"/>
  <c r="AU109" i="8"/>
  <c r="AU108" i="8"/>
  <c r="AU110" i="8"/>
  <c r="AU111" i="8"/>
  <c r="AU112" i="8"/>
  <c r="AU113" i="8"/>
  <c r="AU114" i="8"/>
  <c r="AU115" i="8"/>
  <c r="AU116" i="8"/>
  <c r="AU117" i="8"/>
  <c r="AU118" i="8"/>
  <c r="AU119" i="8"/>
  <c r="AU120" i="8"/>
  <c r="AU121" i="8"/>
  <c r="AU122" i="8"/>
  <c r="AU123" i="8"/>
  <c r="AU125" i="8"/>
  <c r="AU124" i="8"/>
  <c r="AU126" i="8"/>
  <c r="AU127" i="8"/>
  <c r="AU128" i="8"/>
  <c r="AU129" i="8"/>
  <c r="AU130" i="8"/>
  <c r="AU131" i="8"/>
  <c r="AU132" i="8"/>
  <c r="AU134" i="8"/>
  <c r="AU133" i="8"/>
  <c r="AU136" i="8"/>
  <c r="AU135" i="8"/>
  <c r="AU138" i="8"/>
  <c r="AU137" i="8"/>
  <c r="AU139" i="8"/>
  <c r="AU140" i="8"/>
  <c r="AU142" i="8"/>
  <c r="AU141" i="8"/>
  <c r="AU143" i="8"/>
  <c r="AU144" i="8"/>
  <c r="AU146" i="8"/>
  <c r="AU145" i="8"/>
  <c r="AU147" i="8"/>
  <c r="AU148" i="8"/>
  <c r="AU149" i="8"/>
  <c r="AU150" i="8"/>
  <c r="AU151" i="8"/>
  <c r="AU152" i="8"/>
  <c r="AU153" i="8"/>
  <c r="AU154" i="8"/>
  <c r="AU155" i="8"/>
  <c r="AU156" i="8"/>
  <c r="AU157" i="8"/>
  <c r="AU158" i="8"/>
  <c r="AU159" i="8"/>
  <c r="AU160" i="8"/>
  <c r="AU161" i="8"/>
  <c r="AU162" i="8"/>
  <c r="AU163" i="8"/>
  <c r="AU164" i="8"/>
  <c r="P269" i="9"/>
  <c r="R269" i="9" s="1"/>
  <c r="O268" i="9"/>
  <c r="Q268" i="9" s="1"/>
  <c r="O269" i="9"/>
  <c r="Q269" i="9" s="1"/>
  <c r="K270" i="9"/>
  <c r="L270" i="9" s="1"/>
  <c r="I270" i="9"/>
  <c r="J270" i="9" s="1"/>
  <c r="N270" i="9" s="1"/>
  <c r="P270" i="9" s="1"/>
  <c r="R270" i="9" s="1"/>
  <c r="G271" i="9"/>
  <c r="C272" i="9"/>
  <c r="D272" i="9" s="1"/>
  <c r="E272" i="9"/>
  <c r="F272" i="9" s="1"/>
  <c r="A273" i="9"/>
  <c r="I266" i="3" l="1"/>
  <c r="AI266" i="3"/>
  <c r="AR257" i="3"/>
  <c r="AS257" i="3" s="1"/>
  <c r="AT257" i="3"/>
  <c r="AP257" i="3"/>
  <c r="AR258" i="3"/>
  <c r="AS258" i="3" s="1"/>
  <c r="AD260" i="3"/>
  <c r="AJ260" i="3" s="1"/>
  <c r="R262" i="3"/>
  <c r="N264" i="3"/>
  <c r="M264" i="3"/>
  <c r="V259" i="3"/>
  <c r="W261" i="3"/>
  <c r="S261" i="3"/>
  <c r="AC261" i="3"/>
  <c r="AH265" i="3"/>
  <c r="O263" i="3"/>
  <c r="R263" i="3" s="1"/>
  <c r="Z263" i="3" s="1"/>
  <c r="L265" i="3"/>
  <c r="O264" i="3"/>
  <c r="R264" i="3" s="1"/>
  <c r="Z264" i="3" s="1"/>
  <c r="AF266" i="3"/>
  <c r="AG266" i="3"/>
  <c r="AQ267" i="3"/>
  <c r="AE267" i="3"/>
  <c r="H267" i="3"/>
  <c r="AN267" i="3"/>
  <c r="AO267" i="3" s="1"/>
  <c r="F268" i="3"/>
  <c r="AB268" i="3" s="1"/>
  <c r="AP271" i="8"/>
  <c r="AM271" i="8"/>
  <c r="AR271" i="8"/>
  <c r="AJ271" i="8"/>
  <c r="AL271" i="8"/>
  <c r="AQ271" i="8"/>
  <c r="AK271" i="8"/>
  <c r="AN271" i="8"/>
  <c r="AH271" i="8"/>
  <c r="AI271" i="8"/>
  <c r="P270" i="8"/>
  <c r="U270" i="8"/>
  <c r="AO270" i="8" s="1"/>
  <c r="Q270" i="8"/>
  <c r="AS271" i="8"/>
  <c r="AV271" i="8"/>
  <c r="K272" i="8"/>
  <c r="L272" i="8" s="1"/>
  <c r="G272" i="8" s="1"/>
  <c r="H272" i="8" s="1"/>
  <c r="N272" i="8"/>
  <c r="D274" i="8"/>
  <c r="J273" i="8"/>
  <c r="O271" i="8"/>
  <c r="V269" i="8"/>
  <c r="X269" i="8" s="1"/>
  <c r="F274" i="8"/>
  <c r="B277" i="8"/>
  <c r="I772" i="9"/>
  <c r="J772" i="9" s="1"/>
  <c r="K772" i="9"/>
  <c r="L772" i="9" s="1"/>
  <c r="C773" i="9"/>
  <c r="D773" i="9" s="1"/>
  <c r="A774" i="9"/>
  <c r="E773" i="9"/>
  <c r="F773" i="9" s="1"/>
  <c r="K771" i="9"/>
  <c r="L771" i="9" s="1"/>
  <c r="I771" i="9"/>
  <c r="J771" i="9" s="1"/>
  <c r="N771" i="9" s="1"/>
  <c r="P770" i="9"/>
  <c r="R770" i="9" s="1"/>
  <c r="O770" i="9"/>
  <c r="Q770" i="9" s="1"/>
  <c r="O270" i="9"/>
  <c r="Q270" i="9" s="1"/>
  <c r="K271" i="9"/>
  <c r="L271" i="9" s="1"/>
  <c r="I271" i="9"/>
  <c r="J271" i="9" s="1"/>
  <c r="G272" i="9"/>
  <c r="E273" i="9"/>
  <c r="F273" i="9" s="1"/>
  <c r="C273" i="9"/>
  <c r="D273" i="9" s="1"/>
  <c r="A274" i="9"/>
  <c r="I267" i="3" l="1"/>
  <c r="AI267" i="3"/>
  <c r="AT260" i="3"/>
  <c r="AP260" i="3"/>
  <c r="AD259" i="3"/>
  <c r="AJ259" i="3" s="1"/>
  <c r="S262" i="3"/>
  <c r="T262" i="3" s="1"/>
  <c r="Z262" i="3"/>
  <c r="AC262" i="3"/>
  <c r="W262" i="3"/>
  <c r="N265" i="3"/>
  <c r="M265" i="3"/>
  <c r="T261" i="3"/>
  <c r="U261" i="3"/>
  <c r="S264" i="3"/>
  <c r="T264" i="3" s="1"/>
  <c r="O265" i="3"/>
  <c r="R265" i="3" s="1"/>
  <c r="Z265" i="3" s="1"/>
  <c r="AH266" i="3"/>
  <c r="AF267" i="3"/>
  <c r="AG267" i="3"/>
  <c r="L266" i="3"/>
  <c r="AE268" i="3"/>
  <c r="AQ268" i="3"/>
  <c r="F269" i="3"/>
  <c r="AB269" i="3" s="1"/>
  <c r="H268" i="3"/>
  <c r="AN268" i="3"/>
  <c r="AO268" i="3" s="1"/>
  <c r="AQ272" i="8"/>
  <c r="AP272" i="8"/>
  <c r="AJ272" i="8"/>
  <c r="AM272" i="8"/>
  <c r="AH272" i="8"/>
  <c r="AR272" i="8"/>
  <c r="AL272" i="8"/>
  <c r="AN272" i="8"/>
  <c r="AI272" i="8"/>
  <c r="AK272" i="8"/>
  <c r="V270" i="8"/>
  <c r="X270" i="8" s="1"/>
  <c r="AS272" i="8"/>
  <c r="AV272" i="8" s="1"/>
  <c r="O272" i="8"/>
  <c r="F275" i="8"/>
  <c r="D275" i="8"/>
  <c r="J274" i="8"/>
  <c r="K273" i="8"/>
  <c r="L273" i="8" s="1"/>
  <c r="G273" i="8" s="1"/>
  <c r="H273" i="8" s="1"/>
  <c r="N273" i="8"/>
  <c r="B278" i="8"/>
  <c r="Q271" i="8"/>
  <c r="P271" i="8"/>
  <c r="U271" i="8"/>
  <c r="AO271" i="8" s="1"/>
  <c r="R271" i="8"/>
  <c r="AC268" i="8"/>
  <c r="AD268" i="8" s="1"/>
  <c r="AG268" i="8"/>
  <c r="Z268" i="8"/>
  <c r="AF268" i="8"/>
  <c r="AT268" i="8" s="1"/>
  <c r="AU268" i="8" s="1"/>
  <c r="O771" i="9"/>
  <c r="Q771" i="9" s="1"/>
  <c r="P771" i="9"/>
  <c r="R771" i="9" s="1"/>
  <c r="A775" i="9"/>
  <c r="C774" i="9"/>
  <c r="D774" i="9" s="1"/>
  <c r="E774" i="9"/>
  <c r="F774" i="9" s="1"/>
  <c r="G773" i="9"/>
  <c r="N772" i="9"/>
  <c r="K272" i="9"/>
  <c r="I272" i="9"/>
  <c r="J272" i="9" s="1"/>
  <c r="G273" i="9"/>
  <c r="N271" i="9"/>
  <c r="P271" i="9" s="1"/>
  <c r="R271" i="9" s="1"/>
  <c r="L272" i="9"/>
  <c r="C274" i="9"/>
  <c r="D274" i="9" s="1"/>
  <c r="E274" i="9"/>
  <c r="F274" i="9" s="1"/>
  <c r="A275" i="9"/>
  <c r="I268" i="3" l="1"/>
  <c r="AI268" i="3"/>
  <c r="U262" i="3"/>
  <c r="V262" i="3" s="1"/>
  <c r="AD262" i="3" s="1"/>
  <c r="AJ262" i="3" s="1"/>
  <c r="AT262" i="3" s="1"/>
  <c r="AP259" i="3"/>
  <c r="AR260" i="3"/>
  <c r="AS260" i="3" s="1"/>
  <c r="AT259" i="3"/>
  <c r="AR259" i="3"/>
  <c r="AS259" i="3" s="1"/>
  <c r="N266" i="3"/>
  <c r="M266" i="3"/>
  <c r="V261" i="3"/>
  <c r="U264" i="3"/>
  <c r="V264" i="3" s="1"/>
  <c r="W264" i="3"/>
  <c r="AC265" i="3"/>
  <c r="AC264" i="3"/>
  <c r="L267" i="3"/>
  <c r="S263" i="3"/>
  <c r="W263" i="3"/>
  <c r="AC263" i="3"/>
  <c r="AH267" i="3"/>
  <c r="S265" i="3"/>
  <c r="T265" i="3" s="1"/>
  <c r="W265" i="3"/>
  <c r="AF268" i="3"/>
  <c r="AG268" i="3"/>
  <c r="AQ269" i="3"/>
  <c r="F270" i="3"/>
  <c r="AB270" i="3" s="1"/>
  <c r="AE269" i="3"/>
  <c r="AN269" i="3"/>
  <c r="AO269" i="3" s="1"/>
  <c r="H269" i="3"/>
  <c r="AN273" i="8"/>
  <c r="AL273" i="8"/>
  <c r="AR273" i="8"/>
  <c r="AM273" i="8"/>
  <c r="AK273" i="8"/>
  <c r="AH273" i="8"/>
  <c r="AI273" i="8"/>
  <c r="AJ273" i="8"/>
  <c r="AP273" i="8"/>
  <c r="AQ273" i="8"/>
  <c r="F276" i="8"/>
  <c r="K274" i="8"/>
  <c r="L274" i="8" s="1"/>
  <c r="G274" i="8" s="1"/>
  <c r="H274" i="8" s="1"/>
  <c r="N274" i="8"/>
  <c r="D276" i="8"/>
  <c r="J275" i="8"/>
  <c r="Q272" i="8"/>
  <c r="U272" i="8"/>
  <c r="AO272" i="8" s="1"/>
  <c r="P272" i="8"/>
  <c r="R272" i="8"/>
  <c r="O273" i="8"/>
  <c r="AS273" i="8"/>
  <c r="AV273" i="8" s="1"/>
  <c r="Z269" i="8"/>
  <c r="AC269" i="8"/>
  <c r="AD269" i="8" s="1"/>
  <c r="AG269" i="8"/>
  <c r="AF269" i="8"/>
  <c r="AT269" i="8" s="1"/>
  <c r="AU269" i="8" s="1"/>
  <c r="V271" i="8"/>
  <c r="X271" i="8" s="1"/>
  <c r="B279" i="8"/>
  <c r="AG270" i="8"/>
  <c r="AC270" i="8"/>
  <c r="AD270" i="8" s="1"/>
  <c r="AF270" i="8"/>
  <c r="AT270" i="8" s="1"/>
  <c r="AU270" i="8" s="1"/>
  <c r="Z270" i="8"/>
  <c r="O772" i="9"/>
  <c r="Q772" i="9" s="1"/>
  <c r="P772" i="9"/>
  <c r="R772" i="9" s="1"/>
  <c r="K773" i="9"/>
  <c r="L773" i="9" s="1"/>
  <c r="I773" i="9"/>
  <c r="J773" i="9" s="1"/>
  <c r="G774" i="9"/>
  <c r="A776" i="9"/>
  <c r="C775" i="9"/>
  <c r="D775" i="9" s="1"/>
  <c r="E775" i="9"/>
  <c r="F775" i="9" s="1"/>
  <c r="O271" i="9"/>
  <c r="Q271" i="9" s="1"/>
  <c r="K273" i="9"/>
  <c r="L273" i="9" s="1"/>
  <c r="I273" i="9"/>
  <c r="J273" i="9" s="1"/>
  <c r="N272" i="9"/>
  <c r="P272" i="9" s="1"/>
  <c r="R272" i="9" s="1"/>
  <c r="N273" i="9"/>
  <c r="P273" i="9" s="1"/>
  <c r="R273" i="9" s="1"/>
  <c r="G274" i="9"/>
  <c r="E275" i="9"/>
  <c r="F275" i="9" s="1"/>
  <c r="C275" i="9"/>
  <c r="D275" i="9" s="1"/>
  <c r="A276" i="9"/>
  <c r="I269" i="3" l="1"/>
  <c r="AI269" i="3"/>
  <c r="AD264" i="3"/>
  <c r="AD261" i="3"/>
  <c r="AJ261" i="3" s="1"/>
  <c r="AP262" i="3"/>
  <c r="N267" i="3"/>
  <c r="M267" i="3"/>
  <c r="AJ264" i="3"/>
  <c r="AP264" i="3" s="1"/>
  <c r="T263" i="3"/>
  <c r="U263" i="3"/>
  <c r="L268" i="3"/>
  <c r="AH268" i="3"/>
  <c r="U265" i="3"/>
  <c r="V265" i="3" s="1"/>
  <c r="AD265" i="3" s="1"/>
  <c r="O266" i="3"/>
  <c r="R266" i="3" s="1"/>
  <c r="Z266" i="3" s="1"/>
  <c r="AF269" i="3"/>
  <c r="AG269" i="3"/>
  <c r="AN270" i="3"/>
  <c r="AO270" i="3" s="1"/>
  <c r="AQ270" i="3"/>
  <c r="F271" i="3"/>
  <c r="AB271" i="3" s="1"/>
  <c r="AE270" i="3"/>
  <c r="H270" i="3"/>
  <c r="AP274" i="8"/>
  <c r="AH274" i="8"/>
  <c r="AL274" i="8"/>
  <c r="AN274" i="8"/>
  <c r="AR274" i="8"/>
  <c r="AI274" i="8"/>
  <c r="AJ274" i="8"/>
  <c r="AK274" i="8"/>
  <c r="AM274" i="8"/>
  <c r="AQ274" i="8"/>
  <c r="Q273" i="8"/>
  <c r="U273" i="8"/>
  <c r="AO273" i="8" s="1"/>
  <c r="R273" i="8"/>
  <c r="P273" i="8"/>
  <c r="K275" i="8"/>
  <c r="L275" i="8" s="1"/>
  <c r="G275" i="8" s="1"/>
  <c r="H275" i="8" s="1"/>
  <c r="N275" i="8"/>
  <c r="D277" i="8"/>
  <c r="J276" i="8"/>
  <c r="O274" i="8"/>
  <c r="B280" i="8"/>
  <c r="V272" i="8"/>
  <c r="X272" i="8" s="1"/>
  <c r="AS274" i="8"/>
  <c r="AV274" i="8" s="1"/>
  <c r="F277" i="8"/>
  <c r="G775" i="9"/>
  <c r="E776" i="9"/>
  <c r="F776" i="9" s="1"/>
  <c r="A777" i="9"/>
  <c r="C776" i="9"/>
  <c r="D776" i="9" s="1"/>
  <c r="G776" i="9" s="1"/>
  <c r="I774" i="9"/>
  <c r="J774" i="9" s="1"/>
  <c r="N774" i="9" s="1"/>
  <c r="K774" i="9"/>
  <c r="L774" i="9" s="1"/>
  <c r="N773" i="9"/>
  <c r="O272" i="9"/>
  <c r="Q272" i="9" s="1"/>
  <c r="O273" i="9"/>
  <c r="Q273" i="9" s="1"/>
  <c r="I274" i="9"/>
  <c r="K274" i="9"/>
  <c r="G275" i="9"/>
  <c r="L274" i="9"/>
  <c r="J274" i="9"/>
  <c r="C276" i="9"/>
  <c r="D276" i="9" s="1"/>
  <c r="E276" i="9"/>
  <c r="F276" i="9" s="1"/>
  <c r="A277" i="9"/>
  <c r="I270" i="3" l="1"/>
  <c r="AI270" i="3"/>
  <c r="AT264" i="3"/>
  <c r="AT261" i="3"/>
  <c r="AR261" i="3"/>
  <c r="AS261" i="3" s="1"/>
  <c r="AR262" i="3"/>
  <c r="AS262" i="3" s="1"/>
  <c r="AP261" i="3"/>
  <c r="O267" i="3"/>
  <c r="R267" i="3" s="1"/>
  <c r="N268" i="3"/>
  <c r="M268" i="3"/>
  <c r="S267" i="3"/>
  <c r="T267" i="3" s="1"/>
  <c r="W267" i="3"/>
  <c r="V263" i="3"/>
  <c r="AD263" i="3" s="1"/>
  <c r="S266" i="3"/>
  <c r="T266" i="3" s="1"/>
  <c r="AC266" i="3"/>
  <c r="AH269" i="3"/>
  <c r="AJ265" i="3"/>
  <c r="O268" i="3"/>
  <c r="R268" i="3" s="1"/>
  <c r="Z268" i="3" s="1"/>
  <c r="W266" i="3"/>
  <c r="U267" i="3"/>
  <c r="V267" i="3" s="1"/>
  <c r="AF270" i="3"/>
  <c r="AG270" i="3"/>
  <c r="AN271" i="3"/>
  <c r="AO271" i="3" s="1"/>
  <c r="AQ271" i="3"/>
  <c r="F272" i="3"/>
  <c r="AB272" i="3" s="1"/>
  <c r="H271" i="3"/>
  <c r="AE271" i="3"/>
  <c r="L269" i="3"/>
  <c r="AL275" i="8"/>
  <c r="AH275" i="8"/>
  <c r="AR275" i="8"/>
  <c r="AK275" i="8"/>
  <c r="AI275" i="8"/>
  <c r="AJ275" i="8"/>
  <c r="AM275" i="8"/>
  <c r="AN275" i="8"/>
  <c r="AP275" i="8"/>
  <c r="AQ275" i="8"/>
  <c r="B281" i="8"/>
  <c r="S274" i="8"/>
  <c r="P274" i="8"/>
  <c r="U274" i="8"/>
  <c r="AO274" i="8" s="1"/>
  <c r="R274" i="8"/>
  <c r="Q274" i="8"/>
  <c r="O275" i="8"/>
  <c r="F278" i="8"/>
  <c r="K276" i="8"/>
  <c r="L276" i="8" s="1"/>
  <c r="G276" i="8" s="1"/>
  <c r="H276" i="8" s="1"/>
  <c r="N276" i="8"/>
  <c r="D278" i="8"/>
  <c r="J277" i="8"/>
  <c r="AF271" i="8"/>
  <c r="AT271" i="8" s="1"/>
  <c r="AU271" i="8" s="1"/>
  <c r="AC271" i="8"/>
  <c r="AD271" i="8" s="1"/>
  <c r="Z271" i="8"/>
  <c r="AG271" i="8"/>
  <c r="AS275" i="8"/>
  <c r="AV275" i="8"/>
  <c r="V273" i="8"/>
  <c r="X273" i="8" s="1"/>
  <c r="O774" i="9"/>
  <c r="Q774" i="9" s="1"/>
  <c r="P774" i="9"/>
  <c r="R774" i="9" s="1"/>
  <c r="P773" i="9"/>
  <c r="R773" i="9" s="1"/>
  <c r="O773" i="9"/>
  <c r="Q773" i="9" s="1"/>
  <c r="I776" i="9"/>
  <c r="J776" i="9" s="1"/>
  <c r="K776" i="9"/>
  <c r="L776" i="9" s="1"/>
  <c r="C777" i="9"/>
  <c r="D777" i="9" s="1"/>
  <c r="A778" i="9"/>
  <c r="E777" i="9"/>
  <c r="F777" i="9" s="1"/>
  <c r="I775" i="9"/>
  <c r="J775" i="9" s="1"/>
  <c r="N775" i="9" s="1"/>
  <c r="K775" i="9"/>
  <c r="L775" i="9" s="1"/>
  <c r="I275" i="9"/>
  <c r="J275" i="9" s="1"/>
  <c r="K275" i="9"/>
  <c r="L275" i="9" s="1"/>
  <c r="N275" i="9" s="1"/>
  <c r="N274" i="9"/>
  <c r="P274" i="9" s="1"/>
  <c r="R274" i="9" s="1"/>
  <c r="S273" i="8" s="1"/>
  <c r="G276" i="9"/>
  <c r="E277" i="9"/>
  <c r="F277" i="9" s="1"/>
  <c r="C277" i="9"/>
  <c r="D277" i="9" s="1"/>
  <c r="A278" i="9"/>
  <c r="I271" i="3" l="1"/>
  <c r="AI271" i="3"/>
  <c r="AC267" i="3"/>
  <c r="Z267" i="3"/>
  <c r="U266" i="3"/>
  <c r="V266" i="3" s="1"/>
  <c r="M269" i="3"/>
  <c r="N269" i="3"/>
  <c r="AJ263" i="3"/>
  <c r="AH270" i="3"/>
  <c r="AP265" i="3"/>
  <c r="AT265" i="3"/>
  <c r="AR265" i="3"/>
  <c r="AS265" i="3" s="1"/>
  <c r="AE272" i="3"/>
  <c r="AQ272" i="3"/>
  <c r="AN272" i="3"/>
  <c r="AO272" i="3" s="1"/>
  <c r="F273" i="3"/>
  <c r="AB273" i="3" s="1"/>
  <c r="H272" i="3"/>
  <c r="AG271" i="3"/>
  <c r="AF271" i="3"/>
  <c r="L270" i="3"/>
  <c r="AH276" i="8"/>
  <c r="AI276" i="8"/>
  <c r="AJ276" i="8"/>
  <c r="AM276" i="8"/>
  <c r="AN276" i="8"/>
  <c r="AP276" i="8"/>
  <c r="AQ276" i="8"/>
  <c r="AR276" i="8"/>
  <c r="AK276" i="8"/>
  <c r="AL276" i="8"/>
  <c r="O276" i="8"/>
  <c r="F279" i="8"/>
  <c r="V274" i="8"/>
  <c r="X274" i="8" s="1"/>
  <c r="Q276" i="8"/>
  <c r="U276" i="8"/>
  <c r="AO276" i="8" s="1"/>
  <c r="R276" i="8"/>
  <c r="P276" i="8"/>
  <c r="S276" i="8"/>
  <c r="B282" i="8"/>
  <c r="K277" i="8"/>
  <c r="L277" i="8" s="1"/>
  <c r="G277" i="8" s="1"/>
  <c r="H277" i="8" s="1"/>
  <c r="N277" i="8"/>
  <c r="D279" i="8"/>
  <c r="J278" i="8"/>
  <c r="Z272" i="8"/>
  <c r="AC272" i="8"/>
  <c r="AD272" i="8" s="1"/>
  <c r="AG272" i="8"/>
  <c r="AF272" i="8"/>
  <c r="AT272" i="8" s="1"/>
  <c r="AU272" i="8" s="1"/>
  <c r="AS276" i="8"/>
  <c r="AV276" i="8"/>
  <c r="U275" i="8"/>
  <c r="AO275" i="8" s="1"/>
  <c r="P275" i="8"/>
  <c r="S275" i="8"/>
  <c r="Q275" i="8"/>
  <c r="R275" i="8"/>
  <c r="O775" i="9"/>
  <c r="Q775" i="9" s="1"/>
  <c r="P775" i="9"/>
  <c r="R775" i="9" s="1"/>
  <c r="G777" i="9"/>
  <c r="A779" i="9"/>
  <c r="C778" i="9"/>
  <c r="D778" i="9" s="1"/>
  <c r="E778" i="9"/>
  <c r="F778" i="9" s="1"/>
  <c r="N776" i="9"/>
  <c r="P275" i="9"/>
  <c r="R275" i="9" s="1"/>
  <c r="S272" i="8" s="1"/>
  <c r="O275" i="9"/>
  <c r="Q275" i="9" s="1"/>
  <c r="O274" i="9"/>
  <c r="Q274" i="9" s="1"/>
  <c r="I276" i="9"/>
  <c r="K276" i="9"/>
  <c r="G277" i="9"/>
  <c r="J276" i="9"/>
  <c r="L276" i="9"/>
  <c r="C278" i="9"/>
  <c r="D278" i="9" s="1"/>
  <c r="E278" i="9"/>
  <c r="F278" i="9" s="1"/>
  <c r="A279" i="9"/>
  <c r="I272" i="3" l="1"/>
  <c r="AI272" i="3"/>
  <c r="AD266" i="3"/>
  <c r="AJ266" i="3" s="1"/>
  <c r="AD267" i="3"/>
  <c r="AJ267" i="3" s="1"/>
  <c r="N270" i="3"/>
  <c r="M270" i="3"/>
  <c r="AR263" i="3"/>
  <c r="AS263" i="3" s="1"/>
  <c r="AT263" i="3"/>
  <c r="AP263" i="3"/>
  <c r="AR264" i="3"/>
  <c r="AS264" i="3" s="1"/>
  <c r="S268" i="3"/>
  <c r="W268" i="3"/>
  <c r="AC268" i="3"/>
  <c r="AH271" i="3"/>
  <c r="O269" i="3"/>
  <c r="R269" i="3" s="1"/>
  <c r="Z269" i="3" s="1"/>
  <c r="AF272" i="3"/>
  <c r="AG272" i="3"/>
  <c r="AN273" i="3"/>
  <c r="AO273" i="3" s="1"/>
  <c r="AE273" i="3"/>
  <c r="H273" i="3"/>
  <c r="AQ273" i="3"/>
  <c r="F274" i="3"/>
  <c r="AB274" i="3" s="1"/>
  <c r="L271" i="3"/>
  <c r="AJ277" i="8"/>
  <c r="AI277" i="8"/>
  <c r="AP277" i="8"/>
  <c r="AH277" i="8"/>
  <c r="AL277" i="8"/>
  <c r="AK277" i="8"/>
  <c r="AM277" i="8"/>
  <c r="AN277" i="8"/>
  <c r="AQ277" i="8"/>
  <c r="AR277" i="8"/>
  <c r="AS277" i="8"/>
  <c r="AV277" i="8" s="1"/>
  <c r="V275" i="8"/>
  <c r="X275" i="8" s="1"/>
  <c r="B283" i="8"/>
  <c r="V276" i="8"/>
  <c r="X276" i="8" s="1"/>
  <c r="F280" i="8"/>
  <c r="K278" i="8"/>
  <c r="L278" i="8" s="1"/>
  <c r="G278" i="8" s="1"/>
  <c r="H278" i="8" s="1"/>
  <c r="N278" i="8"/>
  <c r="AF273" i="8"/>
  <c r="AT273" i="8" s="1"/>
  <c r="AU273" i="8" s="1"/>
  <c r="Z273" i="8"/>
  <c r="AG273" i="8"/>
  <c r="AC273" i="8"/>
  <c r="AD273" i="8" s="1"/>
  <c r="O277" i="8"/>
  <c r="D280" i="8"/>
  <c r="J279" i="8"/>
  <c r="P776" i="9"/>
  <c r="R776" i="9" s="1"/>
  <c r="O776" i="9"/>
  <c r="Q776" i="9" s="1"/>
  <c r="G778" i="9"/>
  <c r="E779" i="9"/>
  <c r="F779" i="9" s="1"/>
  <c r="A780" i="9"/>
  <c r="C779" i="9"/>
  <c r="D779" i="9" s="1"/>
  <c r="G779" i="9" s="1"/>
  <c r="I777" i="9"/>
  <c r="J777" i="9" s="1"/>
  <c r="K777" i="9"/>
  <c r="L777" i="9" s="1"/>
  <c r="I277" i="9"/>
  <c r="J277" i="9" s="1"/>
  <c r="K277" i="9"/>
  <c r="L277" i="9" s="1"/>
  <c r="N276" i="9"/>
  <c r="P276" i="9" s="1"/>
  <c r="R276" i="9" s="1"/>
  <c r="S271" i="8" s="1"/>
  <c r="G278" i="9"/>
  <c r="C279" i="9"/>
  <c r="D279" i="9" s="1"/>
  <c r="E279" i="9"/>
  <c r="F279" i="9" s="1"/>
  <c r="A280" i="9"/>
  <c r="I273" i="3" l="1"/>
  <c r="AI273" i="3"/>
  <c r="AP267" i="3"/>
  <c r="AR267" i="3"/>
  <c r="AS267" i="3" s="1"/>
  <c r="AT267" i="3"/>
  <c r="AT266" i="3"/>
  <c r="AR266" i="3"/>
  <c r="AS266" i="3" s="1"/>
  <c r="AP266" i="3"/>
  <c r="N271" i="3"/>
  <c r="M271" i="3"/>
  <c r="AC269" i="3"/>
  <c r="T268" i="3"/>
  <c r="U268" i="3"/>
  <c r="AH272" i="3"/>
  <c r="L272" i="3"/>
  <c r="AF273" i="3"/>
  <c r="AG273" i="3"/>
  <c r="AQ274" i="3"/>
  <c r="F275" i="3"/>
  <c r="AB275" i="3" s="1"/>
  <c r="AE274" i="3"/>
  <c r="H274" i="3"/>
  <c r="AN274" i="3"/>
  <c r="AO274" i="3" s="1"/>
  <c r="O270" i="3"/>
  <c r="R270" i="3" s="1"/>
  <c r="Z270" i="3" s="1"/>
  <c r="W269" i="3"/>
  <c r="S269" i="3"/>
  <c r="T269" i="3" s="1"/>
  <c r="AN278" i="8"/>
  <c r="AH278" i="8"/>
  <c r="AJ278" i="8"/>
  <c r="AM278" i="8"/>
  <c r="AI278" i="8"/>
  <c r="AP278" i="8"/>
  <c r="AQ278" i="8"/>
  <c r="AR278" i="8"/>
  <c r="AK278" i="8"/>
  <c r="AL278" i="8"/>
  <c r="O278" i="8"/>
  <c r="S278" i="8" s="1"/>
  <c r="K279" i="8"/>
  <c r="L279" i="8" s="1"/>
  <c r="G279" i="8" s="1"/>
  <c r="H279" i="8" s="1"/>
  <c r="N279" i="8"/>
  <c r="S277" i="8"/>
  <c r="Q277" i="8"/>
  <c r="R277" i="8"/>
  <c r="P277" i="8"/>
  <c r="U277" i="8"/>
  <c r="AO277" i="8" s="1"/>
  <c r="D281" i="8"/>
  <c r="J280" i="8"/>
  <c r="B284" i="8"/>
  <c r="F281" i="8"/>
  <c r="AS278" i="8"/>
  <c r="AV278" i="8" s="1"/>
  <c r="AG274" i="8"/>
  <c r="Z274" i="8"/>
  <c r="AC274" i="8"/>
  <c r="AD274" i="8" s="1"/>
  <c r="AF274" i="8"/>
  <c r="AT274" i="8" s="1"/>
  <c r="AU274" i="8" s="1"/>
  <c r="N777" i="9"/>
  <c r="I779" i="9"/>
  <c r="J779" i="9" s="1"/>
  <c r="K779" i="9"/>
  <c r="L779" i="9" s="1"/>
  <c r="C780" i="9"/>
  <c r="D780" i="9" s="1"/>
  <c r="G780" i="9" s="1"/>
  <c r="E780" i="9"/>
  <c r="F780" i="9" s="1"/>
  <c r="A781" i="9"/>
  <c r="I778" i="9"/>
  <c r="J778" i="9" s="1"/>
  <c r="K778" i="9"/>
  <c r="L778" i="9" s="1"/>
  <c r="O276" i="9"/>
  <c r="Q276" i="9" s="1"/>
  <c r="I278" i="9"/>
  <c r="K278" i="9"/>
  <c r="N277" i="9"/>
  <c r="P277" i="9" s="1"/>
  <c r="R277" i="9" s="1"/>
  <c r="S270" i="8" s="1"/>
  <c r="J278" i="9"/>
  <c r="L278" i="9"/>
  <c r="G279" i="9"/>
  <c r="E280" i="9"/>
  <c r="F280" i="9" s="1"/>
  <c r="C280" i="9"/>
  <c r="D280" i="9" s="1"/>
  <c r="A281" i="9"/>
  <c r="I274" i="3" l="1"/>
  <c r="AI274" i="3"/>
  <c r="M272" i="3"/>
  <c r="N272" i="3"/>
  <c r="V268" i="3"/>
  <c r="AC270" i="3"/>
  <c r="AH273" i="3"/>
  <c r="U269" i="3"/>
  <c r="V269" i="3" s="1"/>
  <c r="AD269" i="3" s="1"/>
  <c r="H275" i="3"/>
  <c r="AN275" i="3"/>
  <c r="AO275" i="3" s="1"/>
  <c r="AQ275" i="3"/>
  <c r="AE275" i="3"/>
  <c r="F276" i="3"/>
  <c r="AB276" i="3" s="1"/>
  <c r="W270" i="3"/>
  <c r="S270" i="3"/>
  <c r="T270" i="3" s="1"/>
  <c r="AG274" i="3"/>
  <c r="AF274" i="3"/>
  <c r="L273" i="3"/>
  <c r="O271" i="3"/>
  <c r="R271" i="3" s="1"/>
  <c r="Z271" i="3" s="1"/>
  <c r="AH279" i="8"/>
  <c r="AK279" i="8"/>
  <c r="AQ279" i="8"/>
  <c r="AP279" i="8"/>
  <c r="AR279" i="8"/>
  <c r="AI279" i="8"/>
  <c r="AJ279" i="8"/>
  <c r="AL279" i="8"/>
  <c r="AM279" i="8"/>
  <c r="AN279" i="8"/>
  <c r="U278" i="8"/>
  <c r="AO278" i="8" s="1"/>
  <c r="R278" i="8"/>
  <c r="P278" i="8"/>
  <c r="Q278" i="8"/>
  <c r="O279" i="8"/>
  <c r="U279" i="8" s="1"/>
  <c r="AO279" i="8" s="1"/>
  <c r="Z275" i="8"/>
  <c r="AF275" i="8"/>
  <c r="AT275" i="8" s="1"/>
  <c r="AU275" i="8" s="1"/>
  <c r="AG275" i="8"/>
  <c r="AC275" i="8"/>
  <c r="AD275" i="8" s="1"/>
  <c r="F282" i="8"/>
  <c r="B285" i="8"/>
  <c r="D282" i="8"/>
  <c r="J281" i="8"/>
  <c r="K280" i="8"/>
  <c r="L280" i="8" s="1"/>
  <c r="G280" i="8" s="1"/>
  <c r="H280" i="8" s="1"/>
  <c r="N280" i="8"/>
  <c r="V277" i="8"/>
  <c r="X277" i="8" s="1"/>
  <c r="AS279" i="8"/>
  <c r="AV279" i="8" s="1"/>
  <c r="AC276" i="8"/>
  <c r="AD276" i="8" s="1"/>
  <c r="AG276" i="8"/>
  <c r="AF276" i="8"/>
  <c r="AT276" i="8" s="1"/>
  <c r="AU276" i="8" s="1"/>
  <c r="Z276" i="8"/>
  <c r="I780" i="9"/>
  <c r="J780" i="9" s="1"/>
  <c r="K780" i="9"/>
  <c r="L780" i="9" s="1"/>
  <c r="N778" i="9"/>
  <c r="C781" i="9"/>
  <c r="D781" i="9" s="1"/>
  <c r="E781" i="9"/>
  <c r="F781" i="9" s="1"/>
  <c r="A782" i="9"/>
  <c r="N779" i="9"/>
  <c r="O777" i="9"/>
  <c r="Q777" i="9" s="1"/>
  <c r="P777" i="9"/>
  <c r="R777" i="9" s="1"/>
  <c r="O277" i="9"/>
  <c r="Q277" i="9" s="1"/>
  <c r="I279" i="9"/>
  <c r="K279" i="9"/>
  <c r="L279" i="9" s="1"/>
  <c r="G280" i="9"/>
  <c r="J279" i="9"/>
  <c r="N278" i="9"/>
  <c r="P278" i="9" s="1"/>
  <c r="R278" i="9" s="1"/>
  <c r="S269" i="8" s="1"/>
  <c r="E281" i="9"/>
  <c r="F281" i="9" s="1"/>
  <c r="C281" i="9"/>
  <c r="D281" i="9" s="1"/>
  <c r="A282" i="9"/>
  <c r="I275" i="3" l="1"/>
  <c r="AI275" i="3"/>
  <c r="AD268" i="3"/>
  <c r="AJ268" i="3" s="1"/>
  <c r="N273" i="3"/>
  <c r="M273" i="3"/>
  <c r="O272" i="3"/>
  <c r="R272" i="3" s="1"/>
  <c r="AC271" i="3"/>
  <c r="AH274" i="3"/>
  <c r="U270" i="3"/>
  <c r="V270" i="3" s="1"/>
  <c r="AD270" i="3" s="1"/>
  <c r="AJ269" i="3"/>
  <c r="S271" i="3"/>
  <c r="T271" i="3" s="1"/>
  <c r="W271" i="3"/>
  <c r="S272" i="3"/>
  <c r="T272" i="3" s="1"/>
  <c r="W272" i="3"/>
  <c r="AG275" i="3"/>
  <c r="AF275" i="3"/>
  <c r="L274" i="3"/>
  <c r="H276" i="3"/>
  <c r="AN276" i="3"/>
  <c r="AO276" i="3" s="1"/>
  <c r="AQ276" i="3"/>
  <c r="F277" i="3"/>
  <c r="AB277" i="3" s="1"/>
  <c r="AE276" i="3"/>
  <c r="Q279" i="8"/>
  <c r="AQ280" i="8"/>
  <c r="AM280" i="8"/>
  <c r="AH280" i="8"/>
  <c r="AK280" i="8"/>
  <c r="AI280" i="8"/>
  <c r="AN280" i="8"/>
  <c r="AR280" i="8"/>
  <c r="AJ280" i="8"/>
  <c r="AL280" i="8"/>
  <c r="AP280" i="8"/>
  <c r="P279" i="8"/>
  <c r="R279" i="8"/>
  <c r="S279" i="8"/>
  <c r="V278" i="8"/>
  <c r="X278" i="8" s="1"/>
  <c r="AS280" i="8"/>
  <c r="AV280" i="8"/>
  <c r="D283" i="8"/>
  <c r="J282" i="8"/>
  <c r="B286" i="8"/>
  <c r="V279" i="8"/>
  <c r="X279" i="8" s="1"/>
  <c r="K281" i="8"/>
  <c r="L281" i="8" s="1"/>
  <c r="G281" i="8" s="1"/>
  <c r="H281" i="8" s="1"/>
  <c r="N281" i="8"/>
  <c r="F283" i="8"/>
  <c r="O280" i="8"/>
  <c r="O779" i="9"/>
  <c r="Q779" i="9" s="1"/>
  <c r="P779" i="9"/>
  <c r="R779" i="9" s="1"/>
  <c r="C782" i="9"/>
  <c r="D782" i="9" s="1"/>
  <c r="G782" i="9" s="1"/>
  <c r="A783" i="9"/>
  <c r="E782" i="9"/>
  <c r="F782" i="9" s="1"/>
  <c r="G781" i="9"/>
  <c r="O778" i="9"/>
  <c r="Q778" i="9" s="1"/>
  <c r="P778" i="9"/>
  <c r="R778" i="9" s="1"/>
  <c r="N780" i="9"/>
  <c r="O278" i="9"/>
  <c r="Q278" i="9" s="1"/>
  <c r="G281" i="9"/>
  <c r="I281" i="9"/>
  <c r="K281" i="9"/>
  <c r="I280" i="9"/>
  <c r="J280" i="9" s="1"/>
  <c r="K280" i="9"/>
  <c r="L280" i="9" s="1"/>
  <c r="N279" i="9"/>
  <c r="P279" i="9" s="1"/>
  <c r="R279" i="9" s="1"/>
  <c r="S268" i="8" s="1"/>
  <c r="J281" i="9"/>
  <c r="L281" i="9"/>
  <c r="N280" i="9"/>
  <c r="P280" i="9" s="1"/>
  <c r="R280" i="9" s="1"/>
  <c r="S267" i="8" s="1"/>
  <c r="C282" i="9"/>
  <c r="D282" i="9" s="1"/>
  <c r="E282" i="9"/>
  <c r="F282" i="9" s="1"/>
  <c r="A283" i="9"/>
  <c r="I276" i="3" l="1"/>
  <c r="AI276" i="3"/>
  <c r="AT268" i="3"/>
  <c r="AP268" i="3"/>
  <c r="AR268" i="3"/>
  <c r="AS268" i="3" s="1"/>
  <c r="AC272" i="3"/>
  <c r="Z272" i="3"/>
  <c r="N274" i="3"/>
  <c r="M274" i="3"/>
  <c r="AT269" i="3"/>
  <c r="AR269" i="3"/>
  <c r="AS269" i="3" s="1"/>
  <c r="AP269" i="3"/>
  <c r="AH275" i="3"/>
  <c r="U272" i="3"/>
  <c r="V272" i="3" s="1"/>
  <c r="AD272" i="3" s="1"/>
  <c r="AJ270" i="3"/>
  <c r="L275" i="3"/>
  <c r="AF276" i="3"/>
  <c r="AG276" i="3"/>
  <c r="AE277" i="3"/>
  <c r="AN277" i="3"/>
  <c r="AO277" i="3" s="1"/>
  <c r="F278" i="3"/>
  <c r="AB278" i="3" s="1"/>
  <c r="AQ277" i="3"/>
  <c r="H277" i="3"/>
  <c r="U271" i="3"/>
  <c r="V271" i="3" s="1"/>
  <c r="AD271" i="3" s="1"/>
  <c r="O273" i="3"/>
  <c r="R273" i="3" s="1"/>
  <c r="Z273" i="3" s="1"/>
  <c r="AL281" i="8"/>
  <c r="AR281" i="8"/>
  <c r="AH281" i="8"/>
  <c r="AI281" i="8"/>
  <c r="AJ281" i="8"/>
  <c r="AK281" i="8"/>
  <c r="AM281" i="8"/>
  <c r="AN281" i="8"/>
  <c r="AP281" i="8"/>
  <c r="AQ281" i="8"/>
  <c r="O281" i="8"/>
  <c r="Q281" i="8" s="1"/>
  <c r="B287" i="8"/>
  <c r="K282" i="8"/>
  <c r="L282" i="8" s="1"/>
  <c r="G282" i="8" s="1"/>
  <c r="H282" i="8" s="1"/>
  <c r="N282" i="8"/>
  <c r="D284" i="8"/>
  <c r="J283" i="8"/>
  <c r="AS281" i="8"/>
  <c r="AV281" i="8"/>
  <c r="AG278" i="8"/>
  <c r="AF278" i="8"/>
  <c r="AT278" i="8" s="1"/>
  <c r="AU278" i="8" s="1"/>
  <c r="AC278" i="8"/>
  <c r="AD278" i="8" s="1"/>
  <c r="Z278" i="8"/>
  <c r="S280" i="8"/>
  <c r="R280" i="8"/>
  <c r="U280" i="8"/>
  <c r="AO280" i="8" s="1"/>
  <c r="P280" i="8"/>
  <c r="Q280" i="8"/>
  <c r="F284" i="8"/>
  <c r="AG277" i="8"/>
  <c r="AF277" i="8"/>
  <c r="AT277" i="8" s="1"/>
  <c r="AU277" i="8" s="1"/>
  <c r="Z277" i="8"/>
  <c r="AC277" i="8"/>
  <c r="AD277" i="8" s="1"/>
  <c r="O780" i="9"/>
  <c r="Q780" i="9" s="1"/>
  <c r="P780" i="9"/>
  <c r="R780" i="9" s="1"/>
  <c r="I782" i="9"/>
  <c r="J782" i="9" s="1"/>
  <c r="N782" i="9" s="1"/>
  <c r="K782" i="9"/>
  <c r="L782" i="9" s="1"/>
  <c r="K781" i="9"/>
  <c r="L781" i="9" s="1"/>
  <c r="I781" i="9"/>
  <c r="J781" i="9" s="1"/>
  <c r="N781" i="9" s="1"/>
  <c r="A784" i="9"/>
  <c r="C783" i="9"/>
  <c r="D783" i="9" s="1"/>
  <c r="G783" i="9" s="1"/>
  <c r="E783" i="9"/>
  <c r="F783" i="9" s="1"/>
  <c r="O279" i="9"/>
  <c r="Q279" i="9" s="1"/>
  <c r="O280" i="9"/>
  <c r="Q280" i="9" s="1"/>
  <c r="N281" i="9"/>
  <c r="P281" i="9" s="1"/>
  <c r="R281" i="9" s="1"/>
  <c r="S266" i="8" s="1"/>
  <c r="G282" i="9"/>
  <c r="E283" i="9"/>
  <c r="F283" i="9" s="1"/>
  <c r="C283" i="9"/>
  <c r="D283" i="9" s="1"/>
  <c r="G283" i="9" s="1"/>
  <c r="A284" i="9"/>
  <c r="I277" i="3" l="1"/>
  <c r="AI277" i="3"/>
  <c r="N275" i="3"/>
  <c r="M275" i="3"/>
  <c r="AC273" i="3"/>
  <c r="AP270" i="3"/>
  <c r="AR270" i="3"/>
  <c r="AS270" i="3" s="1"/>
  <c r="AT270" i="3"/>
  <c r="AJ272" i="3"/>
  <c r="AJ271" i="3"/>
  <c r="W273" i="3"/>
  <c r="S273" i="3"/>
  <c r="T273" i="3" s="1"/>
  <c r="AF277" i="3"/>
  <c r="AG277" i="3"/>
  <c r="AE278" i="3"/>
  <c r="H278" i="3"/>
  <c r="F279" i="3"/>
  <c r="AB279" i="3" s="1"/>
  <c r="AN278" i="3"/>
  <c r="AO278" i="3" s="1"/>
  <c r="AQ278" i="3"/>
  <c r="L276" i="3"/>
  <c r="AH276" i="3"/>
  <c r="O274" i="3"/>
  <c r="R274" i="3" s="1"/>
  <c r="Z274" i="3" s="1"/>
  <c r="U281" i="8"/>
  <c r="AO281" i="8" s="1"/>
  <c r="P281" i="8"/>
  <c r="O282" i="8"/>
  <c r="R281" i="8"/>
  <c r="S281" i="8"/>
  <c r="AL282" i="8"/>
  <c r="AH282" i="8"/>
  <c r="AM282" i="8"/>
  <c r="AP282" i="8"/>
  <c r="AR282" i="8"/>
  <c r="AJ282" i="8"/>
  <c r="AI282" i="8"/>
  <c r="AK282" i="8"/>
  <c r="AN282" i="8"/>
  <c r="AQ282" i="8"/>
  <c r="V280" i="8"/>
  <c r="X280" i="8" s="1"/>
  <c r="D285" i="8"/>
  <c r="J284" i="8"/>
  <c r="K283" i="8"/>
  <c r="L283" i="8" s="1"/>
  <c r="G283" i="8" s="1"/>
  <c r="H283" i="8" s="1"/>
  <c r="N283" i="8"/>
  <c r="AG279" i="8"/>
  <c r="AC279" i="8"/>
  <c r="AD279" i="8" s="1"/>
  <c r="Z279" i="8"/>
  <c r="AF279" i="8"/>
  <c r="AT279" i="8" s="1"/>
  <c r="AU279" i="8" s="1"/>
  <c r="S282" i="8"/>
  <c r="U282" i="8"/>
  <c r="AO282" i="8" s="1"/>
  <c r="Q282" i="8"/>
  <c r="P282" i="8"/>
  <c r="R282" i="8"/>
  <c r="B288" i="8"/>
  <c r="V281" i="8"/>
  <c r="X281" i="8" s="1"/>
  <c r="F285" i="8"/>
  <c r="AS282" i="8"/>
  <c r="AV282" i="8"/>
  <c r="K783" i="9"/>
  <c r="L783" i="9" s="1"/>
  <c r="I783" i="9"/>
  <c r="J783" i="9" s="1"/>
  <c r="N783" i="9" s="1"/>
  <c r="A785" i="9"/>
  <c r="E784" i="9"/>
  <c r="F784" i="9" s="1"/>
  <c r="C784" i="9"/>
  <c r="D784" i="9" s="1"/>
  <c r="G784" i="9" s="1"/>
  <c r="P782" i="9"/>
  <c r="R782" i="9" s="1"/>
  <c r="O782" i="9"/>
  <c r="Q782" i="9" s="1"/>
  <c r="P781" i="9"/>
  <c r="R781" i="9" s="1"/>
  <c r="O781" i="9"/>
  <c r="Q781" i="9" s="1"/>
  <c r="O281" i="9"/>
  <c r="Q281" i="9" s="1"/>
  <c r="K283" i="9"/>
  <c r="I283" i="9"/>
  <c r="J283" i="9" s="1"/>
  <c r="K282" i="9"/>
  <c r="I282" i="9"/>
  <c r="L283" i="9"/>
  <c r="J282" i="9"/>
  <c r="L282" i="9"/>
  <c r="E284" i="9"/>
  <c r="F284" i="9" s="1"/>
  <c r="C284" i="9"/>
  <c r="D284" i="9" s="1"/>
  <c r="A285" i="9"/>
  <c r="I278" i="3" l="1"/>
  <c r="AI278" i="3"/>
  <c r="M276" i="3"/>
  <c r="N276" i="3"/>
  <c r="AC274" i="3"/>
  <c r="U273" i="3"/>
  <c r="V273" i="3" s="1"/>
  <c r="AD273" i="3" s="1"/>
  <c r="L277" i="3"/>
  <c r="AT271" i="3"/>
  <c r="AR271" i="3"/>
  <c r="AS271" i="3" s="1"/>
  <c r="AP271" i="3"/>
  <c r="AT272" i="3"/>
  <c r="AP272" i="3"/>
  <c r="AR272" i="3"/>
  <c r="AS272" i="3" s="1"/>
  <c r="AF278" i="3"/>
  <c r="AG278" i="3"/>
  <c r="S274" i="3"/>
  <c r="T274" i="3" s="1"/>
  <c r="W274" i="3"/>
  <c r="AQ279" i="3"/>
  <c r="AN279" i="3"/>
  <c r="AO279" i="3" s="1"/>
  <c r="H279" i="3"/>
  <c r="F280" i="3"/>
  <c r="AB280" i="3" s="1"/>
  <c r="AE279" i="3"/>
  <c r="AH277" i="3"/>
  <c r="O275" i="3"/>
  <c r="R275" i="3" s="1"/>
  <c r="Z275" i="3" s="1"/>
  <c r="AM283" i="8"/>
  <c r="AL283" i="8"/>
  <c r="AN283" i="8"/>
  <c r="AJ283" i="8"/>
  <c r="AP283" i="8"/>
  <c r="AK283" i="8"/>
  <c r="AQ283" i="8"/>
  <c r="AR283" i="8"/>
  <c r="AH283" i="8"/>
  <c r="AI283" i="8"/>
  <c r="O283" i="8"/>
  <c r="S283" i="8" s="1"/>
  <c r="V282" i="8"/>
  <c r="X282" i="8" s="1"/>
  <c r="AS283" i="8"/>
  <c r="AV283" i="8" s="1"/>
  <c r="B289" i="8"/>
  <c r="R283" i="8"/>
  <c r="Q283" i="8"/>
  <c r="F286" i="8"/>
  <c r="K284" i="8"/>
  <c r="L284" i="8" s="1"/>
  <c r="G284" i="8" s="1"/>
  <c r="H284" i="8" s="1"/>
  <c r="N284" i="8"/>
  <c r="D286" i="8"/>
  <c r="J285" i="8"/>
  <c r="O783" i="9"/>
  <c r="Q783" i="9" s="1"/>
  <c r="P783" i="9"/>
  <c r="R783" i="9" s="1"/>
  <c r="I784" i="9"/>
  <c r="J784" i="9" s="1"/>
  <c r="K784" i="9"/>
  <c r="L784" i="9" s="1"/>
  <c r="C785" i="9"/>
  <c r="D785" i="9" s="1"/>
  <c r="E785" i="9"/>
  <c r="F785" i="9" s="1"/>
  <c r="A786" i="9"/>
  <c r="G284" i="9"/>
  <c r="N283" i="9"/>
  <c r="I284" i="9"/>
  <c r="J284" i="9" s="1"/>
  <c r="K284" i="9"/>
  <c r="L284" i="9"/>
  <c r="N282" i="9"/>
  <c r="P282" i="9" s="1"/>
  <c r="R282" i="9" s="1"/>
  <c r="S265" i="8" s="1"/>
  <c r="C285" i="9"/>
  <c r="D285" i="9" s="1"/>
  <c r="E285" i="9"/>
  <c r="F285" i="9" s="1"/>
  <c r="A286" i="9"/>
  <c r="P283" i="8" l="1"/>
  <c r="I279" i="3"/>
  <c r="AI279" i="3"/>
  <c r="U283" i="8"/>
  <c r="AO283" i="8" s="1"/>
  <c r="L278" i="3"/>
  <c r="N278" i="3" s="1"/>
  <c r="M277" i="3"/>
  <c r="N277" i="3"/>
  <c r="AH278" i="3"/>
  <c r="AC275" i="3"/>
  <c r="U274" i="3"/>
  <c r="V274" i="3" s="1"/>
  <c r="AD274" i="3" s="1"/>
  <c r="AJ273" i="3"/>
  <c r="O276" i="3"/>
  <c r="R276" i="3" s="1"/>
  <c r="Z276" i="3" s="1"/>
  <c r="AQ280" i="3"/>
  <c r="H280" i="3"/>
  <c r="AE280" i="3"/>
  <c r="F281" i="3"/>
  <c r="AB281" i="3" s="1"/>
  <c r="AN280" i="3"/>
  <c r="AO280" i="3" s="1"/>
  <c r="O277" i="3"/>
  <c r="R277" i="3" s="1"/>
  <c r="Z277" i="3" s="1"/>
  <c r="W275" i="3"/>
  <c r="S275" i="3"/>
  <c r="T275" i="3" s="1"/>
  <c r="AG279" i="3"/>
  <c r="AF279" i="3"/>
  <c r="AK284" i="8"/>
  <c r="AH284" i="8"/>
  <c r="AN284" i="8"/>
  <c r="AI284" i="8"/>
  <c r="AM284" i="8"/>
  <c r="AP284" i="8"/>
  <c r="AQ284" i="8"/>
  <c r="AJ284" i="8"/>
  <c r="AL284" i="8"/>
  <c r="AR284" i="8"/>
  <c r="AF280" i="8"/>
  <c r="AT280" i="8" s="1"/>
  <c r="AU280" i="8" s="1"/>
  <c r="Z280" i="8"/>
  <c r="AG280" i="8"/>
  <c r="AC280" i="8"/>
  <c r="AD280" i="8" s="1"/>
  <c r="K285" i="8"/>
  <c r="L285" i="8" s="1"/>
  <c r="G285" i="8" s="1"/>
  <c r="H285" i="8" s="1"/>
  <c r="N285" i="8"/>
  <c r="AS284" i="8"/>
  <c r="AV284" i="8" s="1"/>
  <c r="D287" i="8"/>
  <c r="J286" i="8"/>
  <c r="AC281" i="8"/>
  <c r="AD281" i="8" s="1"/>
  <c r="AG281" i="8"/>
  <c r="AF281" i="8"/>
  <c r="AT281" i="8" s="1"/>
  <c r="AU281" i="8" s="1"/>
  <c r="Z281" i="8"/>
  <c r="B290" i="8"/>
  <c r="O284" i="8"/>
  <c r="F287" i="8"/>
  <c r="V283" i="8"/>
  <c r="X283" i="8" s="1"/>
  <c r="E786" i="9"/>
  <c r="F786" i="9" s="1"/>
  <c r="A787" i="9"/>
  <c r="C786" i="9"/>
  <c r="D786" i="9" s="1"/>
  <c r="G786" i="9" s="1"/>
  <c r="G785" i="9"/>
  <c r="N784" i="9"/>
  <c r="P283" i="9"/>
  <c r="R283" i="9" s="1"/>
  <c r="S264" i="8" s="1"/>
  <c r="O282" i="9"/>
  <c r="Q282" i="9" s="1"/>
  <c r="O283" i="9"/>
  <c r="Q283" i="9" s="1"/>
  <c r="N284" i="9"/>
  <c r="P284" i="9" s="1"/>
  <c r="R284" i="9" s="1"/>
  <c r="S263" i="8" s="1"/>
  <c r="G285" i="9"/>
  <c r="C286" i="9"/>
  <c r="D286" i="9" s="1"/>
  <c r="E286" i="9"/>
  <c r="F286" i="9" s="1"/>
  <c r="A287" i="9"/>
  <c r="I280" i="3" l="1"/>
  <c r="AI280" i="3"/>
  <c r="M278" i="3"/>
  <c r="O278" i="3" s="1"/>
  <c r="R278" i="3" s="1"/>
  <c r="Z278" i="3" s="1"/>
  <c r="AC277" i="3"/>
  <c r="AC276" i="3"/>
  <c r="AJ274" i="3"/>
  <c r="AH279" i="3"/>
  <c r="AR273" i="3"/>
  <c r="AS273" i="3" s="1"/>
  <c r="AP273" i="3"/>
  <c r="AT273" i="3"/>
  <c r="U275" i="3"/>
  <c r="V275" i="3" s="1"/>
  <c r="AD275" i="3" s="1"/>
  <c r="S277" i="3"/>
  <c r="T277" i="3" s="1"/>
  <c r="W277" i="3"/>
  <c r="AG280" i="3"/>
  <c r="AF280" i="3"/>
  <c r="L279" i="3"/>
  <c r="W276" i="3"/>
  <c r="S276" i="3"/>
  <c r="T276" i="3" s="1"/>
  <c r="AQ281" i="3"/>
  <c r="AE281" i="3"/>
  <c r="AN281" i="3"/>
  <c r="AO281" i="3" s="1"/>
  <c r="H281" i="3"/>
  <c r="F282" i="3"/>
  <c r="AB282" i="3" s="1"/>
  <c r="AR285" i="8"/>
  <c r="AM285" i="8"/>
  <c r="AP285" i="8"/>
  <c r="AQ285" i="8"/>
  <c r="AJ285" i="8"/>
  <c r="AL285" i="8"/>
  <c r="AN285" i="8"/>
  <c r="AH285" i="8"/>
  <c r="AI285" i="8"/>
  <c r="AK285" i="8"/>
  <c r="O285" i="8"/>
  <c r="R285" i="8" s="1"/>
  <c r="D288" i="8"/>
  <c r="J287" i="8"/>
  <c r="F288" i="8"/>
  <c r="S284" i="8"/>
  <c r="R284" i="8"/>
  <c r="U284" i="8"/>
  <c r="AO284" i="8" s="1"/>
  <c r="P284" i="8"/>
  <c r="Q284" i="8"/>
  <c r="B291" i="8"/>
  <c r="AS285" i="8"/>
  <c r="AV285" i="8" s="1"/>
  <c r="AC282" i="8"/>
  <c r="AD282" i="8" s="1"/>
  <c r="AG282" i="8"/>
  <c r="AF282" i="8"/>
  <c r="AT282" i="8" s="1"/>
  <c r="AU282" i="8" s="1"/>
  <c r="Z282" i="8"/>
  <c r="K286" i="8"/>
  <c r="L286" i="8" s="1"/>
  <c r="G286" i="8" s="1"/>
  <c r="H286" i="8" s="1"/>
  <c r="N286" i="8"/>
  <c r="I785" i="9"/>
  <c r="J785" i="9" s="1"/>
  <c r="K785" i="9"/>
  <c r="L785" i="9" s="1"/>
  <c r="O784" i="9"/>
  <c r="Q784" i="9" s="1"/>
  <c r="P784" i="9"/>
  <c r="R784" i="9" s="1"/>
  <c r="I786" i="9"/>
  <c r="J786" i="9" s="1"/>
  <c r="K786" i="9"/>
  <c r="L786" i="9" s="1"/>
  <c r="A788" i="9"/>
  <c r="E787" i="9"/>
  <c r="F787" i="9" s="1"/>
  <c r="C787" i="9"/>
  <c r="D787" i="9" s="1"/>
  <c r="G787" i="9" s="1"/>
  <c r="O284" i="9"/>
  <c r="Q284" i="9" s="1"/>
  <c r="K285" i="9"/>
  <c r="I285" i="9"/>
  <c r="J285" i="9" s="1"/>
  <c r="L285" i="9"/>
  <c r="G286" i="9"/>
  <c r="E287" i="9"/>
  <c r="F287" i="9" s="1"/>
  <c r="C287" i="9"/>
  <c r="D287" i="9" s="1"/>
  <c r="A288" i="9"/>
  <c r="I281" i="3" l="1"/>
  <c r="AI281" i="3"/>
  <c r="P285" i="8"/>
  <c r="AH280" i="3"/>
  <c r="N279" i="3"/>
  <c r="M279" i="3"/>
  <c r="AC278" i="3"/>
  <c r="AP274" i="3"/>
  <c r="AT274" i="3"/>
  <c r="AR274" i="3"/>
  <c r="AS274" i="3" s="1"/>
  <c r="U276" i="3"/>
  <c r="V276" i="3" s="1"/>
  <c r="AD276" i="3" s="1"/>
  <c r="AJ275" i="3"/>
  <c r="U277" i="3"/>
  <c r="V277" i="3" s="1"/>
  <c r="AD277" i="3" s="1"/>
  <c r="AE282" i="3"/>
  <c r="AQ282" i="3"/>
  <c r="H282" i="3"/>
  <c r="F283" i="3"/>
  <c r="AB283" i="3" s="1"/>
  <c r="AN282" i="3"/>
  <c r="AO282" i="3" s="1"/>
  <c r="L280" i="3"/>
  <c r="AF281" i="3"/>
  <c r="AG281" i="3"/>
  <c r="W278" i="3"/>
  <c r="S278" i="3"/>
  <c r="T278" i="3" s="1"/>
  <c r="AI286" i="8"/>
  <c r="AN286" i="8"/>
  <c r="AJ286" i="8"/>
  <c r="AH286" i="8"/>
  <c r="AM286" i="8"/>
  <c r="AQ286" i="8"/>
  <c r="AR286" i="8"/>
  <c r="AK286" i="8"/>
  <c r="AL286" i="8"/>
  <c r="AP286" i="8"/>
  <c r="Q285" i="8"/>
  <c r="S285" i="8"/>
  <c r="U285" i="8"/>
  <c r="AO285" i="8" s="1"/>
  <c r="B292" i="8"/>
  <c r="AG283" i="8"/>
  <c r="AC283" i="8"/>
  <c r="AD283" i="8" s="1"/>
  <c r="AF283" i="8"/>
  <c r="AT283" i="8" s="1"/>
  <c r="AU283" i="8" s="1"/>
  <c r="Z283" i="8"/>
  <c r="V284" i="8"/>
  <c r="X284" i="8" s="1"/>
  <c r="O286" i="8"/>
  <c r="K287" i="8"/>
  <c r="L287" i="8" s="1"/>
  <c r="G287" i="8" s="1"/>
  <c r="H287" i="8" s="1"/>
  <c r="N287" i="8"/>
  <c r="AS286" i="8"/>
  <c r="AV286" i="8" s="1"/>
  <c r="F289" i="8"/>
  <c r="D289" i="8"/>
  <c r="J288" i="8"/>
  <c r="C788" i="9"/>
  <c r="D788" i="9" s="1"/>
  <c r="A789" i="9"/>
  <c r="E788" i="9"/>
  <c r="F788" i="9" s="1"/>
  <c r="K787" i="9"/>
  <c r="L787" i="9" s="1"/>
  <c r="I787" i="9"/>
  <c r="J787" i="9" s="1"/>
  <c r="N787" i="9" s="1"/>
  <c r="N786" i="9"/>
  <c r="N785" i="9"/>
  <c r="N285" i="9"/>
  <c r="P285" i="9" s="1"/>
  <c r="R285" i="9" s="1"/>
  <c r="S262" i="8" s="1"/>
  <c r="O285" i="9"/>
  <c r="Q285" i="9" s="1"/>
  <c r="K286" i="9"/>
  <c r="I286" i="9"/>
  <c r="G287" i="9"/>
  <c r="L286" i="9"/>
  <c r="J286" i="9"/>
  <c r="C288" i="9"/>
  <c r="D288" i="9" s="1"/>
  <c r="E288" i="9"/>
  <c r="F288" i="9" s="1"/>
  <c r="A289" i="9"/>
  <c r="I282" i="3" l="1"/>
  <c r="AI282" i="3"/>
  <c r="N280" i="3"/>
  <c r="M280" i="3"/>
  <c r="AJ276" i="3"/>
  <c r="AJ277" i="3"/>
  <c r="L281" i="3"/>
  <c r="AP275" i="3"/>
  <c r="AR275" i="3"/>
  <c r="AS275" i="3" s="1"/>
  <c r="AT275" i="3"/>
  <c r="AH281" i="3"/>
  <c r="O279" i="3"/>
  <c r="R279" i="3" s="1"/>
  <c r="Z279" i="3" s="1"/>
  <c r="U278" i="3"/>
  <c r="V278" i="3" s="1"/>
  <c r="AD278" i="3" s="1"/>
  <c r="AE283" i="3"/>
  <c r="AQ283" i="3"/>
  <c r="AN283" i="3"/>
  <c r="AO283" i="3" s="1"/>
  <c r="F284" i="3"/>
  <c r="AB284" i="3" s="1"/>
  <c r="H283" i="3"/>
  <c r="AG282" i="3"/>
  <c r="AF282" i="3"/>
  <c r="V285" i="8"/>
  <c r="X285" i="8" s="1"/>
  <c r="AR287" i="8"/>
  <c r="AQ287" i="8"/>
  <c r="AH287" i="8"/>
  <c r="AI287" i="8"/>
  <c r="AL287" i="8"/>
  <c r="AM287" i="8"/>
  <c r="AN287" i="8"/>
  <c r="AP287" i="8"/>
  <c r="AK287" i="8"/>
  <c r="AJ287" i="8"/>
  <c r="O287" i="8"/>
  <c r="R287" i="8" s="1"/>
  <c r="U286" i="8"/>
  <c r="AO286" i="8" s="1"/>
  <c r="S286" i="8"/>
  <c r="R286" i="8"/>
  <c r="P286" i="8"/>
  <c r="Q286" i="8"/>
  <c r="K288" i="8"/>
  <c r="L288" i="8" s="1"/>
  <c r="G288" i="8" s="1"/>
  <c r="H288" i="8" s="1"/>
  <c r="N288" i="8"/>
  <c r="D290" i="8"/>
  <c r="J289" i="8"/>
  <c r="F290" i="8"/>
  <c r="AS287" i="8"/>
  <c r="AV287" i="8"/>
  <c r="B293" i="8"/>
  <c r="O785" i="9"/>
  <c r="Q785" i="9" s="1"/>
  <c r="P785" i="9"/>
  <c r="R785" i="9" s="1"/>
  <c r="O786" i="9"/>
  <c r="Q786" i="9" s="1"/>
  <c r="P786" i="9"/>
  <c r="R786" i="9" s="1"/>
  <c r="C789" i="9"/>
  <c r="D789" i="9" s="1"/>
  <c r="E789" i="9"/>
  <c r="F789" i="9" s="1"/>
  <c r="A790" i="9"/>
  <c r="O787" i="9"/>
  <c r="Q787" i="9" s="1"/>
  <c r="P787" i="9"/>
  <c r="R787" i="9" s="1"/>
  <c r="G788" i="9"/>
  <c r="K287" i="9"/>
  <c r="L287" i="9" s="1"/>
  <c r="I287" i="9"/>
  <c r="J287" i="9" s="1"/>
  <c r="N287" i="9"/>
  <c r="N286" i="9"/>
  <c r="P286" i="9" s="1"/>
  <c r="R286" i="9" s="1"/>
  <c r="S261" i="8" s="1"/>
  <c r="G288" i="9"/>
  <c r="E289" i="9"/>
  <c r="F289" i="9" s="1"/>
  <c r="C289" i="9"/>
  <c r="D289" i="9" s="1"/>
  <c r="A290" i="9"/>
  <c r="I283" i="3" l="1"/>
  <c r="AI283" i="3"/>
  <c r="N281" i="3"/>
  <c r="M281" i="3"/>
  <c r="AT277" i="3"/>
  <c r="AP277" i="3"/>
  <c r="AH282" i="3"/>
  <c r="AR277" i="3"/>
  <c r="AS277" i="3" s="1"/>
  <c r="AP276" i="3"/>
  <c r="AR276" i="3"/>
  <c r="AS276" i="3" s="1"/>
  <c r="AT276" i="3"/>
  <c r="AC279" i="3"/>
  <c r="L282" i="3"/>
  <c r="S279" i="3"/>
  <c r="T279" i="3" s="1"/>
  <c r="O281" i="3"/>
  <c r="R281" i="3" s="1"/>
  <c r="Z281" i="3" s="1"/>
  <c r="AJ278" i="3"/>
  <c r="AG283" i="3"/>
  <c r="AF283" i="3"/>
  <c r="O280" i="3"/>
  <c r="R280" i="3" s="1"/>
  <c r="Z280" i="3" s="1"/>
  <c r="AQ284" i="3"/>
  <c r="F285" i="3"/>
  <c r="AB285" i="3" s="1"/>
  <c r="H284" i="3"/>
  <c r="AN284" i="3"/>
  <c r="AO284" i="3" s="1"/>
  <c r="AE284" i="3"/>
  <c r="P287" i="8"/>
  <c r="S287" i="8"/>
  <c r="Q287" i="8"/>
  <c r="U287" i="8"/>
  <c r="AO287" i="8" s="1"/>
  <c r="AN288" i="8"/>
  <c r="AJ288" i="8"/>
  <c r="AI288" i="8"/>
  <c r="AK288" i="8"/>
  <c r="AH288" i="8"/>
  <c r="AR288" i="8"/>
  <c r="AL288" i="8"/>
  <c r="AM288" i="8"/>
  <c r="AP288" i="8"/>
  <c r="AQ288" i="8"/>
  <c r="O288" i="8"/>
  <c r="R288" i="8" s="1"/>
  <c r="F291" i="8"/>
  <c r="D291" i="8"/>
  <c r="J290" i="8"/>
  <c r="AC284" i="8"/>
  <c r="AD284" i="8" s="1"/>
  <c r="AF284" i="8"/>
  <c r="AT284" i="8" s="1"/>
  <c r="AU284" i="8" s="1"/>
  <c r="AG284" i="8"/>
  <c r="Z284" i="8"/>
  <c r="AG285" i="8"/>
  <c r="Z285" i="8"/>
  <c r="AC285" i="8"/>
  <c r="AD285" i="8" s="1"/>
  <c r="AF285" i="8"/>
  <c r="AT285" i="8" s="1"/>
  <c r="AU285" i="8" s="1"/>
  <c r="B294" i="8"/>
  <c r="K289" i="8"/>
  <c r="L289" i="8" s="1"/>
  <c r="G289" i="8" s="1"/>
  <c r="H289" i="8" s="1"/>
  <c r="N289" i="8"/>
  <c r="AS288" i="8"/>
  <c r="AV288" i="8"/>
  <c r="V286" i="8"/>
  <c r="X286" i="8" s="1"/>
  <c r="E790" i="9"/>
  <c r="F790" i="9" s="1"/>
  <c r="A791" i="9"/>
  <c r="C790" i="9"/>
  <c r="D790" i="9" s="1"/>
  <c r="G790" i="9" s="1"/>
  <c r="K788" i="9"/>
  <c r="L788" i="9" s="1"/>
  <c r="I788" i="9"/>
  <c r="J788" i="9" s="1"/>
  <c r="G789" i="9"/>
  <c r="P287" i="9"/>
  <c r="R287" i="9" s="1"/>
  <c r="S260" i="8" s="1"/>
  <c r="O286" i="9"/>
  <c r="Q286" i="9" s="1"/>
  <c r="O287" i="9"/>
  <c r="Q287" i="9" s="1"/>
  <c r="G289" i="9"/>
  <c r="K289" i="9"/>
  <c r="I289" i="9"/>
  <c r="J289" i="9" s="1"/>
  <c r="K288" i="9"/>
  <c r="I288" i="9"/>
  <c r="J288" i="9" s="1"/>
  <c r="L289" i="9"/>
  <c r="L288" i="9"/>
  <c r="E290" i="9"/>
  <c r="F290" i="9" s="1"/>
  <c r="C290" i="9"/>
  <c r="D290" i="9" s="1"/>
  <c r="A291" i="9"/>
  <c r="I284" i="3" l="1"/>
  <c r="AI284" i="3"/>
  <c r="Q288" i="8"/>
  <c r="U288" i="8"/>
  <c r="AO288" i="8" s="1"/>
  <c r="P288" i="8"/>
  <c r="S288" i="8"/>
  <c r="N282" i="3"/>
  <c r="M282" i="3"/>
  <c r="W279" i="3"/>
  <c r="AC281" i="3"/>
  <c r="AC280" i="3"/>
  <c r="AH283" i="3"/>
  <c r="U279" i="3"/>
  <c r="V279" i="3" s="1"/>
  <c r="O282" i="3"/>
  <c r="R282" i="3" s="1"/>
  <c r="Z282" i="3" s="1"/>
  <c r="AR278" i="3"/>
  <c r="AS278" i="3" s="1"/>
  <c r="AT278" i="3"/>
  <c r="AP278" i="3"/>
  <c r="AQ285" i="3"/>
  <c r="AN285" i="3"/>
  <c r="AO285" i="3" s="1"/>
  <c r="F286" i="3"/>
  <c r="AB286" i="3" s="1"/>
  <c r="H285" i="3"/>
  <c r="AE285" i="3"/>
  <c r="AF284" i="3"/>
  <c r="AG284" i="3"/>
  <c r="S281" i="3"/>
  <c r="T281" i="3" s="1"/>
  <c r="L283" i="3"/>
  <c r="AP289" i="8"/>
  <c r="AQ289" i="8"/>
  <c r="AH289" i="8"/>
  <c r="AN289" i="8"/>
  <c r="AR289" i="8"/>
  <c r="AI289" i="8"/>
  <c r="AJ289" i="8"/>
  <c r="AK289" i="8"/>
  <c r="AL289" i="8"/>
  <c r="AM289" i="8"/>
  <c r="V287" i="8"/>
  <c r="X287" i="8" s="1"/>
  <c r="AS289" i="8"/>
  <c r="AV289" i="8"/>
  <c r="O289" i="8"/>
  <c r="D292" i="8"/>
  <c r="J291" i="8"/>
  <c r="B295" i="8"/>
  <c r="V288" i="8"/>
  <c r="X288" i="8" s="1"/>
  <c r="F292" i="8"/>
  <c r="K290" i="8"/>
  <c r="L290" i="8" s="1"/>
  <c r="G290" i="8" s="1"/>
  <c r="H290" i="8" s="1"/>
  <c r="N290" i="8"/>
  <c r="K789" i="9"/>
  <c r="L789" i="9" s="1"/>
  <c r="I789" i="9"/>
  <c r="J789" i="9" s="1"/>
  <c r="N789" i="9" s="1"/>
  <c r="N788" i="9"/>
  <c r="I790" i="9"/>
  <c r="J790" i="9" s="1"/>
  <c r="K790" i="9"/>
  <c r="L790" i="9" s="1"/>
  <c r="E791" i="9"/>
  <c r="F791" i="9" s="1"/>
  <c r="A792" i="9"/>
  <c r="C791" i="9"/>
  <c r="D791" i="9" s="1"/>
  <c r="G791" i="9" s="1"/>
  <c r="N288" i="9"/>
  <c r="P288" i="9" s="1"/>
  <c r="R288" i="9" s="1"/>
  <c r="S259" i="8" s="1"/>
  <c r="G290" i="9"/>
  <c r="N289" i="9"/>
  <c r="P289" i="9" s="1"/>
  <c r="R289" i="9" s="1"/>
  <c r="S258" i="8" s="1"/>
  <c r="C291" i="9"/>
  <c r="D291" i="9" s="1"/>
  <c r="E291" i="9"/>
  <c r="F291" i="9" s="1"/>
  <c r="A292" i="9"/>
  <c r="I285" i="3" l="1"/>
  <c r="AI285" i="3"/>
  <c r="AD279" i="3"/>
  <c r="AJ279" i="3" s="1"/>
  <c r="N283" i="3"/>
  <c r="M283" i="3"/>
  <c r="W281" i="3"/>
  <c r="S280" i="3"/>
  <c r="T280" i="3" s="1"/>
  <c r="W280" i="3"/>
  <c r="S282" i="3"/>
  <c r="T282" i="3" s="1"/>
  <c r="AC282" i="3"/>
  <c r="W282" i="3"/>
  <c r="AH284" i="3"/>
  <c r="U281" i="3"/>
  <c r="V281" i="3" s="1"/>
  <c r="AD281" i="3" s="1"/>
  <c r="F287" i="3"/>
  <c r="AB287" i="3" s="1"/>
  <c r="AE286" i="3"/>
  <c r="H286" i="3"/>
  <c r="AN286" i="3"/>
  <c r="AO286" i="3" s="1"/>
  <c r="AQ286" i="3"/>
  <c r="L284" i="3"/>
  <c r="AF285" i="3"/>
  <c r="AG285" i="3"/>
  <c r="AN290" i="8"/>
  <c r="AK290" i="8"/>
  <c r="AL290" i="8"/>
  <c r="AJ290" i="8"/>
  <c r="AR290" i="8"/>
  <c r="AH290" i="8"/>
  <c r="AP290" i="8"/>
  <c r="AQ290" i="8"/>
  <c r="AI290" i="8"/>
  <c r="AM290" i="8"/>
  <c r="B296" i="8"/>
  <c r="D293" i="8"/>
  <c r="J292" i="8"/>
  <c r="Q289" i="8"/>
  <c r="P289" i="8"/>
  <c r="R289" i="8"/>
  <c r="S289" i="8"/>
  <c r="U289" i="8"/>
  <c r="AO289" i="8" s="1"/>
  <c r="AS290" i="8"/>
  <c r="AV290" i="8" s="1"/>
  <c r="F293" i="8"/>
  <c r="AG286" i="8"/>
  <c r="Z286" i="8"/>
  <c r="AC286" i="8"/>
  <c r="AD286" i="8" s="1"/>
  <c r="AF286" i="8"/>
  <c r="AT286" i="8" s="1"/>
  <c r="AU286" i="8" s="1"/>
  <c r="K291" i="8"/>
  <c r="L291" i="8" s="1"/>
  <c r="G291" i="8" s="1"/>
  <c r="H291" i="8" s="1"/>
  <c r="N291" i="8"/>
  <c r="AG287" i="8"/>
  <c r="AC287" i="8"/>
  <c r="AD287" i="8" s="1"/>
  <c r="Z287" i="8"/>
  <c r="AF287" i="8"/>
  <c r="AT287" i="8" s="1"/>
  <c r="AU287" i="8" s="1"/>
  <c r="O290" i="8"/>
  <c r="O788" i="9"/>
  <c r="Q788" i="9" s="1"/>
  <c r="P788" i="9"/>
  <c r="R788" i="9" s="1"/>
  <c r="K791" i="9"/>
  <c r="L791" i="9" s="1"/>
  <c r="I791" i="9"/>
  <c r="J791" i="9" s="1"/>
  <c r="N791" i="9" s="1"/>
  <c r="A793" i="9"/>
  <c r="E792" i="9"/>
  <c r="F792" i="9" s="1"/>
  <c r="C792" i="9"/>
  <c r="D792" i="9" s="1"/>
  <c r="G792" i="9" s="1"/>
  <c r="N790" i="9"/>
  <c r="P789" i="9"/>
  <c r="R789" i="9" s="1"/>
  <c r="O789" i="9"/>
  <c r="Q789" i="9" s="1"/>
  <c r="O289" i="9"/>
  <c r="Q289" i="9" s="1"/>
  <c r="O288" i="9"/>
  <c r="Q288" i="9" s="1"/>
  <c r="K290" i="9"/>
  <c r="L290" i="9" s="1"/>
  <c r="I290" i="9"/>
  <c r="J290" i="9" s="1"/>
  <c r="G291" i="9"/>
  <c r="C292" i="9"/>
  <c r="D292" i="9" s="1"/>
  <c r="E292" i="9"/>
  <c r="F292" i="9" s="1"/>
  <c r="A293" i="9"/>
  <c r="I286" i="3" l="1"/>
  <c r="AI286" i="3"/>
  <c r="AP279" i="3"/>
  <c r="AR279" i="3"/>
  <c r="AS279" i="3" s="1"/>
  <c r="AT279" i="3"/>
  <c r="U282" i="3"/>
  <c r="V282" i="3" s="1"/>
  <c r="U280" i="3"/>
  <c r="V280" i="3" s="1"/>
  <c r="N284" i="3"/>
  <c r="M284" i="3"/>
  <c r="AH285" i="3"/>
  <c r="O283" i="3"/>
  <c r="R283" i="3" s="1"/>
  <c r="Z283" i="3" s="1"/>
  <c r="AJ281" i="3"/>
  <c r="AG286" i="3"/>
  <c r="AF286" i="3"/>
  <c r="L285" i="3"/>
  <c r="AE287" i="3"/>
  <c r="AN287" i="3"/>
  <c r="AO287" i="3" s="1"/>
  <c r="AQ287" i="3"/>
  <c r="H287" i="3"/>
  <c r="F288" i="3"/>
  <c r="AB288" i="3" s="1"/>
  <c r="AN291" i="8"/>
  <c r="AP291" i="8"/>
  <c r="AJ291" i="8"/>
  <c r="AQ291" i="8"/>
  <c r="AH291" i="8"/>
  <c r="AI291" i="8"/>
  <c r="AK291" i="8"/>
  <c r="AL291" i="8"/>
  <c r="AM291" i="8"/>
  <c r="AR291" i="8"/>
  <c r="O291" i="8"/>
  <c r="P291" i="8" s="1"/>
  <c r="S290" i="8"/>
  <c r="U290" i="8"/>
  <c r="AO290" i="8" s="1"/>
  <c r="R290" i="8"/>
  <c r="Q290" i="8"/>
  <c r="P290" i="8"/>
  <c r="Q291" i="8"/>
  <c r="R291" i="8"/>
  <c r="S291" i="8"/>
  <c r="U291" i="8"/>
  <c r="AO291" i="8" s="1"/>
  <c r="V289" i="8"/>
  <c r="X289" i="8" s="1"/>
  <c r="K292" i="8"/>
  <c r="L292" i="8" s="1"/>
  <c r="G292" i="8" s="1"/>
  <c r="H292" i="8" s="1"/>
  <c r="N292" i="8"/>
  <c r="D294" i="8"/>
  <c r="J293" i="8"/>
  <c r="F294" i="8"/>
  <c r="AS291" i="8"/>
  <c r="AV291" i="8" s="1"/>
  <c r="AF288" i="8"/>
  <c r="AT288" i="8" s="1"/>
  <c r="AU288" i="8" s="1"/>
  <c r="AC288" i="8"/>
  <c r="AD288" i="8" s="1"/>
  <c r="Z288" i="8"/>
  <c r="AG288" i="8"/>
  <c r="B297" i="8"/>
  <c r="P790" i="9"/>
  <c r="R790" i="9" s="1"/>
  <c r="O790" i="9"/>
  <c r="Q790" i="9" s="1"/>
  <c r="I792" i="9"/>
  <c r="J792" i="9" s="1"/>
  <c r="K792" i="9"/>
  <c r="L792" i="9" s="1"/>
  <c r="C793" i="9"/>
  <c r="D793" i="9" s="1"/>
  <c r="E793" i="9"/>
  <c r="F793" i="9" s="1"/>
  <c r="A794" i="9"/>
  <c r="O791" i="9"/>
  <c r="Q791" i="9" s="1"/>
  <c r="P791" i="9"/>
  <c r="R791" i="9" s="1"/>
  <c r="N290" i="9"/>
  <c r="P290" i="9" s="1"/>
  <c r="R290" i="9" s="1"/>
  <c r="S257" i="8" s="1"/>
  <c r="I291" i="9"/>
  <c r="J291" i="9" s="1"/>
  <c r="K291" i="9"/>
  <c r="L291" i="9"/>
  <c r="G292" i="9"/>
  <c r="E293" i="9"/>
  <c r="F293" i="9" s="1"/>
  <c r="C293" i="9"/>
  <c r="D293" i="9" s="1"/>
  <c r="A294" i="9"/>
  <c r="I287" i="3" l="1"/>
  <c r="AI287" i="3"/>
  <c r="AH286" i="3"/>
  <c r="AD280" i="3"/>
  <c r="AJ280" i="3" s="1"/>
  <c r="AD282" i="3"/>
  <c r="AJ282" i="3" s="1"/>
  <c r="L286" i="3"/>
  <c r="N286" i="3" s="1"/>
  <c r="N285" i="3"/>
  <c r="M285" i="3"/>
  <c r="W283" i="3"/>
  <c r="AC283" i="3"/>
  <c r="S283" i="3"/>
  <c r="T283" i="3" s="1"/>
  <c r="AT281" i="3"/>
  <c r="AP281" i="3"/>
  <c r="AE288" i="3"/>
  <c r="F289" i="3"/>
  <c r="AB289" i="3" s="1"/>
  <c r="AN288" i="3"/>
  <c r="AO288" i="3" s="1"/>
  <c r="H288" i="3"/>
  <c r="AQ288" i="3"/>
  <c r="AF287" i="3"/>
  <c r="AG287" i="3"/>
  <c r="O284" i="3"/>
  <c r="R284" i="3" s="1"/>
  <c r="Z284" i="3" s="1"/>
  <c r="AN292" i="8"/>
  <c r="AM292" i="8"/>
  <c r="AQ292" i="8"/>
  <c r="AL292" i="8"/>
  <c r="AP292" i="8"/>
  <c r="AR292" i="8"/>
  <c r="AK292" i="8"/>
  <c r="AH292" i="8"/>
  <c r="AI292" i="8"/>
  <c r="AJ292" i="8"/>
  <c r="O292" i="8"/>
  <c r="P292" i="8" s="1"/>
  <c r="F295" i="8"/>
  <c r="B298" i="8"/>
  <c r="K293" i="8"/>
  <c r="L293" i="8" s="1"/>
  <c r="G293" i="8" s="1"/>
  <c r="H293" i="8" s="1"/>
  <c r="N293" i="8"/>
  <c r="D295" i="8"/>
  <c r="J294" i="8"/>
  <c r="V290" i="8"/>
  <c r="X290" i="8" s="1"/>
  <c r="AS292" i="8"/>
  <c r="AV292" i="8"/>
  <c r="V291" i="8"/>
  <c r="X291" i="8" s="1"/>
  <c r="A795" i="9"/>
  <c r="C794" i="9"/>
  <c r="D794" i="9" s="1"/>
  <c r="E794" i="9"/>
  <c r="F794" i="9" s="1"/>
  <c r="G793" i="9"/>
  <c r="N792" i="9"/>
  <c r="O290" i="9"/>
  <c r="Q290" i="9" s="1"/>
  <c r="K292" i="9"/>
  <c r="I292" i="9"/>
  <c r="J292" i="9" s="1"/>
  <c r="G293" i="9"/>
  <c r="L292" i="9"/>
  <c r="N291" i="9"/>
  <c r="P291" i="9" s="1"/>
  <c r="R291" i="9" s="1"/>
  <c r="S256" i="8" s="1"/>
  <c r="C294" i="9"/>
  <c r="D294" i="9" s="1"/>
  <c r="E294" i="9"/>
  <c r="F294" i="9" s="1"/>
  <c r="A295" i="9"/>
  <c r="I288" i="3" l="1"/>
  <c r="AI288" i="3"/>
  <c r="AR282" i="3"/>
  <c r="AS282" i="3" s="1"/>
  <c r="AT282" i="3"/>
  <c r="AP282" i="3"/>
  <c r="AR281" i="3"/>
  <c r="AS281" i="3" s="1"/>
  <c r="AP280" i="3"/>
  <c r="AT280" i="3"/>
  <c r="AR280" i="3"/>
  <c r="AS280" i="3" s="1"/>
  <c r="M286" i="3"/>
  <c r="O286" i="3" s="1"/>
  <c r="R286" i="3" s="1"/>
  <c r="Z286" i="3" s="1"/>
  <c r="AC284" i="3"/>
  <c r="U283" i="3"/>
  <c r="V283" i="3" s="1"/>
  <c r="O285" i="3"/>
  <c r="R285" i="3" s="1"/>
  <c r="Z285" i="3" s="1"/>
  <c r="AH287" i="3"/>
  <c r="W284" i="3"/>
  <c r="S284" i="3"/>
  <c r="T284" i="3" s="1"/>
  <c r="L287" i="3"/>
  <c r="F290" i="3"/>
  <c r="AB290" i="3" s="1"/>
  <c r="AE289" i="3"/>
  <c r="AQ289" i="3"/>
  <c r="AN289" i="3"/>
  <c r="AO289" i="3" s="1"/>
  <c r="H289" i="3"/>
  <c r="AG288" i="3"/>
  <c r="AF288" i="3"/>
  <c r="R292" i="8"/>
  <c r="S292" i="8"/>
  <c r="Q292" i="8"/>
  <c r="U292" i="8"/>
  <c r="AO292" i="8" s="1"/>
  <c r="AL293" i="8"/>
  <c r="AI293" i="8"/>
  <c r="AM293" i="8"/>
  <c r="AH293" i="8"/>
  <c r="AN293" i="8"/>
  <c r="AP293" i="8"/>
  <c r="AQ293" i="8"/>
  <c r="AJ293" i="8"/>
  <c r="AK293" i="8"/>
  <c r="AR293" i="8"/>
  <c r="O293" i="8"/>
  <c r="Q293" i="8" s="1"/>
  <c r="D296" i="8"/>
  <c r="J295" i="8"/>
  <c r="AF289" i="8"/>
  <c r="AT289" i="8" s="1"/>
  <c r="AU289" i="8" s="1"/>
  <c r="AG289" i="8"/>
  <c r="AC289" i="8"/>
  <c r="AD289" i="8" s="1"/>
  <c r="Z289" i="8"/>
  <c r="AS293" i="8"/>
  <c r="AV293" i="8" s="1"/>
  <c r="B299" i="8"/>
  <c r="F296" i="8"/>
  <c r="K294" i="8"/>
  <c r="L294" i="8" s="1"/>
  <c r="G294" i="8" s="1"/>
  <c r="H294" i="8" s="1"/>
  <c r="N294" i="8"/>
  <c r="O792" i="9"/>
  <c r="Q792" i="9" s="1"/>
  <c r="P792" i="9"/>
  <c r="R792" i="9" s="1"/>
  <c r="K793" i="9"/>
  <c r="L793" i="9" s="1"/>
  <c r="I793" i="9"/>
  <c r="J793" i="9" s="1"/>
  <c r="N793" i="9" s="1"/>
  <c r="G794" i="9"/>
  <c r="E795" i="9"/>
  <c r="F795" i="9" s="1"/>
  <c r="C795" i="9"/>
  <c r="D795" i="9" s="1"/>
  <c r="G795" i="9" s="1"/>
  <c r="A796" i="9"/>
  <c r="O291" i="9"/>
  <c r="Q291" i="9" s="1"/>
  <c r="K293" i="9"/>
  <c r="L293" i="9" s="1"/>
  <c r="I293" i="9"/>
  <c r="J293" i="9" s="1"/>
  <c r="N292" i="9"/>
  <c r="P292" i="9" s="1"/>
  <c r="R292" i="9" s="1"/>
  <c r="S255" i="8" s="1"/>
  <c r="G294" i="9"/>
  <c r="E295" i="9"/>
  <c r="F295" i="9" s="1"/>
  <c r="C295" i="9"/>
  <c r="D295" i="9" s="1"/>
  <c r="A296" i="9"/>
  <c r="I289" i="3" l="1"/>
  <c r="AI289" i="3"/>
  <c r="AD283" i="3"/>
  <c r="AJ283" i="3" s="1"/>
  <c r="N287" i="3"/>
  <c r="M287" i="3"/>
  <c r="AC286" i="3"/>
  <c r="AG289" i="3"/>
  <c r="AF289" i="3"/>
  <c r="H290" i="3"/>
  <c r="AE290" i="3"/>
  <c r="AN290" i="3"/>
  <c r="AO290" i="3" s="1"/>
  <c r="F291" i="3"/>
  <c r="AB291" i="3" s="1"/>
  <c r="AQ290" i="3"/>
  <c r="U284" i="3"/>
  <c r="V284" i="3" s="1"/>
  <c r="AD284" i="3" s="1"/>
  <c r="AH288" i="3"/>
  <c r="L288" i="3"/>
  <c r="V292" i="8"/>
  <c r="X292" i="8" s="1"/>
  <c r="AM294" i="8"/>
  <c r="AN294" i="8"/>
  <c r="AP294" i="8"/>
  <c r="AR294" i="8"/>
  <c r="AK294" i="8"/>
  <c r="AH294" i="8"/>
  <c r="AI294" i="8"/>
  <c r="AJ294" i="8"/>
  <c r="AL294" i="8"/>
  <c r="AQ294" i="8"/>
  <c r="S293" i="8"/>
  <c r="U293" i="8"/>
  <c r="AO293" i="8" s="1"/>
  <c r="R293" i="8"/>
  <c r="P293" i="8"/>
  <c r="AS294" i="8"/>
  <c r="AV294" i="8"/>
  <c r="F297" i="8"/>
  <c r="V293" i="8"/>
  <c r="X293" i="8" s="1"/>
  <c r="B300" i="8"/>
  <c r="O294" i="8"/>
  <c r="K295" i="8"/>
  <c r="L295" i="8" s="1"/>
  <c r="G295" i="8" s="1"/>
  <c r="H295" i="8" s="1"/>
  <c r="N295" i="8"/>
  <c r="AF290" i="8"/>
  <c r="AT290" i="8" s="1"/>
  <c r="AU290" i="8" s="1"/>
  <c r="AC290" i="8"/>
  <c r="AD290" i="8" s="1"/>
  <c r="Z290" i="8"/>
  <c r="AG290" i="8"/>
  <c r="AF291" i="8"/>
  <c r="AT291" i="8" s="1"/>
  <c r="AU291" i="8" s="1"/>
  <c r="AC291" i="8"/>
  <c r="AD291" i="8" s="1"/>
  <c r="AG291" i="8"/>
  <c r="Z291" i="8"/>
  <c r="D297" i="8"/>
  <c r="J296" i="8"/>
  <c r="E796" i="9"/>
  <c r="F796" i="9" s="1"/>
  <c r="A797" i="9"/>
  <c r="C796" i="9"/>
  <c r="D796" i="9" s="1"/>
  <c r="G796" i="9" s="1"/>
  <c r="K795" i="9"/>
  <c r="L795" i="9" s="1"/>
  <c r="I795" i="9"/>
  <c r="J795" i="9" s="1"/>
  <c r="I794" i="9"/>
  <c r="J794" i="9" s="1"/>
  <c r="K794" i="9"/>
  <c r="L794" i="9" s="1"/>
  <c r="P793" i="9"/>
  <c r="R793" i="9" s="1"/>
  <c r="O793" i="9"/>
  <c r="Q793" i="9" s="1"/>
  <c r="N293" i="9"/>
  <c r="P293" i="9" s="1"/>
  <c r="R293" i="9" s="1"/>
  <c r="S254" i="8" s="1"/>
  <c r="O293" i="9"/>
  <c r="Q293" i="9" s="1"/>
  <c r="O292" i="9"/>
  <c r="Q292" i="9" s="1"/>
  <c r="I294" i="9"/>
  <c r="J294" i="9" s="1"/>
  <c r="K294" i="9"/>
  <c r="L294" i="9" s="1"/>
  <c r="G295" i="9"/>
  <c r="E296" i="9"/>
  <c r="F296" i="9" s="1"/>
  <c r="C296" i="9"/>
  <c r="D296" i="9" s="1"/>
  <c r="A297" i="9"/>
  <c r="I290" i="3" l="1"/>
  <c r="AI290" i="3"/>
  <c r="AT283" i="3"/>
  <c r="AR283" i="3"/>
  <c r="AS283" i="3" s="1"/>
  <c r="AP283" i="3"/>
  <c r="AH289" i="3"/>
  <c r="N288" i="3"/>
  <c r="M288" i="3"/>
  <c r="S286" i="3"/>
  <c r="T286" i="3" s="1"/>
  <c r="W285" i="3"/>
  <c r="S285" i="3"/>
  <c r="W286" i="3"/>
  <c r="AC285" i="3"/>
  <c r="AJ284" i="3"/>
  <c r="O287" i="3"/>
  <c r="R287" i="3" s="1"/>
  <c r="Z287" i="3" s="1"/>
  <c r="AE291" i="3"/>
  <c r="AN291" i="3"/>
  <c r="AO291" i="3" s="1"/>
  <c r="AQ291" i="3"/>
  <c r="F292" i="3"/>
  <c r="AB292" i="3" s="1"/>
  <c r="H291" i="3"/>
  <c r="AF290" i="3"/>
  <c r="AG290" i="3"/>
  <c r="L289" i="3"/>
  <c r="AJ295" i="8"/>
  <c r="AK295" i="8"/>
  <c r="AN295" i="8"/>
  <c r="AL295" i="8"/>
  <c r="AM295" i="8"/>
  <c r="AP295" i="8"/>
  <c r="AH295" i="8"/>
  <c r="AI295" i="8"/>
  <c r="AQ295" i="8"/>
  <c r="AR295" i="8"/>
  <c r="AS295" i="8"/>
  <c r="AV295" i="8" s="1"/>
  <c r="B301" i="8"/>
  <c r="F298" i="8"/>
  <c r="O295" i="8"/>
  <c r="R294" i="8"/>
  <c r="U294" i="8"/>
  <c r="AO294" i="8" s="1"/>
  <c r="P294" i="8"/>
  <c r="Q294" i="8"/>
  <c r="S294" i="8"/>
  <c r="AC292" i="8"/>
  <c r="AD292" i="8" s="1"/>
  <c r="AG292" i="8"/>
  <c r="AF292" i="8"/>
  <c r="AT292" i="8" s="1"/>
  <c r="AU292" i="8" s="1"/>
  <c r="Z292" i="8"/>
  <c r="K296" i="8"/>
  <c r="L296" i="8" s="1"/>
  <c r="G296" i="8" s="1"/>
  <c r="H296" i="8" s="1"/>
  <c r="N296" i="8"/>
  <c r="D298" i="8"/>
  <c r="J297" i="8"/>
  <c r="N794" i="9"/>
  <c r="N795" i="9"/>
  <c r="I796" i="9"/>
  <c r="J796" i="9" s="1"/>
  <c r="K796" i="9"/>
  <c r="L796" i="9" s="1"/>
  <c r="C797" i="9"/>
  <c r="D797" i="9" s="1"/>
  <c r="G797" i="9" s="1"/>
  <c r="A798" i="9"/>
  <c r="E797" i="9"/>
  <c r="F797" i="9" s="1"/>
  <c r="I295" i="9"/>
  <c r="K295" i="9"/>
  <c r="L295" i="9" s="1"/>
  <c r="N294" i="9"/>
  <c r="P294" i="9" s="1"/>
  <c r="R294" i="9" s="1"/>
  <c r="S253" i="8" s="1"/>
  <c r="J295" i="9"/>
  <c r="G296" i="9"/>
  <c r="E297" i="9"/>
  <c r="F297" i="9" s="1"/>
  <c r="C297" i="9"/>
  <c r="D297" i="9" s="1"/>
  <c r="G297" i="9" s="1"/>
  <c r="A298" i="9"/>
  <c r="I291" i="3" l="1"/>
  <c r="AI291" i="3"/>
  <c r="N289" i="3"/>
  <c r="M289" i="3"/>
  <c r="U286" i="3"/>
  <c r="V286" i="3" s="1"/>
  <c r="AD286" i="3" s="1"/>
  <c r="AC287" i="3"/>
  <c r="T285" i="3"/>
  <c r="U285" i="3"/>
  <c r="AR284" i="3"/>
  <c r="AS284" i="3" s="1"/>
  <c r="AP284" i="3"/>
  <c r="AT284" i="3"/>
  <c r="AH290" i="3"/>
  <c r="AJ286" i="3"/>
  <c r="S287" i="3"/>
  <c r="T287" i="3" s="1"/>
  <c r="W287" i="3"/>
  <c r="H292" i="3"/>
  <c r="AN292" i="3"/>
  <c r="AO292" i="3" s="1"/>
  <c r="F293" i="3"/>
  <c r="AB293" i="3" s="1"/>
  <c r="AE292" i="3"/>
  <c r="AQ292" i="3"/>
  <c r="AG291" i="3"/>
  <c r="AF291" i="3"/>
  <c r="L290" i="3"/>
  <c r="O288" i="3"/>
  <c r="R288" i="3" s="1"/>
  <c r="Z288" i="3" s="1"/>
  <c r="AL296" i="8"/>
  <c r="AN296" i="8"/>
  <c r="AQ296" i="8"/>
  <c r="AH296" i="8"/>
  <c r="AI296" i="8"/>
  <c r="AJ296" i="8"/>
  <c r="AK296" i="8"/>
  <c r="AM296" i="8"/>
  <c r="AP296" i="8"/>
  <c r="AR296" i="8"/>
  <c r="D299" i="8"/>
  <c r="J298" i="8"/>
  <c r="K297" i="8"/>
  <c r="L297" i="8" s="1"/>
  <c r="G297" i="8" s="1"/>
  <c r="H297" i="8" s="1"/>
  <c r="N297" i="8"/>
  <c r="B302" i="8"/>
  <c r="Q295" i="8"/>
  <c r="R295" i="8"/>
  <c r="U295" i="8"/>
  <c r="AO295" i="8" s="1"/>
  <c r="P295" i="8"/>
  <c r="S295" i="8"/>
  <c r="O296" i="8"/>
  <c r="AG293" i="8"/>
  <c r="AF293" i="8"/>
  <c r="AT293" i="8" s="1"/>
  <c r="AU293" i="8" s="1"/>
  <c r="AC293" i="8"/>
  <c r="AD293" i="8" s="1"/>
  <c r="Z293" i="8"/>
  <c r="AS296" i="8"/>
  <c r="AV296" i="8" s="1"/>
  <c r="V294" i="8"/>
  <c r="X294" i="8" s="1"/>
  <c r="F299" i="8"/>
  <c r="I797" i="9"/>
  <c r="J797" i="9" s="1"/>
  <c r="K797" i="9"/>
  <c r="L797" i="9" s="1"/>
  <c r="A799" i="9"/>
  <c r="C798" i="9"/>
  <c r="D798" i="9" s="1"/>
  <c r="E798" i="9"/>
  <c r="F798" i="9" s="1"/>
  <c r="N796" i="9"/>
  <c r="O795" i="9"/>
  <c r="Q795" i="9" s="1"/>
  <c r="P795" i="9"/>
  <c r="R795" i="9" s="1"/>
  <c r="P794" i="9"/>
  <c r="R794" i="9" s="1"/>
  <c r="O794" i="9"/>
  <c r="Q794" i="9" s="1"/>
  <c r="O294" i="9"/>
  <c r="Q294" i="9" s="1"/>
  <c r="I297" i="9"/>
  <c r="K297" i="9"/>
  <c r="N295" i="9"/>
  <c r="P295" i="9" s="1"/>
  <c r="R295" i="9" s="1"/>
  <c r="S252" i="8" s="1"/>
  <c r="I296" i="9"/>
  <c r="J296" i="9" s="1"/>
  <c r="K296" i="9"/>
  <c r="L297" i="9"/>
  <c r="J297" i="9"/>
  <c r="N297" i="9" s="1"/>
  <c r="L296" i="9"/>
  <c r="C298" i="9"/>
  <c r="D298" i="9" s="1"/>
  <c r="E298" i="9"/>
  <c r="F298" i="9" s="1"/>
  <c r="A299" i="9"/>
  <c r="I292" i="3" l="1"/>
  <c r="AI292" i="3"/>
  <c r="N290" i="3"/>
  <c r="M290" i="3"/>
  <c r="V285" i="3"/>
  <c r="AC288" i="3"/>
  <c r="U287" i="3"/>
  <c r="V287" i="3" s="1"/>
  <c r="AH291" i="3"/>
  <c r="O289" i="3"/>
  <c r="R289" i="3" s="1"/>
  <c r="Z289" i="3" s="1"/>
  <c r="AT286" i="3"/>
  <c r="AP286" i="3"/>
  <c r="L291" i="3"/>
  <c r="F294" i="3"/>
  <c r="AB294" i="3" s="1"/>
  <c r="AE293" i="3"/>
  <c r="H293" i="3"/>
  <c r="AN293" i="3"/>
  <c r="AO293" i="3" s="1"/>
  <c r="AQ293" i="3"/>
  <c r="AF292" i="3"/>
  <c r="AG292" i="3"/>
  <c r="AH297" i="8"/>
  <c r="AI297" i="8"/>
  <c r="AL297" i="8"/>
  <c r="AJ297" i="8"/>
  <c r="AR297" i="8"/>
  <c r="AN297" i="8"/>
  <c r="AP297" i="8"/>
  <c r="AQ297" i="8"/>
  <c r="AK297" i="8"/>
  <c r="AM297" i="8"/>
  <c r="O297" i="8"/>
  <c r="P297" i="8" s="1"/>
  <c r="Q296" i="8"/>
  <c r="U296" i="8"/>
  <c r="AO296" i="8" s="1"/>
  <c r="R296" i="8"/>
  <c r="S296" i="8"/>
  <c r="P296" i="8"/>
  <c r="F300" i="8"/>
  <c r="S297" i="8"/>
  <c r="K298" i="8"/>
  <c r="L298" i="8" s="1"/>
  <c r="G298" i="8" s="1"/>
  <c r="H298" i="8" s="1"/>
  <c r="N298" i="8"/>
  <c r="B303" i="8"/>
  <c r="D300" i="8"/>
  <c r="J299" i="8"/>
  <c r="V295" i="8"/>
  <c r="X295" i="8" s="1"/>
  <c r="AS297" i="8"/>
  <c r="AV297" i="8" s="1"/>
  <c r="P796" i="9"/>
  <c r="R796" i="9" s="1"/>
  <c r="O796" i="9"/>
  <c r="Q796" i="9" s="1"/>
  <c r="G798" i="9"/>
  <c r="C799" i="9"/>
  <c r="D799" i="9" s="1"/>
  <c r="A800" i="9"/>
  <c r="E799" i="9"/>
  <c r="F799" i="9" s="1"/>
  <c r="N797" i="9"/>
  <c r="O297" i="9"/>
  <c r="Q297" i="9" s="1"/>
  <c r="O295" i="9"/>
  <c r="Q295" i="9" s="1"/>
  <c r="N296" i="9"/>
  <c r="P296" i="9" s="1"/>
  <c r="R296" i="9" s="1"/>
  <c r="S251" i="8" s="1"/>
  <c r="G298" i="9"/>
  <c r="C299" i="9"/>
  <c r="D299" i="9" s="1"/>
  <c r="E299" i="9"/>
  <c r="F299" i="9" s="1"/>
  <c r="A300" i="9"/>
  <c r="I293" i="3" l="1"/>
  <c r="AI293" i="3"/>
  <c r="AD287" i="3"/>
  <c r="AJ287" i="3" s="1"/>
  <c r="AD285" i="3"/>
  <c r="AJ285" i="3" s="1"/>
  <c r="N291" i="3"/>
  <c r="M291" i="3"/>
  <c r="S288" i="3"/>
  <c r="T288" i="3" s="1"/>
  <c r="W288" i="3"/>
  <c r="W289" i="3"/>
  <c r="AH292" i="3"/>
  <c r="L292" i="3"/>
  <c r="O291" i="3"/>
  <c r="R291" i="3" s="1"/>
  <c r="Z291" i="3" s="1"/>
  <c r="AF293" i="3"/>
  <c r="AG293" i="3"/>
  <c r="F295" i="3"/>
  <c r="AB295" i="3" s="1"/>
  <c r="AN294" i="3"/>
  <c r="AO294" i="3" s="1"/>
  <c r="AQ294" i="3"/>
  <c r="AE294" i="3"/>
  <c r="H294" i="3"/>
  <c r="O290" i="3"/>
  <c r="R290" i="3" s="1"/>
  <c r="Z290" i="3" s="1"/>
  <c r="R297" i="8"/>
  <c r="Q297" i="8"/>
  <c r="AQ298" i="8"/>
  <c r="AK298" i="8"/>
  <c r="AN298" i="8"/>
  <c r="AH298" i="8"/>
  <c r="AI298" i="8"/>
  <c r="AJ298" i="8"/>
  <c r="AP298" i="8"/>
  <c r="AR298" i="8"/>
  <c r="AL298" i="8"/>
  <c r="AM298" i="8"/>
  <c r="U297" i="8"/>
  <c r="AO297" i="8" s="1"/>
  <c r="AS298" i="8"/>
  <c r="AV298" i="8" s="1"/>
  <c r="Z294" i="8"/>
  <c r="AG294" i="8"/>
  <c r="AF294" i="8"/>
  <c r="AT294" i="8" s="1"/>
  <c r="AU294" i="8" s="1"/>
  <c r="AC294" i="8"/>
  <c r="AD294" i="8" s="1"/>
  <c r="V296" i="8"/>
  <c r="X296" i="8" s="1"/>
  <c r="B304" i="8"/>
  <c r="O298" i="8"/>
  <c r="K299" i="8"/>
  <c r="L299" i="8" s="1"/>
  <c r="G299" i="8" s="1"/>
  <c r="H299" i="8" s="1"/>
  <c r="N299" i="8"/>
  <c r="D301" i="8"/>
  <c r="J300" i="8"/>
  <c r="F301" i="8"/>
  <c r="O797" i="9"/>
  <c r="Q797" i="9" s="1"/>
  <c r="P797" i="9"/>
  <c r="R797" i="9" s="1"/>
  <c r="C800" i="9"/>
  <c r="D800" i="9" s="1"/>
  <c r="G800" i="9" s="1"/>
  <c r="E800" i="9"/>
  <c r="F800" i="9" s="1"/>
  <c r="A801" i="9"/>
  <c r="G799" i="9"/>
  <c r="I798" i="9"/>
  <c r="J798" i="9" s="1"/>
  <c r="K798" i="9"/>
  <c r="L798" i="9" s="1"/>
  <c r="P297" i="9"/>
  <c r="R297" i="9" s="1"/>
  <c r="S250" i="8" s="1"/>
  <c r="O296" i="9"/>
  <c r="Q296" i="9" s="1"/>
  <c r="I298" i="9"/>
  <c r="K298" i="9"/>
  <c r="L298" i="9" s="1"/>
  <c r="J298" i="9"/>
  <c r="G299" i="9"/>
  <c r="E300" i="9"/>
  <c r="F300" i="9" s="1"/>
  <c r="C300" i="9"/>
  <c r="D300" i="9" s="1"/>
  <c r="A301" i="9"/>
  <c r="I294" i="3" l="1"/>
  <c r="AI294" i="3"/>
  <c r="U288" i="3"/>
  <c r="V288" i="3" s="1"/>
  <c r="AD288" i="3" s="1"/>
  <c r="AT285" i="3"/>
  <c r="AP285" i="3"/>
  <c r="AR285" i="3"/>
  <c r="AS285" i="3" s="1"/>
  <c r="AR286" i="3"/>
  <c r="AS286" i="3" s="1"/>
  <c r="AR287" i="3"/>
  <c r="AS287" i="3" s="1"/>
  <c r="AT287" i="3"/>
  <c r="AP287" i="3"/>
  <c r="AH293" i="3"/>
  <c r="N292" i="3"/>
  <c r="M292" i="3"/>
  <c r="S289" i="3"/>
  <c r="T289" i="3" s="1"/>
  <c r="AC289" i="3"/>
  <c r="AC290" i="3"/>
  <c r="AC291" i="3"/>
  <c r="L293" i="3"/>
  <c r="AJ288" i="3"/>
  <c r="W290" i="3"/>
  <c r="S290" i="3"/>
  <c r="T290" i="3" s="1"/>
  <c r="AG294" i="3"/>
  <c r="AF294" i="3"/>
  <c r="AQ295" i="3"/>
  <c r="H295" i="3"/>
  <c r="F296" i="3"/>
  <c r="AB296" i="3" s="1"/>
  <c r="AN295" i="3"/>
  <c r="AO295" i="3" s="1"/>
  <c r="AE295" i="3"/>
  <c r="V297" i="8"/>
  <c r="X297" i="8" s="1"/>
  <c r="AH299" i="8"/>
  <c r="AJ299" i="8"/>
  <c r="AM299" i="8"/>
  <c r="AP299" i="8"/>
  <c r="AQ299" i="8"/>
  <c r="AI299" i="8"/>
  <c r="AK299" i="8"/>
  <c r="AL299" i="8"/>
  <c r="AN299" i="8"/>
  <c r="AR299" i="8"/>
  <c r="AS299" i="8"/>
  <c r="AV299" i="8" s="1"/>
  <c r="AF295" i="8"/>
  <c r="AT295" i="8" s="1"/>
  <c r="AU295" i="8" s="1"/>
  <c r="Z295" i="8"/>
  <c r="AG295" i="8"/>
  <c r="AC295" i="8"/>
  <c r="AD295" i="8" s="1"/>
  <c r="K300" i="8"/>
  <c r="L300" i="8" s="1"/>
  <c r="G300" i="8" s="1"/>
  <c r="H300" i="8" s="1"/>
  <c r="N300" i="8"/>
  <c r="O299" i="8"/>
  <c r="F302" i="8"/>
  <c r="D302" i="8"/>
  <c r="J301" i="8"/>
  <c r="P298" i="8"/>
  <c r="S298" i="8"/>
  <c r="Q298" i="8"/>
  <c r="R298" i="8"/>
  <c r="U298" i="8"/>
  <c r="AO298" i="8" s="1"/>
  <c r="B305" i="8"/>
  <c r="I800" i="9"/>
  <c r="J800" i="9" s="1"/>
  <c r="K800" i="9"/>
  <c r="L800" i="9" s="1"/>
  <c r="N798" i="9"/>
  <c r="K799" i="9"/>
  <c r="L799" i="9" s="1"/>
  <c r="I799" i="9"/>
  <c r="J799" i="9" s="1"/>
  <c r="C801" i="9"/>
  <c r="D801" i="9" s="1"/>
  <c r="E801" i="9"/>
  <c r="F801" i="9" s="1"/>
  <c r="A802" i="9"/>
  <c r="I299" i="9"/>
  <c r="J299" i="9" s="1"/>
  <c r="K299" i="9"/>
  <c r="L299" i="9" s="1"/>
  <c r="G300" i="9"/>
  <c r="N298" i="9"/>
  <c r="P298" i="9" s="1"/>
  <c r="R298" i="9" s="1"/>
  <c r="S249" i="8" s="1"/>
  <c r="C301" i="9"/>
  <c r="D301" i="9" s="1"/>
  <c r="E301" i="9"/>
  <c r="F301" i="9" s="1"/>
  <c r="A302" i="9"/>
  <c r="I295" i="3" l="1"/>
  <c r="AI295" i="3"/>
  <c r="U289" i="3"/>
  <c r="V289" i="3" s="1"/>
  <c r="AH294" i="3"/>
  <c r="M293" i="3"/>
  <c r="N293" i="3"/>
  <c r="W291" i="3"/>
  <c r="S291" i="3"/>
  <c r="T291" i="3" s="1"/>
  <c r="O292" i="3"/>
  <c r="R292" i="3" s="1"/>
  <c r="Z292" i="3" s="1"/>
  <c r="AP288" i="3"/>
  <c r="AR288" i="3"/>
  <c r="AS288" i="3" s="1"/>
  <c r="AT288" i="3"/>
  <c r="U290" i="3"/>
  <c r="V290" i="3" s="1"/>
  <c r="AD290" i="3" s="1"/>
  <c r="L294" i="3"/>
  <c r="AQ296" i="3"/>
  <c r="F297" i="3"/>
  <c r="AB297" i="3" s="1"/>
  <c r="AN296" i="3"/>
  <c r="AO296" i="3" s="1"/>
  <c r="H296" i="3"/>
  <c r="AE296" i="3"/>
  <c r="AG295" i="3"/>
  <c r="AF295" i="3"/>
  <c r="AJ300" i="8"/>
  <c r="AN300" i="8"/>
  <c r="AM300" i="8"/>
  <c r="AP300" i="8"/>
  <c r="AQ300" i="8"/>
  <c r="AH300" i="8"/>
  <c r="AI300" i="8"/>
  <c r="AK300" i="8"/>
  <c r="AL300" i="8"/>
  <c r="AR300" i="8"/>
  <c r="AS300" i="8"/>
  <c r="AV300" i="8" s="1"/>
  <c r="AF296" i="8"/>
  <c r="AT296" i="8" s="1"/>
  <c r="AU296" i="8" s="1"/>
  <c r="Z296" i="8"/>
  <c r="AG296" i="8"/>
  <c r="AC296" i="8"/>
  <c r="AD296" i="8" s="1"/>
  <c r="Q299" i="8"/>
  <c r="P299" i="8"/>
  <c r="R299" i="8"/>
  <c r="U299" i="8"/>
  <c r="AO299" i="8" s="1"/>
  <c r="S299" i="8"/>
  <c r="B306" i="8"/>
  <c r="V298" i="8"/>
  <c r="X298" i="8" s="1"/>
  <c r="O300" i="8"/>
  <c r="K301" i="8"/>
  <c r="L301" i="8" s="1"/>
  <c r="G301" i="8" s="1"/>
  <c r="H301" i="8" s="1"/>
  <c r="N301" i="8"/>
  <c r="AG297" i="8"/>
  <c r="AF297" i="8"/>
  <c r="AT297" i="8" s="1"/>
  <c r="AU297" i="8" s="1"/>
  <c r="AC297" i="8"/>
  <c r="AD297" i="8" s="1"/>
  <c r="Z297" i="8"/>
  <c r="D303" i="8"/>
  <c r="J302" i="8"/>
  <c r="F303" i="8"/>
  <c r="C802" i="9"/>
  <c r="D802" i="9" s="1"/>
  <c r="E802" i="9"/>
  <c r="F802" i="9" s="1"/>
  <c r="A803" i="9"/>
  <c r="G801" i="9"/>
  <c r="N799" i="9"/>
  <c r="O798" i="9"/>
  <c r="Q798" i="9" s="1"/>
  <c r="P798" i="9"/>
  <c r="R798" i="9" s="1"/>
  <c r="N800" i="9"/>
  <c r="O298" i="9"/>
  <c r="Q298" i="9" s="1"/>
  <c r="K300" i="9"/>
  <c r="L300" i="9" s="1"/>
  <c r="I300" i="9"/>
  <c r="J300" i="9" s="1"/>
  <c r="G301" i="9"/>
  <c r="N299" i="9"/>
  <c r="P299" i="9" s="1"/>
  <c r="R299" i="9" s="1"/>
  <c r="S248" i="8" s="1"/>
  <c r="C302" i="9"/>
  <c r="D302" i="9" s="1"/>
  <c r="E302" i="9"/>
  <c r="F302" i="9" s="1"/>
  <c r="A303" i="9"/>
  <c r="I296" i="3" l="1"/>
  <c r="AI296" i="3"/>
  <c r="AD289" i="3"/>
  <c r="AJ289" i="3" s="1"/>
  <c r="O293" i="3"/>
  <c r="R293" i="3" s="1"/>
  <c r="Z293" i="3" s="1"/>
  <c r="M294" i="3"/>
  <c r="N294" i="3"/>
  <c r="U291" i="3"/>
  <c r="V291" i="3" s="1"/>
  <c r="AC293" i="3"/>
  <c r="AH295" i="3"/>
  <c r="AJ290" i="3"/>
  <c r="L295" i="3"/>
  <c r="S293" i="3"/>
  <c r="T293" i="3" s="1"/>
  <c r="W293" i="3"/>
  <c r="AG296" i="3"/>
  <c r="AF296" i="3"/>
  <c r="AQ297" i="3"/>
  <c r="AN297" i="3"/>
  <c r="AO297" i="3" s="1"/>
  <c r="AE297" i="3"/>
  <c r="F298" i="3"/>
  <c r="AB298" i="3" s="1"/>
  <c r="H297" i="3"/>
  <c r="AH301" i="8"/>
  <c r="AJ301" i="8"/>
  <c r="AM301" i="8"/>
  <c r="AP301" i="8"/>
  <c r="AK301" i="8"/>
  <c r="AL301" i="8"/>
  <c r="AN301" i="8"/>
  <c r="AI301" i="8"/>
  <c r="AQ301" i="8"/>
  <c r="AR301" i="8"/>
  <c r="O301" i="8"/>
  <c r="S301" i="8" s="1"/>
  <c r="R300" i="8"/>
  <c r="Q300" i="8"/>
  <c r="S300" i="8"/>
  <c r="P300" i="8"/>
  <c r="U300" i="8"/>
  <c r="AO300" i="8" s="1"/>
  <c r="P301" i="8"/>
  <c r="U301" i="8"/>
  <c r="AO301" i="8" s="1"/>
  <c r="Q301" i="8"/>
  <c r="R301" i="8"/>
  <c r="F304" i="8"/>
  <c r="K302" i="8"/>
  <c r="L302" i="8" s="1"/>
  <c r="G302" i="8" s="1"/>
  <c r="H302" i="8" s="1"/>
  <c r="N302" i="8"/>
  <c r="V299" i="8"/>
  <c r="X299" i="8" s="1"/>
  <c r="B307" i="8"/>
  <c r="D304" i="8"/>
  <c r="J303" i="8"/>
  <c r="AS301" i="8"/>
  <c r="AV301" i="8" s="1"/>
  <c r="O800" i="9"/>
  <c r="Q800" i="9" s="1"/>
  <c r="P800" i="9"/>
  <c r="R800" i="9" s="1"/>
  <c r="O799" i="9"/>
  <c r="Q799" i="9" s="1"/>
  <c r="P799" i="9"/>
  <c r="R799" i="9" s="1"/>
  <c r="K801" i="9"/>
  <c r="L801" i="9" s="1"/>
  <c r="I801" i="9"/>
  <c r="J801" i="9" s="1"/>
  <c r="N801" i="9" s="1"/>
  <c r="A804" i="9"/>
  <c r="C803" i="9"/>
  <c r="D803" i="9" s="1"/>
  <c r="E803" i="9"/>
  <c r="F803" i="9" s="1"/>
  <c r="G802" i="9"/>
  <c r="N300" i="9"/>
  <c r="P300" i="9"/>
  <c r="R300" i="9" s="1"/>
  <c r="S247" i="8" s="1"/>
  <c r="O299" i="9"/>
  <c r="Q299" i="9" s="1"/>
  <c r="O300" i="9"/>
  <c r="Q300" i="9" s="1"/>
  <c r="K301" i="9"/>
  <c r="I301" i="9"/>
  <c r="J301" i="9" s="1"/>
  <c r="L301" i="9"/>
  <c r="G302" i="9"/>
  <c r="E303" i="9"/>
  <c r="F303" i="9" s="1"/>
  <c r="C303" i="9"/>
  <c r="D303" i="9" s="1"/>
  <c r="A304" i="9"/>
  <c r="I297" i="3" l="1"/>
  <c r="AI297" i="3"/>
  <c r="AP289" i="3"/>
  <c r="AR289" i="3"/>
  <c r="AS289" i="3" s="1"/>
  <c r="AT289" i="3"/>
  <c r="AD291" i="3"/>
  <c r="AJ291" i="3" s="1"/>
  <c r="M295" i="3"/>
  <c r="N295" i="3"/>
  <c r="AH296" i="3"/>
  <c r="S292" i="3"/>
  <c r="W292" i="3"/>
  <c r="AC292" i="3"/>
  <c r="O295" i="3"/>
  <c r="R295" i="3" s="1"/>
  <c r="Z295" i="3" s="1"/>
  <c r="U293" i="3"/>
  <c r="V293" i="3" s="1"/>
  <c r="AD293" i="3" s="1"/>
  <c r="AT290" i="3"/>
  <c r="AP290" i="3"/>
  <c r="AR290" i="3"/>
  <c r="AS290" i="3" s="1"/>
  <c r="L296" i="3"/>
  <c r="O294" i="3"/>
  <c r="R294" i="3" s="1"/>
  <c r="Z294" i="3" s="1"/>
  <c r="AF297" i="3"/>
  <c r="AG297" i="3"/>
  <c r="F299" i="3"/>
  <c r="AB299" i="3" s="1"/>
  <c r="H298" i="3"/>
  <c r="AE298" i="3"/>
  <c r="AN298" i="3"/>
  <c r="AO298" i="3" s="1"/>
  <c r="AQ298" i="3"/>
  <c r="AH302" i="8"/>
  <c r="AM302" i="8"/>
  <c r="AK302" i="8"/>
  <c r="AR302" i="8"/>
  <c r="AL302" i="8"/>
  <c r="AN302" i="8"/>
  <c r="AP302" i="8"/>
  <c r="AQ302" i="8"/>
  <c r="AI302" i="8"/>
  <c r="AJ302" i="8"/>
  <c r="O302" i="8"/>
  <c r="P302" i="8" s="1"/>
  <c r="B308" i="8"/>
  <c r="F305" i="8"/>
  <c r="V301" i="8"/>
  <c r="X301" i="8" s="1"/>
  <c r="V300" i="8"/>
  <c r="X300" i="8" s="1"/>
  <c r="K303" i="8"/>
  <c r="L303" i="8" s="1"/>
  <c r="G303" i="8" s="1"/>
  <c r="H303" i="8" s="1"/>
  <c r="N303" i="8"/>
  <c r="D305" i="8"/>
  <c r="J304" i="8"/>
  <c r="Z298" i="8"/>
  <c r="AC298" i="8"/>
  <c r="AD298" i="8" s="1"/>
  <c r="AG298" i="8"/>
  <c r="AF298" i="8"/>
  <c r="AT298" i="8" s="1"/>
  <c r="AU298" i="8" s="1"/>
  <c r="AS302" i="8"/>
  <c r="AV302" i="8" s="1"/>
  <c r="I802" i="9"/>
  <c r="J802" i="9" s="1"/>
  <c r="K802" i="9"/>
  <c r="L802" i="9" s="1"/>
  <c r="C804" i="9"/>
  <c r="D804" i="9" s="1"/>
  <c r="A805" i="9"/>
  <c r="E804" i="9"/>
  <c r="F804" i="9" s="1"/>
  <c r="G803" i="9"/>
  <c r="P801" i="9"/>
  <c r="R801" i="9" s="1"/>
  <c r="O801" i="9"/>
  <c r="Q801" i="9" s="1"/>
  <c r="N301" i="9"/>
  <c r="P301" i="9" s="1"/>
  <c r="R301" i="9" s="1"/>
  <c r="S246" i="8" s="1"/>
  <c r="O301" i="9"/>
  <c r="Q301" i="9" s="1"/>
  <c r="K302" i="9"/>
  <c r="I302" i="9"/>
  <c r="G303" i="9"/>
  <c r="J302" i="9"/>
  <c r="L302" i="9"/>
  <c r="E304" i="9"/>
  <c r="F304" i="9" s="1"/>
  <c r="C304" i="9"/>
  <c r="D304" i="9" s="1"/>
  <c r="A305" i="9"/>
  <c r="I298" i="3" l="1"/>
  <c r="AI298" i="3"/>
  <c r="AR291" i="3"/>
  <c r="AS291" i="3" s="1"/>
  <c r="AP291" i="3"/>
  <c r="AT291" i="3"/>
  <c r="M296" i="3"/>
  <c r="N296" i="3"/>
  <c r="AJ293" i="3"/>
  <c r="AC294" i="3"/>
  <c r="AC295" i="3"/>
  <c r="T292" i="3"/>
  <c r="U292" i="3"/>
  <c r="O296" i="3"/>
  <c r="R296" i="3" s="1"/>
  <c r="Z296" i="3" s="1"/>
  <c r="AH297" i="3"/>
  <c r="AF298" i="3"/>
  <c r="AG298" i="3"/>
  <c r="AE299" i="3"/>
  <c r="H299" i="3"/>
  <c r="AQ299" i="3"/>
  <c r="AN299" i="3"/>
  <c r="AO299" i="3" s="1"/>
  <c r="F300" i="3"/>
  <c r="AB300" i="3" s="1"/>
  <c r="L297" i="3"/>
  <c r="R302" i="8"/>
  <c r="Q302" i="8"/>
  <c r="U302" i="8"/>
  <c r="AO302" i="8" s="1"/>
  <c r="S302" i="8"/>
  <c r="AQ303" i="8"/>
  <c r="AH303" i="8"/>
  <c r="AJ303" i="8"/>
  <c r="AM303" i="8"/>
  <c r="AP303" i="8"/>
  <c r="AI303" i="8"/>
  <c r="AK303" i="8"/>
  <c r="AL303" i="8"/>
  <c r="AR303" i="8"/>
  <c r="AN303" i="8"/>
  <c r="F306" i="8"/>
  <c r="D306" i="8"/>
  <c r="J305" i="8"/>
  <c r="AF299" i="8"/>
  <c r="AT299" i="8" s="1"/>
  <c r="AU299" i="8" s="1"/>
  <c r="AG299" i="8"/>
  <c r="Z299" i="8"/>
  <c r="AC299" i="8"/>
  <c r="AD299" i="8" s="1"/>
  <c r="K304" i="8"/>
  <c r="L304" i="8" s="1"/>
  <c r="G304" i="8" s="1"/>
  <c r="H304" i="8" s="1"/>
  <c r="N304" i="8"/>
  <c r="AS303" i="8"/>
  <c r="AV303" i="8" s="1"/>
  <c r="O303" i="8"/>
  <c r="B309" i="8"/>
  <c r="V302" i="8"/>
  <c r="X302" i="8" s="1"/>
  <c r="K803" i="9"/>
  <c r="L803" i="9" s="1"/>
  <c r="I803" i="9"/>
  <c r="J803" i="9" s="1"/>
  <c r="N803" i="9" s="1"/>
  <c r="C805" i="9"/>
  <c r="D805" i="9" s="1"/>
  <c r="A806" i="9"/>
  <c r="E805" i="9"/>
  <c r="F805" i="9" s="1"/>
  <c r="G804" i="9"/>
  <c r="N802" i="9"/>
  <c r="K303" i="9"/>
  <c r="L303" i="9" s="1"/>
  <c r="I303" i="9"/>
  <c r="J303" i="9" s="1"/>
  <c r="G304" i="9"/>
  <c r="N302" i="9"/>
  <c r="P302" i="9" s="1"/>
  <c r="R302" i="9" s="1"/>
  <c r="S245" i="8" s="1"/>
  <c r="C305" i="9"/>
  <c r="D305" i="9" s="1"/>
  <c r="E305" i="9"/>
  <c r="F305" i="9" s="1"/>
  <c r="A306" i="9"/>
  <c r="I299" i="3" l="1"/>
  <c r="AI299" i="3"/>
  <c r="L298" i="3"/>
  <c r="N298" i="3" s="1"/>
  <c r="N297" i="3"/>
  <c r="M297" i="3"/>
  <c r="W296" i="3"/>
  <c r="S295" i="3"/>
  <c r="T295" i="3" s="1"/>
  <c r="W295" i="3"/>
  <c r="V292" i="3"/>
  <c r="AT293" i="3"/>
  <c r="AP293" i="3"/>
  <c r="S294" i="3"/>
  <c r="T294" i="3" s="1"/>
  <c r="W294" i="3"/>
  <c r="S296" i="3"/>
  <c r="T296" i="3" s="1"/>
  <c r="AC296" i="3"/>
  <c r="AF299" i="3"/>
  <c r="AG299" i="3"/>
  <c r="AH298" i="3"/>
  <c r="F301" i="3"/>
  <c r="AB301" i="3" s="1"/>
  <c r="H300" i="3"/>
  <c r="AE300" i="3"/>
  <c r="AN300" i="3"/>
  <c r="AO300" i="3" s="1"/>
  <c r="AQ300" i="3"/>
  <c r="AL304" i="8"/>
  <c r="AP304" i="8"/>
  <c r="AH304" i="8"/>
  <c r="AI304" i="8"/>
  <c r="AJ304" i="8"/>
  <c r="AK304" i="8"/>
  <c r="AM304" i="8"/>
  <c r="AN304" i="8"/>
  <c r="AQ304" i="8"/>
  <c r="AR304" i="8"/>
  <c r="AS304" i="8"/>
  <c r="AV304" i="8"/>
  <c r="B310" i="8"/>
  <c r="P303" i="8"/>
  <c r="Q303" i="8"/>
  <c r="S303" i="8"/>
  <c r="R303" i="8"/>
  <c r="U303" i="8"/>
  <c r="AO303" i="8" s="1"/>
  <c r="AC300" i="8"/>
  <c r="AD300" i="8" s="1"/>
  <c r="AF300" i="8"/>
  <c r="AT300" i="8" s="1"/>
  <c r="AU300" i="8" s="1"/>
  <c r="AG300" i="8"/>
  <c r="Z300" i="8"/>
  <c r="D307" i="8"/>
  <c r="J306" i="8"/>
  <c r="AG301" i="8"/>
  <c r="AF301" i="8"/>
  <c r="AT301" i="8" s="1"/>
  <c r="AU301" i="8" s="1"/>
  <c r="AC301" i="8"/>
  <c r="AD301" i="8" s="1"/>
  <c r="Z301" i="8"/>
  <c r="F307" i="8"/>
  <c r="O304" i="8"/>
  <c r="K305" i="8"/>
  <c r="L305" i="8" s="1"/>
  <c r="G305" i="8" s="1"/>
  <c r="H305" i="8" s="1"/>
  <c r="N305" i="8"/>
  <c r="P802" i="9"/>
  <c r="R802" i="9" s="1"/>
  <c r="O802" i="9"/>
  <c r="Q802" i="9" s="1"/>
  <c r="C806" i="9"/>
  <c r="D806" i="9" s="1"/>
  <c r="E806" i="9"/>
  <c r="F806" i="9" s="1"/>
  <c r="A807" i="9"/>
  <c r="K804" i="9"/>
  <c r="L804" i="9" s="1"/>
  <c r="I804" i="9"/>
  <c r="J804" i="9" s="1"/>
  <c r="N804" i="9" s="1"/>
  <c r="G805" i="9"/>
  <c r="O803" i="9"/>
  <c r="Q803" i="9" s="1"/>
  <c r="P803" i="9"/>
  <c r="R803" i="9" s="1"/>
  <c r="O302" i="9"/>
  <c r="Q302" i="9" s="1"/>
  <c r="N303" i="9"/>
  <c r="P303" i="9" s="1"/>
  <c r="R303" i="9" s="1"/>
  <c r="S244" i="8" s="1"/>
  <c r="K304" i="9"/>
  <c r="I304" i="9"/>
  <c r="L304" i="9"/>
  <c r="J304" i="9"/>
  <c r="G305" i="9"/>
  <c r="E306" i="9"/>
  <c r="F306" i="9" s="1"/>
  <c r="C306" i="9"/>
  <c r="D306" i="9" s="1"/>
  <c r="A307" i="9"/>
  <c r="I300" i="3" l="1"/>
  <c r="AI300" i="3"/>
  <c r="AD292" i="3"/>
  <c r="AJ292" i="3" s="1"/>
  <c r="M298" i="3"/>
  <c r="O298" i="3" s="1"/>
  <c r="R298" i="3" s="1"/>
  <c r="Z298" i="3" s="1"/>
  <c r="U295" i="3"/>
  <c r="V295" i="3" s="1"/>
  <c r="U294" i="3"/>
  <c r="V294" i="3" s="1"/>
  <c r="U296" i="3"/>
  <c r="V296" i="3" s="1"/>
  <c r="AD296" i="3" s="1"/>
  <c r="L299" i="3"/>
  <c r="AH299" i="3"/>
  <c r="AG300" i="3"/>
  <c r="AF300" i="3"/>
  <c r="AE301" i="3"/>
  <c r="H301" i="3"/>
  <c r="AN301" i="3"/>
  <c r="AO301" i="3" s="1"/>
  <c r="AQ301" i="3"/>
  <c r="F302" i="3"/>
  <c r="AB302" i="3" s="1"/>
  <c r="O297" i="3"/>
  <c r="R297" i="3" s="1"/>
  <c r="Z297" i="3" s="1"/>
  <c r="AH305" i="8"/>
  <c r="AJ305" i="8"/>
  <c r="AM305" i="8"/>
  <c r="AQ305" i="8"/>
  <c r="AN305" i="8"/>
  <c r="AP305" i="8"/>
  <c r="AR305" i="8"/>
  <c r="AI305" i="8"/>
  <c r="AK305" i="8"/>
  <c r="AL305" i="8"/>
  <c r="O305" i="8"/>
  <c r="S305" i="8" s="1"/>
  <c r="R304" i="8"/>
  <c r="Q304" i="8"/>
  <c r="U304" i="8"/>
  <c r="AO304" i="8" s="1"/>
  <c r="P304" i="8"/>
  <c r="S304" i="8"/>
  <c r="F308" i="8"/>
  <c r="D308" i="8"/>
  <c r="J307" i="8"/>
  <c r="Q305" i="8"/>
  <c r="B311" i="8"/>
  <c r="K306" i="8"/>
  <c r="L306" i="8" s="1"/>
  <c r="G306" i="8" s="1"/>
  <c r="H306" i="8" s="1"/>
  <c r="N306" i="8"/>
  <c r="AG302" i="8"/>
  <c r="AC302" i="8"/>
  <c r="AD302" i="8" s="1"/>
  <c r="AF302" i="8"/>
  <c r="AT302" i="8" s="1"/>
  <c r="AU302" i="8" s="1"/>
  <c r="Z302" i="8"/>
  <c r="AS305" i="8"/>
  <c r="AV305" i="8"/>
  <c r="V303" i="8"/>
  <c r="X303" i="8" s="1"/>
  <c r="O804" i="9"/>
  <c r="Q804" i="9" s="1"/>
  <c r="P804" i="9"/>
  <c r="R804" i="9" s="1"/>
  <c r="I805" i="9"/>
  <c r="J805" i="9" s="1"/>
  <c r="N805" i="9" s="1"/>
  <c r="K805" i="9"/>
  <c r="L805" i="9" s="1"/>
  <c r="E807" i="9"/>
  <c r="F807" i="9" s="1"/>
  <c r="A808" i="9"/>
  <c r="C807" i="9"/>
  <c r="D807" i="9" s="1"/>
  <c r="G807" i="9" s="1"/>
  <c r="G806" i="9"/>
  <c r="O303" i="9"/>
  <c r="Q303" i="9" s="1"/>
  <c r="N304" i="9"/>
  <c r="P304" i="9" s="1"/>
  <c r="R304" i="9" s="1"/>
  <c r="S243" i="8" s="1"/>
  <c r="G306" i="9"/>
  <c r="K305" i="9"/>
  <c r="I305" i="9"/>
  <c r="K306" i="9"/>
  <c r="L306" i="9" s="1"/>
  <c r="I306" i="9"/>
  <c r="J306" i="9" s="1"/>
  <c r="J305" i="9"/>
  <c r="L305" i="9"/>
  <c r="E307" i="9"/>
  <c r="F307" i="9" s="1"/>
  <c r="C307" i="9"/>
  <c r="D307" i="9" s="1"/>
  <c r="G307" i="9" s="1"/>
  <c r="A308" i="9"/>
  <c r="I301" i="3" l="1"/>
  <c r="AI301" i="3"/>
  <c r="AP292" i="3"/>
  <c r="AR293" i="3"/>
  <c r="AS293" i="3" s="1"/>
  <c r="AT292" i="3"/>
  <c r="AR292" i="3"/>
  <c r="AS292" i="3" s="1"/>
  <c r="AD294" i="3"/>
  <c r="AJ294" i="3" s="1"/>
  <c r="AD295" i="3"/>
  <c r="AJ295" i="3" s="1"/>
  <c r="N299" i="3"/>
  <c r="M299" i="3"/>
  <c r="AH300" i="3"/>
  <c r="AJ296" i="3"/>
  <c r="AC298" i="3"/>
  <c r="AC297" i="3"/>
  <c r="L300" i="3"/>
  <c r="AG301" i="3"/>
  <c r="AF301" i="3"/>
  <c r="AN302" i="3"/>
  <c r="AO302" i="3" s="1"/>
  <c r="AE302" i="3"/>
  <c r="AQ302" i="3"/>
  <c r="H302" i="3"/>
  <c r="F303" i="3"/>
  <c r="AB303" i="3" s="1"/>
  <c r="R305" i="8"/>
  <c r="P305" i="8"/>
  <c r="AK306" i="8"/>
  <c r="AH306" i="8"/>
  <c r="AL306" i="8"/>
  <c r="AM306" i="8"/>
  <c r="AN306" i="8"/>
  <c r="AR306" i="8"/>
  <c r="AI306" i="8"/>
  <c r="AJ306" i="8"/>
  <c r="AP306" i="8"/>
  <c r="AQ306" i="8"/>
  <c r="U305" i="8"/>
  <c r="AO305" i="8" s="1"/>
  <c r="K307" i="8"/>
  <c r="L307" i="8" s="1"/>
  <c r="G307" i="8" s="1"/>
  <c r="H307" i="8" s="1"/>
  <c r="N307" i="8"/>
  <c r="F309" i="8"/>
  <c r="O306" i="8"/>
  <c r="V304" i="8"/>
  <c r="X304" i="8" s="1"/>
  <c r="AS306" i="8"/>
  <c r="AV306" i="8" s="1"/>
  <c r="B312" i="8"/>
  <c r="D309" i="8"/>
  <c r="J308" i="8"/>
  <c r="I806" i="9"/>
  <c r="J806" i="9" s="1"/>
  <c r="K806" i="9"/>
  <c r="L806" i="9" s="1"/>
  <c r="E808" i="9"/>
  <c r="F808" i="9" s="1"/>
  <c r="C808" i="9"/>
  <c r="D808" i="9" s="1"/>
  <c r="G808" i="9" s="1"/>
  <c r="A809" i="9"/>
  <c r="O805" i="9"/>
  <c r="Q805" i="9" s="1"/>
  <c r="P805" i="9"/>
  <c r="R805" i="9" s="1"/>
  <c r="I807" i="9"/>
  <c r="J807" i="9" s="1"/>
  <c r="N807" i="9" s="1"/>
  <c r="K807" i="9"/>
  <c r="L807" i="9" s="1"/>
  <c r="O304" i="9"/>
  <c r="Q304" i="9" s="1"/>
  <c r="N306" i="9"/>
  <c r="K307" i="9"/>
  <c r="L307" i="9" s="1"/>
  <c r="I307" i="9"/>
  <c r="J307" i="9" s="1"/>
  <c r="N305" i="9"/>
  <c r="P305" i="9" s="1"/>
  <c r="R305" i="9" s="1"/>
  <c r="S242" i="8" s="1"/>
  <c r="C308" i="9"/>
  <c r="D308" i="9" s="1"/>
  <c r="E308" i="9"/>
  <c r="F308" i="9" s="1"/>
  <c r="A309" i="9"/>
  <c r="V305" i="8" l="1"/>
  <c r="X305" i="8" s="1"/>
  <c r="I302" i="3"/>
  <c r="AI302" i="3"/>
  <c r="AR295" i="3"/>
  <c r="AS295" i="3" s="1"/>
  <c r="AP295" i="3"/>
  <c r="AT295" i="3"/>
  <c r="AT294" i="3"/>
  <c r="AR294" i="3"/>
  <c r="AS294" i="3" s="1"/>
  <c r="AP294" i="3"/>
  <c r="N300" i="3"/>
  <c r="M300" i="3"/>
  <c r="AT296" i="3"/>
  <c r="AP296" i="3"/>
  <c r="AR296" i="3"/>
  <c r="AS296" i="3" s="1"/>
  <c r="W297" i="3"/>
  <c r="L301" i="3"/>
  <c r="S297" i="3"/>
  <c r="T297" i="3" s="1"/>
  <c r="W298" i="3"/>
  <c r="S298" i="3"/>
  <c r="AH301" i="3"/>
  <c r="O300" i="3"/>
  <c r="R300" i="3" s="1"/>
  <c r="Z300" i="3" s="1"/>
  <c r="F304" i="3"/>
  <c r="AB304" i="3" s="1"/>
  <c r="AE303" i="3"/>
  <c r="H303" i="3"/>
  <c r="AQ303" i="3"/>
  <c r="AN303" i="3"/>
  <c r="AO303" i="3" s="1"/>
  <c r="AG302" i="3"/>
  <c r="AF302" i="3"/>
  <c r="O299" i="3"/>
  <c r="R299" i="3" s="1"/>
  <c r="Z299" i="3" s="1"/>
  <c r="AM307" i="8"/>
  <c r="AH307" i="8"/>
  <c r="AJ307" i="8"/>
  <c r="AN307" i="8"/>
  <c r="AQ307" i="8"/>
  <c r="AK307" i="8"/>
  <c r="AI307" i="8"/>
  <c r="AL307" i="8"/>
  <c r="AP307" i="8"/>
  <c r="AR307" i="8"/>
  <c r="O307" i="8"/>
  <c r="Q307" i="8" s="1"/>
  <c r="K308" i="8"/>
  <c r="L308" i="8" s="1"/>
  <c r="G308" i="8" s="1"/>
  <c r="H308" i="8" s="1"/>
  <c r="N308" i="8"/>
  <c r="F310" i="8"/>
  <c r="AC303" i="8"/>
  <c r="AD303" i="8" s="1"/>
  <c r="Z303" i="8"/>
  <c r="AF303" i="8"/>
  <c r="AT303" i="8" s="1"/>
  <c r="AU303" i="8" s="1"/>
  <c r="AG303" i="8"/>
  <c r="R306" i="8"/>
  <c r="P306" i="8"/>
  <c r="S306" i="8"/>
  <c r="U306" i="8"/>
  <c r="AO306" i="8" s="1"/>
  <c r="Q306" i="8"/>
  <c r="D310" i="8"/>
  <c r="J309" i="8"/>
  <c r="B313" i="8"/>
  <c r="AS307" i="8"/>
  <c r="AV307" i="8"/>
  <c r="O807" i="9"/>
  <c r="Q807" i="9" s="1"/>
  <c r="K808" i="9"/>
  <c r="L808" i="9" s="1"/>
  <c r="I808" i="9"/>
  <c r="J808" i="9" s="1"/>
  <c r="N808" i="9" s="1"/>
  <c r="C809" i="9"/>
  <c r="D809" i="9" s="1"/>
  <c r="E809" i="9"/>
  <c r="F809" i="9" s="1"/>
  <c r="A810" i="9"/>
  <c r="N806" i="9"/>
  <c r="P306" i="9"/>
  <c r="R306" i="9" s="1"/>
  <c r="S241" i="8" s="1"/>
  <c r="O305" i="9"/>
  <c r="Q305" i="9" s="1"/>
  <c r="N307" i="9"/>
  <c r="P307" i="9" s="1"/>
  <c r="R307" i="9" s="1"/>
  <c r="S240" i="8" s="1"/>
  <c r="O306" i="9"/>
  <c r="Q306" i="9" s="1"/>
  <c r="G308" i="9"/>
  <c r="E309" i="9"/>
  <c r="F309" i="9" s="1"/>
  <c r="C309" i="9"/>
  <c r="D309" i="9" s="1"/>
  <c r="G309" i="9" s="1"/>
  <c r="A310" i="9"/>
  <c r="I303" i="3" l="1"/>
  <c r="AI303" i="3"/>
  <c r="N301" i="3"/>
  <c r="M301" i="3"/>
  <c r="AH302" i="3"/>
  <c r="AC300" i="3"/>
  <c r="T298" i="3"/>
  <c r="U298" i="3"/>
  <c r="AC299" i="3"/>
  <c r="U297" i="3"/>
  <c r="V297" i="3" s="1"/>
  <c r="W300" i="3"/>
  <c r="S300" i="3"/>
  <c r="T300" i="3" s="1"/>
  <c r="W299" i="3"/>
  <c r="S299" i="3"/>
  <c r="T299" i="3" s="1"/>
  <c r="L302" i="3"/>
  <c r="AG303" i="3"/>
  <c r="AF303" i="3"/>
  <c r="F305" i="3"/>
  <c r="AB305" i="3" s="1"/>
  <c r="AE304" i="3"/>
  <c r="AN304" i="3"/>
  <c r="AO304" i="3" s="1"/>
  <c r="H304" i="3"/>
  <c r="AQ304" i="3"/>
  <c r="R307" i="8"/>
  <c r="O308" i="8"/>
  <c r="R308" i="8" s="1"/>
  <c r="P307" i="8"/>
  <c r="U307" i="8"/>
  <c r="AO307" i="8" s="1"/>
  <c r="S307" i="8"/>
  <c r="AJ308" i="8"/>
  <c r="AI308" i="8"/>
  <c r="AK308" i="8"/>
  <c r="AL308" i="8"/>
  <c r="AM308" i="8"/>
  <c r="AP308" i="8"/>
  <c r="AQ308" i="8"/>
  <c r="AR308" i="8"/>
  <c r="AH308" i="8"/>
  <c r="AN308" i="8"/>
  <c r="AG305" i="8"/>
  <c r="AC305" i="8"/>
  <c r="AD305" i="8" s="1"/>
  <c r="Z305" i="8"/>
  <c r="AF305" i="8"/>
  <c r="AT305" i="8" s="1"/>
  <c r="AU305" i="8" s="1"/>
  <c r="V306" i="8"/>
  <c r="X306" i="8" s="1"/>
  <c r="AF304" i="8"/>
  <c r="AT304" i="8" s="1"/>
  <c r="AU304" i="8" s="1"/>
  <c r="AC304" i="8"/>
  <c r="AD304" i="8" s="1"/>
  <c r="AG304" i="8"/>
  <c r="Z304" i="8"/>
  <c r="AS308" i="8"/>
  <c r="AV308" i="8" s="1"/>
  <c r="D311" i="8"/>
  <c r="J310" i="8"/>
  <c r="V307" i="8"/>
  <c r="X307" i="8" s="1"/>
  <c r="F311" i="8"/>
  <c r="B314" i="8"/>
  <c r="K309" i="8"/>
  <c r="L309" i="8" s="1"/>
  <c r="G309" i="8" s="1"/>
  <c r="H309" i="8" s="1"/>
  <c r="N309" i="8"/>
  <c r="P806" i="9"/>
  <c r="R806" i="9" s="1"/>
  <c r="O806" i="9"/>
  <c r="Q806" i="9" s="1"/>
  <c r="O808" i="9"/>
  <c r="Q808" i="9" s="1"/>
  <c r="P808" i="9"/>
  <c r="R808" i="9" s="1"/>
  <c r="A811" i="9"/>
  <c r="C810" i="9"/>
  <c r="D810" i="9" s="1"/>
  <c r="E810" i="9"/>
  <c r="F810" i="9" s="1"/>
  <c r="G809" i="9"/>
  <c r="P807" i="9"/>
  <c r="R807" i="9" s="1"/>
  <c r="O307" i="9"/>
  <c r="Q307" i="9" s="1"/>
  <c r="K309" i="9"/>
  <c r="I309" i="9"/>
  <c r="K308" i="9"/>
  <c r="I308" i="9"/>
  <c r="J308" i="9" s="1"/>
  <c r="L309" i="9"/>
  <c r="J309" i="9"/>
  <c r="N309" i="9" s="1"/>
  <c r="L308" i="9"/>
  <c r="E310" i="9"/>
  <c r="F310" i="9" s="1"/>
  <c r="C310" i="9"/>
  <c r="D310" i="9" s="1"/>
  <c r="A311" i="9"/>
  <c r="I304" i="3" l="1"/>
  <c r="AI304" i="3"/>
  <c r="Q308" i="8"/>
  <c r="AD297" i="3"/>
  <c r="AJ297" i="3" s="1"/>
  <c r="O301" i="3"/>
  <c r="R301" i="3" s="1"/>
  <c r="N302" i="3"/>
  <c r="M302" i="3"/>
  <c r="V298" i="3"/>
  <c r="U300" i="3"/>
  <c r="V300" i="3" s="1"/>
  <c r="AD300" i="3" s="1"/>
  <c r="AH303" i="3"/>
  <c r="AG304" i="3"/>
  <c r="AF304" i="3"/>
  <c r="L303" i="3"/>
  <c r="U299" i="3"/>
  <c r="V299" i="3" s="1"/>
  <c r="AD299" i="3" s="1"/>
  <c r="AQ305" i="3"/>
  <c r="AE305" i="3"/>
  <c r="F306" i="3"/>
  <c r="AB306" i="3" s="1"/>
  <c r="H305" i="3"/>
  <c r="AN305" i="3"/>
  <c r="AO305" i="3" s="1"/>
  <c r="U308" i="8"/>
  <c r="AO308" i="8" s="1"/>
  <c r="P308" i="8"/>
  <c r="S308" i="8"/>
  <c r="AK309" i="8"/>
  <c r="AH309" i="8"/>
  <c r="AJ309" i="8"/>
  <c r="AN309" i="8"/>
  <c r="AQ309" i="8"/>
  <c r="AR309" i="8"/>
  <c r="AI309" i="8"/>
  <c r="AL309" i="8"/>
  <c r="AM309" i="8"/>
  <c r="AP309" i="8"/>
  <c r="O309" i="8"/>
  <c r="S309" i="8" s="1"/>
  <c r="D312" i="8"/>
  <c r="J311" i="8"/>
  <c r="AS309" i="8"/>
  <c r="AV309" i="8" s="1"/>
  <c r="B315" i="8"/>
  <c r="K310" i="8"/>
  <c r="L310" i="8" s="1"/>
  <c r="G310" i="8" s="1"/>
  <c r="H310" i="8" s="1"/>
  <c r="N310" i="8"/>
  <c r="F312" i="8"/>
  <c r="K809" i="9"/>
  <c r="L809" i="9" s="1"/>
  <c r="I809" i="9"/>
  <c r="J809" i="9" s="1"/>
  <c r="N809" i="9" s="1"/>
  <c r="G810" i="9"/>
  <c r="C811" i="9"/>
  <c r="D811" i="9" s="1"/>
  <c r="E811" i="9"/>
  <c r="F811" i="9" s="1"/>
  <c r="A812" i="9"/>
  <c r="O309" i="9"/>
  <c r="Q309" i="9" s="1"/>
  <c r="G310" i="9"/>
  <c r="N308" i="9"/>
  <c r="P308" i="9" s="1"/>
  <c r="R308" i="9" s="1"/>
  <c r="S239" i="8" s="1"/>
  <c r="C311" i="9"/>
  <c r="D311" i="9" s="1"/>
  <c r="E311" i="9"/>
  <c r="F311" i="9" s="1"/>
  <c r="A312" i="9"/>
  <c r="I305" i="3" l="1"/>
  <c r="AI305" i="3"/>
  <c r="V308" i="8"/>
  <c r="X308" i="8" s="1"/>
  <c r="AP297" i="3"/>
  <c r="AT297" i="3"/>
  <c r="AR297" i="3"/>
  <c r="AS297" i="3" s="1"/>
  <c r="AD298" i="3"/>
  <c r="AJ298" i="3" s="1"/>
  <c r="W301" i="3"/>
  <c r="Z301" i="3"/>
  <c r="S301" i="3"/>
  <c r="T301" i="3" s="1"/>
  <c r="AC301" i="3"/>
  <c r="M303" i="3"/>
  <c r="N303" i="3"/>
  <c r="AH304" i="3"/>
  <c r="O302" i="3"/>
  <c r="R302" i="3" s="1"/>
  <c r="Z302" i="3" s="1"/>
  <c r="AJ299" i="3"/>
  <c r="L304" i="3"/>
  <c r="AJ300" i="3"/>
  <c r="AQ306" i="3"/>
  <c r="F307" i="3"/>
  <c r="AB307" i="3" s="1"/>
  <c r="H306" i="3"/>
  <c r="AE306" i="3"/>
  <c r="AN306" i="3"/>
  <c r="AO306" i="3" s="1"/>
  <c r="AG305" i="3"/>
  <c r="AF305" i="3"/>
  <c r="P309" i="8"/>
  <c r="R309" i="8"/>
  <c r="AI310" i="8"/>
  <c r="AN310" i="8"/>
  <c r="AP310" i="8"/>
  <c r="AQ310" i="8"/>
  <c r="AH310" i="8"/>
  <c r="AJ310" i="8"/>
  <c r="AK310" i="8"/>
  <c r="AL310" i="8"/>
  <c r="AM310" i="8"/>
  <c r="AR310" i="8"/>
  <c r="Q309" i="8"/>
  <c r="U309" i="8"/>
  <c r="AO309" i="8" s="1"/>
  <c r="AS310" i="8"/>
  <c r="AV310" i="8" s="1"/>
  <c r="B316" i="8"/>
  <c r="AG306" i="8"/>
  <c r="Z306" i="8"/>
  <c r="AF306" i="8"/>
  <c r="AT306" i="8" s="1"/>
  <c r="AU306" i="8" s="1"/>
  <c r="AC306" i="8"/>
  <c r="AD306" i="8" s="1"/>
  <c r="O310" i="8"/>
  <c r="K311" i="8"/>
  <c r="L311" i="8" s="1"/>
  <c r="G311" i="8" s="1"/>
  <c r="H311" i="8" s="1"/>
  <c r="N311" i="8"/>
  <c r="F313" i="8"/>
  <c r="Z307" i="8"/>
  <c r="AF307" i="8"/>
  <c r="AT307" i="8" s="1"/>
  <c r="AU307" i="8" s="1"/>
  <c r="AG307" i="8"/>
  <c r="AC307" i="8"/>
  <c r="AD307" i="8" s="1"/>
  <c r="D313" i="8"/>
  <c r="J312" i="8"/>
  <c r="C812" i="9"/>
  <c r="D812" i="9" s="1"/>
  <c r="E812" i="9"/>
  <c r="F812" i="9" s="1"/>
  <c r="A813" i="9"/>
  <c r="O809" i="9"/>
  <c r="Q809" i="9" s="1"/>
  <c r="P809" i="9"/>
  <c r="R809" i="9" s="1"/>
  <c r="G811" i="9"/>
  <c r="I810" i="9"/>
  <c r="J810" i="9" s="1"/>
  <c r="K810" i="9"/>
  <c r="L810" i="9" s="1"/>
  <c r="P309" i="9"/>
  <c r="R309" i="9" s="1"/>
  <c r="S238" i="8" s="1"/>
  <c r="O308" i="9"/>
  <c r="Q308" i="9" s="1"/>
  <c r="K310" i="9"/>
  <c r="L310" i="9" s="1"/>
  <c r="I310" i="9"/>
  <c r="J310" i="9" s="1"/>
  <c r="G311" i="9"/>
  <c r="E312" i="9"/>
  <c r="F312" i="9" s="1"/>
  <c r="C312" i="9"/>
  <c r="D312" i="9" s="1"/>
  <c r="A313" i="9"/>
  <c r="I306" i="3" l="1"/>
  <c r="AI306" i="3"/>
  <c r="U301" i="3"/>
  <c r="V301" i="3" s="1"/>
  <c r="AD301" i="3" s="1"/>
  <c r="AJ301" i="3" s="1"/>
  <c r="AP298" i="3"/>
  <c r="AT298" i="3"/>
  <c r="AR298" i="3"/>
  <c r="AS298" i="3" s="1"/>
  <c r="N304" i="3"/>
  <c r="M304" i="3"/>
  <c r="AC302" i="3"/>
  <c r="AH305" i="3"/>
  <c r="AT299" i="3"/>
  <c r="AP299" i="3"/>
  <c r="AR299" i="3"/>
  <c r="AS299" i="3" s="1"/>
  <c r="AP300" i="3"/>
  <c r="AT300" i="3"/>
  <c r="AR300" i="3"/>
  <c r="AS300" i="3" s="1"/>
  <c r="L305" i="3"/>
  <c r="F308" i="3"/>
  <c r="AB308" i="3" s="1"/>
  <c r="AQ307" i="3"/>
  <c r="AE307" i="3"/>
  <c r="H307" i="3"/>
  <c r="AN307" i="3"/>
  <c r="AO307" i="3" s="1"/>
  <c r="AF306" i="3"/>
  <c r="AG306" i="3"/>
  <c r="O303" i="3"/>
  <c r="R303" i="3" s="1"/>
  <c r="Z303" i="3" s="1"/>
  <c r="V309" i="8"/>
  <c r="X309" i="8" s="1"/>
  <c r="AI311" i="8"/>
  <c r="AH311" i="8"/>
  <c r="AK311" i="8"/>
  <c r="AN311" i="8"/>
  <c r="AQ311" i="8"/>
  <c r="AL311" i="8"/>
  <c r="AM311" i="8"/>
  <c r="AP311" i="8"/>
  <c r="AR311" i="8"/>
  <c r="AJ311" i="8"/>
  <c r="B317" i="8"/>
  <c r="O311" i="8"/>
  <c r="R310" i="8"/>
  <c r="P310" i="8"/>
  <c r="Q310" i="8"/>
  <c r="S310" i="8"/>
  <c r="U310" i="8"/>
  <c r="AO310" i="8" s="1"/>
  <c r="F314" i="8"/>
  <c r="AF308" i="8"/>
  <c r="AT308" i="8" s="1"/>
  <c r="AU308" i="8" s="1"/>
  <c r="AC308" i="8"/>
  <c r="AD308" i="8" s="1"/>
  <c r="Z308" i="8"/>
  <c r="AG308" i="8"/>
  <c r="AV311" i="8"/>
  <c r="AS311" i="8"/>
  <c r="K312" i="8"/>
  <c r="L312" i="8" s="1"/>
  <c r="G312" i="8" s="1"/>
  <c r="H312" i="8" s="1"/>
  <c r="N312" i="8"/>
  <c r="D314" i="8"/>
  <c r="J313" i="8"/>
  <c r="N810" i="9"/>
  <c r="I811" i="9"/>
  <c r="J811" i="9" s="1"/>
  <c r="K811" i="9"/>
  <c r="L811" i="9" s="1"/>
  <c r="C813" i="9"/>
  <c r="D813" i="9" s="1"/>
  <c r="G813" i="9" s="1"/>
  <c r="A814" i="9"/>
  <c r="E813" i="9"/>
  <c r="F813" i="9" s="1"/>
  <c r="G812" i="9"/>
  <c r="N310" i="9"/>
  <c r="P310" i="9" s="1"/>
  <c r="R310" i="9" s="1"/>
  <c r="S237" i="8" s="1"/>
  <c r="G312" i="9"/>
  <c r="I312" i="9" s="1"/>
  <c r="J312" i="9" s="1"/>
  <c r="I311" i="9"/>
  <c r="K311" i="9"/>
  <c r="L311" i="9" s="1"/>
  <c r="J311" i="9"/>
  <c r="E313" i="9"/>
  <c r="F313" i="9" s="1"/>
  <c r="C313" i="9"/>
  <c r="D313" i="9" s="1"/>
  <c r="A314" i="9"/>
  <c r="I307" i="3" l="1"/>
  <c r="AI307" i="3"/>
  <c r="AP301" i="3"/>
  <c r="AT301" i="3"/>
  <c r="AR301" i="3"/>
  <c r="AS301" i="3" s="1"/>
  <c r="O304" i="3"/>
  <c r="R304" i="3" s="1"/>
  <c r="N305" i="3"/>
  <c r="M305" i="3"/>
  <c r="AC303" i="3"/>
  <c r="S302" i="3"/>
  <c r="W302" i="3"/>
  <c r="AH306" i="3"/>
  <c r="O305" i="3"/>
  <c r="R305" i="3" s="1"/>
  <c r="Z305" i="3" s="1"/>
  <c r="W304" i="3"/>
  <c r="S304" i="3"/>
  <c r="T304" i="3" s="1"/>
  <c r="W303" i="3"/>
  <c r="S303" i="3"/>
  <c r="T303" i="3" s="1"/>
  <c r="AE308" i="3"/>
  <c r="H308" i="3"/>
  <c r="AQ308" i="3"/>
  <c r="F309" i="3"/>
  <c r="AB309" i="3" s="1"/>
  <c r="AN308" i="3"/>
  <c r="AO308" i="3" s="1"/>
  <c r="L306" i="3"/>
  <c r="AF307" i="3"/>
  <c r="AG307" i="3"/>
  <c r="AR312" i="8"/>
  <c r="AH312" i="8"/>
  <c r="AL312" i="8"/>
  <c r="AI312" i="8"/>
  <c r="AJ312" i="8"/>
  <c r="AK312" i="8"/>
  <c r="AM312" i="8"/>
  <c r="AN312" i="8"/>
  <c r="AP312" i="8"/>
  <c r="AQ312" i="8"/>
  <c r="O312" i="8"/>
  <c r="Q312" i="8" s="1"/>
  <c r="V310" i="8"/>
  <c r="X310" i="8" s="1"/>
  <c r="K313" i="8"/>
  <c r="L313" i="8" s="1"/>
  <c r="G313" i="8" s="1"/>
  <c r="H313" i="8" s="1"/>
  <c r="N313" i="8"/>
  <c r="R312" i="8"/>
  <c r="AC309" i="8"/>
  <c r="AD309" i="8" s="1"/>
  <c r="AG309" i="8"/>
  <c r="Z309" i="8"/>
  <c r="AF309" i="8"/>
  <c r="AT309" i="8" s="1"/>
  <c r="AU309" i="8" s="1"/>
  <c r="D315" i="8"/>
  <c r="J314" i="8"/>
  <c r="AS312" i="8"/>
  <c r="AV312" i="8" s="1"/>
  <c r="F315" i="8"/>
  <c r="U311" i="8"/>
  <c r="AO311" i="8" s="1"/>
  <c r="Q311" i="8"/>
  <c r="R311" i="8"/>
  <c r="S311" i="8"/>
  <c r="P311" i="8"/>
  <c r="B318" i="8"/>
  <c r="K813" i="9"/>
  <c r="L813" i="9" s="1"/>
  <c r="I813" i="9"/>
  <c r="J813" i="9" s="1"/>
  <c r="N813" i="9" s="1"/>
  <c r="I812" i="9"/>
  <c r="J812" i="9" s="1"/>
  <c r="N812" i="9" s="1"/>
  <c r="K812" i="9"/>
  <c r="L812" i="9" s="1"/>
  <c r="E814" i="9"/>
  <c r="F814" i="9" s="1"/>
  <c r="A815" i="9"/>
  <c r="C814" i="9"/>
  <c r="D814" i="9" s="1"/>
  <c r="G814" i="9" s="1"/>
  <c r="N811" i="9"/>
  <c r="O810" i="9"/>
  <c r="Q810" i="9" s="1"/>
  <c r="P810" i="9"/>
  <c r="R810" i="9" s="1"/>
  <c r="K312" i="9"/>
  <c r="L312" i="9" s="1"/>
  <c r="N312" i="9" s="1"/>
  <c r="O312" i="9" s="1"/>
  <c r="Q312" i="9" s="1"/>
  <c r="O310" i="9"/>
  <c r="Q310" i="9" s="1"/>
  <c r="G313" i="9"/>
  <c r="N311" i="9"/>
  <c r="P311" i="9" s="1"/>
  <c r="R311" i="9" s="1"/>
  <c r="S236" i="8" s="1"/>
  <c r="E314" i="9"/>
  <c r="F314" i="9" s="1"/>
  <c r="C314" i="9"/>
  <c r="D314" i="9" s="1"/>
  <c r="A315" i="9"/>
  <c r="U312" i="8" l="1"/>
  <c r="AO312" i="8" s="1"/>
  <c r="I308" i="3"/>
  <c r="AI308" i="3"/>
  <c r="P312" i="8"/>
  <c r="S312" i="8"/>
  <c r="AC304" i="3"/>
  <c r="Z304" i="3"/>
  <c r="N306" i="3"/>
  <c r="M306" i="3"/>
  <c r="T302" i="3"/>
  <c r="U302" i="3"/>
  <c r="AC305" i="3"/>
  <c r="U304" i="3"/>
  <c r="V304" i="3" s="1"/>
  <c r="AD304" i="3" s="1"/>
  <c r="U303" i="3"/>
  <c r="V303" i="3" s="1"/>
  <c r="AD303" i="3" s="1"/>
  <c r="L307" i="3"/>
  <c r="AH307" i="3"/>
  <c r="AF308" i="3"/>
  <c r="AG308" i="3"/>
  <c r="H309" i="3"/>
  <c r="AN309" i="3"/>
  <c r="AO309" i="3" s="1"/>
  <c r="AQ309" i="3"/>
  <c r="F310" i="3"/>
  <c r="AB310" i="3" s="1"/>
  <c r="AE309" i="3"/>
  <c r="AR313" i="8"/>
  <c r="AI313" i="8"/>
  <c r="AK313" i="8"/>
  <c r="AN313" i="8"/>
  <c r="AQ313" i="8"/>
  <c r="AH313" i="8"/>
  <c r="AJ313" i="8"/>
  <c r="AL313" i="8"/>
  <c r="AM313" i="8"/>
  <c r="AP313" i="8"/>
  <c r="V312" i="8"/>
  <c r="X312" i="8" s="1"/>
  <c r="B319" i="8"/>
  <c r="V311" i="8"/>
  <c r="X311" i="8" s="1"/>
  <c r="F316" i="8"/>
  <c r="AS313" i="8"/>
  <c r="AV313" i="8" s="1"/>
  <c r="K314" i="8"/>
  <c r="L314" i="8" s="1"/>
  <c r="G314" i="8" s="1"/>
  <c r="H314" i="8" s="1"/>
  <c r="N314" i="8"/>
  <c r="O313" i="8"/>
  <c r="D316" i="8"/>
  <c r="J315" i="8"/>
  <c r="I814" i="9"/>
  <c r="J814" i="9" s="1"/>
  <c r="K814" i="9"/>
  <c r="L814" i="9" s="1"/>
  <c r="P812" i="9"/>
  <c r="R812" i="9" s="1"/>
  <c r="O812" i="9"/>
  <c r="Q812" i="9" s="1"/>
  <c r="O811" i="9"/>
  <c r="Q811" i="9" s="1"/>
  <c r="P811" i="9"/>
  <c r="R811" i="9" s="1"/>
  <c r="C815" i="9"/>
  <c r="D815" i="9" s="1"/>
  <c r="G815" i="9" s="1"/>
  <c r="A816" i="9"/>
  <c r="E815" i="9"/>
  <c r="F815" i="9" s="1"/>
  <c r="O813" i="9"/>
  <c r="Q813" i="9" s="1"/>
  <c r="P813" i="9"/>
  <c r="R813" i="9" s="1"/>
  <c r="P312" i="9"/>
  <c r="R312" i="9" s="1"/>
  <c r="S235" i="8" s="1"/>
  <c r="O311" i="9"/>
  <c r="Q311" i="9" s="1"/>
  <c r="I313" i="9"/>
  <c r="J313" i="9" s="1"/>
  <c r="K313" i="9"/>
  <c r="L313" i="9" s="1"/>
  <c r="G314" i="9"/>
  <c r="E315" i="9"/>
  <c r="F315" i="9" s="1"/>
  <c r="C315" i="9"/>
  <c r="D315" i="9" s="1"/>
  <c r="A316" i="9"/>
  <c r="I309" i="3" l="1"/>
  <c r="AI309" i="3"/>
  <c r="V302" i="3"/>
  <c r="N307" i="3"/>
  <c r="M307" i="3"/>
  <c r="AJ304" i="3"/>
  <c r="S305" i="3"/>
  <c r="T305" i="3" s="1"/>
  <c r="W305" i="3"/>
  <c r="AJ303" i="3"/>
  <c r="AH308" i="3"/>
  <c r="AG309" i="3"/>
  <c r="AF309" i="3"/>
  <c r="H310" i="3"/>
  <c r="AN310" i="3"/>
  <c r="AO310" i="3" s="1"/>
  <c r="AE310" i="3"/>
  <c r="F311" i="3"/>
  <c r="AB311" i="3" s="1"/>
  <c r="AQ310" i="3"/>
  <c r="L308" i="3"/>
  <c r="O306" i="3"/>
  <c r="R306" i="3" s="1"/>
  <c r="Z306" i="3" s="1"/>
  <c r="AP314" i="8"/>
  <c r="AH314" i="8"/>
  <c r="AI314" i="8"/>
  <c r="AJ314" i="8"/>
  <c r="AK314" i="8"/>
  <c r="AL314" i="8"/>
  <c r="AM314" i="8"/>
  <c r="AN314" i="8"/>
  <c r="AQ314" i="8"/>
  <c r="AR314" i="8"/>
  <c r="O314" i="8"/>
  <c r="U314" i="8" s="1"/>
  <c r="AO314" i="8" s="1"/>
  <c r="F317" i="8"/>
  <c r="AF310" i="8"/>
  <c r="AT310" i="8" s="1"/>
  <c r="AU310" i="8" s="1"/>
  <c r="AG310" i="8"/>
  <c r="AC310" i="8"/>
  <c r="AD310" i="8" s="1"/>
  <c r="Z310" i="8"/>
  <c r="U313" i="8"/>
  <c r="AO313" i="8" s="1"/>
  <c r="S313" i="8"/>
  <c r="R313" i="8"/>
  <c r="Q313" i="8"/>
  <c r="P313" i="8"/>
  <c r="D317" i="8"/>
  <c r="J316" i="8"/>
  <c r="B320" i="8"/>
  <c r="K315" i="8"/>
  <c r="L315" i="8" s="1"/>
  <c r="G315" i="8" s="1"/>
  <c r="H315" i="8" s="1"/>
  <c r="N315" i="8"/>
  <c r="AS314" i="8"/>
  <c r="AV314" i="8"/>
  <c r="K815" i="9"/>
  <c r="L815" i="9" s="1"/>
  <c r="I815" i="9"/>
  <c r="J815" i="9" s="1"/>
  <c r="N815" i="9" s="1"/>
  <c r="C816" i="9"/>
  <c r="D816" i="9" s="1"/>
  <c r="E816" i="9"/>
  <c r="F816" i="9" s="1"/>
  <c r="A817" i="9"/>
  <c r="N814" i="9"/>
  <c r="N313" i="9"/>
  <c r="P313" i="9" s="1"/>
  <c r="R313" i="9" s="1"/>
  <c r="S234" i="8" s="1"/>
  <c r="I314" i="9"/>
  <c r="J314" i="9" s="1"/>
  <c r="K314" i="9"/>
  <c r="L314" i="9" s="1"/>
  <c r="G315" i="9"/>
  <c r="E316" i="9"/>
  <c r="F316" i="9" s="1"/>
  <c r="C316" i="9"/>
  <c r="D316" i="9" s="1"/>
  <c r="A317" i="9"/>
  <c r="I310" i="3" l="1"/>
  <c r="AI310" i="3"/>
  <c r="AH309" i="3"/>
  <c r="AD302" i="3"/>
  <c r="AJ302" i="3" s="1"/>
  <c r="O307" i="3"/>
  <c r="R307" i="3" s="1"/>
  <c r="Z307" i="3" s="1"/>
  <c r="N308" i="3"/>
  <c r="M308" i="3"/>
  <c r="AT304" i="3"/>
  <c r="AP304" i="3"/>
  <c r="U305" i="3"/>
  <c r="V305" i="3" s="1"/>
  <c r="AC306" i="3"/>
  <c r="AP303" i="3"/>
  <c r="AT303" i="3"/>
  <c r="AR304" i="3"/>
  <c r="AS304" i="3" s="1"/>
  <c r="S306" i="3"/>
  <c r="T306" i="3" s="1"/>
  <c r="W306" i="3"/>
  <c r="AE311" i="3"/>
  <c r="H311" i="3"/>
  <c r="AN311" i="3"/>
  <c r="AO311" i="3" s="1"/>
  <c r="AQ311" i="3"/>
  <c r="F312" i="3"/>
  <c r="AB312" i="3" s="1"/>
  <c r="AG310" i="3"/>
  <c r="AF310" i="3"/>
  <c r="L309" i="3"/>
  <c r="Q314" i="8"/>
  <c r="R314" i="8"/>
  <c r="AP315" i="8"/>
  <c r="AH315" i="8"/>
  <c r="AJ315" i="8"/>
  <c r="AM315" i="8"/>
  <c r="AQ315" i="8"/>
  <c r="AN315" i="8"/>
  <c r="AR315" i="8"/>
  <c r="AI315" i="8"/>
  <c r="AK315" i="8"/>
  <c r="AL315" i="8"/>
  <c r="P314" i="8"/>
  <c r="S314" i="8"/>
  <c r="D318" i="8"/>
  <c r="J317" i="8"/>
  <c r="V313" i="8"/>
  <c r="X313" i="8" s="1"/>
  <c r="O315" i="8"/>
  <c r="AC312" i="8"/>
  <c r="AD312" i="8" s="1"/>
  <c r="AF312" i="8"/>
  <c r="AT312" i="8" s="1"/>
  <c r="AU312" i="8" s="1"/>
  <c r="AG312" i="8"/>
  <c r="Z312" i="8"/>
  <c r="V314" i="8"/>
  <c r="X314" i="8" s="1"/>
  <c r="K316" i="8"/>
  <c r="L316" i="8" s="1"/>
  <c r="G316" i="8" s="1"/>
  <c r="H316" i="8" s="1"/>
  <c r="N316" i="8"/>
  <c r="AS315" i="8"/>
  <c r="AV315" i="8" s="1"/>
  <c r="AF311" i="8"/>
  <c r="AT311" i="8" s="1"/>
  <c r="AU311" i="8" s="1"/>
  <c r="Z311" i="8"/>
  <c r="AC311" i="8"/>
  <c r="AD311" i="8" s="1"/>
  <c r="AG311" i="8"/>
  <c r="B321" i="8"/>
  <c r="F318" i="8"/>
  <c r="O815" i="9"/>
  <c r="Q815" i="9" s="1"/>
  <c r="P815" i="9"/>
  <c r="R815" i="9" s="1"/>
  <c r="O814" i="9"/>
  <c r="Q814" i="9" s="1"/>
  <c r="P814" i="9"/>
  <c r="R814" i="9" s="1"/>
  <c r="C817" i="9"/>
  <c r="D817" i="9" s="1"/>
  <c r="G817" i="9" s="1"/>
  <c r="E817" i="9"/>
  <c r="F817" i="9" s="1"/>
  <c r="A818" i="9"/>
  <c r="G816" i="9"/>
  <c r="O313" i="9"/>
  <c r="Q313" i="9" s="1"/>
  <c r="I315" i="9"/>
  <c r="J315" i="9" s="1"/>
  <c r="K315" i="9"/>
  <c r="L315" i="9" s="1"/>
  <c r="N314" i="9"/>
  <c r="P314" i="9" s="1"/>
  <c r="R314" i="9" s="1"/>
  <c r="S233" i="8" s="1"/>
  <c r="G316" i="9"/>
  <c r="C317" i="9"/>
  <c r="D317" i="9" s="1"/>
  <c r="E317" i="9"/>
  <c r="F317" i="9" s="1"/>
  <c r="A318" i="9"/>
  <c r="I311" i="3" l="1"/>
  <c r="AI311" i="3"/>
  <c r="AT302" i="3"/>
  <c r="AR302" i="3"/>
  <c r="AS302" i="3" s="1"/>
  <c r="AP302" i="3"/>
  <c r="AR303" i="3"/>
  <c r="AS303" i="3" s="1"/>
  <c r="AD305" i="3"/>
  <c r="AJ305" i="3" s="1"/>
  <c r="N309" i="3"/>
  <c r="M309" i="3"/>
  <c r="W307" i="3"/>
  <c r="S307" i="3"/>
  <c r="AC307" i="3"/>
  <c r="U306" i="3"/>
  <c r="V306" i="3" s="1"/>
  <c r="AD306" i="3" s="1"/>
  <c r="O308" i="3"/>
  <c r="R308" i="3" s="1"/>
  <c r="Z308" i="3" s="1"/>
  <c r="L310" i="3"/>
  <c r="AN312" i="3"/>
  <c r="AO312" i="3" s="1"/>
  <c r="AE312" i="3"/>
  <c r="H312" i="3"/>
  <c r="AQ312" i="3"/>
  <c r="F313" i="3"/>
  <c r="AB313" i="3" s="1"/>
  <c r="AF311" i="3"/>
  <c r="AG311" i="3"/>
  <c r="AH310" i="3"/>
  <c r="AR316" i="8"/>
  <c r="AH316" i="8"/>
  <c r="AK316" i="8"/>
  <c r="AL316" i="8"/>
  <c r="AM316" i="8"/>
  <c r="AN316" i="8"/>
  <c r="AI316" i="8"/>
  <c r="AJ316" i="8"/>
  <c r="AP316" i="8"/>
  <c r="AQ316" i="8"/>
  <c r="AS316" i="8"/>
  <c r="AV316" i="8"/>
  <c r="O316" i="8"/>
  <c r="R315" i="8"/>
  <c r="S315" i="8"/>
  <c r="U315" i="8"/>
  <c r="AO315" i="8" s="1"/>
  <c r="P315" i="8"/>
  <c r="Q315" i="8"/>
  <c r="B322" i="8"/>
  <c r="K317" i="8"/>
  <c r="L317" i="8" s="1"/>
  <c r="G317" i="8" s="1"/>
  <c r="H317" i="8" s="1"/>
  <c r="N317" i="8"/>
  <c r="D319" i="8"/>
  <c r="J318" i="8"/>
  <c r="F319" i="8"/>
  <c r="I817" i="9"/>
  <c r="J817" i="9" s="1"/>
  <c r="K817" i="9"/>
  <c r="L817" i="9" s="1"/>
  <c r="C818" i="9"/>
  <c r="D818" i="9" s="1"/>
  <c r="A819" i="9"/>
  <c r="E818" i="9"/>
  <c r="F818" i="9" s="1"/>
  <c r="I816" i="9"/>
  <c r="J816" i="9" s="1"/>
  <c r="K816" i="9"/>
  <c r="L816" i="9" s="1"/>
  <c r="N315" i="9"/>
  <c r="P315" i="9" s="1"/>
  <c r="R315" i="9" s="1"/>
  <c r="S232" i="8" s="1"/>
  <c r="O315" i="9"/>
  <c r="Q315" i="9" s="1"/>
  <c r="O314" i="9"/>
  <c r="Q314" i="9" s="1"/>
  <c r="I316" i="9"/>
  <c r="J316" i="9" s="1"/>
  <c r="K316" i="9"/>
  <c r="L316" i="9" s="1"/>
  <c r="G317" i="9"/>
  <c r="C318" i="9"/>
  <c r="D318" i="9" s="1"/>
  <c r="E318" i="9"/>
  <c r="F318" i="9" s="1"/>
  <c r="A319" i="9"/>
  <c r="I312" i="3" l="1"/>
  <c r="AI312" i="3"/>
  <c r="AP305" i="3"/>
  <c r="AR305" i="3"/>
  <c r="AS305" i="3" s="1"/>
  <c r="AT305" i="3"/>
  <c r="N310" i="3"/>
  <c r="M310" i="3"/>
  <c r="AJ306" i="3"/>
  <c r="T307" i="3"/>
  <c r="U307" i="3"/>
  <c r="L311" i="3"/>
  <c r="AH311" i="3"/>
  <c r="O309" i="3"/>
  <c r="R309" i="3" s="1"/>
  <c r="Z309" i="3" s="1"/>
  <c r="AE313" i="3"/>
  <c r="F314" i="3"/>
  <c r="AB314" i="3" s="1"/>
  <c r="AN313" i="3"/>
  <c r="AO313" i="3" s="1"/>
  <c r="H313" i="3"/>
  <c r="AQ313" i="3"/>
  <c r="AF312" i="3"/>
  <c r="AG312" i="3"/>
  <c r="AN317" i="8"/>
  <c r="AI317" i="8"/>
  <c r="AL317" i="8"/>
  <c r="AP317" i="8"/>
  <c r="AJ317" i="8"/>
  <c r="AH317" i="8"/>
  <c r="AK317" i="8"/>
  <c r="AM317" i="8"/>
  <c r="AQ317" i="8"/>
  <c r="AR317" i="8"/>
  <c r="O317" i="8"/>
  <c r="AF314" i="8"/>
  <c r="AT314" i="8" s="1"/>
  <c r="AU314" i="8" s="1"/>
  <c r="AC314" i="8"/>
  <c r="AD314" i="8" s="1"/>
  <c r="AG314" i="8"/>
  <c r="Z314" i="8"/>
  <c r="R317" i="8"/>
  <c r="S317" i="8"/>
  <c r="U317" i="8"/>
  <c r="AO317" i="8" s="1"/>
  <c r="Q317" i="8"/>
  <c r="P317" i="8"/>
  <c r="B323" i="8"/>
  <c r="AF313" i="8"/>
  <c r="AT313" i="8" s="1"/>
  <c r="AU313" i="8" s="1"/>
  <c r="Z313" i="8"/>
  <c r="AG313" i="8"/>
  <c r="AC313" i="8"/>
  <c r="AD313" i="8" s="1"/>
  <c r="AS317" i="8"/>
  <c r="AV317" i="8" s="1"/>
  <c r="V315" i="8"/>
  <c r="X315" i="8" s="1"/>
  <c r="P316" i="8"/>
  <c r="R316" i="8"/>
  <c r="S316" i="8"/>
  <c r="U316" i="8"/>
  <c r="AO316" i="8" s="1"/>
  <c r="Q316" i="8"/>
  <c r="F320" i="8"/>
  <c r="K318" i="8"/>
  <c r="L318" i="8" s="1"/>
  <c r="G318" i="8" s="1"/>
  <c r="H318" i="8" s="1"/>
  <c r="N318" i="8"/>
  <c r="D320" i="8"/>
  <c r="J319" i="8"/>
  <c r="N816" i="9"/>
  <c r="A820" i="9"/>
  <c r="C819" i="9"/>
  <c r="D819" i="9" s="1"/>
  <c r="E819" i="9"/>
  <c r="F819" i="9" s="1"/>
  <c r="G818" i="9"/>
  <c r="N817" i="9"/>
  <c r="I317" i="9"/>
  <c r="K317" i="9"/>
  <c r="N316" i="9"/>
  <c r="P316" i="9" s="1"/>
  <c r="R316" i="9" s="1"/>
  <c r="S231" i="8" s="1"/>
  <c r="J317" i="9"/>
  <c r="L317" i="9"/>
  <c r="G318" i="9"/>
  <c r="E319" i="9"/>
  <c r="F319" i="9" s="1"/>
  <c r="C319" i="9"/>
  <c r="D319" i="9" s="1"/>
  <c r="A320" i="9"/>
  <c r="I313" i="3" l="1"/>
  <c r="AI313" i="3"/>
  <c r="N311" i="3"/>
  <c r="M311" i="3"/>
  <c r="AP306" i="3"/>
  <c r="AR306" i="3"/>
  <c r="AS306" i="3" s="1"/>
  <c r="AT306" i="3"/>
  <c r="V307" i="3"/>
  <c r="AD307" i="3" s="1"/>
  <c r="S308" i="3"/>
  <c r="W308" i="3"/>
  <c r="AC309" i="3"/>
  <c r="AC308" i="3"/>
  <c r="L312" i="3"/>
  <c r="AH312" i="3"/>
  <c r="AE314" i="3"/>
  <c r="H314" i="3"/>
  <c r="AN314" i="3"/>
  <c r="AO314" i="3" s="1"/>
  <c r="AQ314" i="3"/>
  <c r="F315" i="3"/>
  <c r="AB315" i="3" s="1"/>
  <c r="O310" i="3"/>
  <c r="R310" i="3" s="1"/>
  <c r="Z310" i="3" s="1"/>
  <c r="AG313" i="3"/>
  <c r="AF313" i="3"/>
  <c r="AQ318" i="8"/>
  <c r="AH318" i="8"/>
  <c r="AI318" i="8"/>
  <c r="AJ318" i="8"/>
  <c r="AK318" i="8"/>
  <c r="AN318" i="8"/>
  <c r="AP318" i="8"/>
  <c r="AR318" i="8"/>
  <c r="AL318" i="8"/>
  <c r="AM318" i="8"/>
  <c r="AS318" i="8"/>
  <c r="AV318" i="8" s="1"/>
  <c r="B324" i="8"/>
  <c r="V317" i="8"/>
  <c r="X317" i="8" s="1"/>
  <c r="D321" i="8"/>
  <c r="J320" i="8"/>
  <c r="O318" i="8"/>
  <c r="V316" i="8"/>
  <c r="X316" i="8" s="1"/>
  <c r="K319" i="8"/>
  <c r="L319" i="8" s="1"/>
  <c r="G319" i="8" s="1"/>
  <c r="H319" i="8" s="1"/>
  <c r="N319" i="8"/>
  <c r="F321" i="8"/>
  <c r="O817" i="9"/>
  <c r="Q817" i="9" s="1"/>
  <c r="P817" i="9"/>
  <c r="R817" i="9" s="1"/>
  <c r="I818" i="9"/>
  <c r="J818" i="9" s="1"/>
  <c r="K818" i="9"/>
  <c r="L818" i="9" s="1"/>
  <c r="G819" i="9"/>
  <c r="E820" i="9"/>
  <c r="F820" i="9" s="1"/>
  <c r="A821" i="9"/>
  <c r="C820" i="9"/>
  <c r="D820" i="9" s="1"/>
  <c r="O816" i="9"/>
  <c r="Q816" i="9" s="1"/>
  <c r="P816" i="9"/>
  <c r="R816" i="9" s="1"/>
  <c r="O316" i="9"/>
  <c r="Q316" i="9" s="1"/>
  <c r="I318" i="9"/>
  <c r="J318" i="9" s="1"/>
  <c r="K318" i="9"/>
  <c r="G319" i="9"/>
  <c r="L318" i="9"/>
  <c r="N317" i="9"/>
  <c r="P317" i="9" s="1"/>
  <c r="R317" i="9" s="1"/>
  <c r="S230" i="8" s="1"/>
  <c r="E320" i="9"/>
  <c r="F320" i="9" s="1"/>
  <c r="C320" i="9"/>
  <c r="D320" i="9" s="1"/>
  <c r="A321" i="9"/>
  <c r="I314" i="3" l="1"/>
  <c r="AI314" i="3"/>
  <c r="O311" i="3"/>
  <c r="R311" i="3" s="1"/>
  <c r="Z311" i="3" s="1"/>
  <c r="N312" i="3"/>
  <c r="M312" i="3"/>
  <c r="S309" i="3"/>
  <c r="T309" i="3" s="1"/>
  <c r="AJ307" i="3"/>
  <c r="W309" i="3"/>
  <c r="AC310" i="3"/>
  <c r="T308" i="3"/>
  <c r="U308" i="3"/>
  <c r="AH313" i="3"/>
  <c r="L313" i="3"/>
  <c r="U309" i="3"/>
  <c r="V309" i="3" s="1"/>
  <c r="AD309" i="3" s="1"/>
  <c r="S310" i="3"/>
  <c r="T310" i="3" s="1"/>
  <c r="W310" i="3"/>
  <c r="F316" i="3"/>
  <c r="AB316" i="3" s="1"/>
  <c r="AE315" i="3"/>
  <c r="AQ315" i="3"/>
  <c r="AN315" i="3"/>
  <c r="AO315" i="3" s="1"/>
  <c r="H315" i="3"/>
  <c r="AF314" i="3"/>
  <c r="AG314" i="3"/>
  <c r="AL319" i="8"/>
  <c r="AH319" i="8"/>
  <c r="AK319" i="8"/>
  <c r="AP319" i="8"/>
  <c r="AI319" i="8"/>
  <c r="AJ319" i="8"/>
  <c r="AM319" i="8"/>
  <c r="AN319" i="8"/>
  <c r="AQ319" i="8"/>
  <c r="AR319" i="8"/>
  <c r="O319" i="8"/>
  <c r="R319" i="8" s="1"/>
  <c r="F322" i="8"/>
  <c r="Q319" i="8"/>
  <c r="U319" i="8"/>
  <c r="AO319" i="8" s="1"/>
  <c r="B325" i="8"/>
  <c r="AS319" i="8"/>
  <c r="AV319" i="8" s="1"/>
  <c r="R318" i="8"/>
  <c r="P318" i="8"/>
  <c r="Q318" i="8"/>
  <c r="U318" i="8"/>
  <c r="AO318" i="8" s="1"/>
  <c r="S318" i="8"/>
  <c r="AG315" i="8"/>
  <c r="AF315" i="8"/>
  <c r="AT315" i="8" s="1"/>
  <c r="AU315" i="8" s="1"/>
  <c r="AC315" i="8"/>
  <c r="AD315" i="8" s="1"/>
  <c r="Z315" i="8"/>
  <c r="K320" i="8"/>
  <c r="L320" i="8" s="1"/>
  <c r="G320" i="8" s="1"/>
  <c r="H320" i="8" s="1"/>
  <c r="N320" i="8"/>
  <c r="D322" i="8"/>
  <c r="J321" i="8"/>
  <c r="C821" i="9"/>
  <c r="D821" i="9" s="1"/>
  <c r="E821" i="9"/>
  <c r="F821" i="9" s="1"/>
  <c r="A822" i="9"/>
  <c r="G820" i="9"/>
  <c r="I819" i="9"/>
  <c r="J819" i="9" s="1"/>
  <c r="K819" i="9"/>
  <c r="L819" i="9" s="1"/>
  <c r="N818" i="9"/>
  <c r="O317" i="9"/>
  <c r="Q317" i="9" s="1"/>
  <c r="I319" i="9"/>
  <c r="J319" i="9" s="1"/>
  <c r="K319" i="9"/>
  <c r="L319" i="9" s="1"/>
  <c r="G320" i="9"/>
  <c r="N318" i="9"/>
  <c r="P318" i="9" s="1"/>
  <c r="R318" i="9" s="1"/>
  <c r="S229" i="8" s="1"/>
  <c r="C321" i="9"/>
  <c r="D321" i="9" s="1"/>
  <c r="E321" i="9"/>
  <c r="F321" i="9" s="1"/>
  <c r="A322" i="9"/>
  <c r="I315" i="3" l="1"/>
  <c r="AI315" i="3"/>
  <c r="AJ309" i="3"/>
  <c r="O312" i="3"/>
  <c r="R312" i="3" s="1"/>
  <c r="Z312" i="3" s="1"/>
  <c r="N313" i="3"/>
  <c r="M313" i="3"/>
  <c r="AR307" i="3"/>
  <c r="AS307" i="3" s="1"/>
  <c r="AT307" i="3"/>
  <c r="AP307" i="3"/>
  <c r="V308" i="3"/>
  <c r="AD308" i="3" s="1"/>
  <c r="S311" i="3"/>
  <c r="W311" i="3"/>
  <c r="AC311" i="3"/>
  <c r="AC312" i="3"/>
  <c r="L314" i="3"/>
  <c r="U310" i="3"/>
  <c r="V310" i="3" s="1"/>
  <c r="AD310" i="3" s="1"/>
  <c r="AH314" i="3"/>
  <c r="AF315" i="3"/>
  <c r="AG315" i="3"/>
  <c r="AN316" i="3"/>
  <c r="AO316" i="3" s="1"/>
  <c r="H316" i="3"/>
  <c r="F317" i="3"/>
  <c r="AB317" i="3" s="1"/>
  <c r="AE316" i="3"/>
  <c r="AQ316" i="3"/>
  <c r="S319" i="8"/>
  <c r="P319" i="8"/>
  <c r="AP320" i="8"/>
  <c r="AR320" i="8"/>
  <c r="AK320" i="8"/>
  <c r="AL320" i="8"/>
  <c r="AM320" i="8"/>
  <c r="AN320" i="8"/>
  <c r="AI320" i="8"/>
  <c r="AJ320" i="8"/>
  <c r="AQ320" i="8"/>
  <c r="AH320" i="8"/>
  <c r="O320" i="8"/>
  <c r="Z317" i="8"/>
  <c r="AC317" i="8"/>
  <c r="AD317" i="8" s="1"/>
  <c r="AF317" i="8"/>
  <c r="AT317" i="8" s="1"/>
  <c r="AU317" i="8" s="1"/>
  <c r="AG317" i="8"/>
  <c r="V318" i="8"/>
  <c r="X318" i="8" s="1"/>
  <c r="B326" i="8"/>
  <c r="AS320" i="8"/>
  <c r="AV320" i="8"/>
  <c r="Z316" i="8"/>
  <c r="AF316" i="8"/>
  <c r="AT316" i="8" s="1"/>
  <c r="AU316" i="8" s="1"/>
  <c r="AC316" i="8"/>
  <c r="AD316" i="8" s="1"/>
  <c r="AG316" i="8"/>
  <c r="D323" i="8"/>
  <c r="J322" i="8"/>
  <c r="V319" i="8"/>
  <c r="X319" i="8" s="1"/>
  <c r="K321" i="8"/>
  <c r="L321" i="8" s="1"/>
  <c r="G321" i="8" s="1"/>
  <c r="H321" i="8" s="1"/>
  <c r="N321" i="8"/>
  <c r="F323" i="8"/>
  <c r="O818" i="9"/>
  <c r="Q818" i="9" s="1"/>
  <c r="P818" i="9"/>
  <c r="R818" i="9" s="1"/>
  <c r="N819" i="9"/>
  <c r="K820" i="9"/>
  <c r="L820" i="9" s="1"/>
  <c r="I820" i="9"/>
  <c r="J820" i="9" s="1"/>
  <c r="N820" i="9" s="1"/>
  <c r="A823" i="9"/>
  <c r="C822" i="9"/>
  <c r="D822" i="9" s="1"/>
  <c r="E822" i="9"/>
  <c r="F822" i="9" s="1"/>
  <c r="G821" i="9"/>
  <c r="O318" i="9"/>
  <c r="Q318" i="9" s="1"/>
  <c r="N319" i="9"/>
  <c r="P319" i="9" s="1"/>
  <c r="R319" i="9" s="1"/>
  <c r="S228" i="8" s="1"/>
  <c r="K320" i="9"/>
  <c r="L320" i="9" s="1"/>
  <c r="I320" i="9"/>
  <c r="J320" i="9" s="1"/>
  <c r="N320" i="9" s="1"/>
  <c r="P320" i="9" s="1"/>
  <c r="R320" i="9" s="1"/>
  <c r="S227" i="8" s="1"/>
  <c r="G321" i="9"/>
  <c r="C322" i="9"/>
  <c r="D322" i="9" s="1"/>
  <c r="E322" i="9"/>
  <c r="F322" i="9" s="1"/>
  <c r="A323" i="9"/>
  <c r="I316" i="3" l="1"/>
  <c r="AI316" i="3"/>
  <c r="N314" i="3"/>
  <c r="M314" i="3"/>
  <c r="W312" i="3"/>
  <c r="S312" i="3"/>
  <c r="T312" i="3" s="1"/>
  <c r="AJ308" i="3"/>
  <c r="T311" i="3"/>
  <c r="U311" i="3"/>
  <c r="AP309" i="3"/>
  <c r="AT309" i="3"/>
  <c r="AH315" i="3"/>
  <c r="O313" i="3"/>
  <c r="R313" i="3" s="1"/>
  <c r="Z313" i="3" s="1"/>
  <c r="AJ310" i="3"/>
  <c r="AQ317" i="3"/>
  <c r="AN317" i="3"/>
  <c r="AO317" i="3" s="1"/>
  <c r="H317" i="3"/>
  <c r="F318" i="3"/>
  <c r="AB318" i="3" s="1"/>
  <c r="AE317" i="3"/>
  <c r="AG316" i="3"/>
  <c r="AF316" i="3"/>
  <c r="L315" i="3"/>
  <c r="AJ321" i="8"/>
  <c r="AK321" i="8"/>
  <c r="AN321" i="8"/>
  <c r="AH321" i="8"/>
  <c r="AL321" i="8"/>
  <c r="AM321" i="8"/>
  <c r="AI321" i="8"/>
  <c r="AP321" i="8"/>
  <c r="AQ321" i="8"/>
  <c r="AR321" i="8"/>
  <c r="O321" i="8"/>
  <c r="Q321" i="8" s="1"/>
  <c r="D324" i="8"/>
  <c r="J323" i="8"/>
  <c r="K322" i="8"/>
  <c r="L322" i="8" s="1"/>
  <c r="G322" i="8" s="1"/>
  <c r="H322" i="8" s="1"/>
  <c r="N322" i="8"/>
  <c r="B327" i="8"/>
  <c r="F324" i="8"/>
  <c r="S321" i="8"/>
  <c r="R320" i="8"/>
  <c r="Q320" i="8"/>
  <c r="S320" i="8"/>
  <c r="U320" i="8"/>
  <c r="AO320" i="8" s="1"/>
  <c r="P320" i="8"/>
  <c r="AS321" i="8"/>
  <c r="AV321" i="8"/>
  <c r="K821" i="9"/>
  <c r="L821" i="9" s="1"/>
  <c r="I821" i="9"/>
  <c r="J821" i="9" s="1"/>
  <c r="N821" i="9" s="1"/>
  <c r="P820" i="9"/>
  <c r="R820" i="9" s="1"/>
  <c r="O820" i="9"/>
  <c r="Q820" i="9" s="1"/>
  <c r="O819" i="9"/>
  <c r="Q819" i="9" s="1"/>
  <c r="P819" i="9"/>
  <c r="R819" i="9" s="1"/>
  <c r="G822" i="9"/>
  <c r="E823" i="9"/>
  <c r="F823" i="9" s="1"/>
  <c r="A824" i="9"/>
  <c r="C823" i="9"/>
  <c r="D823" i="9" s="1"/>
  <c r="G823" i="9" s="1"/>
  <c r="O320" i="9"/>
  <c r="Q320" i="9" s="1"/>
  <c r="O319" i="9"/>
  <c r="Q319" i="9" s="1"/>
  <c r="K321" i="9"/>
  <c r="I321" i="9"/>
  <c r="J321" i="9" s="1"/>
  <c r="G322" i="9"/>
  <c r="L321" i="9"/>
  <c r="C323" i="9"/>
  <c r="D323" i="9" s="1"/>
  <c r="E323" i="9"/>
  <c r="F323" i="9" s="1"/>
  <c r="A324" i="9"/>
  <c r="O314" i="3" l="1"/>
  <c r="R314" i="3" s="1"/>
  <c r="Z314" i="3" s="1"/>
  <c r="I317" i="3"/>
  <c r="AI317" i="3"/>
  <c r="N315" i="3"/>
  <c r="M315" i="3"/>
  <c r="U312" i="3"/>
  <c r="V312" i="3" s="1"/>
  <c r="AD312" i="3" s="1"/>
  <c r="AJ312" i="3" s="1"/>
  <c r="V311" i="3"/>
  <c r="AD311" i="3" s="1"/>
  <c r="AR308" i="3"/>
  <c r="AS308" i="3" s="1"/>
  <c r="AT308" i="3"/>
  <c r="AP308" i="3"/>
  <c r="AR309" i="3"/>
  <c r="AS309" i="3" s="1"/>
  <c r="AJ311" i="3"/>
  <c r="AC313" i="3"/>
  <c r="AC314" i="3"/>
  <c r="L316" i="3"/>
  <c r="AH316" i="3"/>
  <c r="W313" i="3"/>
  <c r="S313" i="3"/>
  <c r="T313" i="3" s="1"/>
  <c r="AP310" i="3"/>
  <c r="AR310" i="3"/>
  <c r="AS310" i="3" s="1"/>
  <c r="AT310" i="3"/>
  <c r="AN318" i="3"/>
  <c r="AO318" i="3" s="1"/>
  <c r="AE318" i="3"/>
  <c r="H318" i="3"/>
  <c r="F319" i="3"/>
  <c r="AB319" i="3" s="1"/>
  <c r="AQ318" i="3"/>
  <c r="AF317" i="3"/>
  <c r="AG317" i="3"/>
  <c r="U321" i="8"/>
  <c r="AO321" i="8" s="1"/>
  <c r="R321" i="8"/>
  <c r="AQ322" i="8"/>
  <c r="AN322" i="8"/>
  <c r="AP322" i="8"/>
  <c r="AR322" i="8"/>
  <c r="AH322" i="8"/>
  <c r="AI322" i="8"/>
  <c r="AJ322" i="8"/>
  <c r="AK322" i="8"/>
  <c r="AL322" i="8"/>
  <c r="AM322" i="8"/>
  <c r="P321" i="8"/>
  <c r="O322" i="8"/>
  <c r="R322" i="8" s="1"/>
  <c r="AS322" i="8"/>
  <c r="AV322" i="8"/>
  <c r="B328" i="8"/>
  <c r="S322" i="8"/>
  <c r="Q322" i="8"/>
  <c r="Z318" i="8"/>
  <c r="AG318" i="8"/>
  <c r="AC318" i="8"/>
  <c r="AD318" i="8" s="1"/>
  <c r="AF318" i="8"/>
  <c r="AT318" i="8" s="1"/>
  <c r="AU318" i="8" s="1"/>
  <c r="K323" i="8"/>
  <c r="L323" i="8" s="1"/>
  <c r="G323" i="8" s="1"/>
  <c r="H323" i="8" s="1"/>
  <c r="N323" i="8"/>
  <c r="F325" i="8"/>
  <c r="AF319" i="8"/>
  <c r="AT319" i="8" s="1"/>
  <c r="AU319" i="8" s="1"/>
  <c r="Z319" i="8"/>
  <c r="AC319" i="8"/>
  <c r="AD319" i="8" s="1"/>
  <c r="AG319" i="8"/>
  <c r="V320" i="8"/>
  <c r="X320" i="8" s="1"/>
  <c r="D325" i="8"/>
  <c r="J324" i="8"/>
  <c r="I822" i="9"/>
  <c r="J822" i="9" s="1"/>
  <c r="K822" i="9"/>
  <c r="L822" i="9" s="1"/>
  <c r="I823" i="9"/>
  <c r="J823" i="9" s="1"/>
  <c r="N823" i="9" s="1"/>
  <c r="K823" i="9"/>
  <c r="L823" i="9" s="1"/>
  <c r="E824" i="9"/>
  <c r="F824" i="9" s="1"/>
  <c r="A825" i="9"/>
  <c r="C824" i="9"/>
  <c r="D824" i="9" s="1"/>
  <c r="G824" i="9" s="1"/>
  <c r="O821" i="9"/>
  <c r="Q821" i="9" s="1"/>
  <c r="P821" i="9"/>
  <c r="R821" i="9" s="1"/>
  <c r="K322" i="9"/>
  <c r="I322" i="9"/>
  <c r="N321" i="9"/>
  <c r="P321" i="9" s="1"/>
  <c r="R321" i="9" s="1"/>
  <c r="S226" i="8" s="1"/>
  <c r="L322" i="9"/>
  <c r="J322" i="9"/>
  <c r="G323" i="9"/>
  <c r="E324" i="9"/>
  <c r="F324" i="9" s="1"/>
  <c r="C324" i="9"/>
  <c r="D324" i="9" s="1"/>
  <c r="A325" i="9"/>
  <c r="I318" i="3" l="1"/>
  <c r="AI318" i="3"/>
  <c r="V321" i="8"/>
  <c r="X321" i="8" s="1"/>
  <c r="M316" i="3"/>
  <c r="N316" i="3"/>
  <c r="AP311" i="3"/>
  <c r="AT311" i="3"/>
  <c r="AR311" i="3"/>
  <c r="AS311" i="3" s="1"/>
  <c r="W314" i="3"/>
  <c r="S314" i="3"/>
  <c r="T314" i="3" s="1"/>
  <c r="AH317" i="3"/>
  <c r="U313" i="3"/>
  <c r="V313" i="3" s="1"/>
  <c r="AD313" i="3" s="1"/>
  <c r="AR312" i="3"/>
  <c r="AS312" i="3" s="1"/>
  <c r="AP312" i="3"/>
  <c r="AT312" i="3"/>
  <c r="L317" i="3"/>
  <c r="AG318" i="3"/>
  <c r="AF318" i="3"/>
  <c r="O315" i="3"/>
  <c r="R315" i="3" s="1"/>
  <c r="Z315" i="3" s="1"/>
  <c r="H319" i="3"/>
  <c r="AQ319" i="3"/>
  <c r="AN319" i="3"/>
  <c r="AO319" i="3" s="1"/>
  <c r="F320" i="3"/>
  <c r="AB320" i="3" s="1"/>
  <c r="AE319" i="3"/>
  <c r="U322" i="8"/>
  <c r="AO322" i="8" s="1"/>
  <c r="AH323" i="8"/>
  <c r="AJ323" i="8"/>
  <c r="AM323" i="8"/>
  <c r="AI323" i="8"/>
  <c r="AN323" i="8"/>
  <c r="AP323" i="8"/>
  <c r="AQ323" i="8"/>
  <c r="AK323" i="8"/>
  <c r="AL323" i="8"/>
  <c r="AR323" i="8"/>
  <c r="P322" i="8"/>
  <c r="O323" i="8"/>
  <c r="P323" i="8" s="1"/>
  <c r="F326" i="8"/>
  <c r="K324" i="8"/>
  <c r="L324" i="8" s="1"/>
  <c r="G324" i="8" s="1"/>
  <c r="H324" i="8" s="1"/>
  <c r="N324" i="8"/>
  <c r="D326" i="8"/>
  <c r="J325" i="8"/>
  <c r="AS323" i="8"/>
  <c r="AV323" i="8" s="1"/>
  <c r="B329" i="8"/>
  <c r="I824" i="9"/>
  <c r="J824" i="9" s="1"/>
  <c r="K824" i="9"/>
  <c r="L824" i="9" s="1"/>
  <c r="O823" i="9"/>
  <c r="Q823" i="9" s="1"/>
  <c r="C825" i="9"/>
  <c r="D825" i="9" s="1"/>
  <c r="A826" i="9"/>
  <c r="E825" i="9"/>
  <c r="F825" i="9" s="1"/>
  <c r="N822" i="9"/>
  <c r="G324" i="9"/>
  <c r="O321" i="9"/>
  <c r="Q321" i="9" s="1"/>
  <c r="K324" i="9"/>
  <c r="I324" i="9"/>
  <c r="K323" i="9"/>
  <c r="I323" i="9"/>
  <c r="N322" i="9"/>
  <c r="P322" i="9" s="1"/>
  <c r="R322" i="9" s="1"/>
  <c r="S225" i="8" s="1"/>
  <c r="L324" i="9"/>
  <c r="J324" i="9"/>
  <c r="J323" i="9"/>
  <c r="L323" i="9"/>
  <c r="C325" i="9"/>
  <c r="D325" i="9" s="1"/>
  <c r="E325" i="9"/>
  <c r="F325" i="9" s="1"/>
  <c r="A326" i="9"/>
  <c r="I319" i="3" l="1"/>
  <c r="AI319" i="3"/>
  <c r="V322" i="8"/>
  <c r="X322" i="8" s="1"/>
  <c r="N317" i="3"/>
  <c r="M317" i="3"/>
  <c r="U314" i="3"/>
  <c r="V314" i="3" s="1"/>
  <c r="AD314" i="3" s="1"/>
  <c r="AJ314" i="3" s="1"/>
  <c r="L318" i="3"/>
  <c r="AC315" i="3"/>
  <c r="AH318" i="3"/>
  <c r="AJ313" i="3"/>
  <c r="O316" i="3"/>
  <c r="R316" i="3" s="1"/>
  <c r="Z316" i="3" s="1"/>
  <c r="W315" i="3"/>
  <c r="S315" i="3"/>
  <c r="T315" i="3" s="1"/>
  <c r="AQ320" i="3"/>
  <c r="H320" i="3"/>
  <c r="AN320" i="3"/>
  <c r="AO320" i="3" s="1"/>
  <c r="F321" i="3"/>
  <c r="AB321" i="3" s="1"/>
  <c r="AE320" i="3"/>
  <c r="AG319" i="3"/>
  <c r="AF319" i="3"/>
  <c r="R323" i="8"/>
  <c r="U323" i="8"/>
  <c r="AO323" i="8" s="1"/>
  <c r="S323" i="8"/>
  <c r="Q323" i="8"/>
  <c r="AQ324" i="8"/>
  <c r="AN324" i="8"/>
  <c r="AP324" i="8"/>
  <c r="AI324" i="8"/>
  <c r="AJ324" i="8"/>
  <c r="AK324" i="8"/>
  <c r="AL324" i="8"/>
  <c r="AM324" i="8"/>
  <c r="AR324" i="8"/>
  <c r="AH324" i="8"/>
  <c r="O324" i="8"/>
  <c r="Q324" i="8" s="1"/>
  <c r="K325" i="8"/>
  <c r="L325" i="8" s="1"/>
  <c r="G325" i="8" s="1"/>
  <c r="H325" i="8" s="1"/>
  <c r="N325" i="8"/>
  <c r="D327" i="8"/>
  <c r="J326" i="8"/>
  <c r="B330" i="8"/>
  <c r="F327" i="8"/>
  <c r="Z320" i="8"/>
  <c r="AC320" i="8"/>
  <c r="AD320" i="8" s="1"/>
  <c r="AF320" i="8"/>
  <c r="AT320" i="8" s="1"/>
  <c r="AU320" i="8" s="1"/>
  <c r="AG320" i="8"/>
  <c r="AS324" i="8"/>
  <c r="AV324" i="8" s="1"/>
  <c r="AC321" i="8"/>
  <c r="AD321" i="8" s="1"/>
  <c r="Z321" i="8"/>
  <c r="AG321" i="8"/>
  <c r="AF321" i="8"/>
  <c r="AT321" i="8" s="1"/>
  <c r="AU321" i="8" s="1"/>
  <c r="V323" i="8"/>
  <c r="X323" i="8" s="1"/>
  <c r="O822" i="9"/>
  <c r="Q822" i="9" s="1"/>
  <c r="P822" i="9"/>
  <c r="R822" i="9" s="1"/>
  <c r="G825" i="9"/>
  <c r="P823" i="9"/>
  <c r="R823" i="9" s="1"/>
  <c r="A827" i="9"/>
  <c r="E826" i="9"/>
  <c r="F826" i="9" s="1"/>
  <c r="C826" i="9"/>
  <c r="D826" i="9" s="1"/>
  <c r="G826" i="9" s="1"/>
  <c r="N824" i="9"/>
  <c r="O322" i="9"/>
  <c r="Q322" i="9" s="1"/>
  <c r="N324" i="9"/>
  <c r="N323" i="9"/>
  <c r="P323" i="9" s="1"/>
  <c r="R323" i="9" s="1"/>
  <c r="S224" i="8" s="1"/>
  <c r="G325" i="9"/>
  <c r="E326" i="9"/>
  <c r="F326" i="9" s="1"/>
  <c r="C326" i="9"/>
  <c r="D326" i="9" s="1"/>
  <c r="G326" i="9" s="1"/>
  <c r="A327" i="9"/>
  <c r="I320" i="3" l="1"/>
  <c r="AI320" i="3"/>
  <c r="N318" i="3"/>
  <c r="M318" i="3"/>
  <c r="O317" i="3"/>
  <c r="R317" i="3" s="1"/>
  <c r="Z317" i="3" s="1"/>
  <c r="AC316" i="3"/>
  <c r="AR313" i="3"/>
  <c r="AS313" i="3" s="1"/>
  <c r="AP313" i="3"/>
  <c r="AT313" i="3"/>
  <c r="AH319" i="3"/>
  <c r="AP314" i="3"/>
  <c r="AT314" i="3"/>
  <c r="AR314" i="3"/>
  <c r="AS314" i="3" s="1"/>
  <c r="U315" i="3"/>
  <c r="V315" i="3" s="1"/>
  <c r="AD315" i="3" s="1"/>
  <c r="L319" i="3"/>
  <c r="AE321" i="3"/>
  <c r="AQ321" i="3"/>
  <c r="AN321" i="3"/>
  <c r="AO321" i="3" s="1"/>
  <c r="F322" i="3"/>
  <c r="AB322" i="3" s="1"/>
  <c r="H321" i="3"/>
  <c r="AF320" i="3"/>
  <c r="AG320" i="3"/>
  <c r="AI325" i="8"/>
  <c r="AL325" i="8"/>
  <c r="AJ325" i="8"/>
  <c r="AK325" i="8"/>
  <c r="AM325" i="8"/>
  <c r="AN325" i="8"/>
  <c r="AQ325" i="8"/>
  <c r="AH325" i="8"/>
  <c r="AP325" i="8"/>
  <c r="AR325" i="8"/>
  <c r="P324" i="8"/>
  <c r="S324" i="8"/>
  <c r="R324" i="8"/>
  <c r="U324" i="8"/>
  <c r="AO324" i="8" s="1"/>
  <c r="O325" i="8"/>
  <c r="P325" i="8" s="1"/>
  <c r="F328" i="8"/>
  <c r="AS325" i="8"/>
  <c r="AV325" i="8" s="1"/>
  <c r="B331" i="8"/>
  <c r="K326" i="8"/>
  <c r="L326" i="8" s="1"/>
  <c r="G326" i="8" s="1"/>
  <c r="H326" i="8" s="1"/>
  <c r="N326" i="8"/>
  <c r="D328" i="8"/>
  <c r="J327" i="8"/>
  <c r="AF322" i="8"/>
  <c r="AT322" i="8" s="1"/>
  <c r="AU322" i="8" s="1"/>
  <c r="AG322" i="8"/>
  <c r="AC322" i="8"/>
  <c r="AD322" i="8" s="1"/>
  <c r="Z322" i="8"/>
  <c r="O824" i="9"/>
  <c r="Q824" i="9" s="1"/>
  <c r="P824" i="9"/>
  <c r="R824" i="9" s="1"/>
  <c r="I826" i="9"/>
  <c r="J826" i="9" s="1"/>
  <c r="N826" i="9" s="1"/>
  <c r="K826" i="9"/>
  <c r="L826" i="9" s="1"/>
  <c r="E827" i="9"/>
  <c r="F827" i="9" s="1"/>
  <c r="C827" i="9"/>
  <c r="D827" i="9" s="1"/>
  <c r="G827" i="9" s="1"/>
  <c r="A828" i="9"/>
  <c r="I825" i="9"/>
  <c r="J825" i="9" s="1"/>
  <c r="K825" i="9"/>
  <c r="L825" i="9" s="1"/>
  <c r="P324" i="9"/>
  <c r="R324" i="9" s="1"/>
  <c r="S223" i="8" s="1"/>
  <c r="O323" i="9"/>
  <c r="Q323" i="9" s="1"/>
  <c r="O324" i="9"/>
  <c r="Q324" i="9" s="1"/>
  <c r="K326" i="9"/>
  <c r="I326" i="9"/>
  <c r="K325" i="9"/>
  <c r="I325" i="9"/>
  <c r="J326" i="9"/>
  <c r="L326" i="9"/>
  <c r="J325" i="9"/>
  <c r="L325" i="9"/>
  <c r="E327" i="9"/>
  <c r="F327" i="9" s="1"/>
  <c r="C327" i="9"/>
  <c r="D327" i="9" s="1"/>
  <c r="A328" i="9"/>
  <c r="I321" i="3" l="1"/>
  <c r="AI321" i="3"/>
  <c r="M319" i="3"/>
  <c r="N319" i="3"/>
  <c r="AC317" i="3"/>
  <c r="W317" i="3"/>
  <c r="S317" i="3"/>
  <c r="T317" i="3" s="1"/>
  <c r="S316" i="3"/>
  <c r="T316" i="3" s="1"/>
  <c r="W316" i="3"/>
  <c r="AH320" i="3"/>
  <c r="AJ315" i="3"/>
  <c r="O318" i="3"/>
  <c r="R318" i="3" s="1"/>
  <c r="Z318" i="3" s="1"/>
  <c r="AE322" i="3"/>
  <c r="H322" i="3"/>
  <c r="AQ322" i="3"/>
  <c r="F323" i="3"/>
  <c r="AB323" i="3" s="1"/>
  <c r="AN322" i="3"/>
  <c r="AO322" i="3" s="1"/>
  <c r="U317" i="3"/>
  <c r="V317" i="3" s="1"/>
  <c r="AD317" i="3" s="1"/>
  <c r="L320" i="3"/>
  <c r="AF321" i="3"/>
  <c r="AG321" i="3"/>
  <c r="U325" i="8"/>
  <c r="AO325" i="8" s="1"/>
  <c r="S325" i="8"/>
  <c r="Q325" i="8"/>
  <c r="R325" i="8"/>
  <c r="V324" i="8"/>
  <c r="X324" i="8" s="1"/>
  <c r="AM326" i="8"/>
  <c r="AP326" i="8"/>
  <c r="AH326" i="8"/>
  <c r="AI326" i="8"/>
  <c r="AJ326" i="8"/>
  <c r="AK326" i="8"/>
  <c r="AL326" i="8"/>
  <c r="AN326" i="8"/>
  <c r="AQ326" i="8"/>
  <c r="AR326" i="8"/>
  <c r="O326" i="8"/>
  <c r="P326" i="8" s="1"/>
  <c r="F329" i="8"/>
  <c r="AC323" i="8"/>
  <c r="AD323" i="8" s="1"/>
  <c r="AG323" i="8"/>
  <c r="AF323" i="8"/>
  <c r="AT323" i="8" s="1"/>
  <c r="AU323" i="8" s="1"/>
  <c r="Z323" i="8"/>
  <c r="B332" i="8"/>
  <c r="AS326" i="8"/>
  <c r="AV326" i="8" s="1"/>
  <c r="V325" i="8"/>
  <c r="X325" i="8" s="1"/>
  <c r="K327" i="8"/>
  <c r="L327" i="8" s="1"/>
  <c r="G327" i="8" s="1"/>
  <c r="H327" i="8" s="1"/>
  <c r="N327" i="8"/>
  <c r="D329" i="8"/>
  <c r="J328" i="8"/>
  <c r="C828" i="9"/>
  <c r="D828" i="9" s="1"/>
  <c r="A829" i="9"/>
  <c r="E828" i="9"/>
  <c r="F828" i="9" s="1"/>
  <c r="N825" i="9"/>
  <c r="O826" i="9"/>
  <c r="Q826" i="9" s="1"/>
  <c r="P826" i="9"/>
  <c r="R826" i="9" s="1"/>
  <c r="K827" i="9"/>
  <c r="L827" i="9" s="1"/>
  <c r="I827" i="9"/>
  <c r="J827" i="9" s="1"/>
  <c r="N827" i="9" s="1"/>
  <c r="G327" i="9"/>
  <c r="N325" i="9"/>
  <c r="P325" i="9" s="1"/>
  <c r="R325" i="9" s="1"/>
  <c r="S222" i="8" s="1"/>
  <c r="N326" i="9"/>
  <c r="P326" i="9" s="1"/>
  <c r="R326" i="9" s="1"/>
  <c r="S221" i="8" s="1"/>
  <c r="C328" i="9"/>
  <c r="D328" i="9" s="1"/>
  <c r="E328" i="9"/>
  <c r="F328" i="9" s="1"/>
  <c r="A329" i="9"/>
  <c r="I322" i="3" l="1"/>
  <c r="AI322" i="3"/>
  <c r="U316" i="3"/>
  <c r="V316" i="3" s="1"/>
  <c r="M320" i="3"/>
  <c r="N320" i="3"/>
  <c r="AC318" i="3"/>
  <c r="O319" i="3"/>
  <c r="R319" i="3" s="1"/>
  <c r="Z319" i="3" s="1"/>
  <c r="AT315" i="3"/>
  <c r="AP315" i="3"/>
  <c r="AR315" i="3"/>
  <c r="AS315" i="3" s="1"/>
  <c r="AJ317" i="3"/>
  <c r="AH321" i="3"/>
  <c r="AG322" i="3"/>
  <c r="AF322" i="3"/>
  <c r="L321" i="3"/>
  <c r="AE323" i="3"/>
  <c r="AQ323" i="3"/>
  <c r="F324" i="3"/>
  <c r="AB324" i="3" s="1"/>
  <c r="AN323" i="3"/>
  <c r="AO323" i="3" s="1"/>
  <c r="H323" i="3"/>
  <c r="W318" i="3"/>
  <c r="U326" i="8"/>
  <c r="AO326" i="8" s="1"/>
  <c r="S326" i="8"/>
  <c r="Q326" i="8"/>
  <c r="R326" i="8"/>
  <c r="AH327" i="8"/>
  <c r="AM327" i="8"/>
  <c r="AN327" i="8"/>
  <c r="AP327" i="8"/>
  <c r="AL327" i="8"/>
  <c r="AQ327" i="8"/>
  <c r="AR327" i="8"/>
  <c r="AI327" i="8"/>
  <c r="AJ327" i="8"/>
  <c r="AK327" i="8"/>
  <c r="O327" i="8"/>
  <c r="P327" i="8" s="1"/>
  <c r="B333" i="8"/>
  <c r="Z324" i="8"/>
  <c r="AF324" i="8"/>
  <c r="AT324" i="8" s="1"/>
  <c r="AU324" i="8" s="1"/>
  <c r="AC324" i="8"/>
  <c r="AD324" i="8" s="1"/>
  <c r="AG324" i="8"/>
  <c r="K328" i="8"/>
  <c r="L328" i="8" s="1"/>
  <c r="G328" i="8" s="1"/>
  <c r="H328" i="8" s="1"/>
  <c r="N328" i="8"/>
  <c r="F330" i="8"/>
  <c r="D330" i="8"/>
  <c r="J329" i="8"/>
  <c r="AS327" i="8"/>
  <c r="AV327" i="8" s="1"/>
  <c r="V326" i="8"/>
  <c r="X326" i="8" s="1"/>
  <c r="O827" i="9"/>
  <c r="Q827" i="9" s="1"/>
  <c r="P827" i="9"/>
  <c r="R827" i="9" s="1"/>
  <c r="O825" i="9"/>
  <c r="Q825" i="9" s="1"/>
  <c r="P825" i="9"/>
  <c r="R825" i="9" s="1"/>
  <c r="C829" i="9"/>
  <c r="D829" i="9" s="1"/>
  <c r="A830" i="9"/>
  <c r="E829" i="9"/>
  <c r="F829" i="9" s="1"/>
  <c r="G828" i="9"/>
  <c r="O326" i="9"/>
  <c r="Q326" i="9" s="1"/>
  <c r="O325" i="9"/>
  <c r="Q325" i="9" s="1"/>
  <c r="K327" i="9"/>
  <c r="L327" i="9" s="1"/>
  <c r="I327" i="9"/>
  <c r="J327" i="9" s="1"/>
  <c r="G328" i="9"/>
  <c r="E329" i="9"/>
  <c r="F329" i="9" s="1"/>
  <c r="C329" i="9"/>
  <c r="D329" i="9" s="1"/>
  <c r="A330" i="9"/>
  <c r="I323" i="3" l="1"/>
  <c r="AI323" i="3"/>
  <c r="AD316" i="3"/>
  <c r="AJ316" i="3" s="1"/>
  <c r="N321" i="3"/>
  <c r="M321" i="3"/>
  <c r="S318" i="3"/>
  <c r="T318" i="3" s="1"/>
  <c r="AH322" i="3"/>
  <c r="O320" i="3"/>
  <c r="R320" i="3" s="1"/>
  <c r="Z320" i="3" s="1"/>
  <c r="AP317" i="3"/>
  <c r="AT317" i="3"/>
  <c r="AN324" i="3"/>
  <c r="AO324" i="3" s="1"/>
  <c r="F325" i="3"/>
  <c r="AB325" i="3" s="1"/>
  <c r="H324" i="3"/>
  <c r="AQ324" i="3"/>
  <c r="AE324" i="3"/>
  <c r="L322" i="3"/>
  <c r="AF323" i="3"/>
  <c r="AG323" i="3"/>
  <c r="U327" i="8"/>
  <c r="AO327" i="8" s="1"/>
  <c r="Q327" i="8"/>
  <c r="R327" i="8"/>
  <c r="S327" i="8"/>
  <c r="AM328" i="8"/>
  <c r="AL328" i="8"/>
  <c r="AR328" i="8"/>
  <c r="AH328" i="8"/>
  <c r="AJ328" i="8"/>
  <c r="AK328" i="8"/>
  <c r="AI328" i="8"/>
  <c r="AN328" i="8"/>
  <c r="AP328" i="8"/>
  <c r="AQ328" i="8"/>
  <c r="AS328" i="8"/>
  <c r="AV328" i="8" s="1"/>
  <c r="AF325" i="8"/>
  <c r="AT325" i="8" s="1"/>
  <c r="AU325" i="8" s="1"/>
  <c r="AG325" i="8"/>
  <c r="AC325" i="8"/>
  <c r="AD325" i="8" s="1"/>
  <c r="Z325" i="8"/>
  <c r="D331" i="8"/>
  <c r="J330" i="8"/>
  <c r="O328" i="8"/>
  <c r="K329" i="8"/>
  <c r="L329" i="8" s="1"/>
  <c r="G329" i="8" s="1"/>
  <c r="H329" i="8" s="1"/>
  <c r="N329" i="8"/>
  <c r="F331" i="8"/>
  <c r="B334" i="8"/>
  <c r="C830" i="9"/>
  <c r="D830" i="9" s="1"/>
  <c r="A831" i="9"/>
  <c r="E830" i="9"/>
  <c r="F830" i="9" s="1"/>
  <c r="K828" i="9"/>
  <c r="L828" i="9" s="1"/>
  <c r="I828" i="9"/>
  <c r="J828" i="9" s="1"/>
  <c r="N828" i="9" s="1"/>
  <c r="G829" i="9"/>
  <c r="N327" i="9"/>
  <c r="P327" i="9" s="1"/>
  <c r="R327" i="9" s="1"/>
  <c r="S220" i="8" s="1"/>
  <c r="O327" i="9"/>
  <c r="Q327" i="9" s="1"/>
  <c r="K328" i="9"/>
  <c r="L328" i="9" s="1"/>
  <c r="I328" i="9"/>
  <c r="J328" i="9" s="1"/>
  <c r="G329" i="9"/>
  <c r="E330" i="9"/>
  <c r="F330" i="9" s="1"/>
  <c r="C330" i="9"/>
  <c r="D330" i="9" s="1"/>
  <c r="A331" i="9"/>
  <c r="V327" i="8" l="1"/>
  <c r="X327" i="8" s="1"/>
  <c r="I324" i="3"/>
  <c r="AI324" i="3"/>
  <c r="AP316" i="3"/>
  <c r="AR317" i="3"/>
  <c r="AS317" i="3" s="1"/>
  <c r="AT316" i="3"/>
  <c r="AR316" i="3"/>
  <c r="AS316" i="3" s="1"/>
  <c r="U318" i="3"/>
  <c r="V318" i="3" s="1"/>
  <c r="N322" i="3"/>
  <c r="M322" i="3"/>
  <c r="W319" i="3"/>
  <c r="S319" i="3"/>
  <c r="AC319" i="3"/>
  <c r="O321" i="3"/>
  <c r="R321" i="3" s="1"/>
  <c r="Z321" i="3" s="1"/>
  <c r="AH323" i="3"/>
  <c r="AG324" i="3"/>
  <c r="AF324" i="3"/>
  <c r="AQ325" i="3"/>
  <c r="F326" i="3"/>
  <c r="AB326" i="3" s="1"/>
  <c r="AE325" i="3"/>
  <c r="H325" i="3"/>
  <c r="AN325" i="3"/>
  <c r="AO325" i="3" s="1"/>
  <c r="L323" i="3"/>
  <c r="AP329" i="8"/>
  <c r="AQ329" i="8"/>
  <c r="AR329" i="8"/>
  <c r="AH329" i="8"/>
  <c r="AI329" i="8"/>
  <c r="AJ329" i="8"/>
  <c r="AK329" i="8"/>
  <c r="AL329" i="8"/>
  <c r="AM329" i="8"/>
  <c r="AN329" i="8"/>
  <c r="O329" i="8"/>
  <c r="U329" i="8" s="1"/>
  <c r="AO329" i="8" s="1"/>
  <c r="AC326" i="8"/>
  <c r="AD326" i="8" s="1"/>
  <c r="AF326" i="8"/>
  <c r="AT326" i="8" s="1"/>
  <c r="AU326" i="8" s="1"/>
  <c r="AG326" i="8"/>
  <c r="Z326" i="8"/>
  <c r="F332" i="8"/>
  <c r="Q329" i="8"/>
  <c r="AS329" i="8"/>
  <c r="AV329" i="8" s="1"/>
  <c r="B335" i="8"/>
  <c r="P328" i="8"/>
  <c r="S328" i="8"/>
  <c r="U328" i="8"/>
  <c r="AO328" i="8" s="1"/>
  <c r="R328" i="8"/>
  <c r="Q328" i="8"/>
  <c r="K330" i="8"/>
  <c r="L330" i="8" s="1"/>
  <c r="G330" i="8" s="1"/>
  <c r="H330" i="8" s="1"/>
  <c r="N330" i="8"/>
  <c r="D332" i="8"/>
  <c r="J331" i="8"/>
  <c r="K829" i="9"/>
  <c r="L829" i="9" s="1"/>
  <c r="I829" i="9"/>
  <c r="J829" i="9" s="1"/>
  <c r="N829" i="9" s="1"/>
  <c r="E831" i="9"/>
  <c r="F831" i="9" s="1"/>
  <c r="C831" i="9"/>
  <c r="D831" i="9" s="1"/>
  <c r="G831" i="9" s="1"/>
  <c r="A832" i="9"/>
  <c r="O828" i="9"/>
  <c r="Q828" i="9" s="1"/>
  <c r="P828" i="9"/>
  <c r="R828" i="9" s="1"/>
  <c r="G830" i="9"/>
  <c r="K329" i="9"/>
  <c r="L329" i="9" s="1"/>
  <c r="I329" i="9"/>
  <c r="J329" i="9" s="1"/>
  <c r="N328" i="9"/>
  <c r="P328" i="9" s="1"/>
  <c r="R328" i="9" s="1"/>
  <c r="S219" i="8" s="1"/>
  <c r="G330" i="9"/>
  <c r="C331" i="9"/>
  <c r="D331" i="9" s="1"/>
  <c r="E331" i="9"/>
  <c r="F331" i="9" s="1"/>
  <c r="A332" i="9"/>
  <c r="P329" i="8" l="1"/>
  <c r="S329" i="8"/>
  <c r="I325" i="3"/>
  <c r="AI325" i="3"/>
  <c r="R329" i="8"/>
  <c r="AD318" i="3"/>
  <c r="AJ318" i="3" s="1"/>
  <c r="N323" i="3"/>
  <c r="M323" i="3"/>
  <c r="T319" i="3"/>
  <c r="U319" i="3"/>
  <c r="W320" i="3"/>
  <c r="S320" i="3"/>
  <c r="AC320" i="3"/>
  <c r="L324" i="3"/>
  <c r="O322" i="3"/>
  <c r="R322" i="3" s="1"/>
  <c r="Z322" i="3" s="1"/>
  <c r="AH324" i="3"/>
  <c r="AQ326" i="3"/>
  <c r="AE326" i="3"/>
  <c r="H326" i="3"/>
  <c r="F327" i="3"/>
  <c r="AB327" i="3" s="1"/>
  <c r="AN326" i="3"/>
  <c r="AO326" i="3" s="1"/>
  <c r="AF325" i="3"/>
  <c r="AG325" i="3"/>
  <c r="AK330" i="8"/>
  <c r="AL330" i="8"/>
  <c r="AN330" i="8"/>
  <c r="AQ330" i="8"/>
  <c r="AJ330" i="8"/>
  <c r="AP330" i="8"/>
  <c r="AH330" i="8"/>
  <c r="AI330" i="8"/>
  <c r="AM330" i="8"/>
  <c r="AR330" i="8"/>
  <c r="AS330" i="8"/>
  <c r="AV330" i="8" s="1"/>
  <c r="V329" i="8"/>
  <c r="X329" i="8" s="1"/>
  <c r="V328" i="8"/>
  <c r="X328" i="8" s="1"/>
  <c r="F333" i="8"/>
  <c r="B336" i="8"/>
  <c r="K331" i="8"/>
  <c r="L331" i="8" s="1"/>
  <c r="G331" i="8" s="1"/>
  <c r="H331" i="8" s="1"/>
  <c r="N331" i="8"/>
  <c r="D333" i="8"/>
  <c r="J332" i="8"/>
  <c r="O330" i="8"/>
  <c r="AC327" i="8"/>
  <c r="AD327" i="8" s="1"/>
  <c r="AF327" i="8"/>
  <c r="AT327" i="8" s="1"/>
  <c r="AU327" i="8" s="1"/>
  <c r="AG327" i="8"/>
  <c r="Z327" i="8"/>
  <c r="I830" i="9"/>
  <c r="J830" i="9" s="1"/>
  <c r="K830" i="9"/>
  <c r="L830" i="9" s="1"/>
  <c r="K831" i="9"/>
  <c r="L831" i="9" s="1"/>
  <c r="I831" i="9"/>
  <c r="J831" i="9" s="1"/>
  <c r="N831" i="9" s="1"/>
  <c r="C832" i="9"/>
  <c r="D832" i="9" s="1"/>
  <c r="E832" i="9"/>
  <c r="F832" i="9" s="1"/>
  <c r="A833" i="9"/>
  <c r="P829" i="9"/>
  <c r="R829" i="9" s="1"/>
  <c r="O829" i="9"/>
  <c r="Q829" i="9" s="1"/>
  <c r="O328" i="9"/>
  <c r="Q328" i="9" s="1"/>
  <c r="N329" i="9"/>
  <c r="P329" i="9" s="1"/>
  <c r="R329" i="9" s="1"/>
  <c r="S218" i="8" s="1"/>
  <c r="K330" i="9"/>
  <c r="L330" i="9" s="1"/>
  <c r="I330" i="9"/>
  <c r="J330" i="9"/>
  <c r="G331" i="9"/>
  <c r="C332" i="9"/>
  <c r="D332" i="9" s="1"/>
  <c r="E332" i="9"/>
  <c r="F332" i="9" s="1"/>
  <c r="A333" i="9"/>
  <c r="I326" i="3" l="1"/>
  <c r="AI326" i="3"/>
  <c r="AT318" i="3"/>
  <c r="AP318" i="3"/>
  <c r="AR318" i="3"/>
  <c r="AS318" i="3" s="1"/>
  <c r="N324" i="3"/>
  <c r="M324" i="3"/>
  <c r="V319" i="3"/>
  <c r="S321" i="3"/>
  <c r="W321" i="3"/>
  <c r="AC321" i="3"/>
  <c r="T320" i="3"/>
  <c r="U320" i="3"/>
  <c r="O324" i="3"/>
  <c r="R324" i="3" s="1"/>
  <c r="Z324" i="3" s="1"/>
  <c r="O323" i="3"/>
  <c r="R323" i="3" s="1"/>
  <c r="Z323" i="3" s="1"/>
  <c r="L325" i="3"/>
  <c r="AN327" i="3"/>
  <c r="AO327" i="3" s="1"/>
  <c r="H327" i="3"/>
  <c r="AE327" i="3"/>
  <c r="AQ327" i="3"/>
  <c r="F328" i="3"/>
  <c r="AB328" i="3" s="1"/>
  <c r="AF326" i="3"/>
  <c r="AG326" i="3"/>
  <c r="AH325" i="3"/>
  <c r="AQ331" i="8"/>
  <c r="AR331" i="8"/>
  <c r="AJ331" i="8"/>
  <c r="AK331" i="8"/>
  <c r="AL331" i="8"/>
  <c r="AM331" i="8"/>
  <c r="AN331" i="8"/>
  <c r="AP331" i="8"/>
  <c r="AH331" i="8"/>
  <c r="AI331" i="8"/>
  <c r="K332" i="8"/>
  <c r="L332" i="8" s="1"/>
  <c r="G332" i="8" s="1"/>
  <c r="H332" i="8" s="1"/>
  <c r="N332" i="8"/>
  <c r="F334" i="8"/>
  <c r="D334" i="8"/>
  <c r="J333" i="8"/>
  <c r="AS331" i="8"/>
  <c r="AV331" i="8"/>
  <c r="B337" i="8"/>
  <c r="S330" i="8"/>
  <c r="Q330" i="8"/>
  <c r="P330" i="8"/>
  <c r="R330" i="8"/>
  <c r="U330" i="8"/>
  <c r="AO330" i="8" s="1"/>
  <c r="O331" i="8"/>
  <c r="O831" i="9"/>
  <c r="Q831" i="9" s="1"/>
  <c r="C833" i="9"/>
  <c r="D833" i="9" s="1"/>
  <c r="E833" i="9"/>
  <c r="F833" i="9" s="1"/>
  <c r="A834" i="9"/>
  <c r="G832" i="9"/>
  <c r="N830" i="9"/>
  <c r="O329" i="9"/>
  <c r="Q329" i="9" s="1"/>
  <c r="K331" i="9"/>
  <c r="I331" i="9"/>
  <c r="N330" i="9"/>
  <c r="P330" i="9" s="1"/>
  <c r="R330" i="9" s="1"/>
  <c r="S217" i="8" s="1"/>
  <c r="L331" i="9"/>
  <c r="J331" i="9"/>
  <c r="G332" i="9"/>
  <c r="E333" i="9"/>
  <c r="F333" i="9" s="1"/>
  <c r="C333" i="9"/>
  <c r="D333" i="9" s="1"/>
  <c r="A334" i="9"/>
  <c r="I327" i="3" l="1"/>
  <c r="AI327" i="3"/>
  <c r="AD319" i="3"/>
  <c r="AJ319" i="3" s="1"/>
  <c r="V320" i="3"/>
  <c r="AD320" i="3" s="1"/>
  <c r="N325" i="3"/>
  <c r="M325" i="3"/>
  <c r="AJ320" i="3"/>
  <c r="AC324" i="3"/>
  <c r="S322" i="3"/>
  <c r="W322" i="3"/>
  <c r="T321" i="3"/>
  <c r="U321" i="3"/>
  <c r="AC322" i="3"/>
  <c r="AH326" i="3"/>
  <c r="L326" i="3"/>
  <c r="S324" i="3"/>
  <c r="T324" i="3" s="1"/>
  <c r="AE328" i="3"/>
  <c r="AQ328" i="3"/>
  <c r="H328" i="3"/>
  <c r="AN328" i="3"/>
  <c r="AO328" i="3" s="1"/>
  <c r="F329" i="3"/>
  <c r="AB329" i="3" s="1"/>
  <c r="AG327" i="3"/>
  <c r="AF327" i="3"/>
  <c r="AI332" i="8"/>
  <c r="AK332" i="8"/>
  <c r="AM332" i="8"/>
  <c r="AP332" i="8"/>
  <c r="AH332" i="8"/>
  <c r="AJ332" i="8"/>
  <c r="AR332" i="8"/>
  <c r="AL332" i="8"/>
  <c r="AN332" i="8"/>
  <c r="AQ332" i="8"/>
  <c r="O332" i="8"/>
  <c r="K333" i="8"/>
  <c r="L333" i="8" s="1"/>
  <c r="G333" i="8" s="1"/>
  <c r="H333" i="8" s="1"/>
  <c r="N333" i="8"/>
  <c r="AF328" i="8"/>
  <c r="AT328" i="8" s="1"/>
  <c r="AU328" i="8" s="1"/>
  <c r="Z328" i="8"/>
  <c r="AC328" i="8"/>
  <c r="AD328" i="8" s="1"/>
  <c r="AG328" i="8"/>
  <c r="R331" i="8"/>
  <c r="S331" i="8"/>
  <c r="U331" i="8"/>
  <c r="AO331" i="8" s="1"/>
  <c r="Q331" i="8"/>
  <c r="P331" i="8"/>
  <c r="V330" i="8"/>
  <c r="X330" i="8" s="1"/>
  <c r="AS332" i="8"/>
  <c r="AV332" i="8" s="1"/>
  <c r="B338" i="8"/>
  <c r="D335" i="8"/>
  <c r="J334" i="8"/>
  <c r="F335" i="8"/>
  <c r="AC329" i="8"/>
  <c r="AD329" i="8" s="1"/>
  <c r="AF329" i="8"/>
  <c r="AT329" i="8" s="1"/>
  <c r="AU329" i="8" s="1"/>
  <c r="Z329" i="8"/>
  <c r="AG329" i="8"/>
  <c r="R332" i="8"/>
  <c r="U332" i="8"/>
  <c r="AO332" i="8" s="1"/>
  <c r="P332" i="8"/>
  <c r="S332" i="8"/>
  <c r="Q332" i="8"/>
  <c r="P830" i="9"/>
  <c r="R830" i="9" s="1"/>
  <c r="O830" i="9"/>
  <c r="Q830" i="9" s="1"/>
  <c r="I832" i="9"/>
  <c r="J832" i="9" s="1"/>
  <c r="K832" i="9"/>
  <c r="L832" i="9" s="1"/>
  <c r="A835" i="9"/>
  <c r="E834" i="9"/>
  <c r="F834" i="9" s="1"/>
  <c r="C834" i="9"/>
  <c r="D834" i="9" s="1"/>
  <c r="G834" i="9" s="1"/>
  <c r="G833" i="9"/>
  <c r="P831" i="9"/>
  <c r="R831" i="9" s="1"/>
  <c r="O330" i="9"/>
  <c r="Q330" i="9" s="1"/>
  <c r="N331" i="9"/>
  <c r="P331" i="9" s="1"/>
  <c r="R331" i="9" s="1"/>
  <c r="S216" i="8" s="1"/>
  <c r="K332" i="9"/>
  <c r="I332" i="9"/>
  <c r="J332" i="9" s="1"/>
  <c r="G333" i="9"/>
  <c r="L332" i="9"/>
  <c r="C334" i="9"/>
  <c r="D334" i="9" s="1"/>
  <c r="E334" i="9"/>
  <c r="F334" i="9" s="1"/>
  <c r="A335" i="9"/>
  <c r="I328" i="3" l="1"/>
  <c r="AI328" i="3"/>
  <c r="AR319" i="3"/>
  <c r="AS319" i="3" s="1"/>
  <c r="AT319" i="3"/>
  <c r="AP319" i="3"/>
  <c r="N326" i="3"/>
  <c r="M326" i="3"/>
  <c r="O326" i="3" s="1"/>
  <c r="R326" i="3" s="1"/>
  <c r="Z326" i="3" s="1"/>
  <c r="AR320" i="3"/>
  <c r="AS320" i="3" s="1"/>
  <c r="AT320" i="3"/>
  <c r="AP320" i="3"/>
  <c r="V321" i="3"/>
  <c r="AD321" i="3" s="1"/>
  <c r="W323" i="3"/>
  <c r="S323" i="3"/>
  <c r="AC323" i="3"/>
  <c r="T322" i="3"/>
  <c r="U322" i="3"/>
  <c r="W324" i="3"/>
  <c r="O325" i="3"/>
  <c r="R325" i="3" s="1"/>
  <c r="Z325" i="3" s="1"/>
  <c r="L327" i="3"/>
  <c r="U324" i="3"/>
  <c r="V324" i="3" s="1"/>
  <c r="AD324" i="3" s="1"/>
  <c r="AG328" i="3"/>
  <c r="AF328" i="3"/>
  <c r="AN329" i="3"/>
  <c r="AO329" i="3" s="1"/>
  <c r="F330" i="3"/>
  <c r="AB330" i="3" s="1"/>
  <c r="AQ329" i="3"/>
  <c r="AE329" i="3"/>
  <c r="H329" i="3"/>
  <c r="AH327" i="3"/>
  <c r="AR333" i="8"/>
  <c r="AH333" i="8"/>
  <c r="AI333" i="8"/>
  <c r="AJ333" i="8"/>
  <c r="AK333" i="8"/>
  <c r="AL333" i="8"/>
  <c r="AM333" i="8"/>
  <c r="AN333" i="8"/>
  <c r="AP333" i="8"/>
  <c r="AQ333" i="8"/>
  <c r="O333" i="8"/>
  <c r="S333" i="8" s="1"/>
  <c r="F336" i="8"/>
  <c r="K334" i="8"/>
  <c r="L334" i="8" s="1"/>
  <c r="G334" i="8" s="1"/>
  <c r="H334" i="8" s="1"/>
  <c r="N334" i="8"/>
  <c r="V331" i="8"/>
  <c r="X331" i="8" s="1"/>
  <c r="D336" i="8"/>
  <c r="J335" i="8"/>
  <c r="B339" i="8"/>
  <c r="V332" i="8"/>
  <c r="X332" i="8" s="1"/>
  <c r="AS333" i="8"/>
  <c r="AV333" i="8"/>
  <c r="K833" i="9"/>
  <c r="L833" i="9" s="1"/>
  <c r="I833" i="9"/>
  <c r="J833" i="9" s="1"/>
  <c r="N833" i="9" s="1"/>
  <c r="I834" i="9"/>
  <c r="J834" i="9" s="1"/>
  <c r="N834" i="9" s="1"/>
  <c r="K834" i="9"/>
  <c r="L834" i="9" s="1"/>
  <c r="E835" i="9"/>
  <c r="F835" i="9" s="1"/>
  <c r="A836" i="9"/>
  <c r="C835" i="9"/>
  <c r="D835" i="9" s="1"/>
  <c r="G835" i="9" s="1"/>
  <c r="N832" i="9"/>
  <c r="O331" i="9"/>
  <c r="Q331" i="9" s="1"/>
  <c r="K333" i="9"/>
  <c r="L333" i="9" s="1"/>
  <c r="I333" i="9"/>
  <c r="J333" i="9" s="1"/>
  <c r="N333" i="9" s="1"/>
  <c r="N332" i="9"/>
  <c r="P332" i="9" s="1"/>
  <c r="R332" i="9" s="1"/>
  <c r="S215" i="8" s="1"/>
  <c r="G334" i="9"/>
  <c r="E335" i="9"/>
  <c r="F335" i="9" s="1"/>
  <c r="C335" i="9"/>
  <c r="D335" i="9" s="1"/>
  <c r="A336" i="9"/>
  <c r="I329" i="3" l="1"/>
  <c r="AI329" i="3"/>
  <c r="N327" i="3"/>
  <c r="M327" i="3"/>
  <c r="AH328" i="3"/>
  <c r="AJ321" i="3"/>
  <c r="V322" i="3"/>
  <c r="AD322" i="3" s="1"/>
  <c r="T323" i="3"/>
  <c r="U323" i="3"/>
  <c r="AC326" i="3"/>
  <c r="L328" i="3"/>
  <c r="AJ324" i="3"/>
  <c r="AG329" i="3"/>
  <c r="AF329" i="3"/>
  <c r="AE330" i="3"/>
  <c r="AQ330" i="3"/>
  <c r="H330" i="3"/>
  <c r="AN330" i="3"/>
  <c r="AO330" i="3" s="1"/>
  <c r="F331" i="3"/>
  <c r="AB331" i="3" s="1"/>
  <c r="S326" i="3"/>
  <c r="T326" i="3" s="1"/>
  <c r="W326" i="3"/>
  <c r="R333" i="8"/>
  <c r="AJ334" i="8"/>
  <c r="AL334" i="8"/>
  <c r="AI334" i="8"/>
  <c r="AK334" i="8"/>
  <c r="AM334" i="8"/>
  <c r="AN334" i="8"/>
  <c r="AR334" i="8"/>
  <c r="AP334" i="8"/>
  <c r="AQ334" i="8"/>
  <c r="AH334" i="8"/>
  <c r="U333" i="8"/>
  <c r="AO333" i="8" s="1"/>
  <c r="Q333" i="8"/>
  <c r="P333" i="8"/>
  <c r="AS334" i="8"/>
  <c r="AV334" i="8" s="1"/>
  <c r="V333" i="8"/>
  <c r="X333" i="8" s="1"/>
  <c r="K335" i="8"/>
  <c r="L335" i="8" s="1"/>
  <c r="G335" i="8" s="1"/>
  <c r="H335" i="8" s="1"/>
  <c r="N335" i="8"/>
  <c r="B340" i="8"/>
  <c r="D337" i="8"/>
  <c r="J336" i="8"/>
  <c r="AF330" i="8"/>
  <c r="AT330" i="8" s="1"/>
  <c r="AU330" i="8" s="1"/>
  <c r="Z330" i="8"/>
  <c r="AG330" i="8"/>
  <c r="AC330" i="8"/>
  <c r="AD330" i="8" s="1"/>
  <c r="O334" i="8"/>
  <c r="F337" i="8"/>
  <c r="O832" i="9"/>
  <c r="Q832" i="9" s="1"/>
  <c r="P832" i="9"/>
  <c r="R832" i="9" s="1"/>
  <c r="O834" i="9"/>
  <c r="Q834" i="9" s="1"/>
  <c r="P834" i="9"/>
  <c r="R834" i="9" s="1"/>
  <c r="K835" i="9"/>
  <c r="L835" i="9" s="1"/>
  <c r="I835" i="9"/>
  <c r="J835" i="9" s="1"/>
  <c r="N835" i="9" s="1"/>
  <c r="E836" i="9"/>
  <c r="F836" i="9" s="1"/>
  <c r="A837" i="9"/>
  <c r="C836" i="9"/>
  <c r="D836" i="9" s="1"/>
  <c r="G836" i="9" s="1"/>
  <c r="O833" i="9"/>
  <c r="Q833" i="9" s="1"/>
  <c r="P833" i="9"/>
  <c r="R833" i="9" s="1"/>
  <c r="P333" i="9"/>
  <c r="R333" i="9" s="1"/>
  <c r="S214" i="8" s="1"/>
  <c r="O333" i="9"/>
  <c r="Q333" i="9" s="1"/>
  <c r="O332" i="9"/>
  <c r="Q332" i="9" s="1"/>
  <c r="I334" i="9"/>
  <c r="K334" i="9"/>
  <c r="G335" i="9"/>
  <c r="J334" i="9"/>
  <c r="L334" i="9"/>
  <c r="C336" i="9"/>
  <c r="D336" i="9" s="1"/>
  <c r="E336" i="9"/>
  <c r="F336" i="9" s="1"/>
  <c r="A337" i="9"/>
  <c r="I330" i="3" l="1"/>
  <c r="AI330" i="3"/>
  <c r="O327" i="3"/>
  <c r="R327" i="3" s="1"/>
  <c r="N328" i="3"/>
  <c r="M328" i="3"/>
  <c r="AH329" i="3"/>
  <c r="AP321" i="3"/>
  <c r="AR321" i="3"/>
  <c r="AS321" i="3" s="1"/>
  <c r="AT321" i="3"/>
  <c r="AJ322" i="3"/>
  <c r="W327" i="3"/>
  <c r="V323" i="3"/>
  <c r="AD323" i="3" s="1"/>
  <c r="S325" i="3"/>
  <c r="T325" i="3" s="1"/>
  <c r="W325" i="3"/>
  <c r="AC327" i="3"/>
  <c r="AC325" i="3"/>
  <c r="L329" i="3"/>
  <c r="AT324" i="3"/>
  <c r="AP324" i="3"/>
  <c r="U326" i="3"/>
  <c r="V326" i="3" s="1"/>
  <c r="AD326" i="3" s="1"/>
  <c r="H331" i="3"/>
  <c r="F332" i="3"/>
  <c r="AB332" i="3" s="1"/>
  <c r="AE331" i="3"/>
  <c r="AN331" i="3"/>
  <c r="AO331" i="3" s="1"/>
  <c r="AQ331" i="3"/>
  <c r="AG330" i="3"/>
  <c r="AF330" i="3"/>
  <c r="AP335" i="8"/>
  <c r="AI335" i="8"/>
  <c r="AJ335" i="8"/>
  <c r="AH335" i="8"/>
  <c r="AK335" i="8"/>
  <c r="AL335" i="8"/>
  <c r="AM335" i="8"/>
  <c r="AN335" i="8"/>
  <c r="AQ335" i="8"/>
  <c r="AR335" i="8"/>
  <c r="AS335" i="8"/>
  <c r="AV335" i="8" s="1"/>
  <c r="O335" i="8"/>
  <c r="AG332" i="8"/>
  <c r="Z332" i="8"/>
  <c r="AF332" i="8"/>
  <c r="AT332" i="8" s="1"/>
  <c r="AU332" i="8" s="1"/>
  <c r="AC332" i="8"/>
  <c r="AD332" i="8" s="1"/>
  <c r="AG331" i="8"/>
  <c r="AC331" i="8"/>
  <c r="AD331" i="8" s="1"/>
  <c r="Z331" i="8"/>
  <c r="AF331" i="8"/>
  <c r="AT331" i="8" s="1"/>
  <c r="AU331" i="8" s="1"/>
  <c r="F338" i="8"/>
  <c r="Q334" i="8"/>
  <c r="S334" i="8"/>
  <c r="P334" i="8"/>
  <c r="U334" i="8"/>
  <c r="AO334" i="8" s="1"/>
  <c r="R334" i="8"/>
  <c r="K336" i="8"/>
  <c r="L336" i="8" s="1"/>
  <c r="G336" i="8" s="1"/>
  <c r="H336" i="8" s="1"/>
  <c r="N336" i="8"/>
  <c r="D338" i="8"/>
  <c r="J337" i="8"/>
  <c r="B341" i="8"/>
  <c r="C837" i="9"/>
  <c r="D837" i="9" s="1"/>
  <c r="A838" i="9"/>
  <c r="E837" i="9"/>
  <c r="F837" i="9" s="1"/>
  <c r="K836" i="9"/>
  <c r="L836" i="9" s="1"/>
  <c r="I836" i="9"/>
  <c r="J836" i="9" s="1"/>
  <c r="N836" i="9" s="1"/>
  <c r="O835" i="9"/>
  <c r="Q835" i="9" s="1"/>
  <c r="P835" i="9"/>
  <c r="R835" i="9" s="1"/>
  <c r="I335" i="9"/>
  <c r="J335" i="9" s="1"/>
  <c r="K335" i="9"/>
  <c r="L335" i="9" s="1"/>
  <c r="N334" i="9"/>
  <c r="P334" i="9" s="1"/>
  <c r="R334" i="9" s="1"/>
  <c r="S213" i="8" s="1"/>
  <c r="N335" i="9"/>
  <c r="P335" i="9" s="1"/>
  <c r="R335" i="9" s="1"/>
  <c r="S212" i="8" s="1"/>
  <c r="G336" i="9"/>
  <c r="E337" i="9"/>
  <c r="F337" i="9" s="1"/>
  <c r="C337" i="9"/>
  <c r="D337" i="9" s="1"/>
  <c r="A338" i="9"/>
  <c r="I331" i="3" l="1"/>
  <c r="AI331" i="3"/>
  <c r="S327" i="3"/>
  <c r="Z327" i="3"/>
  <c r="M329" i="3"/>
  <c r="N329" i="3"/>
  <c r="U325" i="3"/>
  <c r="V325" i="3" s="1"/>
  <c r="AR322" i="3"/>
  <c r="AS322" i="3" s="1"/>
  <c r="AP322" i="3"/>
  <c r="AT322" i="3"/>
  <c r="AJ323" i="3"/>
  <c r="AH330" i="3"/>
  <c r="AJ326" i="3"/>
  <c r="L330" i="3"/>
  <c r="AN332" i="3"/>
  <c r="AO332" i="3" s="1"/>
  <c r="H332" i="3"/>
  <c r="AE332" i="3"/>
  <c r="F333" i="3"/>
  <c r="AB333" i="3" s="1"/>
  <c r="AQ332" i="3"/>
  <c r="AF331" i="3"/>
  <c r="AG331" i="3"/>
  <c r="O328" i="3"/>
  <c r="R328" i="3" s="1"/>
  <c r="Z328" i="3" s="1"/>
  <c r="AI336" i="8"/>
  <c r="AK336" i="8"/>
  <c r="AN336" i="8"/>
  <c r="AM336" i="8"/>
  <c r="AP336" i="8"/>
  <c r="AQ336" i="8"/>
  <c r="AH336" i="8"/>
  <c r="AJ336" i="8"/>
  <c r="AL336" i="8"/>
  <c r="AR336" i="8"/>
  <c r="AS336" i="8"/>
  <c r="AV336" i="8" s="1"/>
  <c r="AF333" i="8"/>
  <c r="AT333" i="8" s="1"/>
  <c r="AU333" i="8" s="1"/>
  <c r="AG333" i="8"/>
  <c r="Z333" i="8"/>
  <c r="AC333" i="8"/>
  <c r="AD333" i="8" s="1"/>
  <c r="B342" i="8"/>
  <c r="D339" i="8"/>
  <c r="J338" i="8"/>
  <c r="V334" i="8"/>
  <c r="X334" i="8" s="1"/>
  <c r="K337" i="8"/>
  <c r="L337" i="8" s="1"/>
  <c r="G337" i="8" s="1"/>
  <c r="H337" i="8" s="1"/>
  <c r="N337" i="8"/>
  <c r="F339" i="8"/>
  <c r="O336" i="8"/>
  <c r="P335" i="8"/>
  <c r="Q335" i="8"/>
  <c r="U335" i="8"/>
  <c r="AO335" i="8" s="1"/>
  <c r="R335" i="8"/>
  <c r="S335" i="8"/>
  <c r="E838" i="9"/>
  <c r="F838" i="9" s="1"/>
  <c r="A839" i="9"/>
  <c r="C838" i="9"/>
  <c r="D838" i="9" s="1"/>
  <c r="G838" i="9" s="1"/>
  <c r="P836" i="9"/>
  <c r="R836" i="9" s="1"/>
  <c r="O836" i="9"/>
  <c r="Q836" i="9" s="1"/>
  <c r="G837" i="9"/>
  <c r="O335" i="9"/>
  <c r="Q335" i="9" s="1"/>
  <c r="O334" i="9"/>
  <c r="Q334" i="9" s="1"/>
  <c r="I336" i="9"/>
  <c r="J336" i="9" s="1"/>
  <c r="K336" i="9"/>
  <c r="G337" i="9"/>
  <c r="L336" i="9"/>
  <c r="C338" i="9"/>
  <c r="D338" i="9" s="1"/>
  <c r="E338" i="9"/>
  <c r="F338" i="9" s="1"/>
  <c r="A339" i="9"/>
  <c r="I332" i="3" l="1"/>
  <c r="AI332" i="3"/>
  <c r="AD325" i="3"/>
  <c r="AJ325" i="3" s="1"/>
  <c r="T327" i="3"/>
  <c r="U327" i="3"/>
  <c r="N330" i="3"/>
  <c r="M330" i="3"/>
  <c r="AR324" i="3"/>
  <c r="AS324" i="3" s="1"/>
  <c r="AP323" i="3"/>
  <c r="AT323" i="3"/>
  <c r="AR323" i="3"/>
  <c r="AS323" i="3" s="1"/>
  <c r="AC328" i="3"/>
  <c r="O329" i="3"/>
  <c r="R329" i="3" s="1"/>
  <c r="Z329" i="3" s="1"/>
  <c r="O330" i="3"/>
  <c r="R330" i="3" s="1"/>
  <c r="Z330" i="3" s="1"/>
  <c r="AH331" i="3"/>
  <c r="AT326" i="3"/>
  <c r="AP326" i="3"/>
  <c r="S328" i="3"/>
  <c r="T328" i="3" s="1"/>
  <c r="W328" i="3"/>
  <c r="AE333" i="3"/>
  <c r="AQ333" i="3"/>
  <c r="AN333" i="3"/>
  <c r="AO333" i="3" s="1"/>
  <c r="F334" i="3"/>
  <c r="AB334" i="3" s="1"/>
  <c r="H333" i="3"/>
  <c r="L331" i="3"/>
  <c r="AF332" i="3"/>
  <c r="AG332" i="3"/>
  <c r="AR337" i="8"/>
  <c r="AI337" i="8"/>
  <c r="AK337" i="8"/>
  <c r="AL337" i="8"/>
  <c r="AQ337" i="8"/>
  <c r="AH337" i="8"/>
  <c r="AJ337" i="8"/>
  <c r="AM337" i="8"/>
  <c r="AN337" i="8"/>
  <c r="AP337" i="8"/>
  <c r="O337" i="8"/>
  <c r="R337" i="8" s="1"/>
  <c r="Q336" i="8"/>
  <c r="S336" i="8"/>
  <c r="R336" i="8"/>
  <c r="P336" i="8"/>
  <c r="U336" i="8"/>
  <c r="AO336" i="8" s="1"/>
  <c r="F340" i="8"/>
  <c r="D340" i="8"/>
  <c r="J339" i="8"/>
  <c r="V335" i="8"/>
  <c r="X335" i="8" s="1"/>
  <c r="AS337" i="8"/>
  <c r="AV337" i="8" s="1"/>
  <c r="K338" i="8"/>
  <c r="L338" i="8" s="1"/>
  <c r="G338" i="8" s="1"/>
  <c r="H338" i="8" s="1"/>
  <c r="N338" i="8"/>
  <c r="B343" i="8"/>
  <c r="I837" i="9"/>
  <c r="J837" i="9" s="1"/>
  <c r="K837" i="9"/>
  <c r="L837" i="9" s="1"/>
  <c r="I838" i="9"/>
  <c r="J838" i="9" s="1"/>
  <c r="N838" i="9" s="1"/>
  <c r="K838" i="9"/>
  <c r="L838" i="9" s="1"/>
  <c r="A840" i="9"/>
  <c r="C839" i="9"/>
  <c r="D839" i="9" s="1"/>
  <c r="E839" i="9"/>
  <c r="F839" i="9" s="1"/>
  <c r="I337" i="9"/>
  <c r="J337" i="9" s="1"/>
  <c r="K337" i="9"/>
  <c r="L337" i="9" s="1"/>
  <c r="N336" i="9"/>
  <c r="P336" i="9" s="1"/>
  <c r="R336" i="9" s="1"/>
  <c r="S211" i="8" s="1"/>
  <c r="G338" i="9"/>
  <c r="E339" i="9"/>
  <c r="F339" i="9" s="1"/>
  <c r="C339" i="9"/>
  <c r="D339" i="9" s="1"/>
  <c r="G339" i="9" s="1"/>
  <c r="A340" i="9"/>
  <c r="I333" i="3" l="1"/>
  <c r="AI333" i="3"/>
  <c r="V327" i="3"/>
  <c r="S337" i="8"/>
  <c r="Q337" i="8"/>
  <c r="P337" i="8"/>
  <c r="AT325" i="3"/>
  <c r="AP325" i="3"/>
  <c r="AR326" i="3"/>
  <c r="AS326" i="3" s="1"/>
  <c r="AR325" i="3"/>
  <c r="AS325" i="3" s="1"/>
  <c r="AD327" i="3"/>
  <c r="AJ327" i="3" s="1"/>
  <c r="N331" i="3"/>
  <c r="M331" i="3"/>
  <c r="W330" i="3"/>
  <c r="AC329" i="3"/>
  <c r="S330" i="3"/>
  <c r="T330" i="3" s="1"/>
  <c r="U328" i="3"/>
  <c r="V328" i="3" s="1"/>
  <c r="AD328" i="3" s="1"/>
  <c r="AH332" i="3"/>
  <c r="L332" i="3"/>
  <c r="AQ334" i="3"/>
  <c r="F335" i="3"/>
  <c r="AB335" i="3" s="1"/>
  <c r="H334" i="3"/>
  <c r="AN334" i="3"/>
  <c r="AO334" i="3" s="1"/>
  <c r="AE334" i="3"/>
  <c r="AF333" i="3"/>
  <c r="AG333" i="3"/>
  <c r="U337" i="8"/>
  <c r="AO337" i="8" s="1"/>
  <c r="AI338" i="8"/>
  <c r="AL338" i="8"/>
  <c r="AP338" i="8"/>
  <c r="AQ338" i="8"/>
  <c r="AR338" i="8"/>
  <c r="AH338" i="8"/>
  <c r="AJ338" i="8"/>
  <c r="AK338" i="8"/>
  <c r="AM338" i="8"/>
  <c r="AN338" i="8"/>
  <c r="O338" i="8"/>
  <c r="S338" i="8" s="1"/>
  <c r="Z334" i="8"/>
  <c r="AF334" i="8"/>
  <c r="AT334" i="8" s="1"/>
  <c r="AU334" i="8" s="1"/>
  <c r="AC334" i="8"/>
  <c r="AD334" i="8" s="1"/>
  <c r="AG334" i="8"/>
  <c r="K339" i="8"/>
  <c r="L339" i="8" s="1"/>
  <c r="G339" i="8" s="1"/>
  <c r="H339" i="8" s="1"/>
  <c r="N339" i="8"/>
  <c r="F341" i="8"/>
  <c r="V336" i="8"/>
  <c r="X336" i="8" s="1"/>
  <c r="AS338" i="8"/>
  <c r="AV338" i="8"/>
  <c r="V337" i="8"/>
  <c r="X337" i="8" s="1"/>
  <c r="D341" i="8"/>
  <c r="J340" i="8"/>
  <c r="B344" i="8"/>
  <c r="O838" i="9"/>
  <c r="Q838" i="9" s="1"/>
  <c r="G839" i="9"/>
  <c r="A841" i="9"/>
  <c r="C840" i="9"/>
  <c r="D840" i="9" s="1"/>
  <c r="E840" i="9"/>
  <c r="F840" i="9" s="1"/>
  <c r="N837" i="9"/>
  <c r="O336" i="9"/>
  <c r="Q336" i="9" s="1"/>
  <c r="N337" i="9"/>
  <c r="P337" i="9" s="1"/>
  <c r="R337" i="9" s="1"/>
  <c r="S210" i="8" s="1"/>
  <c r="I338" i="9"/>
  <c r="K338" i="9"/>
  <c r="L338" i="9" s="1"/>
  <c r="I339" i="9"/>
  <c r="J339" i="9" s="1"/>
  <c r="K339" i="9"/>
  <c r="L339" i="9" s="1"/>
  <c r="J338" i="9"/>
  <c r="E340" i="9"/>
  <c r="F340" i="9" s="1"/>
  <c r="C340" i="9"/>
  <c r="D340" i="9" s="1"/>
  <c r="A341" i="9"/>
  <c r="I334" i="3" l="1"/>
  <c r="AI334" i="3"/>
  <c r="AT327" i="3"/>
  <c r="AP327" i="3"/>
  <c r="AR327" i="3"/>
  <c r="AS327" i="3" s="1"/>
  <c r="U330" i="3"/>
  <c r="V330" i="3" s="1"/>
  <c r="N332" i="3"/>
  <c r="M332" i="3"/>
  <c r="W329" i="3"/>
  <c r="S329" i="3"/>
  <c r="AC330" i="3"/>
  <c r="AH333" i="3"/>
  <c r="O331" i="3"/>
  <c r="R331" i="3" s="1"/>
  <c r="Z331" i="3" s="1"/>
  <c r="AJ328" i="3"/>
  <c r="L333" i="3"/>
  <c r="AQ335" i="3"/>
  <c r="AN335" i="3"/>
  <c r="AO335" i="3" s="1"/>
  <c r="F336" i="3"/>
  <c r="AB336" i="3" s="1"/>
  <c r="AE335" i="3"/>
  <c r="H335" i="3"/>
  <c r="AF334" i="3"/>
  <c r="AG334" i="3"/>
  <c r="P338" i="8"/>
  <c r="Q338" i="8"/>
  <c r="R338" i="8"/>
  <c r="U338" i="8"/>
  <c r="AO338" i="8" s="1"/>
  <c r="AP339" i="8"/>
  <c r="AR339" i="8"/>
  <c r="AJ339" i="8"/>
  <c r="AL339" i="8"/>
  <c r="AM339" i="8"/>
  <c r="AH339" i="8"/>
  <c r="AI339" i="8"/>
  <c r="AK339" i="8"/>
  <c r="AN339" i="8"/>
  <c r="AQ339" i="8"/>
  <c r="O339" i="8"/>
  <c r="R339" i="8" s="1"/>
  <c r="D342" i="8"/>
  <c r="J341" i="8"/>
  <c r="K340" i="8"/>
  <c r="L340" i="8" s="1"/>
  <c r="G340" i="8" s="1"/>
  <c r="H340" i="8" s="1"/>
  <c r="N340" i="8"/>
  <c r="AS339" i="8"/>
  <c r="AV339" i="8" s="1"/>
  <c r="F342" i="8"/>
  <c r="Z335" i="8"/>
  <c r="AC335" i="8"/>
  <c r="AD335" i="8" s="1"/>
  <c r="AF335" i="8"/>
  <c r="AT335" i="8" s="1"/>
  <c r="AU335" i="8" s="1"/>
  <c r="AG335" i="8"/>
  <c r="B345" i="8"/>
  <c r="I839" i="9"/>
  <c r="J839" i="9" s="1"/>
  <c r="K839" i="9"/>
  <c r="L839" i="9" s="1"/>
  <c r="P837" i="9"/>
  <c r="R837" i="9" s="1"/>
  <c r="O837" i="9"/>
  <c r="Q837" i="9" s="1"/>
  <c r="G840" i="9"/>
  <c r="C841" i="9"/>
  <c r="D841" i="9" s="1"/>
  <c r="E841" i="9"/>
  <c r="F841" i="9" s="1"/>
  <c r="A842" i="9"/>
  <c r="P838" i="9"/>
  <c r="R838" i="9" s="1"/>
  <c r="N338" i="9"/>
  <c r="P338" i="9" s="1"/>
  <c r="R338" i="9" s="1"/>
  <c r="S209" i="8" s="1"/>
  <c r="O338" i="9"/>
  <c r="Q338" i="9" s="1"/>
  <c r="O337" i="9"/>
  <c r="Q337" i="9" s="1"/>
  <c r="G340" i="9"/>
  <c r="I340" i="9"/>
  <c r="J340" i="9" s="1"/>
  <c r="K340" i="9"/>
  <c r="L340" i="9"/>
  <c r="N339" i="9"/>
  <c r="P339" i="9" s="1"/>
  <c r="R339" i="9" s="1"/>
  <c r="S208" i="8" s="1"/>
  <c r="E341" i="9"/>
  <c r="F341" i="9" s="1"/>
  <c r="C341" i="9"/>
  <c r="D341" i="9" s="1"/>
  <c r="A342" i="9"/>
  <c r="I335" i="3" l="1"/>
  <c r="AI335" i="3"/>
  <c r="AD330" i="3"/>
  <c r="M333" i="3"/>
  <c r="N333" i="3"/>
  <c r="O332" i="3"/>
  <c r="AJ330" i="3"/>
  <c r="T329" i="3"/>
  <c r="U329" i="3"/>
  <c r="AP328" i="3"/>
  <c r="AT328" i="3"/>
  <c r="AR328" i="3"/>
  <c r="AS328" i="3" s="1"/>
  <c r="AH334" i="3"/>
  <c r="H336" i="3"/>
  <c r="AN336" i="3"/>
  <c r="AO336" i="3" s="1"/>
  <c r="AE336" i="3"/>
  <c r="AQ336" i="3"/>
  <c r="F337" i="3"/>
  <c r="AB337" i="3" s="1"/>
  <c r="L334" i="3"/>
  <c r="AF335" i="3"/>
  <c r="AG335" i="3"/>
  <c r="V338" i="8"/>
  <c r="X338" i="8" s="1"/>
  <c r="U339" i="8"/>
  <c r="AO339" i="8" s="1"/>
  <c r="P339" i="8"/>
  <c r="AJ340" i="8"/>
  <c r="AP340" i="8"/>
  <c r="AQ340" i="8"/>
  <c r="AR340" i="8"/>
  <c r="AH340" i="8"/>
  <c r="AI340" i="8"/>
  <c r="AK340" i="8"/>
  <c r="AL340" i="8"/>
  <c r="AM340" i="8"/>
  <c r="AN340" i="8"/>
  <c r="Q339" i="8"/>
  <c r="S339" i="8"/>
  <c r="AS340" i="8"/>
  <c r="AV340" i="8"/>
  <c r="O340" i="8"/>
  <c r="F343" i="8"/>
  <c r="K341" i="8"/>
  <c r="L341" i="8" s="1"/>
  <c r="G341" i="8" s="1"/>
  <c r="H341" i="8" s="1"/>
  <c r="N341" i="8"/>
  <c r="B346" i="8"/>
  <c r="AC336" i="8"/>
  <c r="AD336" i="8" s="1"/>
  <c r="AG336" i="8"/>
  <c r="Z336" i="8"/>
  <c r="AF336" i="8"/>
  <c r="AT336" i="8" s="1"/>
  <c r="AU336" i="8" s="1"/>
  <c r="AG337" i="8"/>
  <c r="AC337" i="8"/>
  <c r="AD337" i="8" s="1"/>
  <c r="Z337" i="8"/>
  <c r="AF337" i="8"/>
  <c r="AT337" i="8" s="1"/>
  <c r="AU337" i="8" s="1"/>
  <c r="D343" i="8"/>
  <c r="J342" i="8"/>
  <c r="E842" i="9"/>
  <c r="F842" i="9" s="1"/>
  <c r="A843" i="9"/>
  <c r="C842" i="9"/>
  <c r="D842" i="9" s="1"/>
  <c r="G842" i="9" s="1"/>
  <c r="K840" i="9"/>
  <c r="L840" i="9" s="1"/>
  <c r="I840" i="9"/>
  <c r="J840" i="9" s="1"/>
  <c r="G841" i="9"/>
  <c r="N839" i="9"/>
  <c r="O339" i="9"/>
  <c r="Q339" i="9" s="1"/>
  <c r="G341" i="9"/>
  <c r="N340" i="9"/>
  <c r="P340" i="9" s="1"/>
  <c r="R340" i="9" s="1"/>
  <c r="S207" i="8" s="1"/>
  <c r="C342" i="9"/>
  <c r="D342" i="9" s="1"/>
  <c r="E342" i="9"/>
  <c r="F342" i="9" s="1"/>
  <c r="A343" i="9"/>
  <c r="V339" i="8" l="1"/>
  <c r="X339" i="8" s="1"/>
  <c r="I336" i="3"/>
  <c r="AI336" i="3"/>
  <c r="O333" i="3"/>
  <c r="R333" i="3" s="1"/>
  <c r="Z333" i="3" s="1"/>
  <c r="N334" i="3"/>
  <c r="M334" i="3"/>
  <c r="R332" i="3"/>
  <c r="AT330" i="3"/>
  <c r="AP330" i="3"/>
  <c r="W331" i="3"/>
  <c r="S331" i="3"/>
  <c r="T331" i="3" s="1"/>
  <c r="AC331" i="3"/>
  <c r="AC333" i="3"/>
  <c r="V329" i="3"/>
  <c r="AD329" i="3" s="1"/>
  <c r="AH335" i="3"/>
  <c r="S333" i="3"/>
  <c r="T333" i="3" s="1"/>
  <c r="W333" i="3"/>
  <c r="L335" i="3"/>
  <c r="AE337" i="3"/>
  <c r="F338" i="3"/>
  <c r="AB338" i="3" s="1"/>
  <c r="AQ337" i="3"/>
  <c r="AN337" i="3"/>
  <c r="AO337" i="3" s="1"/>
  <c r="H337" i="3"/>
  <c r="AF336" i="3"/>
  <c r="AG336" i="3"/>
  <c r="AN341" i="8"/>
  <c r="AP341" i="8"/>
  <c r="AH341" i="8"/>
  <c r="AK341" i="8"/>
  <c r="AM341" i="8"/>
  <c r="AJ341" i="8"/>
  <c r="AL341" i="8"/>
  <c r="AQ341" i="8"/>
  <c r="AR341" i="8"/>
  <c r="AI341" i="8"/>
  <c r="O341" i="8"/>
  <c r="Q341" i="8" s="1"/>
  <c r="P340" i="8"/>
  <c r="S340" i="8"/>
  <c r="R340" i="8"/>
  <c r="Q340" i="8"/>
  <c r="U340" i="8"/>
  <c r="AO340" i="8" s="1"/>
  <c r="F344" i="8"/>
  <c r="AF338" i="8"/>
  <c r="AT338" i="8" s="1"/>
  <c r="AU338" i="8" s="1"/>
  <c r="AC338" i="8"/>
  <c r="AD338" i="8" s="1"/>
  <c r="AG338" i="8"/>
  <c r="Z338" i="8"/>
  <c r="B347" i="8"/>
  <c r="AS341" i="8"/>
  <c r="AV341" i="8" s="1"/>
  <c r="K342" i="8"/>
  <c r="L342" i="8" s="1"/>
  <c r="G342" i="8" s="1"/>
  <c r="H342" i="8" s="1"/>
  <c r="N342" i="8"/>
  <c r="D344" i="8"/>
  <c r="J343" i="8"/>
  <c r="O839" i="9"/>
  <c r="Q839" i="9" s="1"/>
  <c r="P839" i="9"/>
  <c r="R839" i="9" s="1"/>
  <c r="I841" i="9"/>
  <c r="J841" i="9" s="1"/>
  <c r="K841" i="9"/>
  <c r="L841" i="9" s="1"/>
  <c r="N840" i="9"/>
  <c r="I842" i="9"/>
  <c r="J842" i="9" s="1"/>
  <c r="K842" i="9"/>
  <c r="L842" i="9" s="1"/>
  <c r="A844" i="9"/>
  <c r="C843" i="9"/>
  <c r="D843" i="9" s="1"/>
  <c r="G843" i="9" s="1"/>
  <c r="E843" i="9"/>
  <c r="F843" i="9" s="1"/>
  <c r="O340" i="9"/>
  <c r="Q340" i="9" s="1"/>
  <c r="I341" i="9"/>
  <c r="J341" i="9" s="1"/>
  <c r="K341" i="9"/>
  <c r="L341" i="9" s="1"/>
  <c r="N341" i="9" s="1"/>
  <c r="P341" i="9" s="1"/>
  <c r="R341" i="9" s="1"/>
  <c r="S206" i="8" s="1"/>
  <c r="G342" i="9"/>
  <c r="C343" i="9"/>
  <c r="D343" i="9" s="1"/>
  <c r="E343" i="9"/>
  <c r="F343" i="9" s="1"/>
  <c r="A344" i="9"/>
  <c r="I337" i="3" l="1"/>
  <c r="AI337" i="3"/>
  <c r="AC332" i="3"/>
  <c r="Z332" i="3"/>
  <c r="U331" i="3"/>
  <c r="V331" i="3" s="1"/>
  <c r="W332" i="3"/>
  <c r="S332" i="3"/>
  <c r="N335" i="3"/>
  <c r="M335" i="3"/>
  <c r="AJ329" i="3"/>
  <c r="AT329" i="3" s="1"/>
  <c r="AH336" i="3"/>
  <c r="U333" i="3"/>
  <c r="V333" i="3" s="1"/>
  <c r="AD333" i="3" s="1"/>
  <c r="AN338" i="3"/>
  <c r="AO338" i="3" s="1"/>
  <c r="F339" i="3"/>
  <c r="AB339" i="3" s="1"/>
  <c r="AQ338" i="3"/>
  <c r="AE338" i="3"/>
  <c r="H338" i="3"/>
  <c r="O334" i="3"/>
  <c r="R334" i="3" s="1"/>
  <c r="Z334" i="3" s="1"/>
  <c r="L336" i="3"/>
  <c r="AF337" i="3"/>
  <c r="AG337" i="3"/>
  <c r="AH342" i="8"/>
  <c r="AQ342" i="8"/>
  <c r="AR342" i="8"/>
  <c r="AI342" i="8"/>
  <c r="AJ342" i="8"/>
  <c r="AK342" i="8"/>
  <c r="AL342" i="8"/>
  <c r="AM342" i="8"/>
  <c r="AN342" i="8"/>
  <c r="AP342" i="8"/>
  <c r="S341" i="8"/>
  <c r="P341" i="8"/>
  <c r="U341" i="8"/>
  <c r="AO341" i="8" s="1"/>
  <c r="R341" i="8"/>
  <c r="V341" i="8"/>
  <c r="X341" i="8" s="1"/>
  <c r="V340" i="8"/>
  <c r="X340" i="8" s="1"/>
  <c r="O342" i="8"/>
  <c r="F345" i="8"/>
  <c r="B348" i="8"/>
  <c r="AS342" i="8"/>
  <c r="AV342" i="8" s="1"/>
  <c r="AC339" i="8"/>
  <c r="AD339" i="8" s="1"/>
  <c r="AG339" i="8"/>
  <c r="AF339" i="8"/>
  <c r="AT339" i="8" s="1"/>
  <c r="AU339" i="8" s="1"/>
  <c r="Z339" i="8"/>
  <c r="K343" i="8"/>
  <c r="L343" i="8" s="1"/>
  <c r="G343" i="8" s="1"/>
  <c r="H343" i="8" s="1"/>
  <c r="N343" i="8"/>
  <c r="D345" i="8"/>
  <c r="J344" i="8"/>
  <c r="K843" i="9"/>
  <c r="L843" i="9" s="1"/>
  <c r="I843" i="9"/>
  <c r="J843" i="9" s="1"/>
  <c r="N843" i="9" s="1"/>
  <c r="C844" i="9"/>
  <c r="D844" i="9" s="1"/>
  <c r="G844" i="9" s="1"/>
  <c r="A845" i="9"/>
  <c r="E844" i="9"/>
  <c r="F844" i="9" s="1"/>
  <c r="N842" i="9"/>
  <c r="P840" i="9"/>
  <c r="R840" i="9" s="1"/>
  <c r="O840" i="9"/>
  <c r="Q840" i="9" s="1"/>
  <c r="N841" i="9"/>
  <c r="O341" i="9"/>
  <c r="Q341" i="9" s="1"/>
  <c r="K342" i="9"/>
  <c r="I342" i="9"/>
  <c r="J342" i="9" s="1"/>
  <c r="L342" i="9"/>
  <c r="G343" i="9"/>
  <c r="E344" i="9"/>
  <c r="F344" i="9" s="1"/>
  <c r="C344" i="9"/>
  <c r="D344" i="9" s="1"/>
  <c r="A345" i="9"/>
  <c r="I338" i="3" l="1"/>
  <c r="AI338" i="3"/>
  <c r="AD331" i="3"/>
  <c r="AJ331" i="3" s="1"/>
  <c r="T332" i="3"/>
  <c r="U332" i="3"/>
  <c r="M336" i="3"/>
  <c r="N336" i="3"/>
  <c r="AP329" i="3"/>
  <c r="AR329" i="3"/>
  <c r="AS329" i="3" s="1"/>
  <c r="AR330" i="3"/>
  <c r="AS330" i="3" s="1"/>
  <c r="AC334" i="3"/>
  <c r="AH337" i="3"/>
  <c r="O335" i="3"/>
  <c r="R335" i="3" s="1"/>
  <c r="Z335" i="3" s="1"/>
  <c r="AJ333" i="3"/>
  <c r="L337" i="3"/>
  <c r="S334" i="3"/>
  <c r="T334" i="3" s="1"/>
  <c r="W334" i="3"/>
  <c r="AG338" i="3"/>
  <c r="AF338" i="3"/>
  <c r="H339" i="3"/>
  <c r="AQ339" i="3"/>
  <c r="AE339" i="3"/>
  <c r="AN339" i="3"/>
  <c r="AO339" i="3" s="1"/>
  <c r="F340" i="3"/>
  <c r="AB340" i="3" s="1"/>
  <c r="AL343" i="8"/>
  <c r="AN343" i="8"/>
  <c r="AQ343" i="8"/>
  <c r="AH343" i="8"/>
  <c r="AI343" i="8"/>
  <c r="AM343" i="8"/>
  <c r="AP343" i="8"/>
  <c r="AR343" i="8"/>
  <c r="AJ343" i="8"/>
  <c r="AK343" i="8"/>
  <c r="AS343" i="8"/>
  <c r="AV343" i="8" s="1"/>
  <c r="D346" i="8"/>
  <c r="J345" i="8"/>
  <c r="K344" i="8"/>
  <c r="L344" i="8" s="1"/>
  <c r="G344" i="8" s="1"/>
  <c r="H344" i="8" s="1"/>
  <c r="N344" i="8"/>
  <c r="O343" i="8"/>
  <c r="B349" i="8"/>
  <c r="F346" i="8"/>
  <c r="R342" i="8"/>
  <c r="U342" i="8"/>
  <c r="AO342" i="8" s="1"/>
  <c r="S342" i="8"/>
  <c r="Q342" i="8"/>
  <c r="P342" i="8"/>
  <c r="O841" i="9"/>
  <c r="Q841" i="9" s="1"/>
  <c r="P841" i="9"/>
  <c r="R841" i="9" s="1"/>
  <c r="I844" i="9"/>
  <c r="J844" i="9" s="1"/>
  <c r="N844" i="9" s="1"/>
  <c r="K844" i="9"/>
  <c r="L844" i="9" s="1"/>
  <c r="O842" i="9"/>
  <c r="Q842" i="9" s="1"/>
  <c r="P842" i="9"/>
  <c r="R842" i="9" s="1"/>
  <c r="C845" i="9"/>
  <c r="D845" i="9" s="1"/>
  <c r="G845" i="9" s="1"/>
  <c r="A846" i="9"/>
  <c r="E845" i="9"/>
  <c r="F845" i="9" s="1"/>
  <c r="O843" i="9"/>
  <c r="Q843" i="9" s="1"/>
  <c r="P843" i="9"/>
  <c r="R843" i="9" s="1"/>
  <c r="I343" i="9"/>
  <c r="J343" i="9" s="1"/>
  <c r="K343" i="9"/>
  <c r="L343" i="9" s="1"/>
  <c r="G344" i="9"/>
  <c r="N342" i="9"/>
  <c r="P342" i="9" s="1"/>
  <c r="R342" i="9" s="1"/>
  <c r="S205" i="8" s="1"/>
  <c r="C345" i="9"/>
  <c r="D345" i="9" s="1"/>
  <c r="E345" i="9"/>
  <c r="F345" i="9" s="1"/>
  <c r="A346" i="9"/>
  <c r="I339" i="3" l="1"/>
  <c r="AI339" i="3"/>
  <c r="AT331" i="3"/>
  <c r="AR331" i="3"/>
  <c r="AS331" i="3" s="1"/>
  <c r="AP331" i="3"/>
  <c r="O336" i="3"/>
  <c r="R336" i="3" s="1"/>
  <c r="Z336" i="3" s="1"/>
  <c r="V332" i="3"/>
  <c r="M337" i="3"/>
  <c r="N337" i="3"/>
  <c r="W336" i="3"/>
  <c r="AH338" i="3"/>
  <c r="U334" i="3"/>
  <c r="V334" i="3" s="1"/>
  <c r="AD334" i="3" s="1"/>
  <c r="AP333" i="3"/>
  <c r="AT333" i="3"/>
  <c r="F341" i="3"/>
  <c r="AB341" i="3" s="1"/>
  <c r="H340" i="3"/>
  <c r="AN340" i="3"/>
  <c r="AO340" i="3" s="1"/>
  <c r="AE340" i="3"/>
  <c r="AQ340" i="3"/>
  <c r="S336" i="3"/>
  <c r="T336" i="3" s="1"/>
  <c r="AG339" i="3"/>
  <c r="AF339" i="3"/>
  <c r="L338" i="3"/>
  <c r="AR344" i="8"/>
  <c r="AM344" i="8"/>
  <c r="AN344" i="8"/>
  <c r="AP344" i="8"/>
  <c r="AQ344" i="8"/>
  <c r="AH344" i="8"/>
  <c r="AI344" i="8"/>
  <c r="AJ344" i="8"/>
  <c r="AK344" i="8"/>
  <c r="AL344" i="8"/>
  <c r="AS344" i="8"/>
  <c r="AV344" i="8"/>
  <c r="O344" i="8"/>
  <c r="AF340" i="8"/>
  <c r="AT340" i="8" s="1"/>
  <c r="AU340" i="8" s="1"/>
  <c r="AG340" i="8"/>
  <c r="Z340" i="8"/>
  <c r="AC340" i="8"/>
  <c r="AD340" i="8" s="1"/>
  <c r="K345" i="8"/>
  <c r="L345" i="8" s="1"/>
  <c r="G345" i="8" s="1"/>
  <c r="H345" i="8" s="1"/>
  <c r="N345" i="8"/>
  <c r="F347" i="8"/>
  <c r="P343" i="8"/>
  <c r="R343" i="8"/>
  <c r="S343" i="8"/>
  <c r="Q343" i="8"/>
  <c r="U343" i="8"/>
  <c r="AO343" i="8" s="1"/>
  <c r="AG341" i="8"/>
  <c r="AF341" i="8"/>
  <c r="AT341" i="8" s="1"/>
  <c r="AU341" i="8" s="1"/>
  <c r="Z341" i="8"/>
  <c r="AC341" i="8"/>
  <c r="AD341" i="8" s="1"/>
  <c r="D347" i="8"/>
  <c r="J346" i="8"/>
  <c r="V342" i="8"/>
  <c r="X342" i="8" s="1"/>
  <c r="B350" i="8"/>
  <c r="I845" i="9"/>
  <c r="J845" i="9" s="1"/>
  <c r="K845" i="9"/>
  <c r="L845" i="9" s="1"/>
  <c r="A847" i="9"/>
  <c r="C846" i="9"/>
  <c r="D846" i="9" s="1"/>
  <c r="G846" i="9" s="1"/>
  <c r="E846" i="9"/>
  <c r="F846" i="9" s="1"/>
  <c r="O844" i="9"/>
  <c r="Q844" i="9" s="1"/>
  <c r="P844" i="9"/>
  <c r="R844" i="9" s="1"/>
  <c r="O342" i="9"/>
  <c r="Q342" i="9" s="1"/>
  <c r="I344" i="9"/>
  <c r="J344" i="9" s="1"/>
  <c r="K344" i="9"/>
  <c r="L344" i="9" s="1"/>
  <c r="N343" i="9"/>
  <c r="P343" i="9" s="1"/>
  <c r="R343" i="9" s="1"/>
  <c r="S204" i="8" s="1"/>
  <c r="G345" i="9"/>
  <c r="E346" i="9"/>
  <c r="F346" i="9" s="1"/>
  <c r="C346" i="9"/>
  <c r="D346" i="9" s="1"/>
  <c r="G346" i="9" s="1"/>
  <c r="A347" i="9"/>
  <c r="I340" i="3" l="1"/>
  <c r="AI340" i="3"/>
  <c r="AD332" i="3"/>
  <c r="AJ332" i="3" s="1"/>
  <c r="M338" i="3"/>
  <c r="N338" i="3"/>
  <c r="AC336" i="3"/>
  <c r="S335" i="3"/>
  <c r="W335" i="3"/>
  <c r="AC335" i="3"/>
  <c r="U336" i="3"/>
  <c r="V336" i="3" s="1"/>
  <c r="AJ334" i="3"/>
  <c r="O337" i="3"/>
  <c r="R337" i="3" s="1"/>
  <c r="Z337" i="3" s="1"/>
  <c r="AH339" i="3"/>
  <c r="L339" i="3"/>
  <c r="AF340" i="3"/>
  <c r="AG340" i="3"/>
  <c r="H341" i="3"/>
  <c r="AN341" i="3"/>
  <c r="AO341" i="3" s="1"/>
  <c r="F342" i="3"/>
  <c r="AB342" i="3" s="1"/>
  <c r="AE341" i="3"/>
  <c r="AQ341" i="3"/>
  <c r="AJ345" i="8"/>
  <c r="AL345" i="8"/>
  <c r="AH345" i="8"/>
  <c r="AI345" i="8"/>
  <c r="AK345" i="8"/>
  <c r="AP345" i="8"/>
  <c r="AR345" i="8"/>
  <c r="AM345" i="8"/>
  <c r="AN345" i="8"/>
  <c r="AQ345" i="8"/>
  <c r="V343" i="8"/>
  <c r="X343" i="8" s="1"/>
  <c r="D348" i="8"/>
  <c r="J347" i="8"/>
  <c r="K346" i="8"/>
  <c r="L346" i="8" s="1"/>
  <c r="G346" i="8" s="1"/>
  <c r="H346" i="8" s="1"/>
  <c r="N346" i="8"/>
  <c r="AS345" i="8"/>
  <c r="AV345" i="8" s="1"/>
  <c r="O345" i="8"/>
  <c r="Q344" i="8"/>
  <c r="U344" i="8"/>
  <c r="AO344" i="8" s="1"/>
  <c r="P344" i="8"/>
  <c r="R344" i="8"/>
  <c r="S344" i="8"/>
  <c r="F348" i="8"/>
  <c r="B351" i="8"/>
  <c r="I846" i="9"/>
  <c r="J846" i="9" s="1"/>
  <c r="K846" i="9"/>
  <c r="L846" i="9" s="1"/>
  <c r="C847" i="9"/>
  <c r="D847" i="9" s="1"/>
  <c r="A848" i="9"/>
  <c r="E847" i="9"/>
  <c r="F847" i="9" s="1"/>
  <c r="N845" i="9"/>
  <c r="O343" i="9"/>
  <c r="Q343" i="9" s="1"/>
  <c r="K346" i="9"/>
  <c r="I346" i="9"/>
  <c r="K345" i="9"/>
  <c r="I345" i="9"/>
  <c r="N344" i="9"/>
  <c r="P344" i="9" s="1"/>
  <c r="R344" i="9" s="1"/>
  <c r="S203" i="8" s="1"/>
  <c r="J346" i="9"/>
  <c r="L346" i="9"/>
  <c r="J345" i="9"/>
  <c r="L345" i="9"/>
  <c r="E347" i="9"/>
  <c r="F347" i="9" s="1"/>
  <c r="C347" i="9"/>
  <c r="D347" i="9" s="1"/>
  <c r="A348" i="9"/>
  <c r="I341" i="3" l="1"/>
  <c r="AI341" i="3"/>
  <c r="AR333" i="3"/>
  <c r="AS333" i="3" s="1"/>
  <c r="AR332" i="3"/>
  <c r="AS332" i="3" s="1"/>
  <c r="AT332" i="3"/>
  <c r="AP332" i="3"/>
  <c r="AD336" i="3"/>
  <c r="AJ336" i="3" s="1"/>
  <c r="M339" i="3"/>
  <c r="N339" i="3"/>
  <c r="T335" i="3"/>
  <c r="U335" i="3"/>
  <c r="L340" i="3"/>
  <c r="AT334" i="3"/>
  <c r="AP334" i="3"/>
  <c r="AR334" i="3"/>
  <c r="AS334" i="3" s="1"/>
  <c r="AH340" i="3"/>
  <c r="H342" i="3"/>
  <c r="AQ342" i="3"/>
  <c r="F343" i="3"/>
  <c r="AB343" i="3" s="1"/>
  <c r="AE342" i="3"/>
  <c r="AN342" i="3"/>
  <c r="AO342" i="3" s="1"/>
  <c r="O338" i="3"/>
  <c r="R338" i="3" s="1"/>
  <c r="Z338" i="3" s="1"/>
  <c r="AG341" i="3"/>
  <c r="AF341" i="3"/>
  <c r="AH346" i="8"/>
  <c r="AI346" i="8"/>
  <c r="AJ346" i="8"/>
  <c r="AK346" i="8"/>
  <c r="AL346" i="8"/>
  <c r="AM346" i="8"/>
  <c r="AN346" i="8"/>
  <c r="AP346" i="8"/>
  <c r="AQ346" i="8"/>
  <c r="AR346" i="8"/>
  <c r="O346" i="8"/>
  <c r="S346" i="8" s="1"/>
  <c r="Z342" i="8"/>
  <c r="AF342" i="8"/>
  <c r="AT342" i="8" s="1"/>
  <c r="AU342" i="8" s="1"/>
  <c r="AC342" i="8"/>
  <c r="AD342" i="8" s="1"/>
  <c r="AG342" i="8"/>
  <c r="B352" i="8"/>
  <c r="AS346" i="8"/>
  <c r="AV346" i="8" s="1"/>
  <c r="D349" i="8"/>
  <c r="J348" i="8"/>
  <c r="F349" i="8"/>
  <c r="K347" i="8"/>
  <c r="N347" i="8"/>
  <c r="L347" i="8"/>
  <c r="G347" i="8" s="1"/>
  <c r="H347" i="8" s="1"/>
  <c r="P345" i="8"/>
  <c r="Q345" i="8"/>
  <c r="R345" i="8"/>
  <c r="S345" i="8"/>
  <c r="U345" i="8"/>
  <c r="AO345" i="8" s="1"/>
  <c r="V344" i="8"/>
  <c r="X344" i="8" s="1"/>
  <c r="O845" i="9"/>
  <c r="Q845" i="9" s="1"/>
  <c r="P845" i="9"/>
  <c r="R845" i="9" s="1"/>
  <c r="E848" i="9"/>
  <c r="F848" i="9" s="1"/>
  <c r="A849" i="9"/>
  <c r="C848" i="9"/>
  <c r="D848" i="9" s="1"/>
  <c r="G848" i="9" s="1"/>
  <c r="G847" i="9"/>
  <c r="N846" i="9"/>
  <c r="O344" i="9"/>
  <c r="Q344" i="9" s="1"/>
  <c r="G347" i="9"/>
  <c r="N345" i="9"/>
  <c r="P345" i="9" s="1"/>
  <c r="R345" i="9" s="1"/>
  <c r="S202" i="8" s="1"/>
  <c r="N346" i="9"/>
  <c r="P346" i="9" s="1"/>
  <c r="R346" i="9" s="1"/>
  <c r="S201" i="8" s="1"/>
  <c r="C348" i="9"/>
  <c r="D348" i="9" s="1"/>
  <c r="E348" i="9"/>
  <c r="F348" i="9" s="1"/>
  <c r="A349" i="9"/>
  <c r="U346" i="8" l="1"/>
  <c r="AO346" i="8" s="1"/>
  <c r="I342" i="3"/>
  <c r="AI342" i="3"/>
  <c r="R346" i="8"/>
  <c r="Q346" i="8"/>
  <c r="P346" i="8"/>
  <c r="AT336" i="3"/>
  <c r="AP336" i="3"/>
  <c r="V335" i="3"/>
  <c r="M340" i="3"/>
  <c r="N340" i="3"/>
  <c r="AC338" i="3"/>
  <c r="W337" i="3"/>
  <c r="S337" i="3"/>
  <c r="AC337" i="3"/>
  <c r="AH341" i="3"/>
  <c r="L341" i="3"/>
  <c r="O339" i="3"/>
  <c r="R339" i="3" s="1"/>
  <c r="Z339" i="3" s="1"/>
  <c r="W338" i="3"/>
  <c r="S338" i="3"/>
  <c r="T338" i="3" s="1"/>
  <c r="H343" i="3"/>
  <c r="F344" i="3"/>
  <c r="AB344" i="3" s="1"/>
  <c r="AN343" i="3"/>
  <c r="AO343" i="3" s="1"/>
  <c r="AQ343" i="3"/>
  <c r="AE343" i="3"/>
  <c r="AF342" i="3"/>
  <c r="AG342" i="3"/>
  <c r="AH347" i="8"/>
  <c r="AJ347" i="8"/>
  <c r="AM347" i="8"/>
  <c r="AI347" i="8"/>
  <c r="AK347" i="8"/>
  <c r="AL347" i="8"/>
  <c r="AN347" i="8"/>
  <c r="AQ347" i="8"/>
  <c r="AR347" i="8"/>
  <c r="AP347" i="8"/>
  <c r="V345" i="8"/>
  <c r="X345" i="8" s="1"/>
  <c r="O347" i="8"/>
  <c r="F350" i="8"/>
  <c r="D350" i="8"/>
  <c r="J349" i="8"/>
  <c r="AS347" i="8"/>
  <c r="AV347" i="8" s="1"/>
  <c r="V346" i="8"/>
  <c r="X346" i="8" s="1"/>
  <c r="K348" i="8"/>
  <c r="L348" i="8" s="1"/>
  <c r="G348" i="8" s="1"/>
  <c r="H348" i="8" s="1"/>
  <c r="N348" i="8"/>
  <c r="AF343" i="8"/>
  <c r="AT343" i="8" s="1"/>
  <c r="AU343" i="8" s="1"/>
  <c r="Z343" i="8"/>
  <c r="AC343" i="8"/>
  <c r="AD343" i="8" s="1"/>
  <c r="AG343" i="8"/>
  <c r="B353" i="8"/>
  <c r="P846" i="9"/>
  <c r="R846" i="9" s="1"/>
  <c r="O846" i="9"/>
  <c r="Q846" i="9" s="1"/>
  <c r="I847" i="9"/>
  <c r="J847" i="9" s="1"/>
  <c r="K847" i="9"/>
  <c r="L847" i="9" s="1"/>
  <c r="I848" i="9"/>
  <c r="J848" i="9" s="1"/>
  <c r="K848" i="9"/>
  <c r="L848" i="9" s="1"/>
  <c r="C849" i="9"/>
  <c r="D849" i="9" s="1"/>
  <c r="A850" i="9"/>
  <c r="E849" i="9"/>
  <c r="F849" i="9" s="1"/>
  <c r="O345" i="9"/>
  <c r="Q345" i="9" s="1"/>
  <c r="O346" i="9"/>
  <c r="Q346" i="9" s="1"/>
  <c r="K347" i="9"/>
  <c r="L347" i="9" s="1"/>
  <c r="I347" i="9"/>
  <c r="J347" i="9" s="1"/>
  <c r="G348" i="9"/>
  <c r="E349" i="9"/>
  <c r="F349" i="9" s="1"/>
  <c r="C349" i="9"/>
  <c r="D349" i="9" s="1"/>
  <c r="A350" i="9"/>
  <c r="I343" i="3" l="1"/>
  <c r="AI343" i="3"/>
  <c r="AD335" i="3"/>
  <c r="AJ335" i="3" s="1"/>
  <c r="N341" i="3"/>
  <c r="M341" i="3"/>
  <c r="T337" i="3"/>
  <c r="U337" i="3"/>
  <c r="S339" i="3"/>
  <c r="T339" i="3" s="1"/>
  <c r="AC339" i="3"/>
  <c r="AH342" i="3"/>
  <c r="W339" i="3"/>
  <c r="AF343" i="3"/>
  <c r="AG343" i="3"/>
  <c r="F345" i="3"/>
  <c r="AB345" i="3" s="1"/>
  <c r="AQ344" i="3"/>
  <c r="H344" i="3"/>
  <c r="AN344" i="3"/>
  <c r="AO344" i="3" s="1"/>
  <c r="AE344" i="3"/>
  <c r="L342" i="3"/>
  <c r="O340" i="3"/>
  <c r="R340" i="3" s="1"/>
  <c r="Z340" i="3" s="1"/>
  <c r="U338" i="3"/>
  <c r="V338" i="3" s="1"/>
  <c r="AD338" i="3" s="1"/>
  <c r="AQ348" i="8"/>
  <c r="AH348" i="8"/>
  <c r="AI348" i="8"/>
  <c r="AJ348" i="8"/>
  <c r="AK348" i="8"/>
  <c r="AL348" i="8"/>
  <c r="AM348" i="8"/>
  <c r="AN348" i="8"/>
  <c r="AP348" i="8"/>
  <c r="AR348" i="8"/>
  <c r="AS348" i="8"/>
  <c r="AV348" i="8" s="1"/>
  <c r="O348" i="8"/>
  <c r="K349" i="8"/>
  <c r="L349" i="8" s="1"/>
  <c r="G349" i="8" s="1"/>
  <c r="H349" i="8" s="1"/>
  <c r="N349" i="8"/>
  <c r="D351" i="8"/>
  <c r="J350" i="8"/>
  <c r="B354" i="8"/>
  <c r="F351" i="8"/>
  <c r="U347" i="8"/>
  <c r="AO347" i="8" s="1"/>
  <c r="Q347" i="8"/>
  <c r="P347" i="8"/>
  <c r="R347" i="8"/>
  <c r="S347" i="8"/>
  <c r="AF344" i="8"/>
  <c r="AT344" i="8" s="1"/>
  <c r="AU344" i="8" s="1"/>
  <c r="AG344" i="8"/>
  <c r="AC344" i="8"/>
  <c r="AD344" i="8" s="1"/>
  <c r="Z344" i="8"/>
  <c r="A851" i="9"/>
  <c r="C850" i="9"/>
  <c r="D850" i="9" s="1"/>
  <c r="E850" i="9"/>
  <c r="F850" i="9" s="1"/>
  <c r="G849" i="9"/>
  <c r="N848" i="9"/>
  <c r="N847" i="9"/>
  <c r="N347" i="9"/>
  <c r="P347" i="9" s="1"/>
  <c r="R347" i="9" s="1"/>
  <c r="S200" i="8" s="1"/>
  <c r="O347" i="9"/>
  <c r="Q347" i="9" s="1"/>
  <c r="G349" i="9"/>
  <c r="K349" i="9"/>
  <c r="I349" i="9"/>
  <c r="K348" i="9"/>
  <c r="I348" i="9"/>
  <c r="J348" i="9" s="1"/>
  <c r="L349" i="9"/>
  <c r="J349" i="9"/>
  <c r="L348" i="9"/>
  <c r="E350" i="9"/>
  <c r="F350" i="9" s="1"/>
  <c r="C350" i="9"/>
  <c r="D350" i="9" s="1"/>
  <c r="A351" i="9"/>
  <c r="I344" i="3" l="1"/>
  <c r="AI344" i="3"/>
  <c r="AP335" i="3"/>
  <c r="AR335" i="3"/>
  <c r="AS335" i="3" s="1"/>
  <c r="AR336" i="3"/>
  <c r="AS336" i="3" s="1"/>
  <c r="AT335" i="3"/>
  <c r="O341" i="3"/>
  <c r="R341" i="3" s="1"/>
  <c r="Z341" i="3" s="1"/>
  <c r="N342" i="3"/>
  <c r="M342" i="3"/>
  <c r="V337" i="3"/>
  <c r="AC341" i="3"/>
  <c r="AC340" i="3"/>
  <c r="AH343" i="3"/>
  <c r="U339" i="3"/>
  <c r="V339" i="3" s="1"/>
  <c r="AD339" i="3" s="1"/>
  <c r="L343" i="3"/>
  <c r="AJ338" i="3"/>
  <c r="S340" i="3"/>
  <c r="T340" i="3" s="1"/>
  <c r="W340" i="3"/>
  <c r="AF344" i="3"/>
  <c r="AG344" i="3"/>
  <c r="AN345" i="3"/>
  <c r="AO345" i="3" s="1"/>
  <c r="AE345" i="3"/>
  <c r="F346" i="3"/>
  <c r="AB346" i="3" s="1"/>
  <c r="AQ345" i="3"/>
  <c r="H345" i="3"/>
  <c r="AH349" i="8"/>
  <c r="AK349" i="8"/>
  <c r="AL349" i="8"/>
  <c r="AM349" i="8"/>
  <c r="AN349" i="8"/>
  <c r="AR349" i="8"/>
  <c r="AI349" i="8"/>
  <c r="AJ349" i="8"/>
  <c r="AP349" i="8"/>
  <c r="AQ349" i="8"/>
  <c r="O349" i="8"/>
  <c r="S349" i="8" s="1"/>
  <c r="P348" i="8"/>
  <c r="Q348" i="8"/>
  <c r="S348" i="8"/>
  <c r="U348" i="8"/>
  <c r="AO348" i="8" s="1"/>
  <c r="R348" i="8"/>
  <c r="B355" i="8"/>
  <c r="D352" i="8"/>
  <c r="J351" i="8"/>
  <c r="AF345" i="8"/>
  <c r="AT345" i="8" s="1"/>
  <c r="AU345" i="8" s="1"/>
  <c r="Z345" i="8"/>
  <c r="AG345" i="8"/>
  <c r="AC345" i="8"/>
  <c r="AD345" i="8" s="1"/>
  <c r="F352" i="8"/>
  <c r="K350" i="8"/>
  <c r="L350" i="8" s="1"/>
  <c r="G350" i="8" s="1"/>
  <c r="H350" i="8" s="1"/>
  <c r="N350" i="8"/>
  <c r="AS349" i="8"/>
  <c r="AV349" i="8"/>
  <c r="V347" i="8"/>
  <c r="X347" i="8" s="1"/>
  <c r="AG346" i="8"/>
  <c r="AC346" i="8"/>
  <c r="AD346" i="8" s="1"/>
  <c r="AF346" i="8"/>
  <c r="AT346" i="8" s="1"/>
  <c r="AU346" i="8" s="1"/>
  <c r="Z346" i="8"/>
  <c r="I849" i="9"/>
  <c r="J849" i="9" s="1"/>
  <c r="K849" i="9"/>
  <c r="L849" i="9" s="1"/>
  <c r="O847" i="9"/>
  <c r="Q847" i="9" s="1"/>
  <c r="P847" i="9"/>
  <c r="R847" i="9" s="1"/>
  <c r="O848" i="9"/>
  <c r="Q848" i="9" s="1"/>
  <c r="P848" i="9"/>
  <c r="R848" i="9" s="1"/>
  <c r="G850" i="9"/>
  <c r="C851" i="9"/>
  <c r="D851" i="9" s="1"/>
  <c r="E851" i="9"/>
  <c r="F851" i="9" s="1"/>
  <c r="A852" i="9"/>
  <c r="G350" i="9"/>
  <c r="N349" i="9"/>
  <c r="N348" i="9"/>
  <c r="P348" i="9" s="1"/>
  <c r="R348" i="9" s="1"/>
  <c r="S199" i="8" s="1"/>
  <c r="C351" i="9"/>
  <c r="D351" i="9" s="1"/>
  <c r="E351" i="9"/>
  <c r="F351" i="9" s="1"/>
  <c r="A352" i="9"/>
  <c r="I345" i="3" l="1"/>
  <c r="AI345" i="3"/>
  <c r="W341" i="3"/>
  <c r="U349" i="8"/>
  <c r="AO349" i="8" s="1"/>
  <c r="AD337" i="3"/>
  <c r="AJ337" i="3" s="1"/>
  <c r="S341" i="3"/>
  <c r="T341" i="3" s="1"/>
  <c r="M343" i="3"/>
  <c r="N343" i="3"/>
  <c r="AJ339" i="3"/>
  <c r="AT338" i="3"/>
  <c r="AP338" i="3"/>
  <c r="U340" i="3"/>
  <c r="V340" i="3" s="1"/>
  <c r="AD340" i="3" s="1"/>
  <c r="AH344" i="3"/>
  <c r="O342" i="3"/>
  <c r="R342" i="3" s="1"/>
  <c r="Z342" i="3" s="1"/>
  <c r="L344" i="3"/>
  <c r="AQ346" i="3"/>
  <c r="F347" i="3"/>
  <c r="AB347" i="3" s="1"/>
  <c r="H346" i="3"/>
  <c r="AE346" i="3"/>
  <c r="AN346" i="3"/>
  <c r="AO346" i="3" s="1"/>
  <c r="AG345" i="3"/>
  <c r="AF345" i="3"/>
  <c r="Q349" i="8"/>
  <c r="R349" i="8"/>
  <c r="P349" i="8"/>
  <c r="O350" i="8"/>
  <c r="R350" i="8" s="1"/>
  <c r="AQ350" i="8"/>
  <c r="AI350" i="8"/>
  <c r="AJ350" i="8"/>
  <c r="AH350" i="8"/>
  <c r="AK350" i="8"/>
  <c r="AL350" i="8"/>
  <c r="AM350" i="8"/>
  <c r="AN350" i="8"/>
  <c r="AP350" i="8"/>
  <c r="AR350" i="8"/>
  <c r="V348" i="8"/>
  <c r="X348" i="8" s="1"/>
  <c r="U350" i="8"/>
  <c r="AO350" i="8" s="1"/>
  <c r="S350" i="8"/>
  <c r="P350" i="8"/>
  <c r="AS350" i="8"/>
  <c r="AV350" i="8" s="1"/>
  <c r="F353" i="8"/>
  <c r="K351" i="8"/>
  <c r="L351" i="8" s="1"/>
  <c r="G351" i="8" s="1"/>
  <c r="H351" i="8" s="1"/>
  <c r="N351" i="8"/>
  <c r="D353" i="8"/>
  <c r="J352" i="8"/>
  <c r="B356" i="8"/>
  <c r="A853" i="9"/>
  <c r="C852" i="9"/>
  <c r="D852" i="9" s="1"/>
  <c r="E852" i="9"/>
  <c r="F852" i="9" s="1"/>
  <c r="I850" i="9"/>
  <c r="J850" i="9" s="1"/>
  <c r="K850" i="9"/>
  <c r="L850" i="9" s="1"/>
  <c r="G851" i="9"/>
  <c r="N849" i="9"/>
  <c r="P349" i="9"/>
  <c r="R349" i="9" s="1"/>
  <c r="S198" i="8" s="1"/>
  <c r="O348" i="9"/>
  <c r="Q348" i="9" s="1"/>
  <c r="O349" i="9"/>
  <c r="Q349" i="9" s="1"/>
  <c r="K350" i="9"/>
  <c r="L350" i="9" s="1"/>
  <c r="I350" i="9"/>
  <c r="J350" i="9" s="1"/>
  <c r="N350" i="9" s="1"/>
  <c r="P350" i="9" s="1"/>
  <c r="R350" i="9" s="1"/>
  <c r="S197" i="8" s="1"/>
  <c r="G351" i="9"/>
  <c r="C352" i="9"/>
  <c r="D352" i="9" s="1"/>
  <c r="E352" i="9"/>
  <c r="F352" i="9" s="1"/>
  <c r="A353" i="9"/>
  <c r="V349" i="8" l="1"/>
  <c r="X349" i="8" s="1"/>
  <c r="I346" i="3"/>
  <c r="AI346" i="3"/>
  <c r="AT337" i="3"/>
  <c r="AR337" i="3"/>
  <c r="AS337" i="3" s="1"/>
  <c r="AP337" i="3"/>
  <c r="AR338" i="3"/>
  <c r="AS338" i="3" s="1"/>
  <c r="U341" i="3"/>
  <c r="V341" i="3" s="1"/>
  <c r="AD341" i="3" s="1"/>
  <c r="O343" i="3"/>
  <c r="R343" i="3" s="1"/>
  <c r="N344" i="3"/>
  <c r="M344" i="3"/>
  <c r="AT339" i="3"/>
  <c r="AR339" i="3"/>
  <c r="AS339" i="3" s="1"/>
  <c r="AP339" i="3"/>
  <c r="S342" i="3"/>
  <c r="T342" i="3" s="1"/>
  <c r="AC342" i="3"/>
  <c r="W342" i="3"/>
  <c r="AH345" i="3"/>
  <c r="AJ341" i="3"/>
  <c r="AJ340" i="3"/>
  <c r="F348" i="3"/>
  <c r="AB348" i="3" s="1"/>
  <c r="AQ347" i="3"/>
  <c r="AE347" i="3"/>
  <c r="AN347" i="3"/>
  <c r="AO347" i="3" s="1"/>
  <c r="H347" i="3"/>
  <c r="L345" i="3"/>
  <c r="AG346" i="3"/>
  <c r="AF346" i="3"/>
  <c r="Q350" i="8"/>
  <c r="AI351" i="8"/>
  <c r="AM351" i="8"/>
  <c r="AN351" i="8"/>
  <c r="AP351" i="8"/>
  <c r="AH351" i="8"/>
  <c r="AJ351" i="8"/>
  <c r="AK351" i="8"/>
  <c r="AL351" i="8"/>
  <c r="AQ351" i="8"/>
  <c r="AR351" i="8"/>
  <c r="O351" i="8"/>
  <c r="S351" i="8" s="1"/>
  <c r="D354" i="8"/>
  <c r="J353" i="8"/>
  <c r="AS351" i="8"/>
  <c r="AV351" i="8" s="1"/>
  <c r="V350" i="8"/>
  <c r="X350" i="8" s="1"/>
  <c r="B357" i="8"/>
  <c r="AF347" i="8"/>
  <c r="AT347" i="8" s="1"/>
  <c r="AU347" i="8" s="1"/>
  <c r="AC347" i="8"/>
  <c r="AD347" i="8" s="1"/>
  <c r="Z347" i="8"/>
  <c r="AG347" i="8"/>
  <c r="K352" i="8"/>
  <c r="N352" i="8"/>
  <c r="L352" i="8"/>
  <c r="G352" i="8" s="1"/>
  <c r="H352" i="8" s="1"/>
  <c r="F354" i="8"/>
  <c r="P849" i="9"/>
  <c r="R849" i="9" s="1"/>
  <c r="O849" i="9"/>
  <c r="Q849" i="9" s="1"/>
  <c r="I851" i="9"/>
  <c r="J851" i="9" s="1"/>
  <c r="K851" i="9"/>
  <c r="L851" i="9" s="1"/>
  <c r="N850" i="9"/>
  <c r="G852" i="9"/>
  <c r="C853" i="9"/>
  <c r="D853" i="9" s="1"/>
  <c r="E853" i="9"/>
  <c r="F853" i="9" s="1"/>
  <c r="A854" i="9"/>
  <c r="O350" i="9"/>
  <c r="Q350" i="9" s="1"/>
  <c r="K351" i="9"/>
  <c r="L351" i="9" s="1"/>
  <c r="I351" i="9"/>
  <c r="J351" i="9" s="1"/>
  <c r="G352" i="9"/>
  <c r="E353" i="9"/>
  <c r="F353" i="9" s="1"/>
  <c r="C353" i="9"/>
  <c r="D353" i="9" s="1"/>
  <c r="A354" i="9"/>
  <c r="I347" i="3" l="1"/>
  <c r="AI347" i="3"/>
  <c r="P351" i="8"/>
  <c r="Q351" i="8"/>
  <c r="R351" i="8"/>
  <c r="S343" i="3"/>
  <c r="T343" i="3" s="1"/>
  <c r="Z343" i="3"/>
  <c r="U342" i="3"/>
  <c r="V342" i="3" s="1"/>
  <c r="AD342" i="3" s="1"/>
  <c r="AJ342" i="3" s="1"/>
  <c r="AC343" i="3"/>
  <c r="W343" i="3"/>
  <c r="N345" i="3"/>
  <c r="M345" i="3"/>
  <c r="O344" i="3"/>
  <c r="R344" i="3" s="1"/>
  <c r="Z344" i="3" s="1"/>
  <c r="AH346" i="3"/>
  <c r="L346" i="3"/>
  <c r="AR341" i="3"/>
  <c r="AS341" i="3" s="1"/>
  <c r="AT341" i="3"/>
  <c r="AP341" i="3"/>
  <c r="AT340" i="3"/>
  <c r="AP340" i="3"/>
  <c r="AR340" i="3"/>
  <c r="AS340" i="3" s="1"/>
  <c r="AG347" i="3"/>
  <c r="AF347" i="3"/>
  <c r="H348" i="3"/>
  <c r="AQ348" i="3"/>
  <c r="AE348" i="3"/>
  <c r="AN348" i="3"/>
  <c r="AO348" i="3" s="1"/>
  <c r="F349" i="3"/>
  <c r="AB349" i="3" s="1"/>
  <c r="U343" i="3"/>
  <c r="V343" i="3" s="1"/>
  <c r="U351" i="8"/>
  <c r="AO351" i="8" s="1"/>
  <c r="AM352" i="8"/>
  <c r="AR352" i="8"/>
  <c r="AH352" i="8"/>
  <c r="AJ352" i="8"/>
  <c r="AK352" i="8"/>
  <c r="AI352" i="8"/>
  <c r="AL352" i="8"/>
  <c r="AN352" i="8"/>
  <c r="AP352" i="8"/>
  <c r="AQ352" i="8"/>
  <c r="AS352" i="8"/>
  <c r="AV352" i="8" s="1"/>
  <c r="O352" i="8"/>
  <c r="AC349" i="8"/>
  <c r="AD349" i="8" s="1"/>
  <c r="AG349" i="8"/>
  <c r="AF349" i="8"/>
  <c r="AT349" i="8" s="1"/>
  <c r="AU349" i="8" s="1"/>
  <c r="Z349" i="8"/>
  <c r="AF348" i="8"/>
  <c r="AT348" i="8" s="1"/>
  <c r="AU348" i="8" s="1"/>
  <c r="Z348" i="8"/>
  <c r="AC348" i="8"/>
  <c r="AD348" i="8" s="1"/>
  <c r="AG348" i="8"/>
  <c r="F355" i="8"/>
  <c r="K353" i="8"/>
  <c r="L353" i="8" s="1"/>
  <c r="G353" i="8" s="1"/>
  <c r="H353" i="8" s="1"/>
  <c r="N353" i="8"/>
  <c r="B358" i="8"/>
  <c r="V351" i="8"/>
  <c r="X351" i="8" s="1"/>
  <c r="D355" i="8"/>
  <c r="J354" i="8"/>
  <c r="E854" i="9"/>
  <c r="F854" i="9" s="1"/>
  <c r="C854" i="9"/>
  <c r="D854" i="9" s="1"/>
  <c r="G854" i="9" s="1"/>
  <c r="A855" i="9"/>
  <c r="G853" i="9"/>
  <c r="I852" i="9"/>
  <c r="J852" i="9" s="1"/>
  <c r="K852" i="9"/>
  <c r="L852" i="9" s="1"/>
  <c r="P850" i="9"/>
  <c r="R850" i="9" s="1"/>
  <c r="O850" i="9"/>
  <c r="Q850" i="9" s="1"/>
  <c r="N851" i="9"/>
  <c r="G353" i="9"/>
  <c r="K352" i="9"/>
  <c r="I352" i="9"/>
  <c r="N351" i="9"/>
  <c r="P351" i="9" s="1"/>
  <c r="R351" i="9" s="1"/>
  <c r="S196" i="8" s="1"/>
  <c r="L352" i="9"/>
  <c r="J352" i="9"/>
  <c r="C354" i="9"/>
  <c r="D354" i="9" s="1"/>
  <c r="E354" i="9"/>
  <c r="F354" i="9" s="1"/>
  <c r="A355" i="9"/>
  <c r="I348" i="3" l="1"/>
  <c r="AI348" i="3"/>
  <c r="AD343" i="3"/>
  <c r="N346" i="3"/>
  <c r="M346" i="3"/>
  <c r="AH347" i="3"/>
  <c r="AP342" i="3"/>
  <c r="AR342" i="3"/>
  <c r="AS342" i="3" s="1"/>
  <c r="AT342" i="3"/>
  <c r="AJ343" i="3"/>
  <c r="L347" i="3"/>
  <c r="AE349" i="3"/>
  <c r="H349" i="3"/>
  <c r="AN349" i="3"/>
  <c r="AO349" i="3" s="1"/>
  <c r="F350" i="3"/>
  <c r="AB350" i="3" s="1"/>
  <c r="AQ349" i="3"/>
  <c r="AF348" i="3"/>
  <c r="AG348" i="3"/>
  <c r="O345" i="3"/>
  <c r="R345" i="3" s="1"/>
  <c r="Z345" i="3" s="1"/>
  <c r="AN353" i="8"/>
  <c r="AP353" i="8"/>
  <c r="AQ353" i="8"/>
  <c r="AH353" i="8"/>
  <c r="AI353" i="8"/>
  <c r="AJ353" i="8"/>
  <c r="AK353" i="8"/>
  <c r="AL353" i="8"/>
  <c r="AM353" i="8"/>
  <c r="AR353" i="8"/>
  <c r="O353" i="8"/>
  <c r="S353" i="8" s="1"/>
  <c r="K354" i="8"/>
  <c r="L354" i="8" s="1"/>
  <c r="G354" i="8" s="1"/>
  <c r="H354" i="8" s="1"/>
  <c r="N354" i="8"/>
  <c r="AF350" i="8"/>
  <c r="AT350" i="8" s="1"/>
  <c r="AU350" i="8" s="1"/>
  <c r="AG350" i="8"/>
  <c r="AC350" i="8"/>
  <c r="AD350" i="8" s="1"/>
  <c r="Z350" i="8"/>
  <c r="P353" i="8"/>
  <c r="Q353" i="8"/>
  <c r="U353" i="8"/>
  <c r="AO353" i="8" s="1"/>
  <c r="D356" i="8"/>
  <c r="J355" i="8"/>
  <c r="B359" i="8"/>
  <c r="P352" i="8"/>
  <c r="U352" i="8"/>
  <c r="AO352" i="8" s="1"/>
  <c r="Q352" i="8"/>
  <c r="R352" i="8"/>
  <c r="S352" i="8"/>
  <c r="AS353" i="8"/>
  <c r="AV353" i="8" s="1"/>
  <c r="F356" i="8"/>
  <c r="O851" i="9"/>
  <c r="Q851" i="9" s="1"/>
  <c r="P851" i="9"/>
  <c r="R851" i="9" s="1"/>
  <c r="E855" i="9"/>
  <c r="F855" i="9" s="1"/>
  <c r="A856" i="9"/>
  <c r="C855" i="9"/>
  <c r="D855" i="9" s="1"/>
  <c r="N852" i="9"/>
  <c r="K853" i="9"/>
  <c r="L853" i="9" s="1"/>
  <c r="I853" i="9"/>
  <c r="J853" i="9" s="1"/>
  <c r="N853" i="9" s="1"/>
  <c r="I854" i="9"/>
  <c r="J854" i="9" s="1"/>
  <c r="N854" i="9" s="1"/>
  <c r="K854" i="9"/>
  <c r="L854" i="9" s="1"/>
  <c r="O351" i="9"/>
  <c r="Q351" i="9" s="1"/>
  <c r="K353" i="9"/>
  <c r="L353" i="9" s="1"/>
  <c r="I353" i="9"/>
  <c r="J353" i="9" s="1"/>
  <c r="N352" i="9"/>
  <c r="P352" i="9" s="1"/>
  <c r="R352" i="9" s="1"/>
  <c r="S195" i="8" s="1"/>
  <c r="N353" i="9"/>
  <c r="P353" i="9" s="1"/>
  <c r="R353" i="9" s="1"/>
  <c r="S194" i="8" s="1"/>
  <c r="G354" i="9"/>
  <c r="E355" i="9"/>
  <c r="F355" i="9" s="1"/>
  <c r="C355" i="9"/>
  <c r="D355" i="9" s="1"/>
  <c r="G355" i="9" s="1"/>
  <c r="A356" i="9"/>
  <c r="I349" i="3" l="1"/>
  <c r="AI349" i="3"/>
  <c r="N347" i="3"/>
  <c r="M347" i="3"/>
  <c r="O346" i="3"/>
  <c r="R346" i="3" s="1"/>
  <c r="Z346" i="3" s="1"/>
  <c r="AC345" i="3"/>
  <c r="W344" i="3"/>
  <c r="S344" i="3"/>
  <c r="AC344" i="3"/>
  <c r="AR343" i="3"/>
  <c r="AS343" i="3" s="1"/>
  <c r="AT343" i="3"/>
  <c r="AP343" i="3"/>
  <c r="AG349" i="3"/>
  <c r="AF349" i="3"/>
  <c r="W345" i="3"/>
  <c r="S345" i="3"/>
  <c r="T345" i="3" s="1"/>
  <c r="AH348" i="3"/>
  <c r="L348" i="3"/>
  <c r="AE350" i="3"/>
  <c r="F351" i="3"/>
  <c r="AB351" i="3" s="1"/>
  <c r="AQ350" i="3"/>
  <c r="H350" i="3"/>
  <c r="AN350" i="3"/>
  <c r="AO350" i="3" s="1"/>
  <c r="O354" i="8"/>
  <c r="U354" i="8" s="1"/>
  <c r="AO354" i="8" s="1"/>
  <c r="AK354" i="8"/>
  <c r="AM354" i="8"/>
  <c r="AP354" i="8"/>
  <c r="AI354" i="8"/>
  <c r="AL354" i="8"/>
  <c r="AN354" i="8"/>
  <c r="AQ354" i="8"/>
  <c r="AR354" i="8"/>
  <c r="AH354" i="8"/>
  <c r="AJ354" i="8"/>
  <c r="R353" i="8"/>
  <c r="F357" i="8"/>
  <c r="AG351" i="8"/>
  <c r="AC351" i="8"/>
  <c r="AD351" i="8" s="1"/>
  <c r="AF351" i="8"/>
  <c r="AT351" i="8" s="1"/>
  <c r="AU351" i="8" s="1"/>
  <c r="Z351" i="8"/>
  <c r="V353" i="8"/>
  <c r="X353" i="8" s="1"/>
  <c r="K355" i="8"/>
  <c r="L355" i="8" s="1"/>
  <c r="G355" i="8" s="1"/>
  <c r="H355" i="8" s="1"/>
  <c r="N355" i="8"/>
  <c r="V352" i="8"/>
  <c r="X352" i="8" s="1"/>
  <c r="AS354" i="8"/>
  <c r="AV354" i="8" s="1"/>
  <c r="B360" i="8"/>
  <c r="D357" i="8"/>
  <c r="J356" i="8"/>
  <c r="P854" i="9"/>
  <c r="R854" i="9" s="1"/>
  <c r="O854" i="9"/>
  <c r="Q854" i="9" s="1"/>
  <c r="P853" i="9"/>
  <c r="R853" i="9" s="1"/>
  <c r="O853" i="9"/>
  <c r="Q853" i="9" s="1"/>
  <c r="O852" i="9"/>
  <c r="Q852" i="9" s="1"/>
  <c r="P852" i="9"/>
  <c r="R852" i="9" s="1"/>
  <c r="G855" i="9"/>
  <c r="C856" i="9"/>
  <c r="D856" i="9" s="1"/>
  <c r="E856" i="9"/>
  <c r="F856" i="9" s="1"/>
  <c r="A857" i="9"/>
  <c r="O352" i="9"/>
  <c r="Q352" i="9" s="1"/>
  <c r="O353" i="9"/>
  <c r="Q353" i="9" s="1"/>
  <c r="I355" i="9"/>
  <c r="K355" i="9"/>
  <c r="I354" i="9"/>
  <c r="K354" i="9"/>
  <c r="L354" i="9" s="1"/>
  <c r="J354" i="9"/>
  <c r="J355" i="9"/>
  <c r="L355" i="9"/>
  <c r="C356" i="9"/>
  <c r="D356" i="9" s="1"/>
  <c r="E356" i="9"/>
  <c r="F356" i="9" s="1"/>
  <c r="A357" i="9"/>
  <c r="I350" i="3" l="1"/>
  <c r="AI350" i="3"/>
  <c r="P354" i="8"/>
  <c r="S354" i="8"/>
  <c r="Q354" i="8"/>
  <c r="R354" i="8"/>
  <c r="AH349" i="3"/>
  <c r="N348" i="3"/>
  <c r="M348" i="3"/>
  <c r="AC346" i="3"/>
  <c r="W346" i="3"/>
  <c r="T344" i="3"/>
  <c r="U344" i="3"/>
  <c r="S346" i="3"/>
  <c r="T346" i="3" s="1"/>
  <c r="AG350" i="3"/>
  <c r="AF350" i="3"/>
  <c r="O347" i="3"/>
  <c r="R347" i="3" s="1"/>
  <c r="Z347" i="3" s="1"/>
  <c r="U345" i="3"/>
  <c r="V345" i="3" s="1"/>
  <c r="AD345" i="3" s="1"/>
  <c r="L349" i="3"/>
  <c r="AE351" i="3"/>
  <c r="AN351" i="3"/>
  <c r="AO351" i="3" s="1"/>
  <c r="AQ351" i="3"/>
  <c r="F352" i="3"/>
  <c r="AB352" i="3" s="1"/>
  <c r="H351" i="3"/>
  <c r="AP355" i="8"/>
  <c r="AQ355" i="8"/>
  <c r="AR355" i="8"/>
  <c r="AH355" i="8"/>
  <c r="AI355" i="8"/>
  <c r="AJ355" i="8"/>
  <c r="AK355" i="8"/>
  <c r="AL355" i="8"/>
  <c r="AM355" i="8"/>
  <c r="AN355" i="8"/>
  <c r="AS355" i="8"/>
  <c r="AV355" i="8"/>
  <c r="B361" i="8"/>
  <c r="D358" i="8"/>
  <c r="J357" i="8"/>
  <c r="V354" i="8"/>
  <c r="X354" i="8" s="1"/>
  <c r="K356" i="8"/>
  <c r="L356" i="8" s="1"/>
  <c r="G356" i="8" s="1"/>
  <c r="H356" i="8" s="1"/>
  <c r="N356" i="8"/>
  <c r="O355" i="8"/>
  <c r="F358" i="8"/>
  <c r="C857" i="9"/>
  <c r="D857" i="9" s="1"/>
  <c r="A858" i="9"/>
  <c r="E857" i="9"/>
  <c r="F857" i="9" s="1"/>
  <c r="K855" i="9"/>
  <c r="L855" i="9" s="1"/>
  <c r="I855" i="9"/>
  <c r="J855" i="9" s="1"/>
  <c r="N855" i="9" s="1"/>
  <c r="G856" i="9"/>
  <c r="N354" i="9"/>
  <c r="P354" i="9" s="1"/>
  <c r="R354" i="9" s="1"/>
  <c r="S193" i="8" s="1"/>
  <c r="N355" i="9"/>
  <c r="P355" i="9" s="1"/>
  <c r="R355" i="9" s="1"/>
  <c r="S192" i="8" s="1"/>
  <c r="G356" i="9"/>
  <c r="E357" i="9"/>
  <c r="F357" i="9" s="1"/>
  <c r="C357" i="9"/>
  <c r="D357" i="9" s="1"/>
  <c r="A358" i="9"/>
  <c r="I351" i="3" l="1"/>
  <c r="AI351" i="3"/>
  <c r="N349" i="3"/>
  <c r="M349" i="3"/>
  <c r="V344" i="3"/>
  <c r="AC347" i="3"/>
  <c r="U346" i="3"/>
  <c r="V346" i="3" s="1"/>
  <c r="AD346" i="3" s="1"/>
  <c r="AH350" i="3"/>
  <c r="AJ345" i="3"/>
  <c r="O348" i="3"/>
  <c r="R348" i="3" s="1"/>
  <c r="Z348" i="3" s="1"/>
  <c r="L350" i="3"/>
  <c r="S347" i="3"/>
  <c r="T347" i="3" s="1"/>
  <c r="W347" i="3"/>
  <c r="AG351" i="3"/>
  <c r="AF351" i="3"/>
  <c r="AQ352" i="3"/>
  <c r="AN352" i="3"/>
  <c r="AO352" i="3" s="1"/>
  <c r="H352" i="3"/>
  <c r="AE352" i="3"/>
  <c r="F353" i="3"/>
  <c r="AB353" i="3" s="1"/>
  <c r="AI356" i="8"/>
  <c r="AK356" i="8"/>
  <c r="AN356" i="8"/>
  <c r="AL356" i="8"/>
  <c r="AP356" i="8"/>
  <c r="AH356" i="8"/>
  <c r="AJ356" i="8"/>
  <c r="AM356" i="8"/>
  <c r="AQ356" i="8"/>
  <c r="AR356" i="8"/>
  <c r="O356" i="8"/>
  <c r="Q356" i="8" s="1"/>
  <c r="D359" i="8"/>
  <c r="J358" i="8"/>
  <c r="B362" i="8"/>
  <c r="AG353" i="8"/>
  <c r="AC353" i="8"/>
  <c r="AD353" i="8" s="1"/>
  <c r="AF353" i="8"/>
  <c r="AT353" i="8" s="1"/>
  <c r="AU353" i="8" s="1"/>
  <c r="Z353" i="8"/>
  <c r="P355" i="8"/>
  <c r="R355" i="8"/>
  <c r="S355" i="8"/>
  <c r="U355" i="8"/>
  <c r="AO355" i="8" s="1"/>
  <c r="Q355" i="8"/>
  <c r="F359" i="8"/>
  <c r="Z352" i="8"/>
  <c r="AF352" i="8"/>
  <c r="AT352" i="8" s="1"/>
  <c r="AU352" i="8" s="1"/>
  <c r="AG352" i="8"/>
  <c r="AC352" i="8"/>
  <c r="AD352" i="8" s="1"/>
  <c r="K357" i="8"/>
  <c r="L357" i="8" s="1"/>
  <c r="G357" i="8" s="1"/>
  <c r="H357" i="8" s="1"/>
  <c r="N357" i="8"/>
  <c r="AS356" i="8"/>
  <c r="AV356" i="8" s="1"/>
  <c r="K856" i="9"/>
  <c r="L856" i="9" s="1"/>
  <c r="I856" i="9"/>
  <c r="J856" i="9" s="1"/>
  <c r="N856" i="9" s="1"/>
  <c r="O855" i="9"/>
  <c r="Q855" i="9" s="1"/>
  <c r="P855" i="9"/>
  <c r="R855" i="9" s="1"/>
  <c r="C858" i="9"/>
  <c r="D858" i="9" s="1"/>
  <c r="E858" i="9"/>
  <c r="F858" i="9" s="1"/>
  <c r="A859" i="9"/>
  <c r="G857" i="9"/>
  <c r="O355" i="9"/>
  <c r="Q355" i="9" s="1"/>
  <c r="O354" i="9"/>
  <c r="Q354" i="9" s="1"/>
  <c r="I356" i="9"/>
  <c r="K356" i="9"/>
  <c r="G357" i="9"/>
  <c r="L356" i="9"/>
  <c r="J356" i="9"/>
  <c r="C358" i="9"/>
  <c r="D358" i="9" s="1"/>
  <c r="E358" i="9"/>
  <c r="F358" i="9" s="1"/>
  <c r="I352" i="3" l="1"/>
  <c r="AI352" i="3"/>
  <c r="AD344" i="3"/>
  <c r="AJ344" i="3" s="1"/>
  <c r="AH351" i="3"/>
  <c r="L351" i="3"/>
  <c r="N350" i="3"/>
  <c r="M350" i="3"/>
  <c r="AJ346" i="3"/>
  <c r="AC348" i="3"/>
  <c r="O349" i="3"/>
  <c r="R349" i="3" s="1"/>
  <c r="Z349" i="3" s="1"/>
  <c r="AT345" i="3"/>
  <c r="AP345" i="3"/>
  <c r="U347" i="3"/>
  <c r="V347" i="3" s="1"/>
  <c r="AD347" i="3" s="1"/>
  <c r="AF352" i="3"/>
  <c r="AG352" i="3"/>
  <c r="H353" i="3"/>
  <c r="AE353" i="3"/>
  <c r="F354" i="3"/>
  <c r="AB354" i="3" s="1"/>
  <c r="AQ353" i="3"/>
  <c r="AN353" i="3"/>
  <c r="AO353" i="3" s="1"/>
  <c r="S356" i="8"/>
  <c r="AR357" i="8"/>
  <c r="AP357" i="8"/>
  <c r="AQ357" i="8"/>
  <c r="AM357" i="8"/>
  <c r="AN357" i="8"/>
  <c r="AH357" i="8"/>
  <c r="AI357" i="8"/>
  <c r="AJ357" i="8"/>
  <c r="AK357" i="8"/>
  <c r="AL357" i="8"/>
  <c r="R356" i="8"/>
  <c r="U356" i="8"/>
  <c r="AO356" i="8" s="1"/>
  <c r="P356" i="8"/>
  <c r="O357" i="8"/>
  <c r="P357" i="8" s="1"/>
  <c r="AS357" i="8"/>
  <c r="AV357" i="8"/>
  <c r="V355" i="8"/>
  <c r="X355" i="8" s="1"/>
  <c r="F360" i="8"/>
  <c r="B363" i="8"/>
  <c r="K358" i="8"/>
  <c r="L358" i="8" s="1"/>
  <c r="G358" i="8" s="1"/>
  <c r="H358" i="8" s="1"/>
  <c r="N358" i="8"/>
  <c r="AG354" i="8"/>
  <c r="Z354" i="8"/>
  <c r="AF354" i="8"/>
  <c r="AT354" i="8" s="1"/>
  <c r="AU354" i="8" s="1"/>
  <c r="AC354" i="8"/>
  <c r="AD354" i="8" s="1"/>
  <c r="D360" i="8"/>
  <c r="J359" i="8"/>
  <c r="A860" i="9"/>
  <c r="C859" i="9"/>
  <c r="D859" i="9" s="1"/>
  <c r="E859" i="9"/>
  <c r="F859" i="9" s="1"/>
  <c r="K857" i="9"/>
  <c r="L857" i="9" s="1"/>
  <c r="I857" i="9"/>
  <c r="J857" i="9" s="1"/>
  <c r="G858" i="9"/>
  <c r="O856" i="9"/>
  <c r="Q856" i="9" s="1"/>
  <c r="P856" i="9"/>
  <c r="R856" i="9" s="1"/>
  <c r="K357" i="9"/>
  <c r="L357" i="9" s="1"/>
  <c r="I357" i="9"/>
  <c r="J357" i="9" s="1"/>
  <c r="N357" i="9"/>
  <c r="N356" i="9"/>
  <c r="P356" i="9" s="1"/>
  <c r="R356" i="9" s="1"/>
  <c r="S191" i="8" s="1"/>
  <c r="G358" i="9"/>
  <c r="I353" i="3" l="1"/>
  <c r="AI353" i="3"/>
  <c r="AP344" i="3"/>
  <c r="AR344" i="3"/>
  <c r="AS344" i="3" s="1"/>
  <c r="AT344" i="3"/>
  <c r="AR345" i="3"/>
  <c r="AS345" i="3" s="1"/>
  <c r="L352" i="3"/>
  <c r="N351" i="3"/>
  <c r="M351" i="3"/>
  <c r="S348" i="3"/>
  <c r="T348" i="3" s="1"/>
  <c r="W348" i="3"/>
  <c r="AT346" i="3"/>
  <c r="AR346" i="3"/>
  <c r="AS346" i="3" s="1"/>
  <c r="AP346" i="3"/>
  <c r="O350" i="3"/>
  <c r="R350" i="3" s="1"/>
  <c r="Z350" i="3" s="1"/>
  <c r="AJ347" i="3"/>
  <c r="H354" i="3"/>
  <c r="AN354" i="3"/>
  <c r="AO354" i="3" s="1"/>
  <c r="AQ354" i="3"/>
  <c r="AE354" i="3"/>
  <c r="F355" i="3"/>
  <c r="AB355" i="3" s="1"/>
  <c r="AF353" i="3"/>
  <c r="AG353" i="3"/>
  <c r="AH352" i="3"/>
  <c r="Q357" i="8"/>
  <c r="AI358" i="8"/>
  <c r="AL358" i="8"/>
  <c r="AH358" i="8"/>
  <c r="AJ358" i="8"/>
  <c r="AN358" i="8"/>
  <c r="AP358" i="8"/>
  <c r="AQ358" i="8"/>
  <c r="AK358" i="8"/>
  <c r="AM358" i="8"/>
  <c r="AR358" i="8"/>
  <c r="S357" i="8"/>
  <c r="V356" i="8"/>
  <c r="X356" i="8" s="1"/>
  <c r="U357" i="8"/>
  <c r="AO357" i="8" s="1"/>
  <c r="R357" i="8"/>
  <c r="AS358" i="8"/>
  <c r="AV358" i="8" s="1"/>
  <c r="K359" i="8"/>
  <c r="L359" i="8" s="1"/>
  <c r="G359" i="8" s="1"/>
  <c r="H359" i="8" s="1"/>
  <c r="N359" i="8"/>
  <c r="D361" i="8"/>
  <c r="J360" i="8"/>
  <c r="F361" i="8"/>
  <c r="O358" i="8"/>
  <c r="B364" i="8"/>
  <c r="I858" i="9"/>
  <c r="J858" i="9" s="1"/>
  <c r="K858" i="9"/>
  <c r="L858" i="9" s="1"/>
  <c r="N857" i="9"/>
  <c r="G859" i="9"/>
  <c r="C860" i="9"/>
  <c r="D860" i="9" s="1"/>
  <c r="G860" i="9" s="1"/>
  <c r="E860" i="9"/>
  <c r="F860" i="9" s="1"/>
  <c r="A861" i="9"/>
  <c r="P357" i="9"/>
  <c r="R357" i="9" s="1"/>
  <c r="S190" i="8" s="1"/>
  <c r="O356" i="9"/>
  <c r="Q356" i="9" s="1"/>
  <c r="O357" i="9"/>
  <c r="Q357" i="9" s="1"/>
  <c r="I358" i="9"/>
  <c r="J358" i="9" s="1"/>
  <c r="K358" i="9"/>
  <c r="L358" i="9"/>
  <c r="V357" i="8" l="1"/>
  <c r="X357" i="8" s="1"/>
  <c r="I354" i="3"/>
  <c r="AI354" i="3"/>
  <c r="O351" i="3"/>
  <c r="R351" i="3" s="1"/>
  <c r="Z351" i="3" s="1"/>
  <c r="U348" i="3"/>
  <c r="V348" i="3" s="1"/>
  <c r="AD348" i="3" s="1"/>
  <c r="N352" i="3"/>
  <c r="M352" i="3"/>
  <c r="AC351" i="3"/>
  <c r="W350" i="3"/>
  <c r="S349" i="3"/>
  <c r="W349" i="3"/>
  <c r="AC349" i="3"/>
  <c r="S350" i="3"/>
  <c r="T350" i="3" s="1"/>
  <c r="L353" i="3"/>
  <c r="AT347" i="3"/>
  <c r="AP347" i="3"/>
  <c r="AR347" i="3"/>
  <c r="AS347" i="3" s="1"/>
  <c r="AH353" i="3"/>
  <c r="AJ348" i="3"/>
  <c r="H355" i="3"/>
  <c r="F356" i="3"/>
  <c r="AB356" i="3" s="1"/>
  <c r="AE355" i="3"/>
  <c r="AQ355" i="3"/>
  <c r="AN355" i="3"/>
  <c r="AO355" i="3" s="1"/>
  <c r="AF354" i="3"/>
  <c r="AG354" i="3"/>
  <c r="S351" i="3"/>
  <c r="T351" i="3" s="1"/>
  <c r="W351" i="3"/>
  <c r="AR359" i="8"/>
  <c r="AQ359" i="8"/>
  <c r="AH359" i="8"/>
  <c r="AI359" i="8"/>
  <c r="AJ359" i="8"/>
  <c r="AK359" i="8"/>
  <c r="AL359" i="8"/>
  <c r="AM359" i="8"/>
  <c r="AN359" i="8"/>
  <c r="AP359" i="8"/>
  <c r="D362" i="8"/>
  <c r="J361" i="8"/>
  <c r="P358" i="8"/>
  <c r="Q358" i="8"/>
  <c r="R358" i="8"/>
  <c r="U358" i="8"/>
  <c r="AO358" i="8" s="1"/>
  <c r="S358" i="8"/>
  <c r="AG355" i="8"/>
  <c r="AC355" i="8"/>
  <c r="AD355" i="8" s="1"/>
  <c r="Z355" i="8"/>
  <c r="AF355" i="8"/>
  <c r="AT355" i="8" s="1"/>
  <c r="AU355" i="8" s="1"/>
  <c r="AS359" i="8"/>
  <c r="AV359" i="8" s="1"/>
  <c r="AF356" i="8"/>
  <c r="AT356" i="8" s="1"/>
  <c r="AU356" i="8" s="1"/>
  <c r="AC356" i="8"/>
  <c r="AD356" i="8" s="1"/>
  <c r="AG356" i="8"/>
  <c r="Z356" i="8"/>
  <c r="O359" i="8"/>
  <c r="B365" i="8"/>
  <c r="F362" i="8"/>
  <c r="K360" i="8"/>
  <c r="L360" i="8" s="1"/>
  <c r="G360" i="8" s="1"/>
  <c r="H360" i="8" s="1"/>
  <c r="N360" i="8"/>
  <c r="K860" i="9"/>
  <c r="L860" i="9" s="1"/>
  <c r="I860" i="9"/>
  <c r="J860" i="9" s="1"/>
  <c r="N860" i="9" s="1"/>
  <c r="C861" i="9"/>
  <c r="D861" i="9" s="1"/>
  <c r="A862" i="9"/>
  <c r="E861" i="9"/>
  <c r="F861" i="9" s="1"/>
  <c r="I859" i="9"/>
  <c r="J859" i="9" s="1"/>
  <c r="N859" i="9" s="1"/>
  <c r="K859" i="9"/>
  <c r="L859" i="9" s="1"/>
  <c r="O857" i="9"/>
  <c r="Q857" i="9" s="1"/>
  <c r="P857" i="9"/>
  <c r="R857" i="9" s="1"/>
  <c r="N858" i="9"/>
  <c r="N358" i="9"/>
  <c r="I355" i="3" l="1"/>
  <c r="AI355" i="3"/>
  <c r="U350" i="3"/>
  <c r="V350" i="3" s="1"/>
  <c r="M353" i="3"/>
  <c r="N353" i="3"/>
  <c r="AC350" i="3"/>
  <c r="T349" i="3"/>
  <c r="U349" i="3"/>
  <c r="U351" i="3"/>
  <c r="V351" i="3" s="1"/>
  <c r="O352" i="3"/>
  <c r="R352" i="3" s="1"/>
  <c r="Z352" i="3" s="1"/>
  <c r="AP348" i="3"/>
  <c r="AT348" i="3"/>
  <c r="AR348" i="3"/>
  <c r="AS348" i="3" s="1"/>
  <c r="AH354" i="3"/>
  <c r="L354" i="3"/>
  <c r="AG355" i="3"/>
  <c r="AF355" i="3"/>
  <c r="AQ356" i="3"/>
  <c r="AN356" i="3"/>
  <c r="AO356" i="3" s="1"/>
  <c r="F357" i="3"/>
  <c r="AB357" i="3" s="1"/>
  <c r="H356" i="3"/>
  <c r="AE356" i="3"/>
  <c r="AJ360" i="8"/>
  <c r="AH360" i="8"/>
  <c r="AI360" i="8"/>
  <c r="AK360" i="8"/>
  <c r="AN360" i="8"/>
  <c r="AP360" i="8"/>
  <c r="AQ360" i="8"/>
  <c r="AL360" i="8"/>
  <c r="AM360" i="8"/>
  <c r="AR360" i="8"/>
  <c r="O360" i="8"/>
  <c r="Q360" i="8" s="1"/>
  <c r="F363" i="8"/>
  <c r="B366" i="8"/>
  <c r="P359" i="8"/>
  <c r="S359" i="8"/>
  <c r="U359" i="8"/>
  <c r="AO359" i="8" s="1"/>
  <c r="Q359" i="8"/>
  <c r="R359" i="8"/>
  <c r="V358" i="8"/>
  <c r="X358" i="8" s="1"/>
  <c r="K361" i="8"/>
  <c r="L361" i="8" s="1"/>
  <c r="G361" i="8" s="1"/>
  <c r="H361" i="8" s="1"/>
  <c r="N361" i="8"/>
  <c r="AS360" i="8"/>
  <c r="AV360" i="8" s="1"/>
  <c r="AF357" i="8"/>
  <c r="AT357" i="8" s="1"/>
  <c r="AU357" i="8" s="1"/>
  <c r="AC357" i="8"/>
  <c r="AD357" i="8" s="1"/>
  <c r="AG357" i="8"/>
  <c r="Z357" i="8"/>
  <c r="D363" i="8"/>
  <c r="J362" i="8"/>
  <c r="O858" i="9"/>
  <c r="Q858" i="9" s="1"/>
  <c r="P858" i="9"/>
  <c r="R858" i="9" s="1"/>
  <c r="O859" i="9"/>
  <c r="Q859" i="9" s="1"/>
  <c r="P859" i="9"/>
  <c r="R859" i="9" s="1"/>
  <c r="E862" i="9"/>
  <c r="F862" i="9" s="1"/>
  <c r="A863" i="9"/>
  <c r="C862" i="9"/>
  <c r="D862" i="9" s="1"/>
  <c r="G862" i="9" s="1"/>
  <c r="G861" i="9"/>
  <c r="P860" i="9"/>
  <c r="R860" i="9" s="1"/>
  <c r="O860" i="9"/>
  <c r="Q860" i="9" s="1"/>
  <c r="P358" i="9"/>
  <c r="R358" i="9" s="1"/>
  <c r="S189" i="8" s="1"/>
  <c r="P359" i="9"/>
  <c r="R359" i="9" s="1"/>
  <c r="S188" i="8" s="1"/>
  <c r="O358" i="9"/>
  <c r="Q358" i="9" s="1"/>
  <c r="I356" i="3" l="1"/>
  <c r="AI356" i="3"/>
  <c r="AD351" i="3"/>
  <c r="AJ351" i="3" s="1"/>
  <c r="AD350" i="3"/>
  <c r="AJ350" i="3" s="1"/>
  <c r="N354" i="3"/>
  <c r="M354" i="3"/>
  <c r="O353" i="3"/>
  <c r="R353" i="3" s="1"/>
  <c r="Z353" i="3" s="1"/>
  <c r="V349" i="3"/>
  <c r="AD349" i="3" s="1"/>
  <c r="AH355" i="3"/>
  <c r="L355" i="3"/>
  <c r="AG356" i="3"/>
  <c r="AF356" i="3"/>
  <c r="AQ357" i="3"/>
  <c r="F358" i="3"/>
  <c r="AB358" i="3" s="1"/>
  <c r="AE357" i="3"/>
  <c r="AN357" i="3"/>
  <c r="AO357" i="3" s="1"/>
  <c r="H357" i="3"/>
  <c r="S360" i="8"/>
  <c r="P360" i="8"/>
  <c r="R360" i="8"/>
  <c r="U360" i="8"/>
  <c r="AO360" i="8" s="1"/>
  <c r="AP361" i="8"/>
  <c r="AR361" i="8"/>
  <c r="AH361" i="8"/>
  <c r="AI361" i="8"/>
  <c r="AJ361" i="8"/>
  <c r="AK361" i="8"/>
  <c r="AL361" i="8"/>
  <c r="AM361" i="8"/>
  <c r="AN361" i="8"/>
  <c r="AQ361" i="8"/>
  <c r="O361" i="8"/>
  <c r="U361" i="8" s="1"/>
  <c r="AO361" i="8" s="1"/>
  <c r="V359" i="8"/>
  <c r="X359" i="8" s="1"/>
  <c r="F364" i="8"/>
  <c r="B367" i="8"/>
  <c r="D364" i="8"/>
  <c r="J363" i="8"/>
  <c r="AS361" i="8"/>
  <c r="AV361" i="8"/>
  <c r="K362" i="8"/>
  <c r="L362" i="8" s="1"/>
  <c r="G362" i="8" s="1"/>
  <c r="H362" i="8" s="1"/>
  <c r="N362" i="8"/>
  <c r="C863" i="9"/>
  <c r="D863" i="9" s="1"/>
  <c r="A864" i="9"/>
  <c r="E863" i="9"/>
  <c r="F863" i="9" s="1"/>
  <c r="I861" i="9"/>
  <c r="J861" i="9" s="1"/>
  <c r="N861" i="9" s="1"/>
  <c r="K861" i="9"/>
  <c r="L861" i="9" s="1"/>
  <c r="I862" i="9"/>
  <c r="J862" i="9" s="1"/>
  <c r="K862" i="9"/>
  <c r="L862" i="9" s="1"/>
  <c r="I357" i="3" l="1"/>
  <c r="AI357" i="3"/>
  <c r="V360" i="8"/>
  <c r="X360" i="8" s="1"/>
  <c r="AT350" i="3"/>
  <c r="AP350" i="3"/>
  <c r="AT351" i="3"/>
  <c r="AP351" i="3"/>
  <c r="AR351" i="3"/>
  <c r="AS351" i="3" s="1"/>
  <c r="N355" i="3"/>
  <c r="M355" i="3"/>
  <c r="AJ349" i="3"/>
  <c r="W353" i="3"/>
  <c r="S353" i="3"/>
  <c r="AH356" i="3"/>
  <c r="W352" i="3"/>
  <c r="S352" i="3"/>
  <c r="AC352" i="3"/>
  <c r="AC353" i="3"/>
  <c r="L356" i="3"/>
  <c r="AF357" i="3"/>
  <c r="AG357" i="3"/>
  <c r="H358" i="3"/>
  <c r="F359" i="3"/>
  <c r="AB359" i="3" s="1"/>
  <c r="AN358" i="3"/>
  <c r="AO358" i="3" s="1"/>
  <c r="AQ358" i="3"/>
  <c r="AE358" i="3"/>
  <c r="O354" i="3"/>
  <c r="R354" i="3" s="1"/>
  <c r="Z354" i="3" s="1"/>
  <c r="AH362" i="8"/>
  <c r="AI362" i="8"/>
  <c r="AJ362" i="8"/>
  <c r="AK362" i="8"/>
  <c r="AN362" i="8"/>
  <c r="AP362" i="8"/>
  <c r="AQ362" i="8"/>
  <c r="AL362" i="8"/>
  <c r="AM362" i="8"/>
  <c r="AR362" i="8"/>
  <c r="Q361" i="8"/>
  <c r="P361" i="8"/>
  <c r="S361" i="8"/>
  <c r="R361" i="8"/>
  <c r="O362" i="8"/>
  <c r="S362" i="8" s="1"/>
  <c r="D365" i="8"/>
  <c r="J364" i="8"/>
  <c r="V361" i="8"/>
  <c r="X361" i="8" s="1"/>
  <c r="AS362" i="8"/>
  <c r="AV362" i="8" s="1"/>
  <c r="K363" i="8"/>
  <c r="L363" i="8" s="1"/>
  <c r="G363" i="8" s="1"/>
  <c r="H363" i="8" s="1"/>
  <c r="N363" i="8"/>
  <c r="B368" i="8"/>
  <c r="AG358" i="8"/>
  <c r="AC358" i="8"/>
  <c r="AD358" i="8" s="1"/>
  <c r="AF358" i="8"/>
  <c r="AT358" i="8" s="1"/>
  <c r="AU358" i="8" s="1"/>
  <c r="Z358" i="8"/>
  <c r="F365" i="8"/>
  <c r="P861" i="9"/>
  <c r="R861" i="9" s="1"/>
  <c r="O861" i="9"/>
  <c r="Q861" i="9" s="1"/>
  <c r="N862" i="9"/>
  <c r="A865" i="9"/>
  <c r="E864" i="9"/>
  <c r="F864" i="9" s="1"/>
  <c r="C864" i="9"/>
  <c r="D864" i="9" s="1"/>
  <c r="G864" i="9" s="1"/>
  <c r="G863" i="9"/>
  <c r="I358" i="3" l="1"/>
  <c r="AI358" i="3"/>
  <c r="AH357" i="3"/>
  <c r="M356" i="3"/>
  <c r="N356" i="3"/>
  <c r="AR350" i="3"/>
  <c r="AS350" i="3" s="1"/>
  <c r="AT349" i="3"/>
  <c r="AP349" i="3"/>
  <c r="AR349" i="3"/>
  <c r="AS349" i="3" s="1"/>
  <c r="AC354" i="3"/>
  <c r="T352" i="3"/>
  <c r="U352" i="3"/>
  <c r="T353" i="3"/>
  <c r="U353" i="3"/>
  <c r="AG358" i="3"/>
  <c r="AF358" i="3"/>
  <c r="L357" i="3"/>
  <c r="O355" i="3"/>
  <c r="R355" i="3" s="1"/>
  <c r="Z355" i="3" s="1"/>
  <c r="AQ359" i="3"/>
  <c r="F360" i="3"/>
  <c r="AB360" i="3" s="1"/>
  <c r="H359" i="3"/>
  <c r="AE359" i="3"/>
  <c r="AN359" i="3"/>
  <c r="AO359" i="3" s="1"/>
  <c r="R362" i="8"/>
  <c r="P362" i="8"/>
  <c r="Q362" i="8"/>
  <c r="U362" i="8"/>
  <c r="AO362" i="8" s="1"/>
  <c r="AQ363" i="8"/>
  <c r="AR363" i="8"/>
  <c r="AP363" i="8"/>
  <c r="AH363" i="8"/>
  <c r="AI363" i="8"/>
  <c r="AJ363" i="8"/>
  <c r="AK363" i="8"/>
  <c r="AL363" i="8"/>
  <c r="AM363" i="8"/>
  <c r="AN363" i="8"/>
  <c r="AS363" i="8"/>
  <c r="AV363" i="8" s="1"/>
  <c r="F366" i="8"/>
  <c r="K364" i="8"/>
  <c r="L364" i="8" s="1"/>
  <c r="G364" i="8" s="1"/>
  <c r="H364" i="8" s="1"/>
  <c r="N364" i="8"/>
  <c r="AF359" i="8"/>
  <c r="AT359" i="8" s="1"/>
  <c r="AU359" i="8" s="1"/>
  <c r="Z359" i="8"/>
  <c r="AC359" i="8"/>
  <c r="AD359" i="8" s="1"/>
  <c r="AG359" i="8"/>
  <c r="B369" i="8"/>
  <c r="O363" i="8"/>
  <c r="D366" i="8"/>
  <c r="J365" i="8"/>
  <c r="AF360" i="8"/>
  <c r="AT360" i="8" s="1"/>
  <c r="AU360" i="8" s="1"/>
  <c r="AC360" i="8"/>
  <c r="AD360" i="8" s="1"/>
  <c r="AG360" i="8"/>
  <c r="Z360" i="8"/>
  <c r="V362" i="8"/>
  <c r="X362" i="8" s="1"/>
  <c r="K864" i="9"/>
  <c r="L864" i="9" s="1"/>
  <c r="I864" i="9"/>
  <c r="J864" i="9" s="1"/>
  <c r="N864" i="9" s="1"/>
  <c r="P862" i="9"/>
  <c r="R862" i="9" s="1"/>
  <c r="O862" i="9"/>
  <c r="Q862" i="9" s="1"/>
  <c r="K863" i="9"/>
  <c r="L863" i="9" s="1"/>
  <c r="I863" i="9"/>
  <c r="J863" i="9" s="1"/>
  <c r="N863" i="9" s="1"/>
  <c r="C865" i="9"/>
  <c r="D865" i="9" s="1"/>
  <c r="G865" i="9" s="1"/>
  <c r="A866" i="9"/>
  <c r="E865" i="9"/>
  <c r="F865" i="9" s="1"/>
  <c r="I359" i="3" l="1"/>
  <c r="AI359" i="3"/>
  <c r="AH358" i="3"/>
  <c r="V353" i="3"/>
  <c r="N357" i="3"/>
  <c r="M357" i="3"/>
  <c r="V352" i="3"/>
  <c r="S354" i="3"/>
  <c r="T354" i="3" s="1"/>
  <c r="W354" i="3"/>
  <c r="AC355" i="3"/>
  <c r="O356" i="3"/>
  <c r="R356" i="3" s="1"/>
  <c r="Z356" i="3" s="1"/>
  <c r="AF359" i="3"/>
  <c r="AG359" i="3"/>
  <c r="W355" i="3"/>
  <c r="S355" i="3"/>
  <c r="T355" i="3" s="1"/>
  <c r="L358" i="3"/>
  <c r="AQ360" i="3"/>
  <c r="H360" i="3"/>
  <c r="AN360" i="3"/>
  <c r="AO360" i="3" s="1"/>
  <c r="F361" i="3"/>
  <c r="AB361" i="3" s="1"/>
  <c r="AE360" i="3"/>
  <c r="AH364" i="8"/>
  <c r="AI364" i="8"/>
  <c r="AL364" i="8"/>
  <c r="AN364" i="8"/>
  <c r="AJ364" i="8"/>
  <c r="AK364" i="8"/>
  <c r="AM364" i="8"/>
  <c r="AP364" i="8"/>
  <c r="AQ364" i="8"/>
  <c r="AR364" i="8"/>
  <c r="O364" i="8"/>
  <c r="P364" i="8" s="1"/>
  <c r="S364" i="8"/>
  <c r="F367" i="8"/>
  <c r="B370" i="8"/>
  <c r="AS364" i="8"/>
  <c r="AV364" i="8"/>
  <c r="AC361" i="8"/>
  <c r="AD361" i="8" s="1"/>
  <c r="AG361" i="8"/>
  <c r="Z361" i="8"/>
  <c r="AF361" i="8"/>
  <c r="AT361" i="8" s="1"/>
  <c r="AU361" i="8" s="1"/>
  <c r="K365" i="8"/>
  <c r="L365" i="8" s="1"/>
  <c r="G365" i="8" s="1"/>
  <c r="H365" i="8" s="1"/>
  <c r="N365" i="8"/>
  <c r="D367" i="8"/>
  <c r="J366" i="8"/>
  <c r="U363" i="8"/>
  <c r="AO363" i="8" s="1"/>
  <c r="S363" i="8"/>
  <c r="P363" i="8"/>
  <c r="R363" i="8"/>
  <c r="Q363" i="8"/>
  <c r="I865" i="9"/>
  <c r="J865" i="9" s="1"/>
  <c r="K865" i="9"/>
  <c r="L865" i="9" s="1"/>
  <c r="C866" i="9"/>
  <c r="D866" i="9" s="1"/>
  <c r="A867" i="9"/>
  <c r="E866" i="9"/>
  <c r="F866" i="9" s="1"/>
  <c r="O863" i="9"/>
  <c r="Q863" i="9" s="1"/>
  <c r="P863" i="9"/>
  <c r="R863" i="9" s="1"/>
  <c r="O864" i="9"/>
  <c r="Q864" i="9" s="1"/>
  <c r="P864" i="9"/>
  <c r="R864" i="9" s="1"/>
  <c r="R364" i="8" l="1"/>
  <c r="I360" i="3"/>
  <c r="AI360" i="3"/>
  <c r="AD353" i="3"/>
  <c r="AJ353" i="3" s="1"/>
  <c r="AD352" i="3"/>
  <c r="AJ352" i="3" s="1"/>
  <c r="N358" i="3"/>
  <c r="M358" i="3"/>
  <c r="U354" i="3"/>
  <c r="V354" i="3" s="1"/>
  <c r="L359" i="3"/>
  <c r="AC356" i="3"/>
  <c r="AH359" i="3"/>
  <c r="AF360" i="3"/>
  <c r="AG360" i="3"/>
  <c r="U355" i="3"/>
  <c r="V355" i="3" s="1"/>
  <c r="AD355" i="3" s="1"/>
  <c r="O357" i="3"/>
  <c r="R357" i="3" s="1"/>
  <c r="Z357" i="3" s="1"/>
  <c r="H361" i="3"/>
  <c r="AE361" i="3"/>
  <c r="AN361" i="3"/>
  <c r="AO361" i="3" s="1"/>
  <c r="F362" i="3"/>
  <c r="AB362" i="3" s="1"/>
  <c r="AQ361" i="3"/>
  <c r="U364" i="8"/>
  <c r="AO364" i="8" s="1"/>
  <c r="Q364" i="8"/>
  <c r="AP365" i="8"/>
  <c r="AQ365" i="8"/>
  <c r="AR365" i="8"/>
  <c r="AH365" i="8"/>
  <c r="AI365" i="8"/>
  <c r="AJ365" i="8"/>
  <c r="AK365" i="8"/>
  <c r="AL365" i="8"/>
  <c r="AM365" i="8"/>
  <c r="AN365" i="8"/>
  <c r="AS365" i="8"/>
  <c r="AV365" i="8"/>
  <c r="O365" i="8"/>
  <c r="B371" i="8"/>
  <c r="F368" i="8"/>
  <c r="V363" i="8"/>
  <c r="X363" i="8" s="1"/>
  <c r="K366" i="8"/>
  <c r="L366" i="8" s="1"/>
  <c r="G366" i="8" s="1"/>
  <c r="H366" i="8" s="1"/>
  <c r="N366" i="8"/>
  <c r="D368" i="8"/>
  <c r="J367" i="8"/>
  <c r="AC362" i="8"/>
  <c r="AD362" i="8" s="1"/>
  <c r="AF362" i="8"/>
  <c r="AT362" i="8" s="1"/>
  <c r="AU362" i="8" s="1"/>
  <c r="AG362" i="8"/>
  <c r="Z362" i="8"/>
  <c r="A868" i="9"/>
  <c r="E867" i="9"/>
  <c r="F867" i="9" s="1"/>
  <c r="C867" i="9"/>
  <c r="D867" i="9" s="1"/>
  <c r="G867" i="9" s="1"/>
  <c r="G866" i="9"/>
  <c r="N865" i="9"/>
  <c r="I361" i="3" l="1"/>
  <c r="AI361" i="3"/>
  <c r="V364" i="8"/>
  <c r="X364" i="8" s="1"/>
  <c r="AP352" i="3"/>
  <c r="AT352" i="3"/>
  <c r="AR352" i="3"/>
  <c r="AS352" i="3" s="1"/>
  <c r="AP353" i="3"/>
  <c r="AR353" i="3"/>
  <c r="AS353" i="3" s="1"/>
  <c r="AT353" i="3"/>
  <c r="AD354" i="3"/>
  <c r="AJ354" i="3" s="1"/>
  <c r="M359" i="3"/>
  <c r="N359" i="3"/>
  <c r="AC357" i="3"/>
  <c r="S356" i="3"/>
  <c r="W356" i="3"/>
  <c r="L360" i="3"/>
  <c r="AJ355" i="3"/>
  <c r="AQ362" i="3"/>
  <c r="F363" i="3"/>
  <c r="AB363" i="3" s="1"/>
  <c r="AN362" i="3"/>
  <c r="AO362" i="3" s="1"/>
  <c r="AE362" i="3"/>
  <c r="H362" i="3"/>
  <c r="AG361" i="3"/>
  <c r="AF361" i="3"/>
  <c r="O358" i="3"/>
  <c r="R358" i="3" s="1"/>
  <c r="Z358" i="3" s="1"/>
  <c r="AH360" i="3"/>
  <c r="AJ366" i="8"/>
  <c r="AL366" i="8"/>
  <c r="AM366" i="8"/>
  <c r="AP366" i="8"/>
  <c r="AQ366" i="8"/>
  <c r="AR366" i="8"/>
  <c r="AH366" i="8"/>
  <c r="AI366" i="8"/>
  <c r="AK366" i="8"/>
  <c r="AN366" i="8"/>
  <c r="Q365" i="8"/>
  <c r="U365" i="8"/>
  <c r="AO365" i="8" s="1"/>
  <c r="R365" i="8"/>
  <c r="S365" i="8"/>
  <c r="P365" i="8"/>
  <c r="D369" i="8"/>
  <c r="J368" i="8"/>
  <c r="K367" i="8"/>
  <c r="L367" i="8" s="1"/>
  <c r="G367" i="8" s="1"/>
  <c r="H367" i="8" s="1"/>
  <c r="N367" i="8"/>
  <c r="B372" i="8"/>
  <c r="O366" i="8"/>
  <c r="F369" i="8"/>
  <c r="AS366" i="8"/>
  <c r="AV366" i="8" s="1"/>
  <c r="I866" i="9"/>
  <c r="J866" i="9" s="1"/>
  <c r="K866" i="9"/>
  <c r="L866" i="9" s="1"/>
  <c r="P865" i="9"/>
  <c r="R865" i="9" s="1"/>
  <c r="O865" i="9"/>
  <c r="Q865" i="9" s="1"/>
  <c r="I867" i="9"/>
  <c r="J867" i="9" s="1"/>
  <c r="K867" i="9"/>
  <c r="L867" i="9" s="1"/>
  <c r="E868" i="9"/>
  <c r="F868" i="9" s="1"/>
  <c r="A869" i="9"/>
  <c r="C868" i="9"/>
  <c r="D868" i="9" s="1"/>
  <c r="G868" i="9" s="1"/>
  <c r="I362" i="3" l="1"/>
  <c r="AI362" i="3"/>
  <c r="AR354" i="3"/>
  <c r="AS354" i="3" s="1"/>
  <c r="AT354" i="3"/>
  <c r="AP354" i="3"/>
  <c r="N360" i="3"/>
  <c r="M360" i="3"/>
  <c r="W357" i="3"/>
  <c r="S357" i="3"/>
  <c r="T357" i="3" s="1"/>
  <c r="AC358" i="3"/>
  <c r="T356" i="3"/>
  <c r="U356" i="3"/>
  <c r="L361" i="3"/>
  <c r="O360" i="3"/>
  <c r="R360" i="3" s="1"/>
  <c r="Z360" i="3" s="1"/>
  <c r="AH361" i="3"/>
  <c r="AP355" i="3"/>
  <c r="AT355" i="3"/>
  <c r="AR355" i="3"/>
  <c r="AS355" i="3" s="1"/>
  <c r="O359" i="3"/>
  <c r="R359" i="3" s="1"/>
  <c r="Z359" i="3" s="1"/>
  <c r="S358" i="3"/>
  <c r="T358" i="3" s="1"/>
  <c r="W358" i="3"/>
  <c r="F364" i="3"/>
  <c r="AB364" i="3" s="1"/>
  <c r="H363" i="3"/>
  <c r="AE363" i="3"/>
  <c r="AN363" i="3"/>
  <c r="AO363" i="3" s="1"/>
  <c r="AQ363" i="3"/>
  <c r="AF362" i="3"/>
  <c r="AG362" i="3"/>
  <c r="AM367" i="8"/>
  <c r="AN367" i="8"/>
  <c r="AP367" i="8"/>
  <c r="AH367" i="8"/>
  <c r="AI367" i="8"/>
  <c r="AJ367" i="8"/>
  <c r="AK367" i="8"/>
  <c r="AL367" i="8"/>
  <c r="AQ367" i="8"/>
  <c r="AR367" i="8"/>
  <c r="O367" i="8"/>
  <c r="P367" i="8" s="1"/>
  <c r="Z363" i="8"/>
  <c r="AG363" i="8"/>
  <c r="AC363" i="8"/>
  <c r="AD363" i="8" s="1"/>
  <c r="AF363" i="8"/>
  <c r="AT363" i="8" s="1"/>
  <c r="AU363" i="8" s="1"/>
  <c r="B373" i="8"/>
  <c r="F370" i="8"/>
  <c r="P366" i="8"/>
  <c r="R366" i="8"/>
  <c r="U366" i="8"/>
  <c r="AO366" i="8" s="1"/>
  <c r="Q366" i="8"/>
  <c r="S366" i="8"/>
  <c r="AS367" i="8"/>
  <c r="AV367" i="8"/>
  <c r="K368" i="8"/>
  <c r="L368" i="8" s="1"/>
  <c r="G368" i="8" s="1"/>
  <c r="H368" i="8" s="1"/>
  <c r="N368" i="8"/>
  <c r="V365" i="8"/>
  <c r="X365" i="8" s="1"/>
  <c r="AF364" i="8"/>
  <c r="AT364" i="8" s="1"/>
  <c r="AU364" i="8" s="1"/>
  <c r="AG364" i="8"/>
  <c r="AC364" i="8"/>
  <c r="AD364" i="8" s="1"/>
  <c r="Z364" i="8"/>
  <c r="D370" i="8"/>
  <c r="J369" i="8"/>
  <c r="I868" i="9"/>
  <c r="J868" i="9" s="1"/>
  <c r="K868" i="9"/>
  <c r="L868" i="9" s="1"/>
  <c r="C869" i="9"/>
  <c r="D869" i="9" s="1"/>
  <c r="A870" i="9"/>
  <c r="E869" i="9"/>
  <c r="F869" i="9" s="1"/>
  <c r="N867" i="9"/>
  <c r="N866" i="9"/>
  <c r="S367" i="8" l="1"/>
  <c r="U357" i="3"/>
  <c r="V357" i="3" s="1"/>
  <c r="AD357" i="3" s="1"/>
  <c r="I363" i="3"/>
  <c r="AI363" i="3"/>
  <c r="N361" i="3"/>
  <c r="M361" i="3"/>
  <c r="V356" i="3"/>
  <c r="AD356" i="3" s="1"/>
  <c r="AC359" i="3"/>
  <c r="AC360" i="3"/>
  <c r="W360" i="3"/>
  <c r="S360" i="3"/>
  <c r="T360" i="3" s="1"/>
  <c r="AJ357" i="3"/>
  <c r="AP357" i="3" s="1"/>
  <c r="AG363" i="3"/>
  <c r="AF363" i="3"/>
  <c r="AN364" i="3"/>
  <c r="AO364" i="3" s="1"/>
  <c r="AE364" i="3"/>
  <c r="H364" i="3"/>
  <c r="F365" i="3"/>
  <c r="AB365" i="3" s="1"/>
  <c r="AQ364" i="3"/>
  <c r="L362" i="3"/>
  <c r="U358" i="3"/>
  <c r="V358" i="3" s="1"/>
  <c r="AD358" i="3" s="1"/>
  <c r="S359" i="3"/>
  <c r="T359" i="3" s="1"/>
  <c r="AH362" i="3"/>
  <c r="U367" i="8"/>
  <c r="AO367" i="8" s="1"/>
  <c r="Q367" i="8"/>
  <c r="R367" i="8"/>
  <c r="AH368" i="8"/>
  <c r="AJ368" i="8"/>
  <c r="AK368" i="8"/>
  <c r="AI368" i="8"/>
  <c r="AL368" i="8"/>
  <c r="AM368" i="8"/>
  <c r="AN368" i="8"/>
  <c r="AP368" i="8"/>
  <c r="AQ368" i="8"/>
  <c r="AR368" i="8"/>
  <c r="O368" i="8"/>
  <c r="R368" i="8" s="1"/>
  <c r="Q368" i="8"/>
  <c r="S368" i="8"/>
  <c r="V366" i="8"/>
  <c r="X366" i="8" s="1"/>
  <c r="K369" i="8"/>
  <c r="L369" i="8" s="1"/>
  <c r="G369" i="8" s="1"/>
  <c r="H369" i="8" s="1"/>
  <c r="N369" i="8"/>
  <c r="B374" i="8"/>
  <c r="D371" i="8"/>
  <c r="J370" i="8"/>
  <c r="F371" i="8"/>
  <c r="AS368" i="8"/>
  <c r="AV368" i="8" s="1"/>
  <c r="V367" i="8"/>
  <c r="X367" i="8" s="1"/>
  <c r="O867" i="9"/>
  <c r="Q867" i="9" s="1"/>
  <c r="P867" i="9"/>
  <c r="R867" i="9" s="1"/>
  <c r="E870" i="9"/>
  <c r="F870" i="9" s="1"/>
  <c r="C870" i="9"/>
  <c r="D870" i="9" s="1"/>
  <c r="A871" i="9"/>
  <c r="P866" i="9"/>
  <c r="R866" i="9" s="1"/>
  <c r="O866" i="9"/>
  <c r="Q866" i="9" s="1"/>
  <c r="G869" i="9"/>
  <c r="N868" i="9"/>
  <c r="O361" i="3" l="1"/>
  <c r="R361" i="3" s="1"/>
  <c r="Z361" i="3" s="1"/>
  <c r="I364" i="3"/>
  <c r="AI364" i="3"/>
  <c r="U368" i="8"/>
  <c r="AO368" i="8" s="1"/>
  <c r="N362" i="3"/>
  <c r="M362" i="3"/>
  <c r="AH363" i="3"/>
  <c r="W359" i="3"/>
  <c r="AJ356" i="3"/>
  <c r="AC361" i="3"/>
  <c r="U360" i="3"/>
  <c r="V360" i="3" s="1"/>
  <c r="AD360" i="3" s="1"/>
  <c r="AJ358" i="3"/>
  <c r="AT357" i="3"/>
  <c r="F366" i="3"/>
  <c r="AB366" i="3" s="1"/>
  <c r="AE365" i="3"/>
  <c r="AQ365" i="3"/>
  <c r="H365" i="3"/>
  <c r="AN365" i="3"/>
  <c r="AO365" i="3" s="1"/>
  <c r="L363" i="3"/>
  <c r="AF364" i="3"/>
  <c r="AG364" i="3"/>
  <c r="U359" i="3"/>
  <c r="V359" i="3" s="1"/>
  <c r="P368" i="8"/>
  <c r="AK369" i="8"/>
  <c r="AL369" i="8"/>
  <c r="AM369" i="8"/>
  <c r="AN369" i="8"/>
  <c r="AQ369" i="8"/>
  <c r="AJ369" i="8"/>
  <c r="AP369" i="8"/>
  <c r="AR369" i="8"/>
  <c r="AH369" i="8"/>
  <c r="AI369" i="8"/>
  <c r="O369" i="8"/>
  <c r="R369" i="8" s="1"/>
  <c r="B375" i="8"/>
  <c r="D372" i="8"/>
  <c r="J371" i="8"/>
  <c r="AF365" i="8"/>
  <c r="AT365" i="8" s="1"/>
  <c r="AU365" i="8" s="1"/>
  <c r="AC365" i="8"/>
  <c r="AD365" i="8" s="1"/>
  <c r="AG365" i="8"/>
  <c r="Z365" i="8"/>
  <c r="K370" i="8"/>
  <c r="L370" i="8" s="1"/>
  <c r="G370" i="8" s="1"/>
  <c r="H370" i="8" s="1"/>
  <c r="N370" i="8"/>
  <c r="AS369" i="8"/>
  <c r="AV369" i="8"/>
  <c r="V368" i="8"/>
  <c r="X368" i="8" s="1"/>
  <c r="F372" i="8"/>
  <c r="K869" i="9"/>
  <c r="L869" i="9" s="1"/>
  <c r="I869" i="9"/>
  <c r="J869" i="9" s="1"/>
  <c r="N869" i="9" s="1"/>
  <c r="O868" i="9"/>
  <c r="Q868" i="9" s="1"/>
  <c r="P868" i="9"/>
  <c r="R868" i="9" s="1"/>
  <c r="E871" i="9"/>
  <c r="F871" i="9" s="1"/>
  <c r="A872" i="9"/>
  <c r="C871" i="9"/>
  <c r="D871" i="9" s="1"/>
  <c r="G871" i="9" s="1"/>
  <c r="G870" i="9"/>
  <c r="I365" i="3" l="1"/>
  <c r="AI365" i="3"/>
  <c r="AD359" i="3"/>
  <c r="O362" i="3"/>
  <c r="R362" i="3" s="1"/>
  <c r="Z362" i="3" s="1"/>
  <c r="M363" i="3"/>
  <c r="N363" i="3"/>
  <c r="AR356" i="3"/>
  <c r="AS356" i="3" s="1"/>
  <c r="AP356" i="3"/>
  <c r="AT356" i="3"/>
  <c r="AR357" i="3"/>
  <c r="AS357" i="3" s="1"/>
  <c r="AJ360" i="3"/>
  <c r="W361" i="3"/>
  <c r="S361" i="3"/>
  <c r="T361" i="3" s="1"/>
  <c r="AC362" i="3"/>
  <c r="L364" i="3"/>
  <c r="AH364" i="3"/>
  <c r="AP358" i="3"/>
  <c r="AT358" i="3"/>
  <c r="AR358" i="3"/>
  <c r="AS358" i="3" s="1"/>
  <c r="AJ359" i="3"/>
  <c r="F367" i="3"/>
  <c r="AB367" i="3" s="1"/>
  <c r="AE366" i="3"/>
  <c r="AQ366" i="3"/>
  <c r="AN366" i="3"/>
  <c r="AO366" i="3" s="1"/>
  <c r="H366" i="3"/>
  <c r="AF365" i="3"/>
  <c r="AG365" i="3"/>
  <c r="S369" i="8"/>
  <c r="U369" i="8"/>
  <c r="AO369" i="8" s="1"/>
  <c r="Q369" i="8"/>
  <c r="P369" i="8"/>
  <c r="AH370" i="8"/>
  <c r="AI370" i="8"/>
  <c r="AJ370" i="8"/>
  <c r="AK370" i="8"/>
  <c r="AL370" i="8"/>
  <c r="AM370" i="8"/>
  <c r="AN370" i="8"/>
  <c r="AP370" i="8"/>
  <c r="AQ370" i="8"/>
  <c r="AR370" i="8"/>
  <c r="AS370" i="8"/>
  <c r="AV370" i="8" s="1"/>
  <c r="F373" i="8"/>
  <c r="D373" i="8"/>
  <c r="J372" i="8"/>
  <c r="B376" i="8"/>
  <c r="AC367" i="8"/>
  <c r="AD367" i="8" s="1"/>
  <c r="AF367" i="8"/>
  <c r="AT367" i="8" s="1"/>
  <c r="AU367" i="8" s="1"/>
  <c r="AG367" i="8"/>
  <c r="Z367" i="8"/>
  <c r="AF366" i="8"/>
  <c r="AT366" i="8" s="1"/>
  <c r="AU366" i="8" s="1"/>
  <c r="Z366" i="8"/>
  <c r="AG366" i="8"/>
  <c r="AC366" i="8"/>
  <c r="AD366" i="8" s="1"/>
  <c r="K371" i="8"/>
  <c r="L371" i="8" s="1"/>
  <c r="G371" i="8" s="1"/>
  <c r="H371" i="8" s="1"/>
  <c r="N371" i="8"/>
  <c r="V369" i="8"/>
  <c r="X369" i="8" s="1"/>
  <c r="O370" i="8"/>
  <c r="I870" i="9"/>
  <c r="J870" i="9" s="1"/>
  <c r="K870" i="9"/>
  <c r="L870" i="9" s="1"/>
  <c r="K871" i="9"/>
  <c r="L871" i="9" s="1"/>
  <c r="I871" i="9"/>
  <c r="J871" i="9" s="1"/>
  <c r="N871" i="9" s="1"/>
  <c r="C872" i="9"/>
  <c r="D872" i="9" s="1"/>
  <c r="E872" i="9"/>
  <c r="F872" i="9" s="1"/>
  <c r="A873" i="9"/>
  <c r="O869" i="9"/>
  <c r="Q869" i="9" s="1"/>
  <c r="P869" i="9"/>
  <c r="R869" i="9" s="1"/>
  <c r="I366" i="3" l="1"/>
  <c r="AI366" i="3"/>
  <c r="N364" i="3"/>
  <c r="M364" i="3"/>
  <c r="S362" i="3"/>
  <c r="T362" i="3" s="1"/>
  <c r="W362" i="3"/>
  <c r="U361" i="3"/>
  <c r="V361" i="3" s="1"/>
  <c r="AT360" i="3"/>
  <c r="AP360" i="3"/>
  <c r="AH365" i="3"/>
  <c r="AT359" i="3"/>
  <c r="AR359" i="3"/>
  <c r="AS359" i="3" s="1"/>
  <c r="AR360" i="3"/>
  <c r="AS360" i="3" s="1"/>
  <c r="AP359" i="3"/>
  <c r="L365" i="3"/>
  <c r="U362" i="3"/>
  <c r="V362" i="3" s="1"/>
  <c r="AD362" i="3" s="1"/>
  <c r="AG366" i="3"/>
  <c r="AF366" i="3"/>
  <c r="H367" i="3"/>
  <c r="AQ367" i="3"/>
  <c r="AN367" i="3"/>
  <c r="AO367" i="3" s="1"/>
  <c r="F368" i="3"/>
  <c r="AB368" i="3" s="1"/>
  <c r="AE367" i="3"/>
  <c r="O363" i="3"/>
  <c r="R363" i="3" s="1"/>
  <c r="Z363" i="3" s="1"/>
  <c r="AI371" i="8"/>
  <c r="AJ371" i="8"/>
  <c r="AK371" i="8"/>
  <c r="AL371" i="8"/>
  <c r="AQ371" i="8"/>
  <c r="AR371" i="8"/>
  <c r="AH371" i="8"/>
  <c r="AM371" i="8"/>
  <c r="AN371" i="8"/>
  <c r="AP371" i="8"/>
  <c r="AS371" i="8"/>
  <c r="AV371" i="8" s="1"/>
  <c r="O371" i="8"/>
  <c r="B377" i="8"/>
  <c r="AG368" i="8"/>
  <c r="AF368" i="8"/>
  <c r="AT368" i="8" s="1"/>
  <c r="AU368" i="8" s="1"/>
  <c r="AC368" i="8"/>
  <c r="AD368" i="8" s="1"/>
  <c r="Z368" i="8"/>
  <c r="K372" i="8"/>
  <c r="L372" i="8" s="1"/>
  <c r="G372" i="8" s="1"/>
  <c r="H372" i="8" s="1"/>
  <c r="N372" i="8"/>
  <c r="F374" i="8"/>
  <c r="D374" i="8"/>
  <c r="J373" i="8"/>
  <c r="S370" i="8"/>
  <c r="P370" i="8"/>
  <c r="U370" i="8"/>
  <c r="AO370" i="8" s="1"/>
  <c r="R370" i="8"/>
  <c r="Q370" i="8"/>
  <c r="O871" i="9"/>
  <c r="Q871" i="9" s="1"/>
  <c r="C873" i="9"/>
  <c r="D873" i="9" s="1"/>
  <c r="G873" i="9" s="1"/>
  <c r="A874" i="9"/>
  <c r="E873" i="9"/>
  <c r="F873" i="9" s="1"/>
  <c r="G872" i="9"/>
  <c r="N870" i="9"/>
  <c r="I367" i="3" l="1"/>
  <c r="AI367" i="3"/>
  <c r="AD361" i="3"/>
  <c r="AJ361" i="3" s="1"/>
  <c r="O364" i="3"/>
  <c r="R364" i="3" s="1"/>
  <c r="Z364" i="3" s="1"/>
  <c r="M365" i="3"/>
  <c r="N365" i="3"/>
  <c r="L366" i="3"/>
  <c r="S364" i="3"/>
  <c r="T364" i="3" s="1"/>
  <c r="W364" i="3"/>
  <c r="AC363" i="3"/>
  <c r="AC364" i="3"/>
  <c r="AH366" i="3"/>
  <c r="AJ362" i="3"/>
  <c r="H368" i="3"/>
  <c r="AQ368" i="3"/>
  <c r="AE368" i="3"/>
  <c r="F369" i="3"/>
  <c r="AB369" i="3" s="1"/>
  <c r="AN368" i="3"/>
  <c r="AO368" i="3" s="1"/>
  <c r="AG367" i="3"/>
  <c r="AF367" i="3"/>
  <c r="AR372" i="8"/>
  <c r="AK372" i="8"/>
  <c r="AL372" i="8"/>
  <c r="AM372" i="8"/>
  <c r="AN372" i="8"/>
  <c r="AP372" i="8"/>
  <c r="AQ372" i="8"/>
  <c r="AH372" i="8"/>
  <c r="AI372" i="8"/>
  <c r="AJ372" i="8"/>
  <c r="U371" i="8"/>
  <c r="AO371" i="8" s="1"/>
  <c r="Q371" i="8"/>
  <c r="R371" i="8"/>
  <c r="P371" i="8"/>
  <c r="S371" i="8"/>
  <c r="V370" i="8"/>
  <c r="X370" i="8" s="1"/>
  <c r="B378" i="8"/>
  <c r="K373" i="8"/>
  <c r="L373" i="8" s="1"/>
  <c r="G373" i="8" s="1"/>
  <c r="H373" i="8" s="1"/>
  <c r="N373" i="8"/>
  <c r="AS372" i="8"/>
  <c r="AV372" i="8" s="1"/>
  <c r="O372" i="8"/>
  <c r="D375" i="8"/>
  <c r="J374" i="8"/>
  <c r="AG369" i="8"/>
  <c r="AC369" i="8"/>
  <c r="AD369" i="8" s="1"/>
  <c r="AF369" i="8"/>
  <c r="AT369" i="8" s="1"/>
  <c r="AU369" i="8" s="1"/>
  <c r="Z369" i="8"/>
  <c r="F375" i="8"/>
  <c r="I873" i="9"/>
  <c r="J873" i="9" s="1"/>
  <c r="K873" i="9"/>
  <c r="L873" i="9" s="1"/>
  <c r="O870" i="9"/>
  <c r="Q870" i="9" s="1"/>
  <c r="P870" i="9"/>
  <c r="R870" i="9" s="1"/>
  <c r="I872" i="9"/>
  <c r="J872" i="9" s="1"/>
  <c r="K872" i="9"/>
  <c r="L872" i="9" s="1"/>
  <c r="C874" i="9"/>
  <c r="D874" i="9" s="1"/>
  <c r="G874" i="9" s="1"/>
  <c r="A875" i="9"/>
  <c r="E874" i="9"/>
  <c r="F874" i="9" s="1"/>
  <c r="P871" i="9"/>
  <c r="R871" i="9" s="1"/>
  <c r="I368" i="3" l="1"/>
  <c r="AI368" i="3"/>
  <c r="AT361" i="3"/>
  <c r="AR361" i="3"/>
  <c r="AS361" i="3" s="1"/>
  <c r="AP361" i="3"/>
  <c r="U364" i="3"/>
  <c r="V364" i="3" s="1"/>
  <c r="M366" i="3"/>
  <c r="N366" i="3"/>
  <c r="W363" i="3"/>
  <c r="S363" i="3"/>
  <c r="T363" i="3" s="1"/>
  <c r="L367" i="3"/>
  <c r="O365" i="3"/>
  <c r="R365" i="3" s="1"/>
  <c r="Z365" i="3" s="1"/>
  <c r="AT362" i="3"/>
  <c r="AP362" i="3"/>
  <c r="AR362" i="3"/>
  <c r="AS362" i="3" s="1"/>
  <c r="AH367" i="3"/>
  <c r="AQ369" i="3"/>
  <c r="AN369" i="3"/>
  <c r="AO369" i="3" s="1"/>
  <c r="F370" i="3"/>
  <c r="AB370" i="3" s="1"/>
  <c r="H369" i="3"/>
  <c r="AE369" i="3"/>
  <c r="AG368" i="3"/>
  <c r="AF368" i="3"/>
  <c r="AH373" i="8"/>
  <c r="AI373" i="8"/>
  <c r="AJ373" i="8"/>
  <c r="AM373" i="8"/>
  <c r="AP373" i="8"/>
  <c r="AK373" i="8"/>
  <c r="AL373" i="8"/>
  <c r="AQ373" i="8"/>
  <c r="AR373" i="8"/>
  <c r="AN373" i="8"/>
  <c r="AS373" i="8"/>
  <c r="AV373" i="8"/>
  <c r="R372" i="8"/>
  <c r="U372" i="8"/>
  <c r="AO372" i="8" s="1"/>
  <c r="S372" i="8"/>
  <c r="Q372" i="8"/>
  <c r="P372" i="8"/>
  <c r="F376" i="8"/>
  <c r="O373" i="8"/>
  <c r="K374" i="8"/>
  <c r="L374" i="8" s="1"/>
  <c r="G374" i="8" s="1"/>
  <c r="H374" i="8" s="1"/>
  <c r="N374" i="8"/>
  <c r="B379" i="8"/>
  <c r="D376" i="8"/>
  <c r="J375" i="8"/>
  <c r="V371" i="8"/>
  <c r="X371" i="8" s="1"/>
  <c r="I874" i="9"/>
  <c r="J874" i="9" s="1"/>
  <c r="K874" i="9"/>
  <c r="L874" i="9" s="1"/>
  <c r="E875" i="9"/>
  <c r="F875" i="9" s="1"/>
  <c r="C875" i="9"/>
  <c r="D875" i="9" s="1"/>
  <c r="G875" i="9" s="1"/>
  <c r="A876" i="9"/>
  <c r="N872" i="9"/>
  <c r="N873" i="9"/>
  <c r="I369" i="3" l="1"/>
  <c r="AI369" i="3"/>
  <c r="AD364" i="3"/>
  <c r="AJ364" i="3" s="1"/>
  <c r="O366" i="3"/>
  <c r="R366" i="3" s="1"/>
  <c r="U363" i="3"/>
  <c r="V363" i="3" s="1"/>
  <c r="N367" i="3"/>
  <c r="M367" i="3"/>
  <c r="AH368" i="3"/>
  <c r="L368" i="3"/>
  <c r="AF369" i="3"/>
  <c r="AG369" i="3"/>
  <c r="F371" i="3"/>
  <c r="AB371" i="3" s="1"/>
  <c r="AE370" i="3"/>
  <c r="H370" i="3"/>
  <c r="AN370" i="3"/>
  <c r="AO370" i="3" s="1"/>
  <c r="AQ370" i="3"/>
  <c r="AP374" i="8"/>
  <c r="AQ374" i="8"/>
  <c r="AR374" i="8"/>
  <c r="AH374" i="8"/>
  <c r="AI374" i="8"/>
  <c r="AJ374" i="8"/>
  <c r="AK374" i="8"/>
  <c r="AL374" i="8"/>
  <c r="AM374" i="8"/>
  <c r="AN374" i="8"/>
  <c r="V372" i="8"/>
  <c r="X372" i="8" s="1"/>
  <c r="B380" i="8"/>
  <c r="O374" i="8"/>
  <c r="K375" i="8"/>
  <c r="L375" i="8" s="1"/>
  <c r="G375" i="8" s="1"/>
  <c r="H375" i="8" s="1"/>
  <c r="N375" i="8"/>
  <c r="D377" i="8"/>
  <c r="J376" i="8"/>
  <c r="F377" i="8"/>
  <c r="AS374" i="8"/>
  <c r="AV374" i="8" s="1"/>
  <c r="Q373" i="8"/>
  <c r="P373" i="8"/>
  <c r="R373" i="8"/>
  <c r="S373" i="8"/>
  <c r="U373" i="8"/>
  <c r="AO373" i="8" s="1"/>
  <c r="AF370" i="8"/>
  <c r="AT370" i="8" s="1"/>
  <c r="AU370" i="8" s="1"/>
  <c r="AC370" i="8"/>
  <c r="AD370" i="8" s="1"/>
  <c r="Z370" i="8"/>
  <c r="AG370" i="8"/>
  <c r="I875" i="9"/>
  <c r="J875" i="9" s="1"/>
  <c r="K875" i="9"/>
  <c r="L875" i="9" s="1"/>
  <c r="O873" i="9"/>
  <c r="Q873" i="9" s="1"/>
  <c r="P873" i="9"/>
  <c r="R873" i="9" s="1"/>
  <c r="P872" i="9"/>
  <c r="R872" i="9" s="1"/>
  <c r="O872" i="9"/>
  <c r="Q872" i="9" s="1"/>
  <c r="E876" i="9"/>
  <c r="F876" i="9" s="1"/>
  <c r="C876" i="9"/>
  <c r="D876" i="9" s="1"/>
  <c r="A877" i="9"/>
  <c r="N874" i="9"/>
  <c r="I370" i="3" l="1"/>
  <c r="AI370" i="3"/>
  <c r="AT364" i="3"/>
  <c r="AP364" i="3"/>
  <c r="AD363" i="3"/>
  <c r="AJ363" i="3" s="1"/>
  <c r="AC366" i="3"/>
  <c r="Z366" i="3"/>
  <c r="O367" i="3"/>
  <c r="R367" i="3" s="1"/>
  <c r="Z367" i="3" s="1"/>
  <c r="N368" i="3"/>
  <c r="M368" i="3"/>
  <c r="S365" i="3"/>
  <c r="W365" i="3"/>
  <c r="AC365" i="3"/>
  <c r="S366" i="3"/>
  <c r="W366" i="3"/>
  <c r="AH369" i="3"/>
  <c r="F372" i="3"/>
  <c r="AB372" i="3" s="1"/>
  <c r="AE371" i="3"/>
  <c r="H371" i="3"/>
  <c r="AN371" i="3"/>
  <c r="AO371" i="3" s="1"/>
  <c r="AQ371" i="3"/>
  <c r="L369" i="3"/>
  <c r="AG370" i="3"/>
  <c r="AF370" i="3"/>
  <c r="AH375" i="8"/>
  <c r="AK375" i="8"/>
  <c r="AM375" i="8"/>
  <c r="AN375" i="8"/>
  <c r="AI375" i="8"/>
  <c r="AJ375" i="8"/>
  <c r="AL375" i="8"/>
  <c r="AP375" i="8"/>
  <c r="AQ375" i="8"/>
  <c r="AR375" i="8"/>
  <c r="AS375" i="8"/>
  <c r="AV375" i="8" s="1"/>
  <c r="K376" i="8"/>
  <c r="L376" i="8" s="1"/>
  <c r="G376" i="8" s="1"/>
  <c r="H376" i="8" s="1"/>
  <c r="N376" i="8"/>
  <c r="F378" i="8"/>
  <c r="D378" i="8"/>
  <c r="J377" i="8"/>
  <c r="B381" i="8"/>
  <c r="V373" i="8"/>
  <c r="X373" i="8" s="1"/>
  <c r="O375" i="8"/>
  <c r="P374" i="8"/>
  <c r="U374" i="8"/>
  <c r="AO374" i="8" s="1"/>
  <c r="S374" i="8"/>
  <c r="Q374" i="8"/>
  <c r="R374" i="8"/>
  <c r="AF371" i="8"/>
  <c r="AT371" i="8" s="1"/>
  <c r="AU371" i="8" s="1"/>
  <c r="Z371" i="8"/>
  <c r="AG371" i="8"/>
  <c r="AC371" i="8"/>
  <c r="AD371" i="8" s="1"/>
  <c r="G876" i="9"/>
  <c r="O874" i="9"/>
  <c r="Q874" i="9" s="1"/>
  <c r="P874" i="9"/>
  <c r="R874" i="9" s="1"/>
  <c r="C877" i="9"/>
  <c r="D877" i="9" s="1"/>
  <c r="G877" i="9" s="1"/>
  <c r="E877" i="9"/>
  <c r="F877" i="9" s="1"/>
  <c r="A878" i="9"/>
  <c r="N875" i="9"/>
  <c r="I371" i="3" l="1"/>
  <c r="AI371" i="3"/>
  <c r="AR364" i="3"/>
  <c r="AS364" i="3" s="1"/>
  <c r="AR363" i="3"/>
  <c r="AS363" i="3" s="1"/>
  <c r="AP363" i="3"/>
  <c r="AT363" i="3"/>
  <c r="L370" i="3"/>
  <c r="M369" i="3"/>
  <c r="N369" i="3"/>
  <c r="O368" i="3"/>
  <c r="R368" i="3" s="1"/>
  <c r="Z368" i="3" s="1"/>
  <c r="T365" i="3"/>
  <c r="U365" i="3"/>
  <c r="S367" i="3"/>
  <c r="T367" i="3" s="1"/>
  <c r="W367" i="3"/>
  <c r="AC367" i="3"/>
  <c r="T366" i="3"/>
  <c r="U366" i="3"/>
  <c r="AH370" i="3"/>
  <c r="AF371" i="3"/>
  <c r="AG371" i="3"/>
  <c r="H372" i="3"/>
  <c r="AQ372" i="3"/>
  <c r="F373" i="3"/>
  <c r="AB373" i="3" s="1"/>
  <c r="AN372" i="3"/>
  <c r="AO372" i="3" s="1"/>
  <c r="AE372" i="3"/>
  <c r="AN376" i="8"/>
  <c r="AP376" i="8"/>
  <c r="AQ376" i="8"/>
  <c r="AH376" i="8"/>
  <c r="AI376" i="8"/>
  <c r="AK376" i="8"/>
  <c r="AL376" i="8"/>
  <c r="AM376" i="8"/>
  <c r="AR376" i="8"/>
  <c r="AJ376" i="8"/>
  <c r="O376" i="8"/>
  <c r="P376" i="8" s="1"/>
  <c r="K377" i="8"/>
  <c r="L377" i="8" s="1"/>
  <c r="G377" i="8" s="1"/>
  <c r="H377" i="8" s="1"/>
  <c r="N377" i="8"/>
  <c r="F379" i="8"/>
  <c r="V374" i="8"/>
  <c r="X374" i="8" s="1"/>
  <c r="D379" i="8"/>
  <c r="J378" i="8"/>
  <c r="AS376" i="8"/>
  <c r="AV376" i="8" s="1"/>
  <c r="U375" i="8"/>
  <c r="AO375" i="8" s="1"/>
  <c r="R375" i="8"/>
  <c r="S375" i="8"/>
  <c r="Q375" i="8"/>
  <c r="P375" i="8"/>
  <c r="AF372" i="8"/>
  <c r="AT372" i="8" s="1"/>
  <c r="AU372" i="8" s="1"/>
  <c r="Z372" i="8"/>
  <c r="AC372" i="8"/>
  <c r="AD372" i="8" s="1"/>
  <c r="AG372" i="8"/>
  <c r="B382" i="8"/>
  <c r="I877" i="9"/>
  <c r="J877" i="9" s="1"/>
  <c r="K877" i="9"/>
  <c r="L877" i="9" s="1"/>
  <c r="O875" i="9"/>
  <c r="Q875" i="9" s="1"/>
  <c r="P875" i="9"/>
  <c r="R875" i="9" s="1"/>
  <c r="E878" i="9"/>
  <c r="F878" i="9" s="1"/>
  <c r="C878" i="9"/>
  <c r="D878" i="9" s="1"/>
  <c r="G878" i="9" s="1"/>
  <c r="A879" i="9"/>
  <c r="I876" i="9"/>
  <c r="J876" i="9" s="1"/>
  <c r="N876" i="9" s="1"/>
  <c r="K876" i="9"/>
  <c r="L876" i="9" s="1"/>
  <c r="I372" i="3" l="1"/>
  <c r="AI372" i="3"/>
  <c r="U367" i="3"/>
  <c r="V367" i="3" s="1"/>
  <c r="AD367" i="3" s="1"/>
  <c r="V365" i="3"/>
  <c r="N370" i="3"/>
  <c r="M370" i="3"/>
  <c r="V366" i="3"/>
  <c r="AD366" i="3" s="1"/>
  <c r="W368" i="3"/>
  <c r="S368" i="3"/>
  <c r="L371" i="3"/>
  <c r="AC368" i="3"/>
  <c r="AH371" i="3"/>
  <c r="F374" i="3"/>
  <c r="AB374" i="3" s="1"/>
  <c r="AQ373" i="3"/>
  <c r="H373" i="3"/>
  <c r="AE373" i="3"/>
  <c r="AN373" i="3"/>
  <c r="AO373" i="3" s="1"/>
  <c r="AF372" i="3"/>
  <c r="AG372" i="3"/>
  <c r="O369" i="3"/>
  <c r="R369" i="3" s="1"/>
  <c r="Z369" i="3" s="1"/>
  <c r="S376" i="8"/>
  <c r="U376" i="8"/>
  <c r="AO376" i="8" s="1"/>
  <c r="Q376" i="8"/>
  <c r="R376" i="8"/>
  <c r="AI377" i="8"/>
  <c r="AK377" i="8"/>
  <c r="AL377" i="8"/>
  <c r="AQ377" i="8"/>
  <c r="AR377" i="8"/>
  <c r="AH377" i="8"/>
  <c r="AJ377" i="8"/>
  <c r="AM377" i="8"/>
  <c r="AN377" i="8"/>
  <c r="AP377" i="8"/>
  <c r="AS377" i="8"/>
  <c r="AV377" i="8" s="1"/>
  <c r="K378" i="8"/>
  <c r="L378" i="8" s="1"/>
  <c r="G378" i="8" s="1"/>
  <c r="H378" i="8" s="1"/>
  <c r="N378" i="8"/>
  <c r="V375" i="8"/>
  <c r="X375" i="8" s="1"/>
  <c r="O377" i="8"/>
  <c r="AG373" i="8"/>
  <c r="AC373" i="8"/>
  <c r="AD373" i="8" s="1"/>
  <c r="AF373" i="8"/>
  <c r="AT373" i="8" s="1"/>
  <c r="AU373" i="8" s="1"/>
  <c r="Z373" i="8"/>
  <c r="D380" i="8"/>
  <c r="J379" i="8"/>
  <c r="F380" i="8"/>
  <c r="B383" i="8"/>
  <c r="V376" i="8"/>
  <c r="X376" i="8" s="1"/>
  <c r="P876" i="9"/>
  <c r="R876" i="9" s="1"/>
  <c r="O876" i="9"/>
  <c r="Q876" i="9" s="1"/>
  <c r="C879" i="9"/>
  <c r="D879" i="9" s="1"/>
  <c r="G879" i="9" s="1"/>
  <c r="E879" i="9"/>
  <c r="F879" i="9" s="1"/>
  <c r="A880" i="9"/>
  <c r="I878" i="9"/>
  <c r="J878" i="9" s="1"/>
  <c r="K878" i="9"/>
  <c r="L878" i="9" s="1"/>
  <c r="N877" i="9"/>
  <c r="I373" i="3" l="1"/>
  <c r="AI373" i="3"/>
  <c r="AD365" i="3"/>
  <c r="AJ365" i="3" s="1"/>
  <c r="O370" i="3"/>
  <c r="R370" i="3" s="1"/>
  <c r="Z370" i="3" s="1"/>
  <c r="M371" i="3"/>
  <c r="N371" i="3"/>
  <c r="AJ366" i="3"/>
  <c r="AJ367" i="3"/>
  <c r="T368" i="3"/>
  <c r="U368" i="3"/>
  <c r="S370" i="3"/>
  <c r="T370" i="3" s="1"/>
  <c r="S369" i="3"/>
  <c r="T369" i="3" s="1"/>
  <c r="O371" i="3"/>
  <c r="R371" i="3" s="1"/>
  <c r="Z371" i="3" s="1"/>
  <c r="L372" i="3"/>
  <c r="AH372" i="3"/>
  <c r="AF373" i="3"/>
  <c r="AG373" i="3"/>
  <c r="AE374" i="3"/>
  <c r="H374" i="3"/>
  <c r="F375" i="3"/>
  <c r="AB375" i="3" s="1"/>
  <c r="AQ374" i="3"/>
  <c r="AN374" i="3"/>
  <c r="AO374" i="3" s="1"/>
  <c r="AL378" i="8"/>
  <c r="AM378" i="8"/>
  <c r="AN378" i="8"/>
  <c r="AR378" i="8"/>
  <c r="AH378" i="8"/>
  <c r="AI378" i="8"/>
  <c r="AJ378" i="8"/>
  <c r="AK378" i="8"/>
  <c r="AP378" i="8"/>
  <c r="AQ378" i="8"/>
  <c r="AS378" i="8"/>
  <c r="AV378" i="8" s="1"/>
  <c r="AC374" i="8"/>
  <c r="AD374" i="8" s="1"/>
  <c r="AF374" i="8"/>
  <c r="AT374" i="8" s="1"/>
  <c r="AU374" i="8" s="1"/>
  <c r="Z374" i="8"/>
  <c r="AG374" i="8"/>
  <c r="O378" i="8"/>
  <c r="F381" i="8"/>
  <c r="D381" i="8"/>
  <c r="J380" i="8"/>
  <c r="B384" i="8"/>
  <c r="K379" i="8"/>
  <c r="N379" i="8"/>
  <c r="L379" i="8"/>
  <c r="G379" i="8" s="1"/>
  <c r="H379" i="8" s="1"/>
  <c r="S377" i="8"/>
  <c r="U377" i="8"/>
  <c r="AO377" i="8" s="1"/>
  <c r="P377" i="8"/>
  <c r="R377" i="8"/>
  <c r="Q377" i="8"/>
  <c r="I879" i="9"/>
  <c r="J879" i="9" s="1"/>
  <c r="K879" i="9"/>
  <c r="L879" i="9" s="1"/>
  <c r="P877" i="9"/>
  <c r="R877" i="9" s="1"/>
  <c r="O877" i="9"/>
  <c r="Q877" i="9" s="1"/>
  <c r="N878" i="9"/>
  <c r="A881" i="9"/>
  <c r="E880" i="9"/>
  <c r="F880" i="9" s="1"/>
  <c r="C880" i="9"/>
  <c r="D880" i="9" s="1"/>
  <c r="G880" i="9" s="1"/>
  <c r="I374" i="3" l="1"/>
  <c r="AI374" i="3"/>
  <c r="AT365" i="3"/>
  <c r="AR365" i="3"/>
  <c r="AS365" i="3" s="1"/>
  <c r="AP365" i="3"/>
  <c r="N372" i="3"/>
  <c r="M372" i="3"/>
  <c r="V368" i="3"/>
  <c r="AD368" i="3" s="1"/>
  <c r="AJ368" i="3" s="1"/>
  <c r="AT367" i="3"/>
  <c r="AR367" i="3"/>
  <c r="AS367" i="3" s="1"/>
  <c r="AP367" i="3"/>
  <c r="AT366" i="3"/>
  <c r="AP366" i="3"/>
  <c r="AR366" i="3"/>
  <c r="AS366" i="3" s="1"/>
  <c r="W371" i="3"/>
  <c r="S371" i="3"/>
  <c r="T371" i="3" s="1"/>
  <c r="AC369" i="3"/>
  <c r="AC370" i="3"/>
  <c r="W369" i="3"/>
  <c r="W370" i="3"/>
  <c r="AC371" i="3"/>
  <c r="U370" i="3"/>
  <c r="V370" i="3" s="1"/>
  <c r="U369" i="3"/>
  <c r="V369" i="3" s="1"/>
  <c r="AH373" i="3"/>
  <c r="H375" i="3"/>
  <c r="AN375" i="3"/>
  <c r="AO375" i="3" s="1"/>
  <c r="AQ375" i="3"/>
  <c r="F376" i="3"/>
  <c r="AB376" i="3" s="1"/>
  <c r="AE375" i="3"/>
  <c r="AG374" i="3"/>
  <c r="AF374" i="3"/>
  <c r="L373" i="3"/>
  <c r="AI379" i="8"/>
  <c r="AJ379" i="8"/>
  <c r="AH379" i="8"/>
  <c r="AL379" i="8"/>
  <c r="AM379" i="8"/>
  <c r="AN379" i="8"/>
  <c r="AP379" i="8"/>
  <c r="AQ379" i="8"/>
  <c r="AR379" i="8"/>
  <c r="AK379" i="8"/>
  <c r="AS379" i="8"/>
  <c r="AV379" i="8" s="1"/>
  <c r="S378" i="8"/>
  <c r="R378" i="8"/>
  <c r="P378" i="8"/>
  <c r="Q378" i="8"/>
  <c r="U378" i="8"/>
  <c r="AO378" i="8" s="1"/>
  <c r="V377" i="8"/>
  <c r="X377" i="8" s="1"/>
  <c r="AF376" i="8"/>
  <c r="AT376" i="8" s="1"/>
  <c r="AU376" i="8" s="1"/>
  <c r="AG376" i="8"/>
  <c r="AC376" i="8"/>
  <c r="AD376" i="8" s="1"/>
  <c r="Z376" i="8"/>
  <c r="K380" i="8"/>
  <c r="L380" i="8" s="1"/>
  <c r="G380" i="8" s="1"/>
  <c r="H380" i="8" s="1"/>
  <c r="N380" i="8"/>
  <c r="D382" i="8"/>
  <c r="J381" i="8"/>
  <c r="F382" i="8"/>
  <c r="AF375" i="8"/>
  <c r="AT375" i="8" s="1"/>
  <c r="AU375" i="8" s="1"/>
  <c r="AG375" i="8"/>
  <c r="AC375" i="8"/>
  <c r="AD375" i="8" s="1"/>
  <c r="Z375" i="8"/>
  <c r="O379" i="8"/>
  <c r="B385" i="8"/>
  <c r="I880" i="9"/>
  <c r="J880" i="9" s="1"/>
  <c r="K880" i="9"/>
  <c r="L880" i="9" s="1"/>
  <c r="C881" i="9"/>
  <c r="D881" i="9" s="1"/>
  <c r="E881" i="9"/>
  <c r="F881" i="9" s="1"/>
  <c r="A882" i="9"/>
  <c r="O878" i="9"/>
  <c r="Q878" i="9" s="1"/>
  <c r="P878" i="9"/>
  <c r="R878" i="9" s="1"/>
  <c r="N879" i="9"/>
  <c r="I375" i="3" l="1"/>
  <c r="AI375" i="3"/>
  <c r="AD369" i="3"/>
  <c r="AD370" i="3"/>
  <c r="AJ370" i="3" s="1"/>
  <c r="N373" i="3"/>
  <c r="M373" i="3"/>
  <c r="O372" i="3"/>
  <c r="AP368" i="3"/>
  <c r="AR368" i="3"/>
  <c r="AS368" i="3" s="1"/>
  <c r="AT368" i="3"/>
  <c r="U371" i="3"/>
  <c r="V371" i="3" s="1"/>
  <c r="AH374" i="3"/>
  <c r="AJ369" i="3"/>
  <c r="L374" i="3"/>
  <c r="AE376" i="3"/>
  <c r="H376" i="3"/>
  <c r="F377" i="3"/>
  <c r="AB377" i="3" s="1"/>
  <c r="AN376" i="3"/>
  <c r="AO376" i="3" s="1"/>
  <c r="AQ376" i="3"/>
  <c r="AG375" i="3"/>
  <c r="AF375" i="3"/>
  <c r="AJ380" i="8"/>
  <c r="AK380" i="8"/>
  <c r="AL380" i="8"/>
  <c r="AM380" i="8"/>
  <c r="AP380" i="8"/>
  <c r="AR380" i="8"/>
  <c r="AQ380" i="8"/>
  <c r="AH380" i="8"/>
  <c r="AI380" i="8"/>
  <c r="AN380" i="8"/>
  <c r="O380" i="8"/>
  <c r="V378" i="8"/>
  <c r="X378" i="8" s="1"/>
  <c r="R380" i="8"/>
  <c r="Q380" i="8"/>
  <c r="P380" i="8"/>
  <c r="S380" i="8"/>
  <c r="U380" i="8"/>
  <c r="AO380" i="8" s="1"/>
  <c r="F383" i="8"/>
  <c r="K381" i="8"/>
  <c r="L381" i="8" s="1"/>
  <c r="G381" i="8" s="1"/>
  <c r="H381" i="8" s="1"/>
  <c r="N381" i="8"/>
  <c r="D383" i="8"/>
  <c r="J382" i="8"/>
  <c r="AS380" i="8"/>
  <c r="AV380" i="8" s="1"/>
  <c r="B386" i="8"/>
  <c r="Q379" i="8"/>
  <c r="S379" i="8"/>
  <c r="R379" i="8"/>
  <c r="P379" i="8"/>
  <c r="U379" i="8"/>
  <c r="AO379" i="8" s="1"/>
  <c r="O879" i="9"/>
  <c r="Q879" i="9" s="1"/>
  <c r="P879" i="9"/>
  <c r="R879" i="9" s="1"/>
  <c r="E882" i="9"/>
  <c r="F882" i="9" s="1"/>
  <c r="C882" i="9"/>
  <c r="D882" i="9" s="1"/>
  <c r="A883" i="9"/>
  <c r="G881" i="9"/>
  <c r="N880" i="9"/>
  <c r="I376" i="3" l="1"/>
  <c r="AI376" i="3"/>
  <c r="AD371" i="3"/>
  <c r="AJ371" i="3" s="1"/>
  <c r="N374" i="3"/>
  <c r="M374" i="3"/>
  <c r="R372" i="3"/>
  <c r="AP369" i="3"/>
  <c r="AR369" i="3"/>
  <c r="AS369" i="3" s="1"/>
  <c r="AT369" i="3"/>
  <c r="AT370" i="3"/>
  <c r="AP370" i="3"/>
  <c r="AR370" i="3"/>
  <c r="AS370" i="3" s="1"/>
  <c r="AH375" i="3"/>
  <c r="AG376" i="3"/>
  <c r="AF376" i="3"/>
  <c r="O373" i="3"/>
  <c r="R373" i="3" s="1"/>
  <c r="Z373" i="3" s="1"/>
  <c r="F378" i="3"/>
  <c r="AB378" i="3" s="1"/>
  <c r="AE377" i="3"/>
  <c r="AN377" i="3"/>
  <c r="AO377" i="3" s="1"/>
  <c r="H377" i="3"/>
  <c r="AQ377" i="3"/>
  <c r="L375" i="3"/>
  <c r="AH381" i="8"/>
  <c r="AI381" i="8"/>
  <c r="AJ381" i="8"/>
  <c r="AK381" i="8"/>
  <c r="AL381" i="8"/>
  <c r="AM381" i="8"/>
  <c r="AN381" i="8"/>
  <c r="AQ381" i="8"/>
  <c r="AR381" i="8"/>
  <c r="AP381" i="8"/>
  <c r="AS381" i="8"/>
  <c r="AV381" i="8"/>
  <c r="B387" i="8"/>
  <c r="K382" i="8"/>
  <c r="L382" i="8" s="1"/>
  <c r="G382" i="8" s="1"/>
  <c r="H382" i="8" s="1"/>
  <c r="N382" i="8"/>
  <c r="F384" i="8"/>
  <c r="O381" i="8"/>
  <c r="AG377" i="8"/>
  <c r="Z377" i="8"/>
  <c r="AC377" i="8"/>
  <c r="AD377" i="8" s="1"/>
  <c r="AF377" i="8"/>
  <c r="AT377" i="8" s="1"/>
  <c r="AU377" i="8" s="1"/>
  <c r="D384" i="8"/>
  <c r="J383" i="8"/>
  <c r="V380" i="8"/>
  <c r="X380" i="8" s="1"/>
  <c r="V379" i="8"/>
  <c r="X379" i="8" s="1"/>
  <c r="P880" i="9"/>
  <c r="R880" i="9" s="1"/>
  <c r="O880" i="9"/>
  <c r="Q880" i="9" s="1"/>
  <c r="K881" i="9"/>
  <c r="L881" i="9" s="1"/>
  <c r="I881" i="9"/>
  <c r="J881" i="9" s="1"/>
  <c r="N881" i="9" s="1"/>
  <c r="E883" i="9"/>
  <c r="F883" i="9" s="1"/>
  <c r="A884" i="9"/>
  <c r="C883" i="9"/>
  <c r="D883" i="9" s="1"/>
  <c r="G883" i="9" s="1"/>
  <c r="G882" i="9"/>
  <c r="I377" i="3" l="1"/>
  <c r="AI377" i="3"/>
  <c r="AP371" i="3"/>
  <c r="AT371" i="3"/>
  <c r="AR371" i="3"/>
  <c r="AS371" i="3" s="1"/>
  <c r="AC372" i="3"/>
  <c r="Z372" i="3"/>
  <c r="W372" i="3"/>
  <c r="S372" i="3"/>
  <c r="N375" i="3"/>
  <c r="M375" i="3"/>
  <c r="AH376" i="3"/>
  <c r="AC373" i="3"/>
  <c r="L376" i="3"/>
  <c r="AQ378" i="3"/>
  <c r="H378" i="3"/>
  <c r="AN378" i="3"/>
  <c r="AO378" i="3" s="1"/>
  <c r="AE378" i="3"/>
  <c r="F379" i="3"/>
  <c r="AB379" i="3" s="1"/>
  <c r="S373" i="3"/>
  <c r="T373" i="3" s="1"/>
  <c r="W373" i="3"/>
  <c r="O374" i="3"/>
  <c r="R374" i="3" s="1"/>
  <c r="Z374" i="3" s="1"/>
  <c r="AG377" i="3"/>
  <c r="AF377" i="3"/>
  <c r="AH382" i="8"/>
  <c r="AI382" i="8"/>
  <c r="AJ382" i="8"/>
  <c r="AK382" i="8"/>
  <c r="AN382" i="8"/>
  <c r="AP382" i="8"/>
  <c r="AQ382" i="8"/>
  <c r="AL382" i="8"/>
  <c r="AM382" i="8"/>
  <c r="AR382" i="8"/>
  <c r="O382" i="8"/>
  <c r="Q382" i="8" s="1"/>
  <c r="AS382" i="8"/>
  <c r="AV382" i="8" s="1"/>
  <c r="K383" i="8"/>
  <c r="L383" i="8" s="1"/>
  <c r="G383" i="8" s="1"/>
  <c r="H383" i="8" s="1"/>
  <c r="N383" i="8"/>
  <c r="F385" i="8"/>
  <c r="B388" i="8"/>
  <c r="P381" i="8"/>
  <c r="R381" i="8"/>
  <c r="S381" i="8"/>
  <c r="U381" i="8"/>
  <c r="AO381" i="8" s="1"/>
  <c r="Q381" i="8"/>
  <c r="AC378" i="8"/>
  <c r="AD378" i="8" s="1"/>
  <c r="AF378" i="8"/>
  <c r="AT378" i="8" s="1"/>
  <c r="AU378" i="8" s="1"/>
  <c r="AG378" i="8"/>
  <c r="Z378" i="8"/>
  <c r="D385" i="8"/>
  <c r="J384" i="8"/>
  <c r="I882" i="9"/>
  <c r="J882" i="9" s="1"/>
  <c r="K882" i="9"/>
  <c r="L882" i="9" s="1"/>
  <c r="O881" i="9"/>
  <c r="Q881" i="9" s="1"/>
  <c r="P881" i="9"/>
  <c r="R881" i="9" s="1"/>
  <c r="K883" i="9"/>
  <c r="L883" i="9" s="1"/>
  <c r="I883" i="9"/>
  <c r="J883" i="9" s="1"/>
  <c r="N883" i="9" s="1"/>
  <c r="C884" i="9"/>
  <c r="D884" i="9" s="1"/>
  <c r="A885" i="9"/>
  <c r="E884" i="9"/>
  <c r="F884" i="9" s="1"/>
  <c r="I378" i="3" l="1"/>
  <c r="AI378" i="3"/>
  <c r="P382" i="8"/>
  <c r="R382" i="8"/>
  <c r="L377" i="3"/>
  <c r="T372" i="3"/>
  <c r="U372" i="3"/>
  <c r="N376" i="3"/>
  <c r="M376" i="3"/>
  <c r="AC374" i="3"/>
  <c r="U373" i="3"/>
  <c r="V373" i="3" s="1"/>
  <c r="AD373" i="3" s="1"/>
  <c r="AH377" i="3"/>
  <c r="S374" i="3"/>
  <c r="T374" i="3" s="1"/>
  <c r="W374" i="3"/>
  <c r="O375" i="3"/>
  <c r="R375" i="3" s="1"/>
  <c r="Z375" i="3" s="1"/>
  <c r="AQ379" i="3"/>
  <c r="H379" i="3"/>
  <c r="F380" i="3"/>
  <c r="AB380" i="3" s="1"/>
  <c r="AE379" i="3"/>
  <c r="AN379" i="3"/>
  <c r="AO379" i="3" s="1"/>
  <c r="AF378" i="3"/>
  <c r="AG378" i="3"/>
  <c r="U382" i="8"/>
  <c r="AO382" i="8" s="1"/>
  <c r="S382" i="8"/>
  <c r="AQ383" i="8"/>
  <c r="AR383" i="8"/>
  <c r="AL383" i="8"/>
  <c r="AM383" i="8"/>
  <c r="AN383" i="8"/>
  <c r="AP383" i="8"/>
  <c r="AH383" i="8"/>
  <c r="AI383" i="8"/>
  <c r="AJ383" i="8"/>
  <c r="AK383" i="8"/>
  <c r="O383" i="8"/>
  <c r="P383" i="8" s="1"/>
  <c r="AG380" i="8"/>
  <c r="AF380" i="8"/>
  <c r="AT380" i="8" s="1"/>
  <c r="AU380" i="8" s="1"/>
  <c r="AC380" i="8"/>
  <c r="AD380" i="8" s="1"/>
  <c r="Z380" i="8"/>
  <c r="V381" i="8"/>
  <c r="X381" i="8" s="1"/>
  <c r="D386" i="8"/>
  <c r="J385" i="8"/>
  <c r="B389" i="8"/>
  <c r="AS383" i="8"/>
  <c r="AV383" i="8" s="1"/>
  <c r="Z379" i="8"/>
  <c r="AG379" i="8"/>
  <c r="AF379" i="8"/>
  <c r="AT379" i="8" s="1"/>
  <c r="AU379" i="8" s="1"/>
  <c r="AC379" i="8"/>
  <c r="AD379" i="8" s="1"/>
  <c r="V382" i="8"/>
  <c r="X382" i="8" s="1"/>
  <c r="K384" i="8"/>
  <c r="L384" i="8" s="1"/>
  <c r="G384" i="8" s="1"/>
  <c r="H384" i="8" s="1"/>
  <c r="N384" i="8"/>
  <c r="F386" i="8"/>
  <c r="C885" i="9"/>
  <c r="D885" i="9" s="1"/>
  <c r="E885" i="9"/>
  <c r="F885" i="9" s="1"/>
  <c r="A886" i="9"/>
  <c r="G884" i="9"/>
  <c r="O883" i="9"/>
  <c r="Q883" i="9" s="1"/>
  <c r="N882" i="9"/>
  <c r="I379" i="3" l="1"/>
  <c r="AI379" i="3"/>
  <c r="O376" i="3"/>
  <c r="R376" i="3" s="1"/>
  <c r="Z376" i="3" s="1"/>
  <c r="V372" i="3"/>
  <c r="N377" i="3"/>
  <c r="M377" i="3"/>
  <c r="W375" i="3"/>
  <c r="S376" i="3"/>
  <c r="T376" i="3" s="1"/>
  <c r="U374" i="3"/>
  <c r="V374" i="3" s="1"/>
  <c r="AD374" i="3" s="1"/>
  <c r="AJ373" i="3"/>
  <c r="AH378" i="3"/>
  <c r="AG379" i="3"/>
  <c r="AF379" i="3"/>
  <c r="L378" i="3"/>
  <c r="AN380" i="3"/>
  <c r="AO380" i="3" s="1"/>
  <c r="AQ380" i="3"/>
  <c r="AE380" i="3"/>
  <c r="H380" i="3"/>
  <c r="F381" i="3"/>
  <c r="AB381" i="3" s="1"/>
  <c r="R383" i="8"/>
  <c r="U383" i="8"/>
  <c r="AO383" i="8" s="1"/>
  <c r="S383" i="8"/>
  <c r="Q383" i="8"/>
  <c r="AH384" i="8"/>
  <c r="AI384" i="8"/>
  <c r="AL384" i="8"/>
  <c r="AN384" i="8"/>
  <c r="AJ384" i="8"/>
  <c r="AK384" i="8"/>
  <c r="AM384" i="8"/>
  <c r="AP384" i="8"/>
  <c r="AR384" i="8"/>
  <c r="AQ384" i="8"/>
  <c r="O384" i="8"/>
  <c r="U384" i="8" s="1"/>
  <c r="AO384" i="8" s="1"/>
  <c r="K385" i="8"/>
  <c r="L385" i="8" s="1"/>
  <c r="G385" i="8" s="1"/>
  <c r="H385" i="8" s="1"/>
  <c r="N385" i="8"/>
  <c r="F387" i="8"/>
  <c r="B390" i="8"/>
  <c r="D387" i="8"/>
  <c r="J386" i="8"/>
  <c r="AS384" i="8"/>
  <c r="AV384" i="8" s="1"/>
  <c r="O882" i="9"/>
  <c r="Q882" i="9" s="1"/>
  <c r="P882" i="9"/>
  <c r="R882" i="9" s="1"/>
  <c r="P883" i="9"/>
  <c r="R883" i="9" s="1"/>
  <c r="C886" i="9"/>
  <c r="D886" i="9" s="1"/>
  <c r="E886" i="9"/>
  <c r="F886" i="9" s="1"/>
  <c r="A887" i="9"/>
  <c r="I884" i="9"/>
  <c r="J884" i="9" s="1"/>
  <c r="K884" i="9"/>
  <c r="L884" i="9" s="1"/>
  <c r="G885" i="9"/>
  <c r="I380" i="3" l="1"/>
  <c r="AI380" i="3"/>
  <c r="AD372" i="3"/>
  <c r="AJ372" i="3" s="1"/>
  <c r="O377" i="3"/>
  <c r="R377" i="3" s="1"/>
  <c r="Z377" i="3" s="1"/>
  <c r="N378" i="3"/>
  <c r="M378" i="3"/>
  <c r="AH379" i="3"/>
  <c r="S375" i="3"/>
  <c r="T375" i="3" s="1"/>
  <c r="W376" i="3"/>
  <c r="AC376" i="3"/>
  <c r="AC375" i="3"/>
  <c r="S377" i="3"/>
  <c r="T377" i="3" s="1"/>
  <c r="AT373" i="3"/>
  <c r="AP373" i="3"/>
  <c r="AJ374" i="3"/>
  <c r="AG380" i="3"/>
  <c r="AF380" i="3"/>
  <c r="F382" i="3"/>
  <c r="AB382" i="3" s="1"/>
  <c r="AN381" i="3"/>
  <c r="AO381" i="3" s="1"/>
  <c r="AE381" i="3"/>
  <c r="AQ381" i="3"/>
  <c r="H381" i="3"/>
  <c r="L379" i="3"/>
  <c r="U376" i="3"/>
  <c r="V376" i="3" s="1"/>
  <c r="V383" i="8"/>
  <c r="X383" i="8" s="1"/>
  <c r="AP385" i="8"/>
  <c r="AQ385" i="8"/>
  <c r="AR385" i="8"/>
  <c r="AH385" i="8"/>
  <c r="AI385" i="8"/>
  <c r="AJ385" i="8"/>
  <c r="AK385" i="8"/>
  <c r="AL385" i="8"/>
  <c r="AM385" i="8"/>
  <c r="AN385" i="8"/>
  <c r="Q384" i="8"/>
  <c r="R384" i="8"/>
  <c r="S384" i="8"/>
  <c r="P384" i="8"/>
  <c r="D388" i="8"/>
  <c r="J387" i="8"/>
  <c r="F388" i="8"/>
  <c r="AS385" i="8"/>
  <c r="AV385" i="8" s="1"/>
  <c r="V384" i="8"/>
  <c r="X384" i="8" s="1"/>
  <c r="B391" i="8"/>
  <c r="O385" i="8"/>
  <c r="K386" i="8"/>
  <c r="L386" i="8" s="1"/>
  <c r="G386" i="8" s="1"/>
  <c r="H386" i="8" s="1"/>
  <c r="N386" i="8"/>
  <c r="AC381" i="8"/>
  <c r="AD381" i="8" s="1"/>
  <c r="AF381" i="8"/>
  <c r="AT381" i="8" s="1"/>
  <c r="AU381" i="8" s="1"/>
  <c r="AG381" i="8"/>
  <c r="Z381" i="8"/>
  <c r="AF382" i="8"/>
  <c r="AT382" i="8" s="1"/>
  <c r="AU382" i="8" s="1"/>
  <c r="AC382" i="8"/>
  <c r="AD382" i="8" s="1"/>
  <c r="AG382" i="8"/>
  <c r="Z382" i="8"/>
  <c r="I885" i="9"/>
  <c r="J885" i="9" s="1"/>
  <c r="K885" i="9"/>
  <c r="L885" i="9" s="1"/>
  <c r="N884" i="9"/>
  <c r="E887" i="9"/>
  <c r="F887" i="9" s="1"/>
  <c r="C887" i="9"/>
  <c r="D887" i="9" s="1"/>
  <c r="A888" i="9"/>
  <c r="G886" i="9"/>
  <c r="I381" i="3" l="1"/>
  <c r="AI381" i="3"/>
  <c r="AD376" i="3"/>
  <c r="AP372" i="3"/>
  <c r="AR372" i="3"/>
  <c r="AS372" i="3" s="1"/>
  <c r="AT372" i="3"/>
  <c r="AR373" i="3"/>
  <c r="AS373" i="3" s="1"/>
  <c r="AH380" i="3"/>
  <c r="U375" i="3"/>
  <c r="V375" i="3" s="1"/>
  <c r="AD375" i="3" s="1"/>
  <c r="N379" i="3"/>
  <c r="M379" i="3"/>
  <c r="AC377" i="3"/>
  <c r="W377" i="3"/>
  <c r="U377" i="3"/>
  <c r="V377" i="3" s="1"/>
  <c r="AD377" i="3" s="1"/>
  <c r="O378" i="3"/>
  <c r="R378" i="3" s="1"/>
  <c r="Z378" i="3" s="1"/>
  <c r="AP374" i="3"/>
  <c r="AT374" i="3"/>
  <c r="AR374" i="3"/>
  <c r="AS374" i="3" s="1"/>
  <c r="AJ375" i="3"/>
  <c r="AJ376" i="3"/>
  <c r="H382" i="3"/>
  <c r="AN382" i="3"/>
  <c r="AO382" i="3" s="1"/>
  <c r="F383" i="3"/>
  <c r="AB383" i="3" s="1"/>
  <c r="AQ382" i="3"/>
  <c r="AE382" i="3"/>
  <c r="AF381" i="3"/>
  <c r="AG381" i="3"/>
  <c r="L380" i="3"/>
  <c r="AJ386" i="8"/>
  <c r="AL386" i="8"/>
  <c r="AM386" i="8"/>
  <c r="AK386" i="8"/>
  <c r="AN386" i="8"/>
  <c r="AP386" i="8"/>
  <c r="AQ386" i="8"/>
  <c r="AR386" i="8"/>
  <c r="AH386" i="8"/>
  <c r="AI386" i="8"/>
  <c r="AS386" i="8"/>
  <c r="AV386" i="8"/>
  <c r="F389" i="8"/>
  <c r="R385" i="8"/>
  <c r="U385" i="8"/>
  <c r="AO385" i="8" s="1"/>
  <c r="S385" i="8"/>
  <c r="P385" i="8"/>
  <c r="Q385" i="8"/>
  <c r="AG383" i="8"/>
  <c r="AF383" i="8"/>
  <c r="AT383" i="8" s="1"/>
  <c r="AU383" i="8" s="1"/>
  <c r="AC383" i="8"/>
  <c r="AD383" i="8" s="1"/>
  <c r="Z383" i="8"/>
  <c r="D389" i="8"/>
  <c r="J388" i="8"/>
  <c r="O386" i="8"/>
  <c r="B392" i="8"/>
  <c r="K387" i="8"/>
  <c r="L387" i="8" s="1"/>
  <c r="G387" i="8" s="1"/>
  <c r="H387" i="8" s="1"/>
  <c r="N387" i="8"/>
  <c r="I886" i="9"/>
  <c r="J886" i="9" s="1"/>
  <c r="K886" i="9"/>
  <c r="L886" i="9" s="1"/>
  <c r="E888" i="9"/>
  <c r="F888" i="9" s="1"/>
  <c r="A889" i="9"/>
  <c r="C888" i="9"/>
  <c r="D888" i="9" s="1"/>
  <c r="G888" i="9" s="1"/>
  <c r="G887" i="9"/>
  <c r="O884" i="9"/>
  <c r="Q884" i="9" s="1"/>
  <c r="P884" i="9"/>
  <c r="R884" i="9" s="1"/>
  <c r="N885" i="9"/>
  <c r="I382" i="3" l="1"/>
  <c r="AI382" i="3"/>
  <c r="AJ377" i="3"/>
  <c r="N380" i="3"/>
  <c r="M380" i="3"/>
  <c r="AC378" i="3"/>
  <c r="AT376" i="3"/>
  <c r="AR376" i="3"/>
  <c r="AS376" i="3" s="1"/>
  <c r="AP376" i="3"/>
  <c r="AR377" i="3"/>
  <c r="AS377" i="3" s="1"/>
  <c r="AT377" i="3"/>
  <c r="AP377" i="3"/>
  <c r="AR375" i="3"/>
  <c r="AS375" i="3" s="1"/>
  <c r="AP375" i="3"/>
  <c r="AT375" i="3"/>
  <c r="AE383" i="3"/>
  <c r="F384" i="3"/>
  <c r="AB384" i="3" s="1"/>
  <c r="AN383" i="3"/>
  <c r="AO383" i="3" s="1"/>
  <c r="AQ383" i="3"/>
  <c r="H383" i="3"/>
  <c r="AG382" i="3"/>
  <c r="AF382" i="3"/>
  <c r="AH381" i="3"/>
  <c r="O379" i="3"/>
  <c r="R379" i="3" s="1"/>
  <c r="Z379" i="3" s="1"/>
  <c r="L381" i="3"/>
  <c r="AM387" i="8"/>
  <c r="AN387" i="8"/>
  <c r="AP387" i="8"/>
  <c r="AH387" i="8"/>
  <c r="AI387" i="8"/>
  <c r="AJ387" i="8"/>
  <c r="AL387" i="8"/>
  <c r="AQ387" i="8"/>
  <c r="AR387" i="8"/>
  <c r="AK387" i="8"/>
  <c r="AS387" i="8"/>
  <c r="AV387" i="8"/>
  <c r="D390" i="8"/>
  <c r="J389" i="8"/>
  <c r="V385" i="8"/>
  <c r="X385" i="8" s="1"/>
  <c r="O387" i="8"/>
  <c r="B393" i="8"/>
  <c r="AC384" i="8"/>
  <c r="AD384" i="8" s="1"/>
  <c r="AG384" i="8"/>
  <c r="AF384" i="8"/>
  <c r="AT384" i="8" s="1"/>
  <c r="AU384" i="8" s="1"/>
  <c r="Z384" i="8"/>
  <c r="U386" i="8"/>
  <c r="AO386" i="8" s="1"/>
  <c r="P386" i="8"/>
  <c r="S386" i="8"/>
  <c r="Q386" i="8"/>
  <c r="R386" i="8"/>
  <c r="K388" i="8"/>
  <c r="L388" i="8" s="1"/>
  <c r="G388" i="8" s="1"/>
  <c r="H388" i="8" s="1"/>
  <c r="N388" i="8"/>
  <c r="F390" i="8"/>
  <c r="O885" i="9"/>
  <c r="Q885" i="9" s="1"/>
  <c r="P885" i="9"/>
  <c r="R885" i="9" s="1"/>
  <c r="K887" i="9"/>
  <c r="L887" i="9" s="1"/>
  <c r="I887" i="9"/>
  <c r="J887" i="9" s="1"/>
  <c r="C889" i="9"/>
  <c r="D889" i="9" s="1"/>
  <c r="A890" i="9"/>
  <c r="E889" i="9"/>
  <c r="F889" i="9" s="1"/>
  <c r="I888" i="9"/>
  <c r="J888" i="9" s="1"/>
  <c r="K888" i="9"/>
  <c r="L888" i="9" s="1"/>
  <c r="N886" i="9"/>
  <c r="I383" i="3" l="1"/>
  <c r="AI383" i="3"/>
  <c r="N381" i="3"/>
  <c r="M381" i="3"/>
  <c r="AC379" i="3"/>
  <c r="S378" i="3"/>
  <c r="W378" i="3"/>
  <c r="AH382" i="3"/>
  <c r="S379" i="3"/>
  <c r="T379" i="3" s="1"/>
  <c r="W379" i="3"/>
  <c r="L382" i="3"/>
  <c r="AG383" i="3"/>
  <c r="AF383" i="3"/>
  <c r="AN384" i="3"/>
  <c r="AO384" i="3" s="1"/>
  <c r="AE384" i="3"/>
  <c r="AQ384" i="3"/>
  <c r="F385" i="3"/>
  <c r="AB385" i="3" s="1"/>
  <c r="H384" i="3"/>
  <c r="O380" i="3"/>
  <c r="R380" i="3" s="1"/>
  <c r="Z380" i="3" s="1"/>
  <c r="AH388" i="8"/>
  <c r="AJ388" i="8"/>
  <c r="AK388" i="8"/>
  <c r="AR388" i="8"/>
  <c r="AI388" i="8"/>
  <c r="AL388" i="8"/>
  <c r="AM388" i="8"/>
  <c r="AN388" i="8"/>
  <c r="AP388" i="8"/>
  <c r="AQ388" i="8"/>
  <c r="F391" i="8"/>
  <c r="D391" i="8"/>
  <c r="J390" i="8"/>
  <c r="O388" i="8"/>
  <c r="B394" i="8"/>
  <c r="P387" i="8"/>
  <c r="R387" i="8"/>
  <c r="U387" i="8"/>
  <c r="AO387" i="8" s="1"/>
  <c r="S387" i="8"/>
  <c r="Q387" i="8"/>
  <c r="AS388" i="8"/>
  <c r="AV388" i="8" s="1"/>
  <c r="K389" i="8"/>
  <c r="L389" i="8" s="1"/>
  <c r="G389" i="8" s="1"/>
  <c r="H389" i="8" s="1"/>
  <c r="N389" i="8"/>
  <c r="V386" i="8"/>
  <c r="X386" i="8" s="1"/>
  <c r="N888" i="9"/>
  <c r="E890" i="9"/>
  <c r="F890" i="9" s="1"/>
  <c r="C890" i="9"/>
  <c r="D890" i="9" s="1"/>
  <c r="G890" i="9" s="1"/>
  <c r="A891" i="9"/>
  <c r="O886" i="9"/>
  <c r="Q886" i="9" s="1"/>
  <c r="P886" i="9"/>
  <c r="R886" i="9" s="1"/>
  <c r="G889" i="9"/>
  <c r="N887" i="9"/>
  <c r="I384" i="3" l="1"/>
  <c r="AI384" i="3"/>
  <c r="N382" i="3"/>
  <c r="M382" i="3"/>
  <c r="AC380" i="3"/>
  <c r="T378" i="3"/>
  <c r="U378" i="3"/>
  <c r="U379" i="3"/>
  <c r="V379" i="3" s="1"/>
  <c r="O381" i="3"/>
  <c r="R381" i="3" s="1"/>
  <c r="Z381" i="3" s="1"/>
  <c r="AH383" i="3"/>
  <c r="AQ385" i="3"/>
  <c r="AN385" i="3"/>
  <c r="AO385" i="3" s="1"/>
  <c r="H385" i="3"/>
  <c r="F386" i="3"/>
  <c r="AB386" i="3" s="1"/>
  <c r="AE385" i="3"/>
  <c r="AG384" i="3"/>
  <c r="AF384" i="3"/>
  <c r="L383" i="3"/>
  <c r="S380" i="3"/>
  <c r="T380" i="3" s="1"/>
  <c r="W380" i="3"/>
  <c r="AL389" i="8"/>
  <c r="AM389" i="8"/>
  <c r="AN389" i="8"/>
  <c r="AQ389" i="8"/>
  <c r="AH389" i="8"/>
  <c r="AI389" i="8"/>
  <c r="AJ389" i="8"/>
  <c r="AK389" i="8"/>
  <c r="AP389" i="8"/>
  <c r="AR389" i="8"/>
  <c r="AS389" i="8"/>
  <c r="AV389" i="8" s="1"/>
  <c r="B395" i="8"/>
  <c r="S388" i="8"/>
  <c r="P388" i="8"/>
  <c r="U388" i="8"/>
  <c r="AO388" i="8" s="1"/>
  <c r="R388" i="8"/>
  <c r="Q388" i="8"/>
  <c r="AF385" i="8"/>
  <c r="AT385" i="8" s="1"/>
  <c r="AU385" i="8" s="1"/>
  <c r="AC385" i="8"/>
  <c r="AD385" i="8" s="1"/>
  <c r="Z385" i="8"/>
  <c r="AG385" i="8"/>
  <c r="F392" i="8"/>
  <c r="V387" i="8"/>
  <c r="X387" i="8" s="1"/>
  <c r="O389" i="8"/>
  <c r="K390" i="8"/>
  <c r="L390" i="8" s="1"/>
  <c r="G390" i="8" s="1"/>
  <c r="H390" i="8" s="1"/>
  <c r="N390" i="8"/>
  <c r="D392" i="8"/>
  <c r="J391" i="8"/>
  <c r="E891" i="9"/>
  <c r="F891" i="9" s="1"/>
  <c r="C891" i="9"/>
  <c r="D891" i="9" s="1"/>
  <c r="G891" i="9" s="1"/>
  <c r="A892" i="9"/>
  <c r="O887" i="9"/>
  <c r="Q887" i="9" s="1"/>
  <c r="P887" i="9"/>
  <c r="R887" i="9" s="1"/>
  <c r="I889" i="9"/>
  <c r="J889" i="9" s="1"/>
  <c r="K889" i="9"/>
  <c r="L889" i="9" s="1"/>
  <c r="I890" i="9"/>
  <c r="J890" i="9" s="1"/>
  <c r="N890" i="9" s="1"/>
  <c r="K890" i="9"/>
  <c r="L890" i="9" s="1"/>
  <c r="P888" i="9"/>
  <c r="R888" i="9" s="1"/>
  <c r="O888" i="9"/>
  <c r="Q888" i="9" s="1"/>
  <c r="I385" i="3" l="1"/>
  <c r="AI385" i="3"/>
  <c r="AD379" i="3"/>
  <c r="AJ379" i="3" s="1"/>
  <c r="V378" i="3"/>
  <c r="M383" i="3"/>
  <c r="N383" i="3"/>
  <c r="AH384" i="3"/>
  <c r="AG385" i="3"/>
  <c r="AF385" i="3"/>
  <c r="O382" i="3"/>
  <c r="R382" i="3" s="1"/>
  <c r="Z382" i="3" s="1"/>
  <c r="L384" i="3"/>
  <c r="F387" i="3"/>
  <c r="AB387" i="3" s="1"/>
  <c r="AE386" i="3"/>
  <c r="AN386" i="3"/>
  <c r="AO386" i="3" s="1"/>
  <c r="H386" i="3"/>
  <c r="AQ386" i="3"/>
  <c r="U380" i="3"/>
  <c r="V380" i="3" s="1"/>
  <c r="AD380" i="3" s="1"/>
  <c r="AH390" i="8"/>
  <c r="AI390" i="8"/>
  <c r="AJ390" i="8"/>
  <c r="AL390" i="8"/>
  <c r="AM390" i="8"/>
  <c r="AN390" i="8"/>
  <c r="AP390" i="8"/>
  <c r="AQ390" i="8"/>
  <c r="AR390" i="8"/>
  <c r="AK390" i="8"/>
  <c r="AS390" i="8"/>
  <c r="AV390" i="8" s="1"/>
  <c r="O390" i="8"/>
  <c r="V388" i="8"/>
  <c r="X388" i="8" s="1"/>
  <c r="Q389" i="8"/>
  <c r="S389" i="8"/>
  <c r="P389" i="8"/>
  <c r="R389" i="8"/>
  <c r="U389" i="8"/>
  <c r="AO389" i="8" s="1"/>
  <c r="B396" i="8"/>
  <c r="F393" i="8"/>
  <c r="K391" i="8"/>
  <c r="L391" i="8" s="1"/>
  <c r="G391" i="8" s="1"/>
  <c r="H391" i="8" s="1"/>
  <c r="N391" i="8"/>
  <c r="D393" i="8"/>
  <c r="J392" i="8"/>
  <c r="Z386" i="8"/>
  <c r="AC386" i="8"/>
  <c r="AD386" i="8" s="1"/>
  <c r="AG386" i="8"/>
  <c r="AF386" i="8"/>
  <c r="AT386" i="8" s="1"/>
  <c r="AU386" i="8" s="1"/>
  <c r="O890" i="9"/>
  <c r="Q890" i="9" s="1"/>
  <c r="A893" i="9"/>
  <c r="C892" i="9"/>
  <c r="D892" i="9" s="1"/>
  <c r="G892" i="9" s="1"/>
  <c r="E892" i="9"/>
  <c r="F892" i="9" s="1"/>
  <c r="N889" i="9"/>
  <c r="I891" i="9"/>
  <c r="J891" i="9" s="1"/>
  <c r="K891" i="9"/>
  <c r="L891" i="9" s="1"/>
  <c r="I386" i="3" l="1"/>
  <c r="AI386" i="3"/>
  <c r="AP379" i="3"/>
  <c r="AT379" i="3"/>
  <c r="AD378" i="3"/>
  <c r="AJ378" i="3" s="1"/>
  <c r="N384" i="3"/>
  <c r="M384" i="3"/>
  <c r="AC382" i="3"/>
  <c r="AH385" i="3"/>
  <c r="W381" i="3"/>
  <c r="S381" i="3"/>
  <c r="AC381" i="3"/>
  <c r="O383" i="3"/>
  <c r="R383" i="3" s="1"/>
  <c r="Z383" i="3" s="1"/>
  <c r="AJ380" i="3"/>
  <c r="AF386" i="3"/>
  <c r="AG386" i="3"/>
  <c r="AE387" i="3"/>
  <c r="AN387" i="3"/>
  <c r="AO387" i="3" s="1"/>
  <c r="H387" i="3"/>
  <c r="AQ387" i="3"/>
  <c r="F388" i="3"/>
  <c r="AB388" i="3" s="1"/>
  <c r="L385" i="3"/>
  <c r="AJ391" i="8"/>
  <c r="AK391" i="8"/>
  <c r="AL391" i="8"/>
  <c r="AQ391" i="8"/>
  <c r="AR391" i="8"/>
  <c r="AN391" i="8"/>
  <c r="AP391" i="8"/>
  <c r="AH391" i="8"/>
  <c r="AI391" i="8"/>
  <c r="AM391" i="8"/>
  <c r="AS391" i="8"/>
  <c r="AV391" i="8" s="1"/>
  <c r="D394" i="8"/>
  <c r="J393" i="8"/>
  <c r="V389" i="8"/>
  <c r="X389" i="8" s="1"/>
  <c r="O391" i="8"/>
  <c r="K392" i="8"/>
  <c r="L392" i="8" s="1"/>
  <c r="G392" i="8" s="1"/>
  <c r="H392" i="8" s="1"/>
  <c r="N392" i="8"/>
  <c r="AG387" i="8"/>
  <c r="AC387" i="8"/>
  <c r="AD387" i="8" s="1"/>
  <c r="AF387" i="8"/>
  <c r="AT387" i="8" s="1"/>
  <c r="AU387" i="8" s="1"/>
  <c r="Z387" i="8"/>
  <c r="F394" i="8"/>
  <c r="S390" i="8"/>
  <c r="R390" i="8"/>
  <c r="U390" i="8"/>
  <c r="AO390" i="8" s="1"/>
  <c r="Q390" i="8"/>
  <c r="P390" i="8"/>
  <c r="B397" i="8"/>
  <c r="I892" i="9"/>
  <c r="J892" i="9" s="1"/>
  <c r="K892" i="9"/>
  <c r="L892" i="9" s="1"/>
  <c r="N891" i="9"/>
  <c r="O889" i="9"/>
  <c r="Q889" i="9" s="1"/>
  <c r="P889" i="9"/>
  <c r="R889" i="9" s="1"/>
  <c r="C893" i="9"/>
  <c r="D893" i="9" s="1"/>
  <c r="E893" i="9"/>
  <c r="F893" i="9" s="1"/>
  <c r="A894" i="9"/>
  <c r="P890" i="9"/>
  <c r="R890" i="9" s="1"/>
  <c r="I387" i="3" l="1"/>
  <c r="AI387" i="3"/>
  <c r="AR379" i="3"/>
  <c r="AS379" i="3" s="1"/>
  <c r="AP378" i="3"/>
  <c r="AR378" i="3"/>
  <c r="AS378" i="3" s="1"/>
  <c r="AT378" i="3"/>
  <c r="M385" i="3"/>
  <c r="N385" i="3"/>
  <c r="W382" i="3"/>
  <c r="T381" i="3"/>
  <c r="U381" i="3"/>
  <c r="S382" i="3"/>
  <c r="T382" i="3" s="1"/>
  <c r="AR380" i="3"/>
  <c r="AS380" i="3" s="1"/>
  <c r="AT380" i="3"/>
  <c r="AP380" i="3"/>
  <c r="O384" i="3"/>
  <c r="R384" i="3" s="1"/>
  <c r="Z384" i="3" s="1"/>
  <c r="AG387" i="3"/>
  <c r="AF387" i="3"/>
  <c r="L386" i="3"/>
  <c r="AQ388" i="3"/>
  <c r="H388" i="3"/>
  <c r="AN388" i="3"/>
  <c r="AO388" i="3" s="1"/>
  <c r="F389" i="3"/>
  <c r="AB389" i="3" s="1"/>
  <c r="AE388" i="3"/>
  <c r="AH386" i="3"/>
  <c r="AH392" i="8"/>
  <c r="AI392" i="8"/>
  <c r="AJ392" i="8"/>
  <c r="AK392" i="8"/>
  <c r="AL392" i="8"/>
  <c r="AM392" i="8"/>
  <c r="AN392" i="8"/>
  <c r="AP392" i="8"/>
  <c r="AQ392" i="8"/>
  <c r="AR392" i="8"/>
  <c r="O392" i="8"/>
  <c r="R392" i="8" s="1"/>
  <c r="B398" i="8"/>
  <c r="V390" i="8"/>
  <c r="X390" i="8" s="1"/>
  <c r="K393" i="8"/>
  <c r="L393" i="8" s="1"/>
  <c r="G393" i="8" s="1"/>
  <c r="H393" i="8" s="1"/>
  <c r="N393" i="8"/>
  <c r="AS392" i="8"/>
  <c r="AV392" i="8" s="1"/>
  <c r="Q391" i="8"/>
  <c r="R391" i="8"/>
  <c r="U391" i="8"/>
  <c r="AO391" i="8" s="1"/>
  <c r="S391" i="8"/>
  <c r="P391" i="8"/>
  <c r="D395" i="8"/>
  <c r="J394" i="8"/>
  <c r="F395" i="8"/>
  <c r="Z388" i="8"/>
  <c r="AG388" i="8"/>
  <c r="AF388" i="8"/>
  <c r="AT388" i="8" s="1"/>
  <c r="AU388" i="8" s="1"/>
  <c r="AC388" i="8"/>
  <c r="AD388" i="8" s="1"/>
  <c r="C894" i="9"/>
  <c r="D894" i="9" s="1"/>
  <c r="E894" i="9"/>
  <c r="F894" i="9" s="1"/>
  <c r="A895" i="9"/>
  <c r="G893" i="9"/>
  <c r="O891" i="9"/>
  <c r="Q891" i="9" s="1"/>
  <c r="P891" i="9"/>
  <c r="R891" i="9" s="1"/>
  <c r="N892" i="9"/>
  <c r="I388" i="3" l="1"/>
  <c r="AI388" i="3"/>
  <c r="U382" i="3"/>
  <c r="V382" i="3" s="1"/>
  <c r="AD382" i="3" s="1"/>
  <c r="V381" i="3"/>
  <c r="AD381" i="3" s="1"/>
  <c r="AH387" i="3"/>
  <c r="M386" i="3"/>
  <c r="N386" i="3"/>
  <c r="AJ381" i="3"/>
  <c r="S383" i="3"/>
  <c r="W383" i="3"/>
  <c r="AC383" i="3"/>
  <c r="AJ382" i="3"/>
  <c r="O385" i="3"/>
  <c r="R385" i="3" s="1"/>
  <c r="Z385" i="3" s="1"/>
  <c r="AE389" i="3"/>
  <c r="F390" i="3"/>
  <c r="AB390" i="3" s="1"/>
  <c r="H389" i="3"/>
  <c r="AN389" i="3"/>
  <c r="AO389" i="3" s="1"/>
  <c r="AQ389" i="3"/>
  <c r="AF388" i="3"/>
  <c r="AG388" i="3"/>
  <c r="L387" i="3"/>
  <c r="U392" i="8"/>
  <c r="AO392" i="8" s="1"/>
  <c r="P392" i="8"/>
  <c r="AH393" i="8"/>
  <c r="AI393" i="8"/>
  <c r="AJ393" i="8"/>
  <c r="AM393" i="8"/>
  <c r="AP393" i="8"/>
  <c r="AK393" i="8"/>
  <c r="AL393" i="8"/>
  <c r="AN393" i="8"/>
  <c r="AQ393" i="8"/>
  <c r="AR393" i="8"/>
  <c r="S392" i="8"/>
  <c r="Q392" i="8"/>
  <c r="AS393" i="8"/>
  <c r="AV393" i="8"/>
  <c r="K394" i="8"/>
  <c r="L394" i="8" s="1"/>
  <c r="G394" i="8" s="1"/>
  <c r="H394" i="8" s="1"/>
  <c r="N394" i="8"/>
  <c r="D396" i="8"/>
  <c r="J395" i="8"/>
  <c r="AF389" i="8"/>
  <c r="AT389" i="8" s="1"/>
  <c r="AU389" i="8" s="1"/>
  <c r="AC389" i="8"/>
  <c r="AD389" i="8" s="1"/>
  <c r="AG389" i="8"/>
  <c r="Z389" i="8"/>
  <c r="V391" i="8"/>
  <c r="X391" i="8" s="1"/>
  <c r="O393" i="8"/>
  <c r="F396" i="8"/>
  <c r="B399" i="8"/>
  <c r="C895" i="9"/>
  <c r="D895" i="9" s="1"/>
  <c r="E895" i="9"/>
  <c r="F895" i="9" s="1"/>
  <c r="A896" i="9"/>
  <c r="P892" i="9"/>
  <c r="R892" i="9" s="1"/>
  <c r="O892" i="9"/>
  <c r="Q892" i="9" s="1"/>
  <c r="I893" i="9"/>
  <c r="J893" i="9" s="1"/>
  <c r="K893" i="9"/>
  <c r="L893" i="9" s="1"/>
  <c r="G894" i="9"/>
  <c r="I389" i="3" l="1"/>
  <c r="AI389" i="3"/>
  <c r="V392" i="8"/>
  <c r="X392" i="8" s="1"/>
  <c r="N387" i="3"/>
  <c r="M387" i="3"/>
  <c r="AT381" i="3"/>
  <c r="AR381" i="3"/>
  <c r="AS381" i="3" s="1"/>
  <c r="AP381" i="3"/>
  <c r="T383" i="3"/>
  <c r="U383" i="3"/>
  <c r="S385" i="3"/>
  <c r="T385" i="3" s="1"/>
  <c r="S384" i="3"/>
  <c r="W384" i="3"/>
  <c r="AC384" i="3"/>
  <c r="W385" i="3"/>
  <c r="AP382" i="3"/>
  <c r="AR382" i="3"/>
  <c r="AS382" i="3" s="1"/>
  <c r="AT382" i="3"/>
  <c r="U385" i="3"/>
  <c r="L388" i="3"/>
  <c r="O386" i="3"/>
  <c r="R386" i="3" s="1"/>
  <c r="Z386" i="3" s="1"/>
  <c r="AH388" i="3"/>
  <c r="AE390" i="3"/>
  <c r="AQ390" i="3"/>
  <c r="F391" i="3"/>
  <c r="AB391" i="3" s="1"/>
  <c r="H390" i="3"/>
  <c r="AN390" i="3"/>
  <c r="AO390" i="3" s="1"/>
  <c r="AG389" i="3"/>
  <c r="AF389" i="3"/>
  <c r="AQ394" i="8"/>
  <c r="AR394" i="8"/>
  <c r="AJ394" i="8"/>
  <c r="AK394" i="8"/>
  <c r="AL394" i="8"/>
  <c r="AM394" i="8"/>
  <c r="AN394" i="8"/>
  <c r="AP394" i="8"/>
  <c r="AH394" i="8"/>
  <c r="AI394" i="8"/>
  <c r="AS394" i="8"/>
  <c r="AV394" i="8" s="1"/>
  <c r="D397" i="8"/>
  <c r="J396" i="8"/>
  <c r="F397" i="8"/>
  <c r="P393" i="8"/>
  <c r="U393" i="8"/>
  <c r="AO393" i="8" s="1"/>
  <c r="R393" i="8"/>
  <c r="Q393" i="8"/>
  <c r="S393" i="8"/>
  <c r="B400" i="8"/>
  <c r="K395" i="8"/>
  <c r="L395" i="8" s="1"/>
  <c r="G395" i="8" s="1"/>
  <c r="H395" i="8" s="1"/>
  <c r="N395" i="8"/>
  <c r="O394" i="8"/>
  <c r="AC390" i="8"/>
  <c r="AD390" i="8" s="1"/>
  <c r="Z390" i="8"/>
  <c r="AF390" i="8"/>
  <c r="AT390" i="8" s="1"/>
  <c r="AU390" i="8" s="1"/>
  <c r="AG390" i="8"/>
  <c r="A897" i="9"/>
  <c r="C896" i="9"/>
  <c r="D896" i="9" s="1"/>
  <c r="E896" i="9"/>
  <c r="F896" i="9" s="1"/>
  <c r="I894" i="9"/>
  <c r="J894" i="9" s="1"/>
  <c r="N894" i="9" s="1"/>
  <c r="K894" i="9"/>
  <c r="L894" i="9" s="1"/>
  <c r="N893" i="9"/>
  <c r="G895" i="9"/>
  <c r="I390" i="3" l="1"/>
  <c r="AI390" i="3"/>
  <c r="N388" i="3"/>
  <c r="M388" i="3"/>
  <c r="V385" i="3"/>
  <c r="V383" i="3"/>
  <c r="AD383" i="3" s="1"/>
  <c r="T384" i="3"/>
  <c r="U384" i="3"/>
  <c r="AC385" i="3"/>
  <c r="AC386" i="3"/>
  <c r="O387" i="3"/>
  <c r="R387" i="3" s="1"/>
  <c r="Z387" i="3" s="1"/>
  <c r="AH389" i="3"/>
  <c r="L389" i="3"/>
  <c r="AF390" i="3"/>
  <c r="AG390" i="3"/>
  <c r="AN391" i="3"/>
  <c r="AO391" i="3" s="1"/>
  <c r="AQ391" i="3"/>
  <c r="AE391" i="3"/>
  <c r="F392" i="3"/>
  <c r="AB392" i="3" s="1"/>
  <c r="H391" i="3"/>
  <c r="AH395" i="8"/>
  <c r="AK395" i="8"/>
  <c r="AM395" i="8"/>
  <c r="AN395" i="8"/>
  <c r="AI395" i="8"/>
  <c r="AJ395" i="8"/>
  <c r="AP395" i="8"/>
  <c r="AQ395" i="8"/>
  <c r="AR395" i="8"/>
  <c r="AL395" i="8"/>
  <c r="O395" i="8"/>
  <c r="R395" i="8" s="1"/>
  <c r="AC392" i="8"/>
  <c r="AD392" i="8" s="1"/>
  <c r="AG392" i="8"/>
  <c r="Z392" i="8"/>
  <c r="AF392" i="8"/>
  <c r="AT392" i="8" s="1"/>
  <c r="AU392" i="8" s="1"/>
  <c r="AS395" i="8"/>
  <c r="AV395" i="8" s="1"/>
  <c r="Z391" i="8"/>
  <c r="AF391" i="8"/>
  <c r="AT391" i="8" s="1"/>
  <c r="AU391" i="8" s="1"/>
  <c r="AC391" i="8"/>
  <c r="AD391" i="8" s="1"/>
  <c r="AG391" i="8"/>
  <c r="D398" i="8"/>
  <c r="J397" i="8"/>
  <c r="V393" i="8"/>
  <c r="X393" i="8" s="1"/>
  <c r="F398" i="8"/>
  <c r="K396" i="8"/>
  <c r="L396" i="8" s="1"/>
  <c r="G396" i="8" s="1"/>
  <c r="H396" i="8" s="1"/>
  <c r="N396" i="8"/>
  <c r="S394" i="8"/>
  <c r="R394" i="8"/>
  <c r="Q394" i="8"/>
  <c r="U394" i="8"/>
  <c r="AO394" i="8" s="1"/>
  <c r="P394" i="8"/>
  <c r="B401" i="8"/>
  <c r="P894" i="9"/>
  <c r="R894" i="9" s="1"/>
  <c r="O894" i="9"/>
  <c r="Q894" i="9" s="1"/>
  <c r="K895" i="9"/>
  <c r="L895" i="9" s="1"/>
  <c r="I895" i="9"/>
  <c r="J895" i="9" s="1"/>
  <c r="N895" i="9" s="1"/>
  <c r="O893" i="9"/>
  <c r="Q893" i="9" s="1"/>
  <c r="P893" i="9"/>
  <c r="R893" i="9" s="1"/>
  <c r="G896" i="9"/>
  <c r="C897" i="9"/>
  <c r="D897" i="9" s="1"/>
  <c r="A898" i="9"/>
  <c r="E897" i="9"/>
  <c r="F897" i="9" s="1"/>
  <c r="I391" i="3" l="1"/>
  <c r="AI391" i="3"/>
  <c r="U395" i="8"/>
  <c r="AO395" i="8" s="1"/>
  <c r="S395" i="8"/>
  <c r="Q395" i="8"/>
  <c r="AD385" i="3"/>
  <c r="N389" i="3"/>
  <c r="M389" i="3"/>
  <c r="V384" i="3"/>
  <c r="W386" i="3"/>
  <c r="S386" i="3"/>
  <c r="T386" i="3" s="1"/>
  <c r="AJ383" i="3"/>
  <c r="AJ385" i="3"/>
  <c r="AT385" i="3" s="1"/>
  <c r="AH390" i="3"/>
  <c r="AE392" i="3"/>
  <c r="H392" i="3"/>
  <c r="F393" i="3"/>
  <c r="AB393" i="3" s="1"/>
  <c r="AN392" i="3"/>
  <c r="AO392" i="3" s="1"/>
  <c r="AQ392" i="3"/>
  <c r="O388" i="3"/>
  <c r="R388" i="3" s="1"/>
  <c r="Z388" i="3" s="1"/>
  <c r="AG391" i="3"/>
  <c r="AF391" i="3"/>
  <c r="L390" i="3"/>
  <c r="P395" i="8"/>
  <c r="AP396" i="8"/>
  <c r="AQ396" i="8"/>
  <c r="AN396" i="8"/>
  <c r="AR396" i="8"/>
  <c r="AH396" i="8"/>
  <c r="AI396" i="8"/>
  <c r="AJ396" i="8"/>
  <c r="AK396" i="8"/>
  <c r="AL396" i="8"/>
  <c r="AM396" i="8"/>
  <c r="F399" i="8"/>
  <c r="K397" i="8"/>
  <c r="L397" i="8" s="1"/>
  <c r="G397" i="8" s="1"/>
  <c r="H397" i="8" s="1"/>
  <c r="N397" i="8"/>
  <c r="AS396" i="8"/>
  <c r="AV396" i="8"/>
  <c r="B402" i="8"/>
  <c r="V394" i="8"/>
  <c r="X394" i="8" s="1"/>
  <c r="O396" i="8"/>
  <c r="D399" i="8"/>
  <c r="J398" i="8"/>
  <c r="K896" i="9"/>
  <c r="L896" i="9" s="1"/>
  <c r="I896" i="9"/>
  <c r="J896" i="9" s="1"/>
  <c r="N896" i="9" s="1"/>
  <c r="G897" i="9"/>
  <c r="E898" i="9"/>
  <c r="F898" i="9" s="1"/>
  <c r="C898" i="9"/>
  <c r="D898" i="9" s="1"/>
  <c r="G898" i="9" s="1"/>
  <c r="A899" i="9"/>
  <c r="O895" i="9"/>
  <c r="Q895" i="9" s="1"/>
  <c r="P895" i="9"/>
  <c r="R895" i="9" s="1"/>
  <c r="V395" i="8" l="1"/>
  <c r="X395" i="8" s="1"/>
  <c r="I392" i="3"/>
  <c r="AI392" i="3"/>
  <c r="AD384" i="3"/>
  <c r="AJ384" i="3" s="1"/>
  <c r="AP385" i="3"/>
  <c r="N390" i="3"/>
  <c r="M390" i="3"/>
  <c r="U386" i="3"/>
  <c r="V386" i="3" s="1"/>
  <c r="AT383" i="3"/>
  <c r="AR383" i="3"/>
  <c r="AS383" i="3" s="1"/>
  <c r="AP383" i="3"/>
  <c r="AC388" i="3"/>
  <c r="W387" i="3"/>
  <c r="S387" i="3"/>
  <c r="AC387" i="3"/>
  <c r="AH391" i="3"/>
  <c r="O389" i="3"/>
  <c r="R389" i="3" s="1"/>
  <c r="Z389" i="3" s="1"/>
  <c r="S388" i="3"/>
  <c r="T388" i="3" s="1"/>
  <c r="W388" i="3"/>
  <c r="AQ393" i="3"/>
  <c r="F394" i="3"/>
  <c r="AB394" i="3" s="1"/>
  <c r="AE393" i="3"/>
  <c r="AN393" i="3"/>
  <c r="AO393" i="3" s="1"/>
  <c r="H393" i="3"/>
  <c r="AF392" i="3"/>
  <c r="AG392" i="3"/>
  <c r="L391" i="3"/>
  <c r="AI397" i="8"/>
  <c r="AK397" i="8"/>
  <c r="AL397" i="8"/>
  <c r="AH397" i="8"/>
  <c r="AJ397" i="8"/>
  <c r="AM397" i="8"/>
  <c r="AN397" i="8"/>
  <c r="AP397" i="8"/>
  <c r="AQ397" i="8"/>
  <c r="AR397" i="8"/>
  <c r="AF393" i="8"/>
  <c r="AT393" i="8" s="1"/>
  <c r="AU393" i="8" s="1"/>
  <c r="Z393" i="8"/>
  <c r="AG393" i="8"/>
  <c r="AC393" i="8"/>
  <c r="AD393" i="8" s="1"/>
  <c r="B403" i="8"/>
  <c r="R396" i="8"/>
  <c r="U396" i="8"/>
  <c r="AO396" i="8" s="1"/>
  <c r="S396" i="8"/>
  <c r="P396" i="8"/>
  <c r="Q396" i="8"/>
  <c r="O397" i="8"/>
  <c r="AS397" i="8"/>
  <c r="AV397" i="8" s="1"/>
  <c r="F400" i="8"/>
  <c r="K398" i="8"/>
  <c r="N398" i="8"/>
  <c r="L398" i="8"/>
  <c r="G398" i="8" s="1"/>
  <c r="H398" i="8" s="1"/>
  <c r="D400" i="8"/>
  <c r="J399" i="8"/>
  <c r="I898" i="9"/>
  <c r="J898" i="9" s="1"/>
  <c r="K898" i="9"/>
  <c r="L898" i="9" s="1"/>
  <c r="A900" i="9"/>
  <c r="C899" i="9"/>
  <c r="D899" i="9" s="1"/>
  <c r="E899" i="9"/>
  <c r="F899" i="9" s="1"/>
  <c r="K897" i="9"/>
  <c r="L897" i="9" s="1"/>
  <c r="I897" i="9"/>
  <c r="J897" i="9" s="1"/>
  <c r="N897" i="9" s="1"/>
  <c r="P896" i="9"/>
  <c r="R896" i="9" s="1"/>
  <c r="O896" i="9"/>
  <c r="Q896" i="9" s="1"/>
  <c r="I393" i="3" l="1"/>
  <c r="AI393" i="3"/>
  <c r="AR384" i="3"/>
  <c r="AS384" i="3" s="1"/>
  <c r="AR385" i="3"/>
  <c r="AS385" i="3" s="1"/>
  <c r="AP384" i="3"/>
  <c r="AT384" i="3"/>
  <c r="AD386" i="3"/>
  <c r="AJ386" i="3" s="1"/>
  <c r="N391" i="3"/>
  <c r="M391" i="3"/>
  <c r="AC389" i="3"/>
  <c r="T387" i="3"/>
  <c r="U387" i="3"/>
  <c r="U388" i="3"/>
  <c r="V388" i="3" s="1"/>
  <c r="AD388" i="3" s="1"/>
  <c r="S389" i="3"/>
  <c r="T389" i="3" s="1"/>
  <c r="W389" i="3"/>
  <c r="AH392" i="3"/>
  <c r="AN394" i="3"/>
  <c r="AO394" i="3" s="1"/>
  <c r="F395" i="3"/>
  <c r="AB395" i="3" s="1"/>
  <c r="AE394" i="3"/>
  <c r="H394" i="3"/>
  <c r="AQ394" i="3"/>
  <c r="O390" i="3"/>
  <c r="R390" i="3" s="1"/>
  <c r="Z390" i="3" s="1"/>
  <c r="L392" i="3"/>
  <c r="AF393" i="3"/>
  <c r="AG393" i="3"/>
  <c r="AM398" i="8"/>
  <c r="AN398" i="8"/>
  <c r="AR398" i="8"/>
  <c r="AH398" i="8"/>
  <c r="AI398" i="8"/>
  <c r="AJ398" i="8"/>
  <c r="AK398" i="8"/>
  <c r="AL398" i="8"/>
  <c r="AP398" i="8"/>
  <c r="AQ398" i="8"/>
  <c r="O398" i="8"/>
  <c r="S398" i="8" s="1"/>
  <c r="AC395" i="8"/>
  <c r="AD395" i="8" s="1"/>
  <c r="AG395" i="8"/>
  <c r="AF395" i="8"/>
  <c r="AT395" i="8" s="1"/>
  <c r="AU395" i="8" s="1"/>
  <c r="Z395" i="8"/>
  <c r="Z394" i="8"/>
  <c r="AG394" i="8"/>
  <c r="AC394" i="8"/>
  <c r="AD394" i="8" s="1"/>
  <c r="AF394" i="8"/>
  <c r="AT394" i="8" s="1"/>
  <c r="AU394" i="8" s="1"/>
  <c r="R397" i="8"/>
  <c r="P397" i="8"/>
  <c r="S397" i="8"/>
  <c r="U397" i="8"/>
  <c r="AO397" i="8" s="1"/>
  <c r="Q397" i="8"/>
  <c r="K399" i="8"/>
  <c r="L399" i="8" s="1"/>
  <c r="G399" i="8" s="1"/>
  <c r="H399" i="8" s="1"/>
  <c r="N399" i="8"/>
  <c r="D401" i="8"/>
  <c r="J400" i="8"/>
  <c r="V396" i="8"/>
  <c r="X396" i="8" s="1"/>
  <c r="F401" i="8"/>
  <c r="AS398" i="8"/>
  <c r="AV398" i="8"/>
  <c r="B404" i="8"/>
  <c r="O897" i="9"/>
  <c r="Q897" i="9" s="1"/>
  <c r="P897" i="9"/>
  <c r="R897" i="9" s="1"/>
  <c r="G899" i="9"/>
  <c r="A901" i="9"/>
  <c r="C900" i="9"/>
  <c r="D900" i="9" s="1"/>
  <c r="E900" i="9"/>
  <c r="F900" i="9" s="1"/>
  <c r="N898" i="9"/>
  <c r="R398" i="8" l="1"/>
  <c r="I394" i="3"/>
  <c r="AI394" i="3"/>
  <c r="P398" i="8"/>
  <c r="U398" i="8"/>
  <c r="AO398" i="8" s="1"/>
  <c r="Q398" i="8"/>
  <c r="U389" i="3"/>
  <c r="V389" i="3" s="1"/>
  <c r="AD389" i="3" s="1"/>
  <c r="AR386" i="3"/>
  <c r="AS386" i="3" s="1"/>
  <c r="AP386" i="3"/>
  <c r="AT386" i="3"/>
  <c r="N392" i="3"/>
  <c r="M392" i="3"/>
  <c r="O391" i="3"/>
  <c r="R391" i="3" s="1"/>
  <c r="W391" i="3" s="1"/>
  <c r="W390" i="3"/>
  <c r="V387" i="3"/>
  <c r="AD387" i="3" s="1"/>
  <c r="AH393" i="3"/>
  <c r="L393" i="3"/>
  <c r="AJ389" i="3"/>
  <c r="AJ388" i="3"/>
  <c r="AF394" i="3"/>
  <c r="AG394" i="3"/>
  <c r="H395" i="3"/>
  <c r="AN395" i="3"/>
  <c r="AO395" i="3" s="1"/>
  <c r="AQ395" i="3"/>
  <c r="F396" i="3"/>
  <c r="AB396" i="3" s="1"/>
  <c r="AE395" i="3"/>
  <c r="AI399" i="8"/>
  <c r="AJ399" i="8"/>
  <c r="AM399" i="8"/>
  <c r="AN399" i="8"/>
  <c r="AP399" i="8"/>
  <c r="AQ399" i="8"/>
  <c r="AR399" i="8"/>
  <c r="AH399" i="8"/>
  <c r="AK399" i="8"/>
  <c r="AL399" i="8"/>
  <c r="O399" i="8"/>
  <c r="R399" i="8" s="1"/>
  <c r="V397" i="8"/>
  <c r="X397" i="8" s="1"/>
  <c r="F402" i="8"/>
  <c r="B405" i="8"/>
  <c r="K400" i="8"/>
  <c r="L400" i="8" s="1"/>
  <c r="G400" i="8" s="1"/>
  <c r="H400" i="8" s="1"/>
  <c r="N400" i="8"/>
  <c r="D402" i="8"/>
  <c r="J401" i="8"/>
  <c r="AS399" i="8"/>
  <c r="AV399" i="8"/>
  <c r="K899" i="9"/>
  <c r="L899" i="9" s="1"/>
  <c r="I899" i="9"/>
  <c r="J899" i="9" s="1"/>
  <c r="N899" i="9" s="1"/>
  <c r="O898" i="9"/>
  <c r="Q898" i="9" s="1"/>
  <c r="P898" i="9"/>
  <c r="R898" i="9" s="1"/>
  <c r="G900" i="9"/>
  <c r="C901" i="9"/>
  <c r="D901" i="9" s="1"/>
  <c r="A902" i="9"/>
  <c r="E901" i="9"/>
  <c r="F901" i="9" s="1"/>
  <c r="V398" i="8" l="1"/>
  <c r="X398" i="8" s="1"/>
  <c r="I395" i="3"/>
  <c r="AI395" i="3"/>
  <c r="S391" i="3"/>
  <c r="T391" i="3" s="1"/>
  <c r="Q399" i="8"/>
  <c r="O392" i="3"/>
  <c r="R392" i="3" s="1"/>
  <c r="Z392" i="3" s="1"/>
  <c r="AC391" i="3"/>
  <c r="Z391" i="3"/>
  <c r="M393" i="3"/>
  <c r="N393" i="3"/>
  <c r="AH394" i="3"/>
  <c r="AJ387" i="3"/>
  <c r="AC390" i="3"/>
  <c r="AC392" i="3"/>
  <c r="S390" i="3"/>
  <c r="T390" i="3" s="1"/>
  <c r="AR389" i="3"/>
  <c r="AS389" i="3" s="1"/>
  <c r="AT388" i="3"/>
  <c r="AP388" i="3"/>
  <c r="AP389" i="3"/>
  <c r="AT389" i="3"/>
  <c r="L394" i="3"/>
  <c r="AQ396" i="3"/>
  <c r="F397" i="3"/>
  <c r="AB397" i="3" s="1"/>
  <c r="AE396" i="3"/>
  <c r="AN396" i="3"/>
  <c r="AO396" i="3" s="1"/>
  <c r="H396" i="3"/>
  <c r="AF395" i="3"/>
  <c r="AG395" i="3"/>
  <c r="AK400" i="8"/>
  <c r="AL400" i="8"/>
  <c r="AM400" i="8"/>
  <c r="AP400" i="8"/>
  <c r="AR400" i="8"/>
  <c r="AH400" i="8"/>
  <c r="AI400" i="8"/>
  <c r="AJ400" i="8"/>
  <c r="AQ400" i="8"/>
  <c r="AN400" i="8"/>
  <c r="P399" i="8"/>
  <c r="S399" i="8"/>
  <c r="U399" i="8"/>
  <c r="AO399" i="8" s="1"/>
  <c r="AS400" i="8"/>
  <c r="AV400" i="8" s="1"/>
  <c r="B406" i="8"/>
  <c r="Z396" i="8"/>
  <c r="AF396" i="8"/>
  <c r="AT396" i="8" s="1"/>
  <c r="AU396" i="8" s="1"/>
  <c r="AG396" i="8"/>
  <c r="AC396" i="8"/>
  <c r="AD396" i="8" s="1"/>
  <c r="F403" i="8"/>
  <c r="K401" i="8"/>
  <c r="L401" i="8" s="1"/>
  <c r="G401" i="8" s="1"/>
  <c r="H401" i="8" s="1"/>
  <c r="N401" i="8"/>
  <c r="D403" i="8"/>
  <c r="J402" i="8"/>
  <c r="O400" i="8"/>
  <c r="E902" i="9"/>
  <c r="F902" i="9" s="1"/>
  <c r="C902" i="9"/>
  <c r="D902" i="9" s="1"/>
  <c r="G902" i="9" s="1"/>
  <c r="A903" i="9"/>
  <c r="G901" i="9"/>
  <c r="I900" i="9"/>
  <c r="J900" i="9" s="1"/>
  <c r="K900" i="9"/>
  <c r="L900" i="9" s="1"/>
  <c r="O899" i="9"/>
  <c r="Q899" i="9" s="1"/>
  <c r="P899" i="9"/>
  <c r="R899" i="9" s="1"/>
  <c r="I396" i="3" l="1"/>
  <c r="AI396" i="3"/>
  <c r="U391" i="3"/>
  <c r="V391" i="3" s="1"/>
  <c r="AD391" i="3" s="1"/>
  <c r="O393" i="3"/>
  <c r="R393" i="3" s="1"/>
  <c r="Z393" i="3" s="1"/>
  <c r="U390" i="3"/>
  <c r="V390" i="3" s="1"/>
  <c r="N394" i="3"/>
  <c r="M394" i="3"/>
  <c r="AP387" i="3"/>
  <c r="AT387" i="3"/>
  <c r="AR387" i="3"/>
  <c r="AS387" i="3" s="1"/>
  <c r="AR388" i="3"/>
  <c r="AS388" i="3" s="1"/>
  <c r="S392" i="3"/>
  <c r="T392" i="3" s="1"/>
  <c r="W392" i="3"/>
  <c r="L395" i="3"/>
  <c r="AJ391" i="3"/>
  <c r="AH395" i="3"/>
  <c r="AG396" i="3"/>
  <c r="AF396" i="3"/>
  <c r="AE397" i="3"/>
  <c r="H397" i="3"/>
  <c r="F398" i="3"/>
  <c r="AB398" i="3" s="1"/>
  <c r="AQ397" i="3"/>
  <c r="AN397" i="3"/>
  <c r="AO397" i="3" s="1"/>
  <c r="AH401" i="8"/>
  <c r="AQ401" i="8"/>
  <c r="AR401" i="8"/>
  <c r="AI401" i="8"/>
  <c r="AJ401" i="8"/>
  <c r="AK401" i="8"/>
  <c r="AL401" i="8"/>
  <c r="AM401" i="8"/>
  <c r="AN401" i="8"/>
  <c r="AP401" i="8"/>
  <c r="V399" i="8"/>
  <c r="X399" i="8" s="1"/>
  <c r="O401" i="8"/>
  <c r="P401" i="8" s="1"/>
  <c r="D404" i="8"/>
  <c r="J403" i="8"/>
  <c r="F404" i="8"/>
  <c r="K402" i="8"/>
  <c r="L402" i="8" s="1"/>
  <c r="G402" i="8" s="1"/>
  <c r="H402" i="8" s="1"/>
  <c r="N402" i="8"/>
  <c r="AC397" i="8"/>
  <c r="AD397" i="8" s="1"/>
  <c r="AG397" i="8"/>
  <c r="AF397" i="8"/>
  <c r="AT397" i="8" s="1"/>
  <c r="AU397" i="8" s="1"/>
  <c r="Z397" i="8"/>
  <c r="Q400" i="8"/>
  <c r="U400" i="8"/>
  <c r="AO400" i="8" s="1"/>
  <c r="P400" i="8"/>
  <c r="S400" i="8"/>
  <c r="R400" i="8"/>
  <c r="B407" i="8"/>
  <c r="AS401" i="8"/>
  <c r="AV401" i="8"/>
  <c r="AC398" i="8"/>
  <c r="AD398" i="8" s="1"/>
  <c r="AG398" i="8"/>
  <c r="AF398" i="8"/>
  <c r="AT398" i="8" s="1"/>
  <c r="AU398" i="8" s="1"/>
  <c r="Z398" i="8"/>
  <c r="S401" i="8"/>
  <c r="E903" i="9"/>
  <c r="F903" i="9" s="1"/>
  <c r="A904" i="9"/>
  <c r="C903" i="9"/>
  <c r="D903" i="9" s="1"/>
  <c r="G903" i="9" s="1"/>
  <c r="N900" i="9"/>
  <c r="K901" i="9"/>
  <c r="L901" i="9" s="1"/>
  <c r="I901" i="9"/>
  <c r="J901" i="9" s="1"/>
  <c r="N901" i="9" s="1"/>
  <c r="I902" i="9"/>
  <c r="J902" i="9" s="1"/>
  <c r="N902" i="9" s="1"/>
  <c r="K902" i="9"/>
  <c r="L902" i="9" s="1"/>
  <c r="I397" i="3" l="1"/>
  <c r="AI397" i="3"/>
  <c r="Q401" i="8"/>
  <c r="U401" i="8"/>
  <c r="AO401" i="8" s="1"/>
  <c r="AD390" i="3"/>
  <c r="AJ390" i="3" s="1"/>
  <c r="O394" i="3"/>
  <c r="R394" i="3" s="1"/>
  <c r="Z394" i="3" s="1"/>
  <c r="N395" i="3"/>
  <c r="M395" i="3"/>
  <c r="AH396" i="3"/>
  <c r="U392" i="3"/>
  <c r="V392" i="3" s="1"/>
  <c r="S393" i="3"/>
  <c r="W393" i="3"/>
  <c r="AC394" i="3"/>
  <c r="AC393" i="3"/>
  <c r="L396" i="3"/>
  <c r="AP391" i="3"/>
  <c r="AT391" i="3"/>
  <c r="AF397" i="3"/>
  <c r="AG397" i="3"/>
  <c r="F399" i="3"/>
  <c r="AB399" i="3" s="1"/>
  <c r="AE398" i="3"/>
  <c r="AN398" i="3"/>
  <c r="AO398" i="3" s="1"/>
  <c r="AQ398" i="3"/>
  <c r="H398" i="3"/>
  <c r="R401" i="8"/>
  <c r="AI402" i="8"/>
  <c r="AJ402" i="8"/>
  <c r="AK402" i="8"/>
  <c r="AN402" i="8"/>
  <c r="AP402" i="8"/>
  <c r="AQ402" i="8"/>
  <c r="AH402" i="8"/>
  <c r="AL402" i="8"/>
  <c r="AM402" i="8"/>
  <c r="AR402" i="8"/>
  <c r="V400" i="8"/>
  <c r="X400" i="8" s="1"/>
  <c r="AG399" i="8"/>
  <c r="AC399" i="8"/>
  <c r="AD399" i="8" s="1"/>
  <c r="Z399" i="8"/>
  <c r="AF399" i="8"/>
  <c r="AT399" i="8" s="1"/>
  <c r="AU399" i="8" s="1"/>
  <c r="AS402" i="8"/>
  <c r="AV402" i="8"/>
  <c r="O402" i="8"/>
  <c r="V401" i="8"/>
  <c r="X401" i="8" s="1"/>
  <c r="K403" i="8"/>
  <c r="L403" i="8" s="1"/>
  <c r="G403" i="8" s="1"/>
  <c r="H403" i="8" s="1"/>
  <c r="N403" i="8"/>
  <c r="F405" i="8"/>
  <c r="B408" i="8"/>
  <c r="D405" i="8"/>
  <c r="J404" i="8"/>
  <c r="P902" i="9"/>
  <c r="R902" i="9" s="1"/>
  <c r="O902" i="9"/>
  <c r="Q902" i="9" s="1"/>
  <c r="P900" i="9"/>
  <c r="R900" i="9" s="1"/>
  <c r="O900" i="9"/>
  <c r="Q900" i="9" s="1"/>
  <c r="O901" i="9"/>
  <c r="Q901" i="9" s="1"/>
  <c r="P901" i="9"/>
  <c r="R901" i="9" s="1"/>
  <c r="K903" i="9"/>
  <c r="L903" i="9" s="1"/>
  <c r="I903" i="9"/>
  <c r="J903" i="9" s="1"/>
  <c r="N903" i="9" s="1"/>
  <c r="C904" i="9"/>
  <c r="D904" i="9" s="1"/>
  <c r="A905" i="9"/>
  <c r="E904" i="9"/>
  <c r="F904" i="9" s="1"/>
  <c r="I398" i="3" l="1"/>
  <c r="AI398" i="3"/>
  <c r="O395" i="3"/>
  <c r="R395" i="3" s="1"/>
  <c r="Z395" i="3" s="1"/>
  <c r="AR391" i="3"/>
  <c r="AS391" i="3" s="1"/>
  <c r="AP390" i="3"/>
  <c r="AT390" i="3"/>
  <c r="AR390" i="3"/>
  <c r="AS390" i="3" s="1"/>
  <c r="AD392" i="3"/>
  <c r="AJ392" i="3" s="1"/>
  <c r="N396" i="3"/>
  <c r="M396" i="3"/>
  <c r="W394" i="3"/>
  <c r="S394" i="3"/>
  <c r="T394" i="3" s="1"/>
  <c r="T393" i="3"/>
  <c r="U393" i="3"/>
  <c r="AH397" i="3"/>
  <c r="AQ399" i="3"/>
  <c r="F400" i="3"/>
  <c r="AB400" i="3" s="1"/>
  <c r="AN399" i="3"/>
  <c r="AO399" i="3" s="1"/>
  <c r="H399" i="3"/>
  <c r="AE399" i="3"/>
  <c r="L397" i="3"/>
  <c r="AG398" i="3"/>
  <c r="AF398" i="3"/>
  <c r="AR403" i="8"/>
  <c r="AH403" i="8"/>
  <c r="AI403" i="8"/>
  <c r="AK403" i="8"/>
  <c r="AL403" i="8"/>
  <c r="AM403" i="8"/>
  <c r="AN403" i="8"/>
  <c r="AP403" i="8"/>
  <c r="AQ403" i="8"/>
  <c r="AJ403" i="8"/>
  <c r="O403" i="8"/>
  <c r="U403" i="8" s="1"/>
  <c r="AO403" i="8" s="1"/>
  <c r="F406" i="8"/>
  <c r="D406" i="8"/>
  <c r="J405" i="8"/>
  <c r="AS403" i="8"/>
  <c r="AV403" i="8"/>
  <c r="B409" i="8"/>
  <c r="U402" i="8"/>
  <c r="AO402" i="8" s="1"/>
  <c r="P402" i="8"/>
  <c r="Q402" i="8"/>
  <c r="R402" i="8"/>
  <c r="S402" i="8"/>
  <c r="K404" i="8"/>
  <c r="L404" i="8" s="1"/>
  <c r="G404" i="8" s="1"/>
  <c r="H404" i="8" s="1"/>
  <c r="N404" i="8"/>
  <c r="O903" i="9"/>
  <c r="Q903" i="9" s="1"/>
  <c r="P903" i="9"/>
  <c r="R903" i="9" s="1"/>
  <c r="C905" i="9"/>
  <c r="D905" i="9" s="1"/>
  <c r="G905" i="9" s="1"/>
  <c r="E905" i="9"/>
  <c r="F905" i="9" s="1"/>
  <c r="A906" i="9"/>
  <c r="G904" i="9"/>
  <c r="I399" i="3" l="1"/>
  <c r="AI399" i="3"/>
  <c r="O396" i="3"/>
  <c r="R396" i="3" s="1"/>
  <c r="Z396" i="3" s="1"/>
  <c r="R403" i="8"/>
  <c r="U394" i="3"/>
  <c r="V394" i="3" s="1"/>
  <c r="AD394" i="3" s="1"/>
  <c r="AJ394" i="3" s="1"/>
  <c r="AR392" i="3"/>
  <c r="AS392" i="3" s="1"/>
  <c r="AT392" i="3"/>
  <c r="AP392" i="3"/>
  <c r="AH398" i="3"/>
  <c r="N397" i="3"/>
  <c r="M397" i="3"/>
  <c r="S396" i="3"/>
  <c r="T396" i="3" s="1"/>
  <c r="V393" i="3"/>
  <c r="AD393" i="3" s="1"/>
  <c r="S395" i="3"/>
  <c r="W395" i="3"/>
  <c r="AC395" i="3"/>
  <c r="L398" i="3"/>
  <c r="W396" i="3"/>
  <c r="AC396" i="3"/>
  <c r="U396" i="3"/>
  <c r="V396" i="3" s="1"/>
  <c r="AG399" i="3"/>
  <c r="AF399" i="3"/>
  <c r="F401" i="3"/>
  <c r="AB401" i="3" s="1"/>
  <c r="AQ400" i="3"/>
  <c r="H400" i="3"/>
  <c r="AE400" i="3"/>
  <c r="AN400" i="3"/>
  <c r="AO400" i="3" s="1"/>
  <c r="AH404" i="8"/>
  <c r="AI404" i="8"/>
  <c r="AL404" i="8"/>
  <c r="AN404" i="8"/>
  <c r="AP404" i="8"/>
  <c r="AQ404" i="8"/>
  <c r="AR404" i="8"/>
  <c r="AJ404" i="8"/>
  <c r="AK404" i="8"/>
  <c r="AM404" i="8"/>
  <c r="S403" i="8"/>
  <c r="Q403" i="8"/>
  <c r="P403" i="8"/>
  <c r="O404" i="8"/>
  <c r="U404" i="8" s="1"/>
  <c r="AO404" i="8" s="1"/>
  <c r="AF401" i="8"/>
  <c r="AT401" i="8" s="1"/>
  <c r="AU401" i="8" s="1"/>
  <c r="AC401" i="8"/>
  <c r="AD401" i="8" s="1"/>
  <c r="AG401" i="8"/>
  <c r="Z401" i="8"/>
  <c r="AS404" i="8"/>
  <c r="AV404" i="8" s="1"/>
  <c r="B410" i="8"/>
  <c r="V403" i="8"/>
  <c r="X403" i="8" s="1"/>
  <c r="Z400" i="8"/>
  <c r="AF400" i="8"/>
  <c r="AT400" i="8" s="1"/>
  <c r="AU400" i="8" s="1"/>
  <c r="AG400" i="8"/>
  <c r="AC400" i="8"/>
  <c r="AD400" i="8" s="1"/>
  <c r="V402" i="8"/>
  <c r="X402" i="8" s="1"/>
  <c r="K405" i="8"/>
  <c r="L405" i="8" s="1"/>
  <c r="G405" i="8" s="1"/>
  <c r="H405" i="8" s="1"/>
  <c r="N405" i="8"/>
  <c r="D407" i="8"/>
  <c r="J406" i="8"/>
  <c r="F407" i="8"/>
  <c r="K905" i="9"/>
  <c r="L905" i="9" s="1"/>
  <c r="I905" i="9"/>
  <c r="J905" i="9" s="1"/>
  <c r="N905" i="9" s="1"/>
  <c r="I904" i="9"/>
  <c r="J904" i="9" s="1"/>
  <c r="K904" i="9"/>
  <c r="L904" i="9" s="1"/>
  <c r="A907" i="9"/>
  <c r="C906" i="9"/>
  <c r="D906" i="9" s="1"/>
  <c r="E906" i="9"/>
  <c r="F906" i="9" s="1"/>
  <c r="I400" i="3" l="1"/>
  <c r="AI400" i="3"/>
  <c r="AD396" i="3"/>
  <c r="AJ396" i="3" s="1"/>
  <c r="AH399" i="3"/>
  <c r="N398" i="3"/>
  <c r="M398" i="3"/>
  <c r="AJ393" i="3"/>
  <c r="AR394" i="3" s="1"/>
  <c r="AS394" i="3" s="1"/>
  <c r="T395" i="3"/>
  <c r="U395" i="3"/>
  <c r="AP394" i="3"/>
  <c r="AT394" i="3"/>
  <c r="O397" i="3"/>
  <c r="R397" i="3" s="1"/>
  <c r="Z397" i="3" s="1"/>
  <c r="AG400" i="3"/>
  <c r="AF400" i="3"/>
  <c r="L399" i="3"/>
  <c r="H401" i="3"/>
  <c r="F402" i="3"/>
  <c r="AB402" i="3" s="1"/>
  <c r="AE401" i="3"/>
  <c r="AN401" i="3"/>
  <c r="AO401" i="3" s="1"/>
  <c r="AQ401" i="3"/>
  <c r="AQ405" i="8"/>
  <c r="AR405" i="8"/>
  <c r="AH405" i="8"/>
  <c r="AI405" i="8"/>
  <c r="AJ405" i="8"/>
  <c r="AK405" i="8"/>
  <c r="AL405" i="8"/>
  <c r="AM405" i="8"/>
  <c r="AP405" i="8"/>
  <c r="AN405" i="8"/>
  <c r="S404" i="8"/>
  <c r="P404" i="8"/>
  <c r="R404" i="8"/>
  <c r="Q404" i="8"/>
  <c r="B411" i="8"/>
  <c r="AS405" i="8"/>
  <c r="AV405" i="8" s="1"/>
  <c r="F408" i="8"/>
  <c r="K406" i="8"/>
  <c r="L406" i="8" s="1"/>
  <c r="G406" i="8" s="1"/>
  <c r="H406" i="8" s="1"/>
  <c r="N406" i="8"/>
  <c r="D408" i="8"/>
  <c r="J407" i="8"/>
  <c r="O405" i="8"/>
  <c r="V404" i="8"/>
  <c r="X404" i="8" s="1"/>
  <c r="G906" i="9"/>
  <c r="C907" i="9"/>
  <c r="D907" i="9" s="1"/>
  <c r="E907" i="9"/>
  <c r="F907" i="9" s="1"/>
  <c r="A908" i="9"/>
  <c r="N904" i="9"/>
  <c r="O905" i="9"/>
  <c r="Q905" i="9" s="1"/>
  <c r="P905" i="9"/>
  <c r="R905" i="9" s="1"/>
  <c r="I401" i="3" l="1"/>
  <c r="AI401" i="3"/>
  <c r="N399" i="3"/>
  <c r="M399" i="3"/>
  <c r="L400" i="3"/>
  <c r="O398" i="3"/>
  <c r="R398" i="3" s="1"/>
  <c r="Z398" i="3" s="1"/>
  <c r="AP396" i="3"/>
  <c r="AT396" i="3"/>
  <c r="AR393" i="3"/>
  <c r="AS393" i="3" s="1"/>
  <c r="AP393" i="3"/>
  <c r="AT393" i="3"/>
  <c r="S398" i="3"/>
  <c r="T398" i="3" s="1"/>
  <c r="AC397" i="3"/>
  <c r="V395" i="3"/>
  <c r="AD395" i="3" s="1"/>
  <c r="W398" i="3"/>
  <c r="AH400" i="3"/>
  <c r="AF401" i="3"/>
  <c r="AG401" i="3"/>
  <c r="H402" i="3"/>
  <c r="AN402" i="3"/>
  <c r="AO402" i="3" s="1"/>
  <c r="F403" i="3"/>
  <c r="AB403" i="3" s="1"/>
  <c r="AE402" i="3"/>
  <c r="AQ402" i="3"/>
  <c r="AJ406" i="8"/>
  <c r="AL406" i="8"/>
  <c r="AM406" i="8"/>
  <c r="AH406" i="8"/>
  <c r="AI406" i="8"/>
  <c r="AK406" i="8"/>
  <c r="AN406" i="8"/>
  <c r="AP406" i="8"/>
  <c r="AQ406" i="8"/>
  <c r="AR406" i="8"/>
  <c r="AC403" i="8"/>
  <c r="AD403" i="8" s="1"/>
  <c r="AG403" i="8"/>
  <c r="AF403" i="8"/>
  <c r="AT403" i="8" s="1"/>
  <c r="AU403" i="8" s="1"/>
  <c r="Z403" i="8"/>
  <c r="AS406" i="8"/>
  <c r="AV406" i="8" s="1"/>
  <c r="D409" i="8"/>
  <c r="J408" i="8"/>
  <c r="O406" i="8"/>
  <c r="P405" i="8"/>
  <c r="Q405" i="8"/>
  <c r="U405" i="8"/>
  <c r="AO405" i="8" s="1"/>
  <c r="S405" i="8"/>
  <c r="R405" i="8"/>
  <c r="K407" i="8"/>
  <c r="L407" i="8" s="1"/>
  <c r="G407" i="8" s="1"/>
  <c r="H407" i="8" s="1"/>
  <c r="N407" i="8"/>
  <c r="B412" i="8"/>
  <c r="F409" i="8"/>
  <c r="AG402" i="8"/>
  <c r="Z402" i="8"/>
  <c r="AC402" i="8"/>
  <c r="AD402" i="8" s="1"/>
  <c r="AF402" i="8"/>
  <c r="AT402" i="8" s="1"/>
  <c r="AU402" i="8" s="1"/>
  <c r="E908" i="9"/>
  <c r="F908" i="9" s="1"/>
  <c r="C908" i="9"/>
  <c r="D908" i="9" s="1"/>
  <c r="G908" i="9" s="1"/>
  <c r="A909" i="9"/>
  <c r="P904" i="9"/>
  <c r="R904" i="9" s="1"/>
  <c r="O904" i="9"/>
  <c r="Q904" i="9" s="1"/>
  <c r="G907" i="9"/>
  <c r="I906" i="9"/>
  <c r="J906" i="9" s="1"/>
  <c r="K906" i="9"/>
  <c r="L906" i="9" s="1"/>
  <c r="I402" i="3" l="1"/>
  <c r="AI402" i="3"/>
  <c r="U398" i="3"/>
  <c r="V398" i="3" s="1"/>
  <c r="N400" i="3"/>
  <c r="M400" i="3"/>
  <c r="W397" i="3"/>
  <c r="AJ395" i="3"/>
  <c r="S397" i="3"/>
  <c r="T397" i="3" s="1"/>
  <c r="AC398" i="3"/>
  <c r="AH401" i="3"/>
  <c r="L401" i="3"/>
  <c r="O399" i="3"/>
  <c r="R399" i="3" s="1"/>
  <c r="Z399" i="3" s="1"/>
  <c r="F404" i="3"/>
  <c r="AB404" i="3" s="1"/>
  <c r="AE403" i="3"/>
  <c r="AQ403" i="3"/>
  <c r="H403" i="3"/>
  <c r="AN403" i="3"/>
  <c r="AO403" i="3" s="1"/>
  <c r="AF402" i="3"/>
  <c r="AG402" i="3"/>
  <c r="O407" i="8"/>
  <c r="P407" i="8" s="1"/>
  <c r="AP407" i="8"/>
  <c r="AH407" i="8"/>
  <c r="AI407" i="8"/>
  <c r="AJ407" i="8"/>
  <c r="AK407" i="8"/>
  <c r="AL407" i="8"/>
  <c r="AM407" i="8"/>
  <c r="AN407" i="8"/>
  <c r="AQ407" i="8"/>
  <c r="AR407" i="8"/>
  <c r="P406" i="8"/>
  <c r="U406" i="8"/>
  <c r="AO406" i="8" s="1"/>
  <c r="Q406" i="8"/>
  <c r="R406" i="8"/>
  <c r="S406" i="8"/>
  <c r="B413" i="8"/>
  <c r="V405" i="8"/>
  <c r="X405" i="8" s="1"/>
  <c r="AG404" i="8"/>
  <c r="AF404" i="8"/>
  <c r="AT404" i="8" s="1"/>
  <c r="AU404" i="8" s="1"/>
  <c r="AC404" i="8"/>
  <c r="AD404" i="8" s="1"/>
  <c r="Z404" i="8"/>
  <c r="K408" i="8"/>
  <c r="L408" i="8" s="1"/>
  <c r="G408" i="8" s="1"/>
  <c r="H408" i="8" s="1"/>
  <c r="N408" i="8"/>
  <c r="F410" i="8"/>
  <c r="AS407" i="8"/>
  <c r="AV407" i="8"/>
  <c r="D410" i="8"/>
  <c r="J409" i="8"/>
  <c r="C909" i="9"/>
  <c r="D909" i="9" s="1"/>
  <c r="A910" i="9"/>
  <c r="E909" i="9"/>
  <c r="F909" i="9" s="1"/>
  <c r="N906" i="9"/>
  <c r="K907" i="9"/>
  <c r="L907" i="9" s="1"/>
  <c r="I907" i="9"/>
  <c r="J907" i="9" s="1"/>
  <c r="N907" i="9" s="1"/>
  <c r="K908" i="9"/>
  <c r="L908" i="9" s="1"/>
  <c r="I908" i="9"/>
  <c r="J908" i="9" s="1"/>
  <c r="I403" i="3" l="1"/>
  <c r="AI403" i="3"/>
  <c r="R407" i="8"/>
  <c r="U407" i="8"/>
  <c r="AO407" i="8" s="1"/>
  <c r="S407" i="8"/>
  <c r="Q407" i="8"/>
  <c r="AD398" i="3"/>
  <c r="U397" i="3"/>
  <c r="V397" i="3" s="1"/>
  <c r="AD397" i="3" s="1"/>
  <c r="N401" i="3"/>
  <c r="M401" i="3"/>
  <c r="AH402" i="3"/>
  <c r="AR396" i="3"/>
  <c r="AS396" i="3" s="1"/>
  <c r="AR395" i="3"/>
  <c r="AS395" i="3" s="1"/>
  <c r="AT395" i="3"/>
  <c r="AP395" i="3"/>
  <c r="AJ398" i="3"/>
  <c r="AC399" i="3"/>
  <c r="O400" i="3"/>
  <c r="R400" i="3" s="1"/>
  <c r="Z400" i="3" s="1"/>
  <c r="L402" i="3"/>
  <c r="AJ397" i="3"/>
  <c r="AF403" i="3"/>
  <c r="AG403" i="3"/>
  <c r="AQ404" i="3"/>
  <c r="H404" i="3"/>
  <c r="AE404" i="3"/>
  <c r="F405" i="3"/>
  <c r="AB405" i="3" s="1"/>
  <c r="AN404" i="3"/>
  <c r="AO404" i="3" s="1"/>
  <c r="AH408" i="8"/>
  <c r="AJ408" i="8"/>
  <c r="AK408" i="8"/>
  <c r="AL408" i="8"/>
  <c r="AM408" i="8"/>
  <c r="AN408" i="8"/>
  <c r="AP408" i="8"/>
  <c r="AQ408" i="8"/>
  <c r="AR408" i="8"/>
  <c r="AI408" i="8"/>
  <c r="O408" i="8"/>
  <c r="U408" i="8" s="1"/>
  <c r="AO408" i="8" s="1"/>
  <c r="F411" i="8"/>
  <c r="AS408" i="8"/>
  <c r="AV408" i="8" s="1"/>
  <c r="V406" i="8"/>
  <c r="X406" i="8" s="1"/>
  <c r="B414" i="8"/>
  <c r="K409" i="8"/>
  <c r="L409" i="8" s="1"/>
  <c r="G409" i="8" s="1"/>
  <c r="H409" i="8" s="1"/>
  <c r="N409" i="8"/>
  <c r="D411" i="8"/>
  <c r="J410" i="8"/>
  <c r="O906" i="9"/>
  <c r="Q906" i="9" s="1"/>
  <c r="P906" i="9"/>
  <c r="R906" i="9" s="1"/>
  <c r="N908" i="9"/>
  <c r="O907" i="9"/>
  <c r="Q907" i="9" s="1"/>
  <c r="P907" i="9"/>
  <c r="R907" i="9" s="1"/>
  <c r="C910" i="9"/>
  <c r="D910" i="9" s="1"/>
  <c r="G910" i="9" s="1"/>
  <c r="E910" i="9"/>
  <c r="F910" i="9" s="1"/>
  <c r="A911" i="9"/>
  <c r="G909" i="9"/>
  <c r="V407" i="8" l="1"/>
  <c r="X407" i="8" s="1"/>
  <c r="I404" i="3"/>
  <c r="AI404" i="3"/>
  <c r="N402" i="3"/>
  <c r="M402" i="3"/>
  <c r="AP398" i="3"/>
  <c r="AT398" i="3"/>
  <c r="S399" i="3"/>
  <c r="T399" i="3" s="1"/>
  <c r="W399" i="3"/>
  <c r="O401" i="3"/>
  <c r="R401" i="3" s="1"/>
  <c r="Z401" i="3" s="1"/>
  <c r="AT397" i="3"/>
  <c r="AR398" i="3"/>
  <c r="AS398" i="3" s="1"/>
  <c r="AP397" i="3"/>
  <c r="AR397" i="3"/>
  <c r="AS397" i="3" s="1"/>
  <c r="F406" i="3"/>
  <c r="AB406" i="3" s="1"/>
  <c r="AE405" i="3"/>
  <c r="AQ405" i="3"/>
  <c r="H405" i="3"/>
  <c r="AN405" i="3"/>
  <c r="AO405" i="3" s="1"/>
  <c r="AH403" i="3"/>
  <c r="AF404" i="3"/>
  <c r="AG404" i="3"/>
  <c r="L403" i="3"/>
  <c r="S408" i="8"/>
  <c r="AM409" i="8"/>
  <c r="AN409" i="8"/>
  <c r="AQ409" i="8"/>
  <c r="AK409" i="8"/>
  <c r="AL409" i="8"/>
  <c r="AP409" i="8"/>
  <c r="AR409" i="8"/>
  <c r="AH409" i="8"/>
  <c r="AI409" i="8"/>
  <c r="AJ409" i="8"/>
  <c r="R408" i="8"/>
  <c r="Q408" i="8"/>
  <c r="P408" i="8"/>
  <c r="AS409" i="8"/>
  <c r="AV409" i="8"/>
  <c r="D412" i="8"/>
  <c r="J411" i="8"/>
  <c r="V408" i="8"/>
  <c r="X408" i="8" s="1"/>
  <c r="F412" i="8"/>
  <c r="B415" i="8"/>
  <c r="K410" i="8"/>
  <c r="L410" i="8" s="1"/>
  <c r="G410" i="8" s="1"/>
  <c r="H410" i="8" s="1"/>
  <c r="N410" i="8"/>
  <c r="O409" i="8"/>
  <c r="AG405" i="8"/>
  <c r="Z405" i="8"/>
  <c r="AC405" i="8"/>
  <c r="AD405" i="8" s="1"/>
  <c r="AF405" i="8"/>
  <c r="AT405" i="8" s="1"/>
  <c r="AU405" i="8" s="1"/>
  <c r="C911" i="9"/>
  <c r="D911" i="9" s="1"/>
  <c r="A912" i="9"/>
  <c r="E911" i="9"/>
  <c r="F911" i="9" s="1"/>
  <c r="I910" i="9"/>
  <c r="J910" i="9" s="1"/>
  <c r="N910" i="9" s="1"/>
  <c r="K910" i="9"/>
  <c r="L910" i="9" s="1"/>
  <c r="O908" i="9"/>
  <c r="Q908" i="9" s="1"/>
  <c r="P908" i="9"/>
  <c r="R908" i="9" s="1"/>
  <c r="I909" i="9"/>
  <c r="J909" i="9" s="1"/>
  <c r="K909" i="9"/>
  <c r="L909" i="9" s="1"/>
  <c r="I405" i="3" l="1"/>
  <c r="AI405" i="3"/>
  <c r="U399" i="3"/>
  <c r="V399" i="3" s="1"/>
  <c r="M403" i="3"/>
  <c r="N403" i="3"/>
  <c r="S400" i="3"/>
  <c r="W400" i="3"/>
  <c r="AC400" i="3"/>
  <c r="AF405" i="3"/>
  <c r="AG405" i="3"/>
  <c r="AH405" i="3" s="1"/>
  <c r="O402" i="3"/>
  <c r="R402" i="3" s="1"/>
  <c r="Z402" i="3" s="1"/>
  <c r="L404" i="3"/>
  <c r="AH404" i="3"/>
  <c r="AN406" i="3"/>
  <c r="AO406" i="3" s="1"/>
  <c r="AE406" i="3"/>
  <c r="AQ406" i="3"/>
  <c r="H406" i="3"/>
  <c r="F407" i="3"/>
  <c r="AB407" i="3" s="1"/>
  <c r="AH410" i="8"/>
  <c r="AI410" i="8"/>
  <c r="AJ410" i="8"/>
  <c r="AK410" i="8"/>
  <c r="AL410" i="8"/>
  <c r="AM410" i="8"/>
  <c r="AP410" i="8"/>
  <c r="AQ410" i="8"/>
  <c r="AR410" i="8"/>
  <c r="AN410" i="8"/>
  <c r="O410" i="8"/>
  <c r="U410" i="8" s="1"/>
  <c r="AO410" i="8" s="1"/>
  <c r="R410" i="8"/>
  <c r="K411" i="8"/>
  <c r="L411" i="8" s="1"/>
  <c r="G411" i="8" s="1"/>
  <c r="H411" i="8" s="1"/>
  <c r="N411" i="8"/>
  <c r="D413" i="8"/>
  <c r="J412" i="8"/>
  <c r="AG406" i="8"/>
  <c r="AF406" i="8"/>
  <c r="AT406" i="8" s="1"/>
  <c r="AU406" i="8" s="1"/>
  <c r="AC406" i="8"/>
  <c r="AD406" i="8" s="1"/>
  <c r="Z406" i="8"/>
  <c r="AV410" i="8"/>
  <c r="AS410" i="8"/>
  <c r="B416" i="8"/>
  <c r="U409" i="8"/>
  <c r="AO409" i="8" s="1"/>
  <c r="R409" i="8"/>
  <c r="P409" i="8"/>
  <c r="S409" i="8"/>
  <c r="Q409" i="8"/>
  <c r="AF407" i="8"/>
  <c r="AT407" i="8" s="1"/>
  <c r="AU407" i="8" s="1"/>
  <c r="AG407" i="8"/>
  <c r="AC407" i="8"/>
  <c r="AD407" i="8" s="1"/>
  <c r="Z407" i="8"/>
  <c r="F413" i="8"/>
  <c r="O910" i="9"/>
  <c r="Q910" i="9" s="1"/>
  <c r="N909" i="9"/>
  <c r="A913" i="9"/>
  <c r="E912" i="9"/>
  <c r="F912" i="9" s="1"/>
  <c r="C912" i="9"/>
  <c r="D912" i="9" s="1"/>
  <c r="G911" i="9"/>
  <c r="I406" i="3" l="1"/>
  <c r="AI406" i="3"/>
  <c r="AD399" i="3"/>
  <c r="AJ399" i="3" s="1"/>
  <c r="N404" i="3"/>
  <c r="M404" i="3"/>
  <c r="AC402" i="3"/>
  <c r="S401" i="3"/>
  <c r="T401" i="3" s="1"/>
  <c r="W401" i="3"/>
  <c r="T400" i="3"/>
  <c r="U400" i="3"/>
  <c r="AC401" i="3"/>
  <c r="S402" i="3"/>
  <c r="T402" i="3" s="1"/>
  <c r="W402" i="3"/>
  <c r="L405" i="3"/>
  <c r="AE407" i="3"/>
  <c r="H407" i="3"/>
  <c r="AQ407" i="3"/>
  <c r="AN407" i="3"/>
  <c r="AO407" i="3" s="1"/>
  <c r="F408" i="3"/>
  <c r="AB408" i="3" s="1"/>
  <c r="AG406" i="3"/>
  <c r="AF406" i="3"/>
  <c r="O403" i="3"/>
  <c r="R403" i="3" s="1"/>
  <c r="Z403" i="3" s="1"/>
  <c r="S410" i="8"/>
  <c r="Q410" i="8"/>
  <c r="P410" i="8"/>
  <c r="AK411" i="8"/>
  <c r="AL411" i="8"/>
  <c r="AQ411" i="8"/>
  <c r="AR411" i="8"/>
  <c r="AH411" i="8"/>
  <c r="AI411" i="8"/>
  <c r="AJ411" i="8"/>
  <c r="AM411" i="8"/>
  <c r="AN411" i="8"/>
  <c r="AP411" i="8"/>
  <c r="D414" i="8"/>
  <c r="J413" i="8"/>
  <c r="AS411" i="8"/>
  <c r="AV411" i="8"/>
  <c r="K412" i="8"/>
  <c r="L412" i="8" s="1"/>
  <c r="G412" i="8" s="1"/>
  <c r="H412" i="8" s="1"/>
  <c r="N412" i="8"/>
  <c r="O411" i="8"/>
  <c r="AF408" i="8"/>
  <c r="AT408" i="8" s="1"/>
  <c r="AU408" i="8" s="1"/>
  <c r="AC408" i="8"/>
  <c r="AD408" i="8" s="1"/>
  <c r="AG408" i="8"/>
  <c r="Z408" i="8"/>
  <c r="V409" i="8"/>
  <c r="X409" i="8" s="1"/>
  <c r="B417" i="8"/>
  <c r="F414" i="8"/>
  <c r="V410" i="8"/>
  <c r="X410" i="8" s="1"/>
  <c r="K911" i="9"/>
  <c r="L911" i="9" s="1"/>
  <c r="I911" i="9"/>
  <c r="J911" i="9" s="1"/>
  <c r="N911" i="9" s="1"/>
  <c r="G912" i="9"/>
  <c r="C913" i="9"/>
  <c r="D913" i="9" s="1"/>
  <c r="E913" i="9"/>
  <c r="F913" i="9" s="1"/>
  <c r="A914" i="9"/>
  <c r="O909" i="9"/>
  <c r="Q909" i="9" s="1"/>
  <c r="P909" i="9"/>
  <c r="R909" i="9" s="1"/>
  <c r="P910" i="9"/>
  <c r="R910" i="9" s="1"/>
  <c r="I407" i="3" l="1"/>
  <c r="AI407" i="3"/>
  <c r="AP399" i="3"/>
  <c r="AT399" i="3"/>
  <c r="AR399" i="3"/>
  <c r="AS399" i="3" s="1"/>
  <c r="N405" i="3"/>
  <c r="M405" i="3"/>
  <c r="V400" i="3"/>
  <c r="W403" i="3"/>
  <c r="U401" i="3"/>
  <c r="V401" i="3" s="1"/>
  <c r="AD401" i="3" s="1"/>
  <c r="U402" i="3"/>
  <c r="V402" i="3" s="1"/>
  <c r="AD402" i="3" s="1"/>
  <c r="AH406" i="3"/>
  <c r="L406" i="3"/>
  <c r="AN408" i="3"/>
  <c r="AO408" i="3" s="1"/>
  <c r="AQ408" i="3"/>
  <c r="H408" i="3"/>
  <c r="AE408" i="3"/>
  <c r="F409" i="3"/>
  <c r="AB409" i="3" s="1"/>
  <c r="O404" i="3"/>
  <c r="R404" i="3" s="1"/>
  <c r="Z404" i="3" s="1"/>
  <c r="AF407" i="3"/>
  <c r="AG407" i="3"/>
  <c r="AH412" i="8"/>
  <c r="AI412" i="8"/>
  <c r="AJ412" i="8"/>
  <c r="AK412" i="8"/>
  <c r="AL412" i="8"/>
  <c r="AM412" i="8"/>
  <c r="AN412" i="8"/>
  <c r="AP412" i="8"/>
  <c r="AR412" i="8"/>
  <c r="AQ412" i="8"/>
  <c r="AS412" i="8"/>
  <c r="AV412" i="8" s="1"/>
  <c r="B418" i="8"/>
  <c r="Q411" i="8"/>
  <c r="R411" i="8"/>
  <c r="S411" i="8"/>
  <c r="U411" i="8"/>
  <c r="AO411" i="8" s="1"/>
  <c r="P411" i="8"/>
  <c r="K413" i="8"/>
  <c r="L413" i="8" s="1"/>
  <c r="G413" i="8" s="1"/>
  <c r="H413" i="8" s="1"/>
  <c r="N413" i="8"/>
  <c r="O412" i="8"/>
  <c r="F415" i="8"/>
  <c r="D415" i="8"/>
  <c r="J414" i="8"/>
  <c r="I912" i="9"/>
  <c r="J912" i="9" s="1"/>
  <c r="K912" i="9"/>
  <c r="L912" i="9" s="1"/>
  <c r="C914" i="9"/>
  <c r="D914" i="9" s="1"/>
  <c r="G914" i="9" s="1"/>
  <c r="E914" i="9"/>
  <c r="F914" i="9" s="1"/>
  <c r="A915" i="9"/>
  <c r="G913" i="9"/>
  <c r="O911" i="9"/>
  <c r="Q911" i="9" s="1"/>
  <c r="P911" i="9"/>
  <c r="R911" i="9" s="1"/>
  <c r="I408" i="3" l="1"/>
  <c r="AI408" i="3"/>
  <c r="AD400" i="3"/>
  <c r="AJ400" i="3" s="1"/>
  <c r="N406" i="3"/>
  <c r="M406" i="3"/>
  <c r="AJ401" i="3"/>
  <c r="AJ402" i="3"/>
  <c r="AC403" i="3"/>
  <c r="S403" i="3"/>
  <c r="T403" i="3" s="1"/>
  <c r="W404" i="3"/>
  <c r="L407" i="3"/>
  <c r="AH407" i="3"/>
  <c r="AQ409" i="3"/>
  <c r="H409" i="3"/>
  <c r="F410" i="3"/>
  <c r="AB410" i="3" s="1"/>
  <c r="AE409" i="3"/>
  <c r="AN409" i="3"/>
  <c r="AO409" i="3" s="1"/>
  <c r="AG408" i="3"/>
  <c r="AF408" i="3"/>
  <c r="O405" i="3"/>
  <c r="R405" i="3" s="1"/>
  <c r="Z405" i="3" s="1"/>
  <c r="AI413" i="8"/>
  <c r="AJ413" i="8"/>
  <c r="AM413" i="8"/>
  <c r="AP413" i="8"/>
  <c r="AH413" i="8"/>
  <c r="AK413" i="8"/>
  <c r="AL413" i="8"/>
  <c r="AN413" i="8"/>
  <c r="AQ413" i="8"/>
  <c r="AR413" i="8"/>
  <c r="O413" i="8"/>
  <c r="R413" i="8" s="1"/>
  <c r="AF410" i="8"/>
  <c r="AT410" i="8" s="1"/>
  <c r="AU410" i="8" s="1"/>
  <c r="AG410" i="8"/>
  <c r="AC410" i="8"/>
  <c r="AD410" i="8" s="1"/>
  <c r="Z410" i="8"/>
  <c r="V411" i="8"/>
  <c r="X411" i="8" s="1"/>
  <c r="K414" i="8"/>
  <c r="L414" i="8" s="1"/>
  <c r="G414" i="8" s="1"/>
  <c r="H414" i="8" s="1"/>
  <c r="N414" i="8"/>
  <c r="B419" i="8"/>
  <c r="AC409" i="8"/>
  <c r="AD409" i="8" s="1"/>
  <c r="AF409" i="8"/>
  <c r="AT409" i="8" s="1"/>
  <c r="AU409" i="8" s="1"/>
  <c r="AG409" i="8"/>
  <c r="Z409" i="8"/>
  <c r="F416" i="8"/>
  <c r="D416" i="8"/>
  <c r="J415" i="8"/>
  <c r="P412" i="8"/>
  <c r="U412" i="8"/>
  <c r="AO412" i="8" s="1"/>
  <c r="R412" i="8"/>
  <c r="S412" i="8"/>
  <c r="Q412" i="8"/>
  <c r="AS413" i="8"/>
  <c r="AV413" i="8"/>
  <c r="I914" i="9"/>
  <c r="J914" i="9" s="1"/>
  <c r="K914" i="9"/>
  <c r="L914" i="9" s="1"/>
  <c r="K913" i="9"/>
  <c r="L913" i="9" s="1"/>
  <c r="I913" i="9"/>
  <c r="J913" i="9" s="1"/>
  <c r="N913" i="9" s="1"/>
  <c r="A916" i="9"/>
  <c r="C915" i="9"/>
  <c r="D915" i="9" s="1"/>
  <c r="E915" i="9"/>
  <c r="F915" i="9" s="1"/>
  <c r="N912" i="9"/>
  <c r="I409" i="3" l="1"/>
  <c r="AI409" i="3"/>
  <c r="AT400" i="3"/>
  <c r="AR400" i="3"/>
  <c r="AS400" i="3" s="1"/>
  <c r="AP400" i="3"/>
  <c r="N407" i="3"/>
  <c r="M407" i="3"/>
  <c r="AH408" i="3"/>
  <c r="U403" i="3"/>
  <c r="V403" i="3" s="1"/>
  <c r="AD403" i="3" s="1"/>
  <c r="AJ403" i="3" s="1"/>
  <c r="S404" i="3"/>
  <c r="T404" i="3" s="1"/>
  <c r="AP402" i="3"/>
  <c r="AR402" i="3"/>
  <c r="AS402" i="3" s="1"/>
  <c r="AT402" i="3"/>
  <c r="AP401" i="3"/>
  <c r="AR401" i="3"/>
  <c r="AS401" i="3" s="1"/>
  <c r="AT401" i="3"/>
  <c r="AC404" i="3"/>
  <c r="L408" i="3"/>
  <c r="O407" i="3"/>
  <c r="W405" i="3"/>
  <c r="AF409" i="3"/>
  <c r="AG409" i="3"/>
  <c r="AN410" i="3"/>
  <c r="AO410" i="3" s="1"/>
  <c r="AQ410" i="3"/>
  <c r="AE410" i="3"/>
  <c r="H410" i="3"/>
  <c r="F411" i="3"/>
  <c r="AB411" i="3" s="1"/>
  <c r="O406" i="3"/>
  <c r="R406" i="3" s="1"/>
  <c r="Z406" i="3" s="1"/>
  <c r="AR414" i="8"/>
  <c r="AK414" i="8"/>
  <c r="AL414" i="8"/>
  <c r="AM414" i="8"/>
  <c r="AN414" i="8"/>
  <c r="AP414" i="8"/>
  <c r="AQ414" i="8"/>
  <c r="AH414" i="8"/>
  <c r="AI414" i="8"/>
  <c r="AJ414" i="8"/>
  <c r="P413" i="8"/>
  <c r="U413" i="8"/>
  <c r="AO413" i="8" s="1"/>
  <c r="S413" i="8"/>
  <c r="Q413" i="8"/>
  <c r="AS414" i="8"/>
  <c r="AV414" i="8" s="1"/>
  <c r="O414" i="8"/>
  <c r="B420" i="8"/>
  <c r="K415" i="8"/>
  <c r="L415" i="8" s="1"/>
  <c r="G415" i="8" s="1"/>
  <c r="H415" i="8" s="1"/>
  <c r="N415" i="8"/>
  <c r="D417" i="8"/>
  <c r="J416" i="8"/>
  <c r="F417" i="8"/>
  <c r="V412" i="8"/>
  <c r="X412" i="8" s="1"/>
  <c r="O912" i="9"/>
  <c r="Q912" i="9" s="1"/>
  <c r="P912" i="9"/>
  <c r="R912" i="9" s="1"/>
  <c r="G915" i="9"/>
  <c r="A917" i="9"/>
  <c r="E916" i="9"/>
  <c r="F916" i="9" s="1"/>
  <c r="C916" i="9"/>
  <c r="D916" i="9" s="1"/>
  <c r="G916" i="9" s="1"/>
  <c r="P913" i="9"/>
  <c r="R913" i="9" s="1"/>
  <c r="O913" i="9"/>
  <c r="Q913" i="9" s="1"/>
  <c r="N914" i="9"/>
  <c r="V413" i="8" l="1"/>
  <c r="X413" i="8" s="1"/>
  <c r="I410" i="3"/>
  <c r="AI410" i="3"/>
  <c r="U404" i="3"/>
  <c r="V404" i="3" s="1"/>
  <c r="N408" i="3"/>
  <c r="M408" i="3"/>
  <c r="R407" i="3"/>
  <c r="AH409" i="3"/>
  <c r="AC405" i="3"/>
  <c r="W406" i="3"/>
  <c r="S405" i="3"/>
  <c r="T405" i="3" s="1"/>
  <c r="AC407" i="3"/>
  <c r="AT403" i="3"/>
  <c r="AR403" i="3"/>
  <c r="AS403" i="3" s="1"/>
  <c r="AP403" i="3"/>
  <c r="O408" i="3"/>
  <c r="R408" i="3" s="1"/>
  <c r="Z408" i="3" s="1"/>
  <c r="AF410" i="3"/>
  <c r="AG410" i="3"/>
  <c r="AQ411" i="3"/>
  <c r="H411" i="3"/>
  <c r="F412" i="3"/>
  <c r="AB412" i="3" s="1"/>
  <c r="AN411" i="3"/>
  <c r="AO411" i="3" s="1"/>
  <c r="AE411" i="3"/>
  <c r="L409" i="3"/>
  <c r="AH415" i="8"/>
  <c r="AK415" i="8"/>
  <c r="AM415" i="8"/>
  <c r="AN415" i="8"/>
  <c r="AJ415" i="8"/>
  <c r="AP415" i="8"/>
  <c r="AQ415" i="8"/>
  <c r="AR415" i="8"/>
  <c r="AI415" i="8"/>
  <c r="AL415" i="8"/>
  <c r="B421" i="8"/>
  <c r="O415" i="8"/>
  <c r="Z411" i="8"/>
  <c r="AF411" i="8"/>
  <c r="AT411" i="8" s="1"/>
  <c r="AU411" i="8" s="1"/>
  <c r="AG411" i="8"/>
  <c r="AC411" i="8"/>
  <c r="AD411" i="8" s="1"/>
  <c r="D418" i="8"/>
  <c r="J417" i="8"/>
  <c r="AS415" i="8"/>
  <c r="AV415" i="8" s="1"/>
  <c r="R414" i="8"/>
  <c r="U414" i="8"/>
  <c r="AO414" i="8" s="1"/>
  <c r="P414" i="8"/>
  <c r="S414" i="8"/>
  <c r="Q414" i="8"/>
  <c r="F418" i="8"/>
  <c r="K416" i="8"/>
  <c r="L416" i="8" s="1"/>
  <c r="G416" i="8" s="1"/>
  <c r="H416" i="8" s="1"/>
  <c r="N416" i="8"/>
  <c r="O914" i="9"/>
  <c r="Q914" i="9" s="1"/>
  <c r="P914" i="9"/>
  <c r="R914" i="9" s="1"/>
  <c r="I916" i="9"/>
  <c r="J916" i="9" s="1"/>
  <c r="K916" i="9"/>
  <c r="L916" i="9" s="1"/>
  <c r="C917" i="9"/>
  <c r="D917" i="9" s="1"/>
  <c r="A918" i="9"/>
  <c r="E917" i="9"/>
  <c r="F917" i="9" s="1"/>
  <c r="K915" i="9"/>
  <c r="L915" i="9" s="1"/>
  <c r="I915" i="9"/>
  <c r="J915" i="9" s="1"/>
  <c r="N915" i="9" s="1"/>
  <c r="I411" i="3" l="1"/>
  <c r="AI411" i="3"/>
  <c r="AD404" i="3"/>
  <c r="AJ404" i="3" s="1"/>
  <c r="W407" i="3"/>
  <c r="Z407" i="3"/>
  <c r="U405" i="3"/>
  <c r="V405" i="3" s="1"/>
  <c r="S407" i="3"/>
  <c r="AH410" i="3"/>
  <c r="M409" i="3"/>
  <c r="N409" i="3"/>
  <c r="AC406" i="3"/>
  <c r="AC408" i="3"/>
  <c r="S406" i="3"/>
  <c r="T406" i="3" s="1"/>
  <c r="AN412" i="3"/>
  <c r="AO412" i="3" s="1"/>
  <c r="AQ412" i="3"/>
  <c r="F413" i="3"/>
  <c r="AB413" i="3" s="1"/>
  <c r="AE412" i="3"/>
  <c r="H412" i="3"/>
  <c r="L410" i="3"/>
  <c r="AF411" i="3"/>
  <c r="AG411" i="3"/>
  <c r="AP416" i="8"/>
  <c r="AQ416" i="8"/>
  <c r="AN416" i="8"/>
  <c r="AR416" i="8"/>
  <c r="AH416" i="8"/>
  <c r="AI416" i="8"/>
  <c r="AJ416" i="8"/>
  <c r="AK416" i="8"/>
  <c r="AL416" i="8"/>
  <c r="AM416" i="8"/>
  <c r="O416" i="8"/>
  <c r="S416" i="8" s="1"/>
  <c r="AS416" i="8"/>
  <c r="AV416" i="8"/>
  <c r="D419" i="8"/>
  <c r="J418" i="8"/>
  <c r="F419" i="8"/>
  <c r="V414" i="8"/>
  <c r="X414" i="8" s="1"/>
  <c r="U415" i="8"/>
  <c r="AO415" i="8" s="1"/>
  <c r="S415" i="8"/>
  <c r="P415" i="8"/>
  <c r="R415" i="8"/>
  <c r="Q415" i="8"/>
  <c r="AC413" i="8"/>
  <c r="AD413" i="8" s="1"/>
  <c r="AG413" i="8"/>
  <c r="AF413" i="8"/>
  <c r="AT413" i="8" s="1"/>
  <c r="AU413" i="8" s="1"/>
  <c r="Z413" i="8"/>
  <c r="K417" i="8"/>
  <c r="L417" i="8" s="1"/>
  <c r="G417" i="8" s="1"/>
  <c r="H417" i="8" s="1"/>
  <c r="N417" i="8"/>
  <c r="Z412" i="8"/>
  <c r="AG412" i="8"/>
  <c r="AC412" i="8"/>
  <c r="AD412" i="8" s="1"/>
  <c r="AF412" i="8"/>
  <c r="AT412" i="8" s="1"/>
  <c r="AU412" i="8" s="1"/>
  <c r="B422" i="8"/>
  <c r="O915" i="9"/>
  <c r="Q915" i="9" s="1"/>
  <c r="P915" i="9"/>
  <c r="R915" i="9" s="1"/>
  <c r="C918" i="9"/>
  <c r="D918" i="9" s="1"/>
  <c r="A919" i="9"/>
  <c r="E918" i="9"/>
  <c r="F918" i="9" s="1"/>
  <c r="G917" i="9"/>
  <c r="N916" i="9"/>
  <c r="I412" i="3" l="1"/>
  <c r="AI412" i="3"/>
  <c r="AT404" i="3"/>
  <c r="AR404" i="3"/>
  <c r="AS404" i="3" s="1"/>
  <c r="AP404" i="3"/>
  <c r="AD405" i="3"/>
  <c r="AJ405" i="3" s="1"/>
  <c r="U406" i="3"/>
  <c r="V406" i="3" s="1"/>
  <c r="T407" i="3"/>
  <c r="U407" i="3"/>
  <c r="M410" i="3"/>
  <c r="N410" i="3"/>
  <c r="W408" i="3"/>
  <c r="S408" i="3"/>
  <c r="AH411" i="3"/>
  <c r="O409" i="3"/>
  <c r="R409" i="3" s="1"/>
  <c r="Z409" i="3" s="1"/>
  <c r="L411" i="3"/>
  <c r="AF412" i="3"/>
  <c r="AG412" i="3"/>
  <c r="H413" i="3"/>
  <c r="F414" i="3"/>
  <c r="AB414" i="3" s="1"/>
  <c r="AE413" i="3"/>
  <c r="AN413" i="3"/>
  <c r="AO413" i="3" s="1"/>
  <c r="AQ413" i="3"/>
  <c r="AI417" i="8"/>
  <c r="AK417" i="8"/>
  <c r="AL417" i="8"/>
  <c r="AH417" i="8"/>
  <c r="AJ417" i="8"/>
  <c r="AM417" i="8"/>
  <c r="AN417" i="8"/>
  <c r="AP417" i="8"/>
  <c r="AR417" i="8"/>
  <c r="AQ417" i="8"/>
  <c r="R416" i="8"/>
  <c r="P416" i="8"/>
  <c r="U416" i="8"/>
  <c r="AO416" i="8" s="1"/>
  <c r="Q416" i="8"/>
  <c r="K418" i="8"/>
  <c r="L418" i="8" s="1"/>
  <c r="G418" i="8" s="1"/>
  <c r="H418" i="8" s="1"/>
  <c r="N418" i="8"/>
  <c r="B423" i="8"/>
  <c r="F420" i="8"/>
  <c r="AS417" i="8"/>
  <c r="AV417" i="8" s="1"/>
  <c r="D420" i="8"/>
  <c r="J419" i="8"/>
  <c r="O417" i="8"/>
  <c r="V415" i="8"/>
  <c r="X415" i="8" s="1"/>
  <c r="O916" i="9"/>
  <c r="Q916" i="9" s="1"/>
  <c r="P916" i="9"/>
  <c r="R916" i="9" s="1"/>
  <c r="I917" i="9"/>
  <c r="J917" i="9" s="1"/>
  <c r="K917" i="9"/>
  <c r="L917" i="9" s="1"/>
  <c r="E919" i="9"/>
  <c r="F919" i="9" s="1"/>
  <c r="A920" i="9"/>
  <c r="C919" i="9"/>
  <c r="D919" i="9" s="1"/>
  <c r="G919" i="9" s="1"/>
  <c r="G918" i="9"/>
  <c r="I413" i="3" l="1"/>
  <c r="AI413" i="3"/>
  <c r="AR405" i="3"/>
  <c r="AS405" i="3" s="1"/>
  <c r="AP405" i="3"/>
  <c r="AT405" i="3"/>
  <c r="AD406" i="3"/>
  <c r="AJ406" i="3" s="1"/>
  <c r="V407" i="3"/>
  <c r="N411" i="3"/>
  <c r="M411" i="3"/>
  <c r="AC409" i="3"/>
  <c r="T408" i="3"/>
  <c r="U408" i="3"/>
  <c r="L412" i="3"/>
  <c r="O411" i="3"/>
  <c r="R411" i="3" s="1"/>
  <c r="Z411" i="3" s="1"/>
  <c r="S409" i="3"/>
  <c r="T409" i="3" s="1"/>
  <c r="W409" i="3"/>
  <c r="AN414" i="3"/>
  <c r="AO414" i="3" s="1"/>
  <c r="F415" i="3"/>
  <c r="AB415" i="3" s="1"/>
  <c r="AE414" i="3"/>
  <c r="H414" i="3"/>
  <c r="AQ414" i="3"/>
  <c r="AG413" i="3"/>
  <c r="AF413" i="3"/>
  <c r="AH412" i="3"/>
  <c r="O410" i="3"/>
  <c r="R410" i="3" s="1"/>
  <c r="Z410" i="3" s="1"/>
  <c r="AN418" i="8"/>
  <c r="AR418" i="8"/>
  <c r="AH418" i="8"/>
  <c r="AI418" i="8"/>
  <c r="AJ418" i="8"/>
  <c r="AK418" i="8"/>
  <c r="AL418" i="8"/>
  <c r="AM418" i="8"/>
  <c r="AP418" i="8"/>
  <c r="AQ418" i="8"/>
  <c r="V416" i="8"/>
  <c r="X416" i="8" s="1"/>
  <c r="O418" i="8"/>
  <c r="R418" i="8" s="1"/>
  <c r="F421" i="8"/>
  <c r="K419" i="8"/>
  <c r="L419" i="8" s="1"/>
  <c r="G419" i="8" s="1"/>
  <c r="H419" i="8" s="1"/>
  <c r="N419" i="8"/>
  <c r="D421" i="8"/>
  <c r="J420" i="8"/>
  <c r="AS418" i="8"/>
  <c r="AV418" i="8"/>
  <c r="AC414" i="8"/>
  <c r="AD414" i="8" s="1"/>
  <c r="Z414" i="8"/>
  <c r="AG414" i="8"/>
  <c r="AF414" i="8"/>
  <c r="AT414" i="8" s="1"/>
  <c r="AU414" i="8" s="1"/>
  <c r="Q417" i="8"/>
  <c r="P417" i="8"/>
  <c r="S417" i="8"/>
  <c r="R417" i="8"/>
  <c r="U417" i="8"/>
  <c r="AO417" i="8" s="1"/>
  <c r="B424" i="8"/>
  <c r="E920" i="9"/>
  <c r="F920" i="9" s="1"/>
  <c r="A921" i="9"/>
  <c r="C920" i="9"/>
  <c r="D920" i="9" s="1"/>
  <c r="G920" i="9" s="1"/>
  <c r="I919" i="9"/>
  <c r="J919" i="9" s="1"/>
  <c r="K919" i="9"/>
  <c r="L919" i="9" s="1"/>
  <c r="N917" i="9"/>
  <c r="I918" i="9"/>
  <c r="J918" i="9" s="1"/>
  <c r="K918" i="9"/>
  <c r="L918" i="9" s="1"/>
  <c r="I414" i="3" l="1"/>
  <c r="AI414" i="3"/>
  <c r="AR406" i="3"/>
  <c r="AS406" i="3" s="1"/>
  <c r="AP406" i="3"/>
  <c r="AT406" i="3"/>
  <c r="AD407" i="3"/>
  <c r="AJ407" i="3" s="1"/>
  <c r="N412" i="3"/>
  <c r="M412" i="3"/>
  <c r="V408" i="3"/>
  <c r="AC411" i="3"/>
  <c r="AC410" i="3"/>
  <c r="AH413" i="3"/>
  <c r="L413" i="3"/>
  <c r="AF414" i="3"/>
  <c r="AG414" i="3"/>
  <c r="F416" i="3"/>
  <c r="AB416" i="3" s="1"/>
  <c r="AE415" i="3"/>
  <c r="AQ415" i="3"/>
  <c r="AN415" i="3"/>
  <c r="AO415" i="3" s="1"/>
  <c r="H415" i="3"/>
  <c r="U409" i="3"/>
  <c r="V409" i="3" s="1"/>
  <c r="AD409" i="3" s="1"/>
  <c r="P418" i="8"/>
  <c r="S418" i="8"/>
  <c r="U418" i="8"/>
  <c r="AO418" i="8" s="1"/>
  <c r="Q418" i="8"/>
  <c r="AI419" i="8"/>
  <c r="AJ419" i="8"/>
  <c r="AK419" i="8"/>
  <c r="AL419" i="8"/>
  <c r="AM419" i="8"/>
  <c r="AN419" i="8"/>
  <c r="AP419" i="8"/>
  <c r="AQ419" i="8"/>
  <c r="AH419" i="8"/>
  <c r="AR419" i="8"/>
  <c r="O419" i="8"/>
  <c r="S419" i="8" s="1"/>
  <c r="AS419" i="8"/>
  <c r="AV419" i="8" s="1"/>
  <c r="D422" i="8"/>
  <c r="J421" i="8"/>
  <c r="F422" i="8"/>
  <c r="Z415" i="8"/>
  <c r="AF415" i="8"/>
  <c r="AT415" i="8" s="1"/>
  <c r="AU415" i="8" s="1"/>
  <c r="AG415" i="8"/>
  <c r="AC415" i="8"/>
  <c r="AD415" i="8" s="1"/>
  <c r="V417" i="8"/>
  <c r="X417" i="8" s="1"/>
  <c r="V418" i="8"/>
  <c r="X418" i="8" s="1"/>
  <c r="K420" i="8"/>
  <c r="L420" i="8" s="1"/>
  <c r="G420" i="8" s="1"/>
  <c r="H420" i="8" s="1"/>
  <c r="N420" i="8"/>
  <c r="AC416" i="8"/>
  <c r="AD416" i="8" s="1"/>
  <c r="AF416" i="8"/>
  <c r="AT416" i="8" s="1"/>
  <c r="AU416" i="8" s="1"/>
  <c r="AG416" i="8"/>
  <c r="Z416" i="8"/>
  <c r="B425" i="8"/>
  <c r="P917" i="9"/>
  <c r="R917" i="9" s="1"/>
  <c r="O917" i="9"/>
  <c r="Q917" i="9" s="1"/>
  <c r="N918" i="9"/>
  <c r="N919" i="9"/>
  <c r="C921" i="9"/>
  <c r="D921" i="9" s="1"/>
  <c r="E921" i="9"/>
  <c r="F921" i="9" s="1"/>
  <c r="A922" i="9"/>
  <c r="I920" i="9"/>
  <c r="J920" i="9" s="1"/>
  <c r="N920" i="9" s="1"/>
  <c r="K920" i="9"/>
  <c r="L920" i="9" s="1"/>
  <c r="I415" i="3" l="1"/>
  <c r="AI415" i="3"/>
  <c r="AR407" i="3"/>
  <c r="AS407" i="3" s="1"/>
  <c r="AP407" i="3"/>
  <c r="AT407" i="3"/>
  <c r="AD408" i="3"/>
  <c r="AJ408" i="3" s="1"/>
  <c r="O412" i="3"/>
  <c r="R412" i="3" s="1"/>
  <c r="Z412" i="3" s="1"/>
  <c r="M413" i="3"/>
  <c r="N413" i="3"/>
  <c r="S410" i="3"/>
  <c r="T410" i="3" s="1"/>
  <c r="W410" i="3"/>
  <c r="S411" i="3"/>
  <c r="T411" i="3" s="1"/>
  <c r="AH414" i="3"/>
  <c r="W411" i="3"/>
  <c r="AJ409" i="3"/>
  <c r="L414" i="3"/>
  <c r="AF415" i="3"/>
  <c r="AG415" i="3"/>
  <c r="AE416" i="3"/>
  <c r="H416" i="3"/>
  <c r="F417" i="3"/>
  <c r="AB417" i="3" s="1"/>
  <c r="AQ416" i="3"/>
  <c r="AN416" i="3"/>
  <c r="AO416" i="3" s="1"/>
  <c r="U419" i="8"/>
  <c r="AO419" i="8" s="1"/>
  <c r="P419" i="8"/>
  <c r="R419" i="8"/>
  <c r="Q419" i="8"/>
  <c r="AL420" i="8"/>
  <c r="AM420" i="8"/>
  <c r="AP420" i="8"/>
  <c r="AR420" i="8"/>
  <c r="AH420" i="8"/>
  <c r="AJ420" i="8"/>
  <c r="AK420" i="8"/>
  <c r="AN420" i="8"/>
  <c r="AQ420" i="8"/>
  <c r="AI420" i="8"/>
  <c r="AS420" i="8"/>
  <c r="AV420" i="8"/>
  <c r="O420" i="8"/>
  <c r="F423" i="8"/>
  <c r="K421" i="8"/>
  <c r="L421" i="8" s="1"/>
  <c r="G421" i="8" s="1"/>
  <c r="H421" i="8" s="1"/>
  <c r="N421" i="8"/>
  <c r="B426" i="8"/>
  <c r="D423" i="8"/>
  <c r="J422" i="8"/>
  <c r="E922" i="9"/>
  <c r="F922" i="9" s="1"/>
  <c r="C922" i="9"/>
  <c r="D922" i="9" s="1"/>
  <c r="G922" i="9" s="1"/>
  <c r="A923" i="9"/>
  <c r="O920" i="9"/>
  <c r="Q920" i="9" s="1"/>
  <c r="P920" i="9"/>
  <c r="R920" i="9" s="1"/>
  <c r="G921" i="9"/>
  <c r="O919" i="9"/>
  <c r="Q919" i="9" s="1"/>
  <c r="P919" i="9"/>
  <c r="R919" i="9" s="1"/>
  <c r="O918" i="9"/>
  <c r="Q918" i="9" s="1"/>
  <c r="P918" i="9"/>
  <c r="R918" i="9" s="1"/>
  <c r="I416" i="3" l="1"/>
  <c r="AI416" i="3"/>
  <c r="W412" i="3"/>
  <c r="AR408" i="3"/>
  <c r="AS408" i="3" s="1"/>
  <c r="AT408" i="3"/>
  <c r="AP408" i="3"/>
  <c r="S412" i="3"/>
  <c r="AC412" i="3"/>
  <c r="U410" i="3"/>
  <c r="V410" i="3" s="1"/>
  <c r="AD410" i="3" s="1"/>
  <c r="M414" i="3"/>
  <c r="N414" i="3"/>
  <c r="U411" i="3"/>
  <c r="V411" i="3" s="1"/>
  <c r="O413" i="3"/>
  <c r="R413" i="3" s="1"/>
  <c r="W413" i="3" s="1"/>
  <c r="AT409" i="3"/>
  <c r="AP409" i="3"/>
  <c r="AR409" i="3"/>
  <c r="AS409" i="3" s="1"/>
  <c r="AH415" i="3"/>
  <c r="AJ410" i="3"/>
  <c r="O414" i="3"/>
  <c r="R414" i="3" s="1"/>
  <c r="Z414" i="3" s="1"/>
  <c r="L415" i="3"/>
  <c r="H417" i="3"/>
  <c r="AQ417" i="3"/>
  <c r="F418" i="3"/>
  <c r="AB418" i="3" s="1"/>
  <c r="AN417" i="3"/>
  <c r="AO417" i="3" s="1"/>
  <c r="AE417" i="3"/>
  <c r="AF416" i="3"/>
  <c r="AG416" i="3"/>
  <c r="V419" i="8"/>
  <c r="X419" i="8" s="1"/>
  <c r="AH421" i="8"/>
  <c r="AN421" i="8"/>
  <c r="AP421" i="8"/>
  <c r="AQ421" i="8"/>
  <c r="AR421" i="8"/>
  <c r="AI421" i="8"/>
  <c r="AJ421" i="8"/>
  <c r="AK421" i="8"/>
  <c r="AL421" i="8"/>
  <c r="AM421" i="8"/>
  <c r="O421" i="8"/>
  <c r="R421" i="8" s="1"/>
  <c r="F424" i="8"/>
  <c r="P420" i="8"/>
  <c r="Q420" i="8"/>
  <c r="R420" i="8"/>
  <c r="S420" i="8"/>
  <c r="U420" i="8"/>
  <c r="AO420" i="8" s="1"/>
  <c r="Z418" i="8"/>
  <c r="AF418" i="8"/>
  <c r="AT418" i="8" s="1"/>
  <c r="AU418" i="8" s="1"/>
  <c r="AG418" i="8"/>
  <c r="AC418" i="8"/>
  <c r="AD418" i="8" s="1"/>
  <c r="K422" i="8"/>
  <c r="L422" i="8" s="1"/>
  <c r="G422" i="8" s="1"/>
  <c r="H422" i="8" s="1"/>
  <c r="N422" i="8"/>
  <c r="B427" i="8"/>
  <c r="AS421" i="8"/>
  <c r="AV421" i="8" s="1"/>
  <c r="AF417" i="8"/>
  <c r="AT417" i="8" s="1"/>
  <c r="AU417" i="8" s="1"/>
  <c r="Z417" i="8"/>
  <c r="AC417" i="8"/>
  <c r="AD417" i="8" s="1"/>
  <c r="AG417" i="8"/>
  <c r="D424" i="8"/>
  <c r="J423" i="8"/>
  <c r="P421" i="8"/>
  <c r="I921" i="9"/>
  <c r="J921" i="9" s="1"/>
  <c r="K921" i="9"/>
  <c r="L921" i="9" s="1"/>
  <c r="I922" i="9"/>
  <c r="J922" i="9" s="1"/>
  <c r="N922" i="9" s="1"/>
  <c r="K922" i="9"/>
  <c r="L922" i="9" s="1"/>
  <c r="A924" i="9"/>
  <c r="E923" i="9"/>
  <c r="F923" i="9" s="1"/>
  <c r="C923" i="9"/>
  <c r="D923" i="9" s="1"/>
  <c r="G923" i="9" s="1"/>
  <c r="I417" i="3" l="1"/>
  <c r="AI417" i="3"/>
  <c r="S413" i="3"/>
  <c r="T413" i="3" s="1"/>
  <c r="Q421" i="8"/>
  <c r="S421" i="8"/>
  <c r="U421" i="8"/>
  <c r="AO421" i="8" s="1"/>
  <c r="T412" i="3"/>
  <c r="U412" i="3"/>
  <c r="AD411" i="3"/>
  <c r="AJ411" i="3" s="1"/>
  <c r="AC413" i="3"/>
  <c r="Z413" i="3"/>
  <c r="M415" i="3"/>
  <c r="N415" i="3"/>
  <c r="S414" i="3"/>
  <c r="T414" i="3" s="1"/>
  <c r="W414" i="3"/>
  <c r="AC414" i="3"/>
  <c r="L416" i="3"/>
  <c r="AT410" i="3"/>
  <c r="AR410" i="3"/>
  <c r="AS410" i="3" s="1"/>
  <c r="AP410" i="3"/>
  <c r="AH416" i="3"/>
  <c r="H418" i="3"/>
  <c r="AE418" i="3"/>
  <c r="AQ418" i="3"/>
  <c r="F419" i="3"/>
  <c r="AB419" i="3" s="1"/>
  <c r="AN418" i="3"/>
  <c r="AO418" i="3" s="1"/>
  <c r="AG417" i="3"/>
  <c r="AF417" i="3"/>
  <c r="AH417" i="3" s="1"/>
  <c r="AJ422" i="8"/>
  <c r="AK422" i="8"/>
  <c r="AN422" i="8"/>
  <c r="AP422" i="8"/>
  <c r="AQ422" i="8"/>
  <c r="AH422" i="8"/>
  <c r="AI422" i="8"/>
  <c r="AM422" i="8"/>
  <c r="AR422" i="8"/>
  <c r="AL422" i="8"/>
  <c r="D425" i="8"/>
  <c r="J424" i="8"/>
  <c r="K423" i="8"/>
  <c r="L423" i="8" s="1"/>
  <c r="G423" i="8" s="1"/>
  <c r="H423" i="8" s="1"/>
  <c r="N423" i="8"/>
  <c r="O422" i="8"/>
  <c r="B428" i="8"/>
  <c r="V420" i="8"/>
  <c r="X420" i="8" s="1"/>
  <c r="AC419" i="8"/>
  <c r="AD419" i="8" s="1"/>
  <c r="AF419" i="8"/>
  <c r="AT419" i="8" s="1"/>
  <c r="AU419" i="8" s="1"/>
  <c r="AG419" i="8"/>
  <c r="Z419" i="8"/>
  <c r="AS422" i="8"/>
  <c r="AV422" i="8" s="1"/>
  <c r="V421" i="8"/>
  <c r="X421" i="8" s="1"/>
  <c r="F425" i="8"/>
  <c r="O922" i="9"/>
  <c r="Q922" i="9" s="1"/>
  <c r="K923" i="9"/>
  <c r="L923" i="9" s="1"/>
  <c r="I923" i="9"/>
  <c r="J923" i="9" s="1"/>
  <c r="N923" i="9" s="1"/>
  <c r="A925" i="9"/>
  <c r="C924" i="9"/>
  <c r="D924" i="9" s="1"/>
  <c r="E924" i="9"/>
  <c r="F924" i="9" s="1"/>
  <c r="N921" i="9"/>
  <c r="I418" i="3" l="1"/>
  <c r="AI418" i="3"/>
  <c r="U413" i="3"/>
  <c r="V413" i="3" s="1"/>
  <c r="V412" i="3"/>
  <c r="AD412" i="3" s="1"/>
  <c r="AJ412" i="3" s="1"/>
  <c r="AP411" i="3"/>
  <c r="AT411" i="3"/>
  <c r="AR411" i="3"/>
  <c r="AS411" i="3" s="1"/>
  <c r="AR412" i="3"/>
  <c r="AS412" i="3" s="1"/>
  <c r="AP412" i="3"/>
  <c r="AT412" i="3"/>
  <c r="U414" i="3"/>
  <c r="V414" i="3" s="1"/>
  <c r="AD414" i="3" s="1"/>
  <c r="AJ414" i="3" s="1"/>
  <c r="AD413" i="3"/>
  <c r="M416" i="3"/>
  <c r="N416" i="3"/>
  <c r="AJ413" i="3"/>
  <c r="AG418" i="3"/>
  <c r="AF418" i="3"/>
  <c r="O415" i="3"/>
  <c r="R415" i="3" s="1"/>
  <c r="Z415" i="3" s="1"/>
  <c r="H419" i="3"/>
  <c r="AQ419" i="3"/>
  <c r="F420" i="3"/>
  <c r="AB420" i="3" s="1"/>
  <c r="AN419" i="3"/>
  <c r="AO419" i="3" s="1"/>
  <c r="AE419" i="3"/>
  <c r="L417" i="3"/>
  <c r="AQ423" i="8"/>
  <c r="AR423" i="8"/>
  <c r="AH423" i="8"/>
  <c r="AI423" i="8"/>
  <c r="AJ423" i="8"/>
  <c r="AK423" i="8"/>
  <c r="AL423" i="8"/>
  <c r="AM423" i="8"/>
  <c r="AN423" i="8"/>
  <c r="AP423" i="8"/>
  <c r="B429" i="8"/>
  <c r="F426" i="8"/>
  <c r="S422" i="8"/>
  <c r="Q422" i="8"/>
  <c r="P422" i="8"/>
  <c r="R422" i="8"/>
  <c r="U422" i="8"/>
  <c r="AO422" i="8" s="1"/>
  <c r="O423" i="8"/>
  <c r="AS423" i="8"/>
  <c r="AV423" i="8"/>
  <c r="K424" i="8"/>
  <c r="L424" i="8" s="1"/>
  <c r="G424" i="8" s="1"/>
  <c r="H424" i="8" s="1"/>
  <c r="N424" i="8"/>
  <c r="D426" i="8"/>
  <c r="J425" i="8"/>
  <c r="O923" i="9"/>
  <c r="Q923" i="9" s="1"/>
  <c r="P923" i="9"/>
  <c r="R923" i="9" s="1"/>
  <c r="P921" i="9"/>
  <c r="R921" i="9" s="1"/>
  <c r="O921" i="9"/>
  <c r="Q921" i="9" s="1"/>
  <c r="G924" i="9"/>
  <c r="C925" i="9"/>
  <c r="D925" i="9" s="1"/>
  <c r="E925" i="9"/>
  <c r="F925" i="9" s="1"/>
  <c r="A926" i="9"/>
  <c r="P922" i="9"/>
  <c r="R922" i="9" s="1"/>
  <c r="I419" i="3" l="1"/>
  <c r="AI419" i="3"/>
  <c r="O416" i="3"/>
  <c r="R416" i="3" s="1"/>
  <c r="Z416" i="3" s="1"/>
  <c r="L418" i="3"/>
  <c r="M418" i="3" s="1"/>
  <c r="M417" i="3"/>
  <c r="N417" i="3"/>
  <c r="AC415" i="3"/>
  <c r="AC416" i="3"/>
  <c r="AH418" i="3"/>
  <c r="AT413" i="3"/>
  <c r="AP413" i="3"/>
  <c r="AR413" i="3"/>
  <c r="AS413" i="3" s="1"/>
  <c r="AP414" i="3"/>
  <c r="AR414" i="3"/>
  <c r="AS414" i="3" s="1"/>
  <c r="AT414" i="3"/>
  <c r="W415" i="3"/>
  <c r="S415" i="3"/>
  <c r="T415" i="3" s="1"/>
  <c r="AN420" i="3"/>
  <c r="AO420" i="3" s="1"/>
  <c r="F421" i="3"/>
  <c r="AB421" i="3" s="1"/>
  <c r="AQ420" i="3"/>
  <c r="H420" i="3"/>
  <c r="AE420" i="3"/>
  <c r="AF419" i="3"/>
  <c r="AG419" i="3"/>
  <c r="AH424" i="8"/>
  <c r="AI424" i="8"/>
  <c r="AL424" i="8"/>
  <c r="AN424" i="8"/>
  <c r="AJ424" i="8"/>
  <c r="AK424" i="8"/>
  <c r="AM424" i="8"/>
  <c r="AP424" i="8"/>
  <c r="AQ424" i="8"/>
  <c r="AR424" i="8"/>
  <c r="AS424" i="8"/>
  <c r="AV424" i="8"/>
  <c r="AC421" i="8"/>
  <c r="AD421" i="8" s="1"/>
  <c r="AF421" i="8"/>
  <c r="AT421" i="8" s="1"/>
  <c r="AU421" i="8" s="1"/>
  <c r="AG421" i="8"/>
  <c r="Z421" i="8"/>
  <c r="D427" i="8"/>
  <c r="J426" i="8"/>
  <c r="K425" i="8"/>
  <c r="L425" i="8" s="1"/>
  <c r="G425" i="8" s="1"/>
  <c r="H425" i="8" s="1"/>
  <c r="N425" i="8"/>
  <c r="V422" i="8"/>
  <c r="X422" i="8" s="1"/>
  <c r="AG420" i="8"/>
  <c r="AF420" i="8"/>
  <c r="AT420" i="8" s="1"/>
  <c r="AU420" i="8" s="1"/>
  <c r="AC420" i="8"/>
  <c r="AD420" i="8" s="1"/>
  <c r="Z420" i="8"/>
  <c r="Q423" i="8"/>
  <c r="R423" i="8"/>
  <c r="U423" i="8"/>
  <c r="AO423" i="8" s="1"/>
  <c r="S423" i="8"/>
  <c r="P423" i="8"/>
  <c r="O424" i="8"/>
  <c r="F427" i="8"/>
  <c r="B430" i="8"/>
  <c r="A927" i="9"/>
  <c r="C926" i="9"/>
  <c r="D926" i="9" s="1"/>
  <c r="E926" i="9"/>
  <c r="F926" i="9" s="1"/>
  <c r="G925" i="9"/>
  <c r="I924" i="9"/>
  <c r="J924" i="9" s="1"/>
  <c r="K924" i="9"/>
  <c r="L924" i="9" s="1"/>
  <c r="I420" i="3" l="1"/>
  <c r="AI420" i="3"/>
  <c r="N418" i="3"/>
  <c r="O418" i="3" s="1"/>
  <c r="R418" i="3" s="1"/>
  <c r="Z418" i="3" s="1"/>
  <c r="W416" i="3"/>
  <c r="S416" i="3"/>
  <c r="U415" i="3"/>
  <c r="V415" i="3" s="1"/>
  <c r="AD415" i="3" s="1"/>
  <c r="L419" i="3"/>
  <c r="O417" i="3"/>
  <c r="R417" i="3" s="1"/>
  <c r="Z417" i="3" s="1"/>
  <c r="AF420" i="3"/>
  <c r="AG420" i="3"/>
  <c r="H421" i="3"/>
  <c r="AN421" i="3"/>
  <c r="AO421" i="3" s="1"/>
  <c r="AE421" i="3"/>
  <c r="AQ421" i="3"/>
  <c r="F422" i="3"/>
  <c r="AB422" i="3" s="1"/>
  <c r="AH419" i="3"/>
  <c r="AQ425" i="8"/>
  <c r="AR425" i="8"/>
  <c r="AH425" i="8"/>
  <c r="AJ425" i="8"/>
  <c r="AK425" i="8"/>
  <c r="AL425" i="8"/>
  <c r="AM425" i="8"/>
  <c r="AN425" i="8"/>
  <c r="AP425" i="8"/>
  <c r="AI425" i="8"/>
  <c r="D428" i="8"/>
  <c r="J427" i="8"/>
  <c r="V423" i="8"/>
  <c r="X423" i="8" s="1"/>
  <c r="B431" i="8"/>
  <c r="F428" i="8"/>
  <c r="O425" i="8"/>
  <c r="AS425" i="8"/>
  <c r="AV425" i="8"/>
  <c r="S424" i="8"/>
  <c r="U424" i="8"/>
  <c r="AO424" i="8" s="1"/>
  <c r="Q424" i="8"/>
  <c r="R424" i="8"/>
  <c r="P424" i="8"/>
  <c r="K426" i="8"/>
  <c r="L426" i="8" s="1"/>
  <c r="G426" i="8" s="1"/>
  <c r="H426" i="8" s="1"/>
  <c r="N426" i="8"/>
  <c r="I925" i="9"/>
  <c r="J925" i="9" s="1"/>
  <c r="K925" i="9"/>
  <c r="L925" i="9" s="1"/>
  <c r="N924" i="9"/>
  <c r="G926" i="9"/>
  <c r="C927" i="9"/>
  <c r="D927" i="9" s="1"/>
  <c r="A928" i="9"/>
  <c r="E927" i="9"/>
  <c r="F927" i="9" s="1"/>
  <c r="I421" i="3" l="1"/>
  <c r="AI421" i="3"/>
  <c r="M419" i="3"/>
  <c r="N419" i="3"/>
  <c r="T416" i="3"/>
  <c r="U416" i="3"/>
  <c r="AC417" i="3"/>
  <c r="AC418" i="3"/>
  <c r="AH420" i="3"/>
  <c r="AJ415" i="3"/>
  <c r="L420" i="3"/>
  <c r="AF421" i="3"/>
  <c r="AG421" i="3"/>
  <c r="AQ422" i="3"/>
  <c r="AN422" i="3"/>
  <c r="AO422" i="3" s="1"/>
  <c r="H422" i="3"/>
  <c r="F423" i="3"/>
  <c r="AB423" i="3" s="1"/>
  <c r="AE422" i="3"/>
  <c r="AJ426" i="8"/>
  <c r="AL426" i="8"/>
  <c r="AM426" i="8"/>
  <c r="AN426" i="8"/>
  <c r="AP426" i="8"/>
  <c r="AQ426" i="8"/>
  <c r="AR426" i="8"/>
  <c r="AH426" i="8"/>
  <c r="AI426" i="8"/>
  <c r="AK426" i="8"/>
  <c r="AS426" i="8"/>
  <c r="AV426" i="8"/>
  <c r="R425" i="8"/>
  <c r="P425" i="8"/>
  <c r="S425" i="8"/>
  <c r="Q425" i="8"/>
  <c r="U425" i="8"/>
  <c r="AO425" i="8" s="1"/>
  <c r="F429" i="8"/>
  <c r="B432" i="8"/>
  <c r="D429" i="8"/>
  <c r="J428" i="8"/>
  <c r="V424" i="8"/>
  <c r="X424" i="8" s="1"/>
  <c r="Z422" i="8"/>
  <c r="AF422" i="8"/>
  <c r="AT422" i="8" s="1"/>
  <c r="AU422" i="8" s="1"/>
  <c r="AG422" i="8"/>
  <c r="AC422" i="8"/>
  <c r="AD422" i="8" s="1"/>
  <c r="K427" i="8"/>
  <c r="L427" i="8" s="1"/>
  <c r="G427" i="8" s="1"/>
  <c r="H427" i="8" s="1"/>
  <c r="N427" i="8"/>
  <c r="O426" i="8"/>
  <c r="I926" i="9"/>
  <c r="J926" i="9" s="1"/>
  <c r="K926" i="9"/>
  <c r="L926" i="9" s="1"/>
  <c r="E928" i="9"/>
  <c r="F928" i="9" s="1"/>
  <c r="A929" i="9"/>
  <c r="C928" i="9"/>
  <c r="D928" i="9" s="1"/>
  <c r="G927" i="9"/>
  <c r="P924" i="9"/>
  <c r="R924" i="9" s="1"/>
  <c r="O924" i="9"/>
  <c r="Q924" i="9" s="1"/>
  <c r="N925" i="9"/>
  <c r="I422" i="3" l="1"/>
  <c r="AI422" i="3"/>
  <c r="N420" i="3"/>
  <c r="M420" i="3"/>
  <c r="S417" i="3"/>
  <c r="T417" i="3" s="1"/>
  <c r="W417" i="3"/>
  <c r="V416" i="3"/>
  <c r="S418" i="3"/>
  <c r="W418" i="3"/>
  <c r="AH421" i="3"/>
  <c r="AP415" i="3"/>
  <c r="AR415" i="3"/>
  <c r="AS415" i="3" s="1"/>
  <c r="AT415" i="3"/>
  <c r="L421" i="3"/>
  <c r="U417" i="3"/>
  <c r="V417" i="3" s="1"/>
  <c r="AD417" i="3" s="1"/>
  <c r="O420" i="3"/>
  <c r="R420" i="3" s="1"/>
  <c r="Z420" i="3" s="1"/>
  <c r="AG422" i="3"/>
  <c r="AF422" i="3"/>
  <c r="O419" i="3"/>
  <c r="R419" i="3" s="1"/>
  <c r="Z419" i="3" s="1"/>
  <c r="F424" i="3"/>
  <c r="AB424" i="3" s="1"/>
  <c r="AE423" i="3"/>
  <c r="AQ423" i="3"/>
  <c r="AN423" i="3"/>
  <c r="AO423" i="3" s="1"/>
  <c r="H423" i="3"/>
  <c r="AP427" i="8"/>
  <c r="AH427" i="8"/>
  <c r="AI427" i="8"/>
  <c r="AK427" i="8"/>
  <c r="AM427" i="8"/>
  <c r="AN427" i="8"/>
  <c r="AQ427" i="8"/>
  <c r="AR427" i="8"/>
  <c r="AL427" i="8"/>
  <c r="AJ427" i="8"/>
  <c r="K428" i="8"/>
  <c r="L428" i="8" s="1"/>
  <c r="G428" i="8" s="1"/>
  <c r="H428" i="8" s="1"/>
  <c r="N428" i="8"/>
  <c r="U426" i="8"/>
  <c r="AO426" i="8" s="1"/>
  <c r="R426" i="8"/>
  <c r="S426" i="8"/>
  <c r="Q426" i="8"/>
  <c r="P426" i="8"/>
  <c r="O427" i="8"/>
  <c r="B433" i="8"/>
  <c r="D430" i="8"/>
  <c r="J429" i="8"/>
  <c r="AF423" i="8"/>
  <c r="AT423" i="8" s="1"/>
  <c r="AU423" i="8" s="1"/>
  <c r="Z423" i="8"/>
  <c r="AC423" i="8"/>
  <c r="AD423" i="8" s="1"/>
  <c r="AG423" i="8"/>
  <c r="V425" i="8"/>
  <c r="X425" i="8" s="1"/>
  <c r="AS427" i="8"/>
  <c r="AV427" i="8" s="1"/>
  <c r="F430" i="8"/>
  <c r="O925" i="9"/>
  <c r="Q925" i="9" s="1"/>
  <c r="P925" i="9"/>
  <c r="R925" i="9" s="1"/>
  <c r="I927" i="9"/>
  <c r="J927" i="9" s="1"/>
  <c r="N927" i="9" s="1"/>
  <c r="K927" i="9"/>
  <c r="L927" i="9" s="1"/>
  <c r="G928" i="9"/>
  <c r="C929" i="9"/>
  <c r="D929" i="9" s="1"/>
  <c r="A930" i="9"/>
  <c r="E929" i="9"/>
  <c r="F929" i="9" s="1"/>
  <c r="N926" i="9"/>
  <c r="I423" i="3" l="1"/>
  <c r="AI423" i="3"/>
  <c r="AD416" i="3"/>
  <c r="AJ416" i="3" s="1"/>
  <c r="N421" i="3"/>
  <c r="M421" i="3"/>
  <c r="AC419" i="3"/>
  <c r="AC420" i="3"/>
  <c r="T418" i="3"/>
  <c r="U418" i="3"/>
  <c r="AJ417" i="3"/>
  <c r="AH422" i="3"/>
  <c r="AF423" i="3"/>
  <c r="AG423" i="3"/>
  <c r="L422" i="3"/>
  <c r="F425" i="3"/>
  <c r="AB425" i="3" s="1"/>
  <c r="AE424" i="3"/>
  <c r="AN424" i="3"/>
  <c r="AO424" i="3" s="1"/>
  <c r="H424" i="3"/>
  <c r="AQ424" i="3"/>
  <c r="AH428" i="8"/>
  <c r="AJ428" i="8"/>
  <c r="AK428" i="8"/>
  <c r="AQ428" i="8"/>
  <c r="AR428" i="8"/>
  <c r="AI428" i="8"/>
  <c r="AL428" i="8"/>
  <c r="AM428" i="8"/>
  <c r="AN428" i="8"/>
  <c r="AP428" i="8"/>
  <c r="O428" i="8"/>
  <c r="K429" i="8"/>
  <c r="L429" i="8" s="1"/>
  <c r="G429" i="8" s="1"/>
  <c r="H429" i="8" s="1"/>
  <c r="N429" i="8"/>
  <c r="R428" i="8"/>
  <c r="S428" i="8"/>
  <c r="P428" i="8"/>
  <c r="U428" i="8"/>
  <c r="AO428" i="8" s="1"/>
  <c r="Q428" i="8"/>
  <c r="Z424" i="8"/>
  <c r="AG424" i="8"/>
  <c r="AF424" i="8"/>
  <c r="AT424" i="8" s="1"/>
  <c r="AU424" i="8" s="1"/>
  <c r="AC424" i="8"/>
  <c r="AD424" i="8" s="1"/>
  <c r="D431" i="8"/>
  <c r="J430" i="8"/>
  <c r="AS428" i="8"/>
  <c r="AV428" i="8" s="1"/>
  <c r="F431" i="8"/>
  <c r="B434" i="8"/>
  <c r="R427" i="8"/>
  <c r="S427" i="8"/>
  <c r="P427" i="8"/>
  <c r="U427" i="8"/>
  <c r="AO427" i="8" s="1"/>
  <c r="Q427" i="8"/>
  <c r="V426" i="8"/>
  <c r="X426" i="8" s="1"/>
  <c r="G929" i="9"/>
  <c r="O927" i="9"/>
  <c r="Q927" i="9" s="1"/>
  <c r="P927" i="9"/>
  <c r="R927" i="9" s="1"/>
  <c r="P926" i="9"/>
  <c r="R926" i="9" s="1"/>
  <c r="O926" i="9"/>
  <c r="Q926" i="9" s="1"/>
  <c r="A931" i="9"/>
  <c r="C930" i="9"/>
  <c r="D930" i="9" s="1"/>
  <c r="E930" i="9"/>
  <c r="F930" i="9" s="1"/>
  <c r="K928" i="9"/>
  <c r="L928" i="9" s="1"/>
  <c r="I928" i="9"/>
  <c r="J928" i="9" s="1"/>
  <c r="I424" i="3" l="1"/>
  <c r="AI424" i="3"/>
  <c r="AR416" i="3"/>
  <c r="AS416" i="3" s="1"/>
  <c r="AT416" i="3"/>
  <c r="AP416" i="3"/>
  <c r="O421" i="3"/>
  <c r="R421" i="3" s="1"/>
  <c r="Z421" i="3" s="1"/>
  <c r="N422" i="3"/>
  <c r="M422" i="3"/>
  <c r="V418" i="3"/>
  <c r="AD418" i="3" s="1"/>
  <c r="AJ418" i="3" s="1"/>
  <c r="AH423" i="3"/>
  <c r="S419" i="3"/>
  <c r="T419" i="3" s="1"/>
  <c r="W419" i="3"/>
  <c r="S420" i="3"/>
  <c r="T420" i="3" s="1"/>
  <c r="L423" i="3"/>
  <c r="W421" i="3"/>
  <c r="W420" i="3"/>
  <c r="AP417" i="3"/>
  <c r="AT417" i="3"/>
  <c r="AR417" i="3"/>
  <c r="AS417" i="3" s="1"/>
  <c r="AF424" i="3"/>
  <c r="AG424" i="3"/>
  <c r="AE425" i="3"/>
  <c r="AQ425" i="3"/>
  <c r="AN425" i="3"/>
  <c r="AO425" i="3" s="1"/>
  <c r="H425" i="3"/>
  <c r="F426" i="3"/>
  <c r="AB426" i="3" s="1"/>
  <c r="AM429" i="8"/>
  <c r="AN429" i="8"/>
  <c r="AQ429" i="8"/>
  <c r="AH429" i="8"/>
  <c r="AI429" i="8"/>
  <c r="AJ429" i="8"/>
  <c r="AK429" i="8"/>
  <c r="AL429" i="8"/>
  <c r="AP429" i="8"/>
  <c r="AR429" i="8"/>
  <c r="O429" i="8"/>
  <c r="P429" i="8" s="1"/>
  <c r="V427" i="8"/>
  <c r="X427" i="8" s="1"/>
  <c r="K430" i="8"/>
  <c r="L430" i="8" s="1"/>
  <c r="G430" i="8" s="1"/>
  <c r="H430" i="8" s="1"/>
  <c r="N430" i="8"/>
  <c r="D432" i="8"/>
  <c r="J431" i="8"/>
  <c r="B435" i="8"/>
  <c r="F432" i="8"/>
  <c r="V428" i="8"/>
  <c r="X428" i="8" s="1"/>
  <c r="AF425" i="8"/>
  <c r="AT425" i="8" s="1"/>
  <c r="AU425" i="8" s="1"/>
  <c r="Z425" i="8"/>
  <c r="AG425" i="8"/>
  <c r="AC425" i="8"/>
  <c r="AD425" i="8" s="1"/>
  <c r="AS429" i="8"/>
  <c r="AV429" i="8" s="1"/>
  <c r="N928" i="9"/>
  <c r="G930" i="9"/>
  <c r="C931" i="9"/>
  <c r="D931" i="9" s="1"/>
  <c r="E931" i="9"/>
  <c r="F931" i="9" s="1"/>
  <c r="A932" i="9"/>
  <c r="I929" i="9"/>
  <c r="J929" i="9" s="1"/>
  <c r="K929" i="9"/>
  <c r="L929" i="9" s="1"/>
  <c r="I425" i="3" l="1"/>
  <c r="AI425" i="3"/>
  <c r="U419" i="3"/>
  <c r="V419" i="3" s="1"/>
  <c r="AD419" i="3" s="1"/>
  <c r="U420" i="3"/>
  <c r="V420" i="3" s="1"/>
  <c r="N423" i="3"/>
  <c r="M423" i="3"/>
  <c r="AT418" i="3"/>
  <c r="AP418" i="3"/>
  <c r="AR418" i="3"/>
  <c r="AS418" i="3" s="1"/>
  <c r="AC421" i="3"/>
  <c r="S421" i="3"/>
  <c r="T421" i="3" s="1"/>
  <c r="L424" i="3"/>
  <c r="AH424" i="3"/>
  <c r="AJ419" i="3"/>
  <c r="AE426" i="3"/>
  <c r="F427" i="3"/>
  <c r="AB427" i="3" s="1"/>
  <c r="AQ426" i="3"/>
  <c r="H426" i="3"/>
  <c r="AN426" i="3"/>
  <c r="AO426" i="3" s="1"/>
  <c r="O422" i="3"/>
  <c r="R422" i="3" s="1"/>
  <c r="Z422" i="3" s="1"/>
  <c r="AF425" i="3"/>
  <c r="AG425" i="3"/>
  <c r="AH430" i="8"/>
  <c r="AI430" i="8"/>
  <c r="AJ430" i="8"/>
  <c r="AK430" i="8"/>
  <c r="AL430" i="8"/>
  <c r="AM430" i="8"/>
  <c r="AN430" i="8"/>
  <c r="AP430" i="8"/>
  <c r="AQ430" i="8"/>
  <c r="AR430" i="8"/>
  <c r="U429" i="8"/>
  <c r="AO429" i="8" s="1"/>
  <c r="S429" i="8"/>
  <c r="Q429" i="8"/>
  <c r="R429" i="8"/>
  <c r="D433" i="8"/>
  <c r="J432" i="8"/>
  <c r="AG426" i="8"/>
  <c r="Z426" i="8"/>
  <c r="AF426" i="8"/>
  <c r="AT426" i="8" s="1"/>
  <c r="AU426" i="8" s="1"/>
  <c r="AC426" i="8"/>
  <c r="AD426" i="8" s="1"/>
  <c r="F433" i="8"/>
  <c r="K431" i="8"/>
  <c r="L431" i="8" s="1"/>
  <c r="G431" i="8" s="1"/>
  <c r="H431" i="8" s="1"/>
  <c r="N431" i="8"/>
  <c r="O430" i="8"/>
  <c r="B436" i="8"/>
  <c r="AS430" i="8"/>
  <c r="AV430" i="8" s="1"/>
  <c r="E932" i="9"/>
  <c r="F932" i="9" s="1"/>
  <c r="C932" i="9"/>
  <c r="D932" i="9" s="1"/>
  <c r="G932" i="9" s="1"/>
  <c r="A933" i="9"/>
  <c r="N929" i="9"/>
  <c r="G931" i="9"/>
  <c r="I930" i="9"/>
  <c r="J930" i="9" s="1"/>
  <c r="K930" i="9"/>
  <c r="L930" i="9" s="1"/>
  <c r="O928" i="9"/>
  <c r="Q928" i="9" s="1"/>
  <c r="P928" i="9"/>
  <c r="R928" i="9" s="1"/>
  <c r="I426" i="3" l="1"/>
  <c r="AI426" i="3"/>
  <c r="AD420" i="3"/>
  <c r="AJ420" i="3" s="1"/>
  <c r="N424" i="3"/>
  <c r="M424" i="3"/>
  <c r="O423" i="3"/>
  <c r="R423" i="3" s="1"/>
  <c r="Z423" i="3" s="1"/>
  <c r="U421" i="3"/>
  <c r="V421" i="3" s="1"/>
  <c r="AH425" i="3"/>
  <c r="AC422" i="3"/>
  <c r="AT419" i="3"/>
  <c r="AP419" i="3"/>
  <c r="AR419" i="3"/>
  <c r="AS419" i="3" s="1"/>
  <c r="L425" i="3"/>
  <c r="W422" i="3"/>
  <c r="S422" i="3"/>
  <c r="T422" i="3" s="1"/>
  <c r="AQ427" i="3"/>
  <c r="F428" i="3"/>
  <c r="AB428" i="3" s="1"/>
  <c r="H427" i="3"/>
  <c r="AN427" i="3"/>
  <c r="AO427" i="3" s="1"/>
  <c r="AE427" i="3"/>
  <c r="AG426" i="3"/>
  <c r="AF426" i="3"/>
  <c r="AK431" i="8"/>
  <c r="AL431" i="8"/>
  <c r="AQ431" i="8"/>
  <c r="AR431" i="8"/>
  <c r="AI431" i="8"/>
  <c r="AJ431" i="8"/>
  <c r="AM431" i="8"/>
  <c r="AN431" i="8"/>
  <c r="AP431" i="8"/>
  <c r="AH431" i="8"/>
  <c r="V429" i="8"/>
  <c r="X429" i="8" s="1"/>
  <c r="AS431" i="8"/>
  <c r="AV431" i="8"/>
  <c r="O431" i="8"/>
  <c r="F434" i="8"/>
  <c r="B437" i="8"/>
  <c r="K432" i="8"/>
  <c r="L432" i="8" s="1"/>
  <c r="G432" i="8" s="1"/>
  <c r="H432" i="8" s="1"/>
  <c r="N432" i="8"/>
  <c r="R430" i="8"/>
  <c r="S430" i="8"/>
  <c r="U430" i="8"/>
  <c r="AO430" i="8" s="1"/>
  <c r="Q430" i="8"/>
  <c r="P430" i="8"/>
  <c r="AG427" i="8"/>
  <c r="AF427" i="8"/>
  <c r="AT427" i="8" s="1"/>
  <c r="AU427" i="8" s="1"/>
  <c r="AC427" i="8"/>
  <c r="AD427" i="8" s="1"/>
  <c r="Z427" i="8"/>
  <c r="AC428" i="8"/>
  <c r="AD428" i="8" s="1"/>
  <c r="Z428" i="8"/>
  <c r="AF428" i="8"/>
  <c r="AT428" i="8" s="1"/>
  <c r="AU428" i="8" s="1"/>
  <c r="AG428" i="8"/>
  <c r="D434" i="8"/>
  <c r="J433" i="8"/>
  <c r="C933" i="9"/>
  <c r="D933" i="9" s="1"/>
  <c r="E933" i="9"/>
  <c r="F933" i="9" s="1"/>
  <c r="A934" i="9"/>
  <c r="N930" i="9"/>
  <c r="I931" i="9"/>
  <c r="J931" i="9" s="1"/>
  <c r="K931" i="9"/>
  <c r="L931" i="9" s="1"/>
  <c r="P929" i="9"/>
  <c r="R929" i="9" s="1"/>
  <c r="O929" i="9"/>
  <c r="Q929" i="9" s="1"/>
  <c r="I932" i="9"/>
  <c r="J932" i="9" s="1"/>
  <c r="N932" i="9" s="1"/>
  <c r="K932" i="9"/>
  <c r="L932" i="9" s="1"/>
  <c r="I427" i="3" l="1"/>
  <c r="AI427" i="3"/>
  <c r="AR420" i="3"/>
  <c r="AS420" i="3" s="1"/>
  <c r="AT420" i="3"/>
  <c r="AP420" i="3"/>
  <c r="AD421" i="3"/>
  <c r="AJ421" i="3" s="1"/>
  <c r="O424" i="3"/>
  <c r="R424" i="3" s="1"/>
  <c r="Z424" i="3" s="1"/>
  <c r="N425" i="3"/>
  <c r="M425" i="3"/>
  <c r="S424" i="3"/>
  <c r="T424" i="3" s="1"/>
  <c r="W424" i="3"/>
  <c r="AC424" i="3"/>
  <c r="W423" i="3"/>
  <c r="S423" i="3"/>
  <c r="AC423" i="3"/>
  <c r="L426" i="3"/>
  <c r="U422" i="3"/>
  <c r="V422" i="3" s="1"/>
  <c r="AD422" i="3" s="1"/>
  <c r="AH426" i="3"/>
  <c r="AF427" i="3"/>
  <c r="AG427" i="3"/>
  <c r="F429" i="3"/>
  <c r="AB429" i="3" s="1"/>
  <c r="AE428" i="3"/>
  <c r="AQ428" i="3"/>
  <c r="AN428" i="3"/>
  <c r="AO428" i="3" s="1"/>
  <c r="H428" i="3"/>
  <c r="AH432" i="8"/>
  <c r="AI432" i="8"/>
  <c r="AK432" i="8"/>
  <c r="AM432" i="8"/>
  <c r="AN432" i="8"/>
  <c r="AP432" i="8"/>
  <c r="AQ432" i="8"/>
  <c r="AR432" i="8"/>
  <c r="AJ432" i="8"/>
  <c r="AL432" i="8"/>
  <c r="AS432" i="8"/>
  <c r="AV432" i="8" s="1"/>
  <c r="B438" i="8"/>
  <c r="P431" i="8"/>
  <c r="U431" i="8"/>
  <c r="AO431" i="8" s="1"/>
  <c r="R431" i="8"/>
  <c r="S431" i="8"/>
  <c r="Q431" i="8"/>
  <c r="AG429" i="8"/>
  <c r="AC429" i="8"/>
  <c r="AD429" i="8" s="1"/>
  <c r="AF429" i="8"/>
  <c r="AT429" i="8" s="1"/>
  <c r="AU429" i="8" s="1"/>
  <c r="Z429" i="8"/>
  <c r="F435" i="8"/>
  <c r="V430" i="8"/>
  <c r="X430" i="8" s="1"/>
  <c r="K433" i="8"/>
  <c r="L433" i="8" s="1"/>
  <c r="G433" i="8" s="1"/>
  <c r="H433" i="8" s="1"/>
  <c r="N433" i="8"/>
  <c r="D435" i="8"/>
  <c r="J434" i="8"/>
  <c r="O432" i="8"/>
  <c r="O932" i="9"/>
  <c r="Q932" i="9" s="1"/>
  <c r="N931" i="9"/>
  <c r="O930" i="9"/>
  <c r="Q930" i="9" s="1"/>
  <c r="P930" i="9"/>
  <c r="R930" i="9" s="1"/>
  <c r="A935" i="9"/>
  <c r="C934" i="9"/>
  <c r="D934" i="9" s="1"/>
  <c r="E934" i="9"/>
  <c r="F934" i="9" s="1"/>
  <c r="G933" i="9"/>
  <c r="I428" i="3" l="1"/>
  <c r="AI428" i="3"/>
  <c r="AT421" i="3"/>
  <c r="AR421" i="3"/>
  <c r="AS421" i="3" s="1"/>
  <c r="AP421" i="3"/>
  <c r="U424" i="3"/>
  <c r="V424" i="3" s="1"/>
  <c r="AD424" i="3" s="1"/>
  <c r="L427" i="3"/>
  <c r="N426" i="3"/>
  <c r="M426" i="3"/>
  <c r="T423" i="3"/>
  <c r="U423" i="3"/>
  <c r="AJ422" i="3"/>
  <c r="AH427" i="3"/>
  <c r="AJ424" i="3"/>
  <c r="AF428" i="3"/>
  <c r="AG428" i="3"/>
  <c r="F430" i="3"/>
  <c r="AB430" i="3" s="1"/>
  <c r="AN429" i="3"/>
  <c r="AO429" i="3" s="1"/>
  <c r="H429" i="3"/>
  <c r="AE429" i="3"/>
  <c r="AQ429" i="3"/>
  <c r="O425" i="3"/>
  <c r="R425" i="3" s="1"/>
  <c r="Z425" i="3" s="1"/>
  <c r="AI433" i="8"/>
  <c r="AJ433" i="8"/>
  <c r="AM433" i="8"/>
  <c r="AP433" i="8"/>
  <c r="AQ433" i="8"/>
  <c r="AR433" i="8"/>
  <c r="AH433" i="8"/>
  <c r="AK433" i="8"/>
  <c r="AL433" i="8"/>
  <c r="AN433" i="8"/>
  <c r="AS433" i="8"/>
  <c r="AV433" i="8" s="1"/>
  <c r="V431" i="8"/>
  <c r="X431" i="8" s="1"/>
  <c r="F436" i="8"/>
  <c r="O433" i="8"/>
  <c r="B439" i="8"/>
  <c r="U432" i="8"/>
  <c r="AO432" i="8" s="1"/>
  <c r="P432" i="8"/>
  <c r="R432" i="8"/>
  <c r="Q432" i="8"/>
  <c r="S432" i="8"/>
  <c r="D436" i="8"/>
  <c r="J435" i="8"/>
  <c r="K434" i="8"/>
  <c r="L434" i="8" s="1"/>
  <c r="G434" i="8" s="1"/>
  <c r="H434" i="8" s="1"/>
  <c r="N434" i="8"/>
  <c r="I933" i="9"/>
  <c r="J933" i="9" s="1"/>
  <c r="K933" i="9"/>
  <c r="L933" i="9" s="1"/>
  <c r="G934" i="9"/>
  <c r="E935" i="9"/>
  <c r="F935" i="9" s="1"/>
  <c r="C935" i="9"/>
  <c r="D935" i="9" s="1"/>
  <c r="A936" i="9"/>
  <c r="O931" i="9"/>
  <c r="Q931" i="9" s="1"/>
  <c r="P931" i="9"/>
  <c r="R931" i="9" s="1"/>
  <c r="P932" i="9"/>
  <c r="R932" i="9" s="1"/>
  <c r="I429" i="3" l="1"/>
  <c r="AI429" i="3"/>
  <c r="O426" i="3"/>
  <c r="R426" i="3" s="1"/>
  <c r="N427" i="3"/>
  <c r="M427" i="3"/>
  <c r="V423" i="3"/>
  <c r="W425" i="3"/>
  <c r="AH428" i="3"/>
  <c r="AP424" i="3"/>
  <c r="AT424" i="3"/>
  <c r="AR422" i="3"/>
  <c r="AS422" i="3" s="1"/>
  <c r="AP422" i="3"/>
  <c r="AT422" i="3"/>
  <c r="AG429" i="3"/>
  <c r="AF429" i="3"/>
  <c r="L428" i="3"/>
  <c r="AQ430" i="3"/>
  <c r="AN430" i="3"/>
  <c r="AO430" i="3" s="1"/>
  <c r="AE430" i="3"/>
  <c r="H430" i="3"/>
  <c r="F431" i="3"/>
  <c r="AB431" i="3" s="1"/>
  <c r="AR434" i="8"/>
  <c r="AH434" i="8"/>
  <c r="AI434" i="8"/>
  <c r="AJ434" i="8"/>
  <c r="AK434" i="8"/>
  <c r="AL434" i="8"/>
  <c r="AN434" i="8"/>
  <c r="AP434" i="8"/>
  <c r="AQ434" i="8"/>
  <c r="AM434" i="8"/>
  <c r="O434" i="8"/>
  <c r="U434" i="8" s="1"/>
  <c r="AO434" i="8" s="1"/>
  <c r="AC430" i="8"/>
  <c r="AD430" i="8" s="1"/>
  <c r="AF430" i="8"/>
  <c r="AT430" i="8" s="1"/>
  <c r="AU430" i="8" s="1"/>
  <c r="AG430" i="8"/>
  <c r="Z430" i="8"/>
  <c r="R434" i="8"/>
  <c r="S434" i="8"/>
  <c r="Q434" i="8"/>
  <c r="P434" i="8"/>
  <c r="F437" i="8"/>
  <c r="K435" i="8"/>
  <c r="L435" i="8" s="1"/>
  <c r="G435" i="8" s="1"/>
  <c r="H435" i="8" s="1"/>
  <c r="N435" i="8"/>
  <c r="D437" i="8"/>
  <c r="J436" i="8"/>
  <c r="AS434" i="8"/>
  <c r="AV434" i="8" s="1"/>
  <c r="V432" i="8"/>
  <c r="X432" i="8" s="1"/>
  <c r="B440" i="8"/>
  <c r="P433" i="8"/>
  <c r="S433" i="8"/>
  <c r="U433" i="8"/>
  <c r="AO433" i="8" s="1"/>
  <c r="R433" i="8"/>
  <c r="Q433" i="8"/>
  <c r="A937" i="9"/>
  <c r="C936" i="9"/>
  <c r="D936" i="9" s="1"/>
  <c r="E936" i="9"/>
  <c r="F936" i="9" s="1"/>
  <c r="G935" i="9"/>
  <c r="I934" i="9"/>
  <c r="J934" i="9" s="1"/>
  <c r="K934" i="9"/>
  <c r="L934" i="9" s="1"/>
  <c r="N933" i="9"/>
  <c r="I430" i="3" l="1"/>
  <c r="AI430" i="3"/>
  <c r="AD423" i="3"/>
  <c r="AJ423" i="3" s="1"/>
  <c r="AC426" i="3"/>
  <c r="Z426" i="3"/>
  <c r="O427" i="3"/>
  <c r="R427" i="3" s="1"/>
  <c r="Z427" i="3" s="1"/>
  <c r="W426" i="3"/>
  <c r="S426" i="3"/>
  <c r="T426" i="3" s="1"/>
  <c r="L429" i="3"/>
  <c r="N428" i="3"/>
  <c r="M428" i="3"/>
  <c r="AH429" i="3"/>
  <c r="S425" i="3"/>
  <c r="T425" i="3" s="1"/>
  <c r="AC425" i="3"/>
  <c r="AC427" i="3"/>
  <c r="W427" i="3"/>
  <c r="S427" i="3"/>
  <c r="T427" i="3" s="1"/>
  <c r="F432" i="3"/>
  <c r="AB432" i="3" s="1"/>
  <c r="AQ431" i="3"/>
  <c r="AN431" i="3"/>
  <c r="AO431" i="3" s="1"/>
  <c r="H431" i="3"/>
  <c r="AE431" i="3"/>
  <c r="AG430" i="3"/>
  <c r="AF430" i="3"/>
  <c r="AH435" i="8"/>
  <c r="AK435" i="8"/>
  <c r="AM435" i="8"/>
  <c r="AN435" i="8"/>
  <c r="AI435" i="8"/>
  <c r="AJ435" i="8"/>
  <c r="AL435" i="8"/>
  <c r="AP435" i="8"/>
  <c r="AQ435" i="8"/>
  <c r="AR435" i="8"/>
  <c r="AS435" i="8"/>
  <c r="AV435" i="8"/>
  <c r="O435" i="8"/>
  <c r="AG431" i="8"/>
  <c r="AC431" i="8"/>
  <c r="AD431" i="8" s="1"/>
  <c r="AF431" i="8"/>
  <c r="AT431" i="8" s="1"/>
  <c r="AU431" i="8" s="1"/>
  <c r="Z431" i="8"/>
  <c r="D438" i="8"/>
  <c r="J437" i="8"/>
  <c r="B441" i="8"/>
  <c r="F438" i="8"/>
  <c r="V434" i="8"/>
  <c r="X434" i="8" s="1"/>
  <c r="V433" i="8"/>
  <c r="X433" i="8" s="1"/>
  <c r="K436" i="8"/>
  <c r="L436" i="8" s="1"/>
  <c r="G436" i="8" s="1"/>
  <c r="H436" i="8" s="1"/>
  <c r="N436" i="8"/>
  <c r="P933" i="9"/>
  <c r="R933" i="9" s="1"/>
  <c r="O933" i="9"/>
  <c r="Q933" i="9" s="1"/>
  <c r="I935" i="9"/>
  <c r="J935" i="9" s="1"/>
  <c r="K935" i="9"/>
  <c r="L935" i="9" s="1"/>
  <c r="N934" i="9"/>
  <c r="G936" i="9"/>
  <c r="C937" i="9"/>
  <c r="D937" i="9" s="1"/>
  <c r="A938" i="9"/>
  <c r="E937" i="9"/>
  <c r="F937" i="9" s="1"/>
  <c r="I431" i="3" l="1"/>
  <c r="AI431" i="3"/>
  <c r="AP423" i="3"/>
  <c r="AR423" i="3"/>
  <c r="AS423" i="3" s="1"/>
  <c r="AT423" i="3"/>
  <c r="AR424" i="3"/>
  <c r="AS424" i="3" s="1"/>
  <c r="U426" i="3"/>
  <c r="V426" i="3" s="1"/>
  <c r="U425" i="3"/>
  <c r="V425" i="3" s="1"/>
  <c r="M429" i="3"/>
  <c r="N429" i="3"/>
  <c r="AH430" i="3"/>
  <c r="U427" i="3"/>
  <c r="V427" i="3" s="1"/>
  <c r="O428" i="3"/>
  <c r="AE432" i="3"/>
  <c r="F433" i="3"/>
  <c r="AB433" i="3" s="1"/>
  <c r="H432" i="3"/>
  <c r="AN432" i="3"/>
  <c r="AO432" i="3" s="1"/>
  <c r="AQ432" i="3"/>
  <c r="L430" i="3"/>
  <c r="AG431" i="3"/>
  <c r="AF431" i="3"/>
  <c r="AP436" i="8"/>
  <c r="AQ436" i="8"/>
  <c r="AI436" i="8"/>
  <c r="AJ436" i="8"/>
  <c r="AK436" i="8"/>
  <c r="AL436" i="8"/>
  <c r="AM436" i="8"/>
  <c r="AN436" i="8"/>
  <c r="AH436" i="8"/>
  <c r="AR436" i="8"/>
  <c r="AS436" i="8"/>
  <c r="AV436" i="8" s="1"/>
  <c r="P435" i="8"/>
  <c r="U435" i="8"/>
  <c r="AO435" i="8" s="1"/>
  <c r="S435" i="8"/>
  <c r="Q435" i="8"/>
  <c r="R435" i="8"/>
  <c r="AC432" i="8"/>
  <c r="AD432" i="8" s="1"/>
  <c r="AF432" i="8"/>
  <c r="AT432" i="8" s="1"/>
  <c r="AU432" i="8" s="1"/>
  <c r="Z432" i="8"/>
  <c r="AG432" i="8"/>
  <c r="O436" i="8"/>
  <c r="B442" i="8"/>
  <c r="F439" i="8"/>
  <c r="K437" i="8"/>
  <c r="L437" i="8" s="1"/>
  <c r="G437" i="8" s="1"/>
  <c r="H437" i="8" s="1"/>
  <c r="N437" i="8"/>
  <c r="D439" i="8"/>
  <c r="J438" i="8"/>
  <c r="C938" i="9"/>
  <c r="D938" i="9" s="1"/>
  <c r="E938" i="9"/>
  <c r="F938" i="9" s="1"/>
  <c r="A939" i="9"/>
  <c r="G937" i="9"/>
  <c r="K936" i="9"/>
  <c r="L936" i="9" s="1"/>
  <c r="I936" i="9"/>
  <c r="J936" i="9" s="1"/>
  <c r="N936" i="9" s="1"/>
  <c r="O934" i="9"/>
  <c r="Q934" i="9" s="1"/>
  <c r="P934" i="9"/>
  <c r="R934" i="9" s="1"/>
  <c r="N935" i="9"/>
  <c r="I432" i="3" l="1"/>
  <c r="AI432" i="3"/>
  <c r="AD427" i="3"/>
  <c r="AJ427" i="3" s="1"/>
  <c r="AD425" i="3"/>
  <c r="AJ425" i="3" s="1"/>
  <c r="AD426" i="3"/>
  <c r="AJ426" i="3" s="1"/>
  <c r="O429" i="3"/>
  <c r="R429" i="3" s="1"/>
  <c r="Z429" i="3" s="1"/>
  <c r="N430" i="3"/>
  <c r="M430" i="3"/>
  <c r="R428" i="3"/>
  <c r="AE433" i="3"/>
  <c r="AQ433" i="3"/>
  <c r="F434" i="3"/>
  <c r="AB434" i="3" s="1"/>
  <c r="H433" i="3"/>
  <c r="AN433" i="3"/>
  <c r="AO433" i="3" s="1"/>
  <c r="L431" i="3"/>
  <c r="AG432" i="3"/>
  <c r="AF432" i="3"/>
  <c r="AH431" i="3"/>
  <c r="AI437" i="8"/>
  <c r="AK437" i="8"/>
  <c r="AL437" i="8"/>
  <c r="AH437" i="8"/>
  <c r="AM437" i="8"/>
  <c r="AN437" i="8"/>
  <c r="AP437" i="8"/>
  <c r="AQ437" i="8"/>
  <c r="AR437" i="8"/>
  <c r="AJ437" i="8"/>
  <c r="K438" i="8"/>
  <c r="N438" i="8"/>
  <c r="L438" i="8"/>
  <c r="G438" i="8" s="1"/>
  <c r="H438" i="8" s="1"/>
  <c r="D440" i="8"/>
  <c r="J439" i="8"/>
  <c r="V435" i="8"/>
  <c r="X435" i="8" s="1"/>
  <c r="F440" i="8"/>
  <c r="AG434" i="8"/>
  <c r="AF434" i="8"/>
  <c r="AT434" i="8" s="1"/>
  <c r="AU434" i="8" s="1"/>
  <c r="Z434" i="8"/>
  <c r="AC434" i="8"/>
  <c r="AD434" i="8" s="1"/>
  <c r="O437" i="8"/>
  <c r="B443" i="8"/>
  <c r="AS437" i="8"/>
  <c r="AV437" i="8" s="1"/>
  <c r="Z433" i="8"/>
  <c r="AG433" i="8"/>
  <c r="AF433" i="8"/>
  <c r="AT433" i="8" s="1"/>
  <c r="AU433" i="8" s="1"/>
  <c r="AC433" i="8"/>
  <c r="AD433" i="8" s="1"/>
  <c r="P436" i="8"/>
  <c r="R436" i="8"/>
  <c r="U436" i="8"/>
  <c r="AO436" i="8" s="1"/>
  <c r="S436" i="8"/>
  <c r="Q436" i="8"/>
  <c r="O935" i="9"/>
  <c r="Q935" i="9" s="1"/>
  <c r="P935" i="9"/>
  <c r="R935" i="9" s="1"/>
  <c r="A940" i="9"/>
  <c r="E939" i="9"/>
  <c r="F939" i="9" s="1"/>
  <c r="C939" i="9"/>
  <c r="D939" i="9" s="1"/>
  <c r="G939" i="9" s="1"/>
  <c r="O936" i="9"/>
  <c r="Q936" i="9" s="1"/>
  <c r="P936" i="9"/>
  <c r="R936" i="9" s="1"/>
  <c r="I937" i="9"/>
  <c r="J937" i="9" s="1"/>
  <c r="K937" i="9"/>
  <c r="L937" i="9" s="1"/>
  <c r="G938" i="9"/>
  <c r="I433" i="3" l="1"/>
  <c r="AI433" i="3"/>
  <c r="AP427" i="3"/>
  <c r="AT427" i="3"/>
  <c r="AT426" i="3"/>
  <c r="AR427" i="3"/>
  <c r="AS427" i="3" s="1"/>
  <c r="AP426" i="3"/>
  <c r="AR426" i="3"/>
  <c r="AS426" i="3" s="1"/>
  <c r="AP425" i="3"/>
  <c r="AR425" i="3"/>
  <c r="AS425" i="3" s="1"/>
  <c r="AT425" i="3"/>
  <c r="W428" i="3"/>
  <c r="Z428" i="3"/>
  <c r="AC428" i="3"/>
  <c r="S428" i="3"/>
  <c r="T428" i="3" s="1"/>
  <c r="S429" i="3"/>
  <c r="T429" i="3" s="1"/>
  <c r="AC429" i="3"/>
  <c r="W429" i="3"/>
  <c r="N431" i="3"/>
  <c r="M431" i="3"/>
  <c r="AH432" i="3"/>
  <c r="AQ434" i="3"/>
  <c r="AN434" i="3"/>
  <c r="AO434" i="3" s="1"/>
  <c r="F435" i="3"/>
  <c r="AB435" i="3" s="1"/>
  <c r="H434" i="3"/>
  <c r="AE434" i="3"/>
  <c r="AG433" i="3"/>
  <c r="AF433" i="3"/>
  <c r="L432" i="3"/>
  <c r="O430" i="3"/>
  <c r="R430" i="3" s="1"/>
  <c r="Z430" i="3" s="1"/>
  <c r="AN438" i="8"/>
  <c r="AR438" i="8"/>
  <c r="AL438" i="8"/>
  <c r="AM438" i="8"/>
  <c r="AP438" i="8"/>
  <c r="AQ438" i="8"/>
  <c r="AH438" i="8"/>
  <c r="AI438" i="8"/>
  <c r="AJ438" i="8"/>
  <c r="AK438" i="8"/>
  <c r="D441" i="8"/>
  <c r="J440" i="8"/>
  <c r="V436" i="8"/>
  <c r="X436" i="8" s="1"/>
  <c r="B444" i="8"/>
  <c r="O438" i="8"/>
  <c r="R437" i="8"/>
  <c r="Q437" i="8"/>
  <c r="P437" i="8"/>
  <c r="U437" i="8"/>
  <c r="AO437" i="8" s="1"/>
  <c r="S437" i="8"/>
  <c r="F441" i="8"/>
  <c r="K439" i="8"/>
  <c r="L439" i="8" s="1"/>
  <c r="G439" i="8" s="1"/>
  <c r="H439" i="8" s="1"/>
  <c r="N439" i="8"/>
  <c r="AS438" i="8"/>
  <c r="AV438" i="8" s="1"/>
  <c r="I938" i="9"/>
  <c r="J938" i="9" s="1"/>
  <c r="K938" i="9"/>
  <c r="L938" i="9" s="1"/>
  <c r="N937" i="9"/>
  <c r="I939" i="9"/>
  <c r="J939" i="9" s="1"/>
  <c r="K939" i="9"/>
  <c r="L939" i="9" s="1"/>
  <c r="C940" i="9"/>
  <c r="D940" i="9" s="1"/>
  <c r="E940" i="9"/>
  <c r="F940" i="9" s="1"/>
  <c r="A941" i="9"/>
  <c r="I434" i="3" l="1"/>
  <c r="AI434" i="3"/>
  <c r="U428" i="3"/>
  <c r="V428" i="3" s="1"/>
  <c r="U429" i="3"/>
  <c r="V429" i="3" s="1"/>
  <c r="N432" i="3"/>
  <c r="M432" i="3"/>
  <c r="AC430" i="3"/>
  <c r="AH433" i="3"/>
  <c r="L433" i="3"/>
  <c r="AG434" i="3"/>
  <c r="AF434" i="3"/>
  <c r="AN435" i="3"/>
  <c r="AO435" i="3" s="1"/>
  <c r="F436" i="3"/>
  <c r="AB436" i="3" s="1"/>
  <c r="AQ435" i="3"/>
  <c r="H435" i="3"/>
  <c r="AE435" i="3"/>
  <c r="O431" i="3"/>
  <c r="R431" i="3" s="1"/>
  <c r="Z431" i="3" s="1"/>
  <c r="AI439" i="8"/>
  <c r="AJ439" i="8"/>
  <c r="AH439" i="8"/>
  <c r="AK439" i="8"/>
  <c r="AL439" i="8"/>
  <c r="AN439" i="8"/>
  <c r="AP439" i="8"/>
  <c r="AQ439" i="8"/>
  <c r="AR439" i="8"/>
  <c r="AM439" i="8"/>
  <c r="O439" i="8"/>
  <c r="U439" i="8" s="1"/>
  <c r="AO439" i="8" s="1"/>
  <c r="AC435" i="8"/>
  <c r="AD435" i="8" s="1"/>
  <c r="Z435" i="8"/>
  <c r="AG435" i="8"/>
  <c r="AF435" i="8"/>
  <c r="AT435" i="8" s="1"/>
  <c r="AU435" i="8" s="1"/>
  <c r="B445" i="8"/>
  <c r="F442" i="8"/>
  <c r="AS439" i="8"/>
  <c r="AV439" i="8"/>
  <c r="D442" i="8"/>
  <c r="J441" i="8"/>
  <c r="V437" i="8"/>
  <c r="X437" i="8" s="1"/>
  <c r="P438" i="8"/>
  <c r="S438" i="8"/>
  <c r="U438" i="8"/>
  <c r="AO438" i="8" s="1"/>
  <c r="R438" i="8"/>
  <c r="Q438" i="8"/>
  <c r="K440" i="8"/>
  <c r="L440" i="8" s="1"/>
  <c r="G440" i="8" s="1"/>
  <c r="H440" i="8" s="1"/>
  <c r="N440" i="8"/>
  <c r="C941" i="9"/>
  <c r="D941" i="9" s="1"/>
  <c r="A942" i="9"/>
  <c r="E941" i="9"/>
  <c r="F941" i="9" s="1"/>
  <c r="G940" i="9"/>
  <c r="N939" i="9"/>
  <c r="P937" i="9"/>
  <c r="R937" i="9" s="1"/>
  <c r="O937" i="9"/>
  <c r="Q937" i="9" s="1"/>
  <c r="N938" i="9"/>
  <c r="I435" i="3" l="1"/>
  <c r="AI435" i="3"/>
  <c r="AD429" i="3"/>
  <c r="AJ429" i="3" s="1"/>
  <c r="AD428" i="3"/>
  <c r="AJ428" i="3" s="1"/>
  <c r="L434" i="3"/>
  <c r="M434" i="3" s="1"/>
  <c r="AH434" i="3"/>
  <c r="N433" i="3"/>
  <c r="M433" i="3"/>
  <c r="W430" i="3"/>
  <c r="S430" i="3"/>
  <c r="T430" i="3" s="1"/>
  <c r="AC431" i="3"/>
  <c r="S431" i="3"/>
  <c r="T431" i="3" s="1"/>
  <c r="AG435" i="3"/>
  <c r="AF435" i="3"/>
  <c r="O432" i="3"/>
  <c r="R432" i="3" s="1"/>
  <c r="Z432" i="3" s="1"/>
  <c r="AN436" i="3"/>
  <c r="AO436" i="3" s="1"/>
  <c r="F437" i="3"/>
  <c r="AB437" i="3" s="1"/>
  <c r="AQ436" i="3"/>
  <c r="H436" i="3"/>
  <c r="AE436" i="3"/>
  <c r="Q439" i="8"/>
  <c r="S439" i="8"/>
  <c r="R439" i="8"/>
  <c r="AL440" i="8"/>
  <c r="AM440" i="8"/>
  <c r="AP440" i="8"/>
  <c r="AR440" i="8"/>
  <c r="AH440" i="8"/>
  <c r="AI440" i="8"/>
  <c r="AJ440" i="8"/>
  <c r="AK440" i="8"/>
  <c r="AN440" i="8"/>
  <c r="AQ440" i="8"/>
  <c r="P439" i="8"/>
  <c r="V439" i="8"/>
  <c r="X439" i="8" s="1"/>
  <c r="V438" i="8"/>
  <c r="X438" i="8" s="1"/>
  <c r="Z436" i="8"/>
  <c r="AF436" i="8"/>
  <c r="AT436" i="8" s="1"/>
  <c r="AU436" i="8" s="1"/>
  <c r="AG436" i="8"/>
  <c r="AC436" i="8"/>
  <c r="AD436" i="8" s="1"/>
  <c r="B446" i="8"/>
  <c r="K441" i="8"/>
  <c r="L441" i="8" s="1"/>
  <c r="G441" i="8" s="1"/>
  <c r="H441" i="8" s="1"/>
  <c r="N441" i="8"/>
  <c r="D443" i="8"/>
  <c r="J442" i="8"/>
  <c r="F443" i="8"/>
  <c r="AS440" i="8"/>
  <c r="AV440" i="8"/>
  <c r="O440" i="8"/>
  <c r="K940" i="9"/>
  <c r="L940" i="9" s="1"/>
  <c r="I940" i="9"/>
  <c r="J940" i="9" s="1"/>
  <c r="N940" i="9" s="1"/>
  <c r="O938" i="9"/>
  <c r="Q938" i="9" s="1"/>
  <c r="P938" i="9"/>
  <c r="R938" i="9" s="1"/>
  <c r="O939" i="9"/>
  <c r="Q939" i="9" s="1"/>
  <c r="P939" i="9"/>
  <c r="R939" i="9" s="1"/>
  <c r="E942" i="9"/>
  <c r="F942" i="9" s="1"/>
  <c r="C942" i="9"/>
  <c r="D942" i="9" s="1"/>
  <c r="G942" i="9" s="1"/>
  <c r="A943" i="9"/>
  <c r="G941" i="9"/>
  <c r="I436" i="3" l="1"/>
  <c r="AI436" i="3"/>
  <c r="AR428" i="3"/>
  <c r="AS428" i="3" s="1"/>
  <c r="AP428" i="3"/>
  <c r="AT428" i="3"/>
  <c r="AT429" i="3"/>
  <c r="AR429" i="3"/>
  <c r="AS429" i="3" s="1"/>
  <c r="AP429" i="3"/>
  <c r="N434" i="3"/>
  <c r="O434" i="3" s="1"/>
  <c r="R434" i="3" s="1"/>
  <c r="Z434" i="3" s="1"/>
  <c r="W431" i="3"/>
  <c r="U430" i="3"/>
  <c r="V430" i="3" s="1"/>
  <c r="AC432" i="3"/>
  <c r="AH435" i="3"/>
  <c r="O433" i="3"/>
  <c r="R433" i="3" s="1"/>
  <c r="Z433" i="3" s="1"/>
  <c r="U431" i="3"/>
  <c r="V431" i="3" s="1"/>
  <c r="AD431" i="3" s="1"/>
  <c r="AG436" i="3"/>
  <c r="AF436" i="3"/>
  <c r="AQ437" i="3"/>
  <c r="AN437" i="3"/>
  <c r="AO437" i="3" s="1"/>
  <c r="F438" i="3"/>
  <c r="AB438" i="3" s="1"/>
  <c r="H437" i="3"/>
  <c r="AE437" i="3"/>
  <c r="S432" i="3"/>
  <c r="T432" i="3" s="1"/>
  <c r="W432" i="3"/>
  <c r="L435" i="3"/>
  <c r="AH441" i="8"/>
  <c r="AI441" i="8"/>
  <c r="AJ441" i="8"/>
  <c r="AK441" i="8"/>
  <c r="AL441" i="8"/>
  <c r="AM441" i="8"/>
  <c r="AN441" i="8"/>
  <c r="AQ441" i="8"/>
  <c r="AP441" i="8"/>
  <c r="AR441" i="8"/>
  <c r="AS441" i="8"/>
  <c r="AV441" i="8"/>
  <c r="AG437" i="8"/>
  <c r="AC437" i="8"/>
  <c r="AD437" i="8" s="1"/>
  <c r="AF437" i="8"/>
  <c r="AT437" i="8" s="1"/>
  <c r="AU437" i="8" s="1"/>
  <c r="Z437" i="8"/>
  <c r="O441" i="8"/>
  <c r="F444" i="8"/>
  <c r="B447" i="8"/>
  <c r="K442" i="8"/>
  <c r="L442" i="8" s="1"/>
  <c r="G442" i="8" s="1"/>
  <c r="H442" i="8" s="1"/>
  <c r="N442" i="8"/>
  <c r="D444" i="8"/>
  <c r="J443" i="8"/>
  <c r="S440" i="8"/>
  <c r="U440" i="8"/>
  <c r="AO440" i="8" s="1"/>
  <c r="P440" i="8"/>
  <c r="R440" i="8"/>
  <c r="Q440" i="8"/>
  <c r="I942" i="9"/>
  <c r="J942" i="9" s="1"/>
  <c r="K942" i="9"/>
  <c r="L942" i="9" s="1"/>
  <c r="K941" i="9"/>
  <c r="L941" i="9" s="1"/>
  <c r="I941" i="9"/>
  <c r="J941" i="9" s="1"/>
  <c r="N941" i="9" s="1"/>
  <c r="E943" i="9"/>
  <c r="F943" i="9" s="1"/>
  <c r="A944" i="9"/>
  <c r="C943" i="9"/>
  <c r="D943" i="9" s="1"/>
  <c r="G943" i="9" s="1"/>
  <c r="P940" i="9"/>
  <c r="R940" i="9" s="1"/>
  <c r="O940" i="9"/>
  <c r="Q940" i="9" s="1"/>
  <c r="I437" i="3" l="1"/>
  <c r="AI437" i="3"/>
  <c r="AD430" i="3"/>
  <c r="AJ430" i="3" s="1"/>
  <c r="AH436" i="3"/>
  <c r="N435" i="3"/>
  <c r="M435" i="3"/>
  <c r="AJ431" i="3"/>
  <c r="L436" i="3"/>
  <c r="U432" i="3"/>
  <c r="V432" i="3" s="1"/>
  <c r="AD432" i="3" s="1"/>
  <c r="AE438" i="3"/>
  <c r="H438" i="3"/>
  <c r="AN438" i="3"/>
  <c r="AO438" i="3" s="1"/>
  <c r="F439" i="3"/>
  <c r="AB439" i="3" s="1"/>
  <c r="AQ438" i="3"/>
  <c r="AG437" i="3"/>
  <c r="AF437" i="3"/>
  <c r="AJ442" i="8"/>
  <c r="AK442" i="8"/>
  <c r="AN442" i="8"/>
  <c r="AP442" i="8"/>
  <c r="AQ442" i="8"/>
  <c r="AH442" i="8"/>
  <c r="AI442" i="8"/>
  <c r="AL442" i="8"/>
  <c r="AM442" i="8"/>
  <c r="AR442" i="8"/>
  <c r="V440" i="8"/>
  <c r="X440" i="8" s="1"/>
  <c r="B448" i="8"/>
  <c r="K443" i="8"/>
  <c r="L443" i="8" s="1"/>
  <c r="G443" i="8" s="1"/>
  <c r="H443" i="8" s="1"/>
  <c r="N443" i="8"/>
  <c r="AS442" i="8"/>
  <c r="AV442" i="8"/>
  <c r="O442" i="8"/>
  <c r="AG439" i="8"/>
  <c r="Z439" i="8"/>
  <c r="AC439" i="8"/>
  <c r="AD439" i="8" s="1"/>
  <c r="AF439" i="8"/>
  <c r="AT439" i="8" s="1"/>
  <c r="AU439" i="8" s="1"/>
  <c r="AC438" i="8"/>
  <c r="AD438" i="8" s="1"/>
  <c r="AG438" i="8"/>
  <c r="Z438" i="8"/>
  <c r="AF438" i="8"/>
  <c r="AT438" i="8" s="1"/>
  <c r="AU438" i="8" s="1"/>
  <c r="D445" i="8"/>
  <c r="J444" i="8"/>
  <c r="F445" i="8"/>
  <c r="R441" i="8"/>
  <c r="U441" i="8"/>
  <c r="AO441" i="8" s="1"/>
  <c r="P441" i="8"/>
  <c r="S441" i="8"/>
  <c r="Q441" i="8"/>
  <c r="O941" i="9"/>
  <c r="Q941" i="9" s="1"/>
  <c r="P941" i="9"/>
  <c r="R941" i="9" s="1"/>
  <c r="K943" i="9"/>
  <c r="L943" i="9" s="1"/>
  <c r="I943" i="9"/>
  <c r="J943" i="9" s="1"/>
  <c r="N943" i="9" s="1"/>
  <c r="A945" i="9"/>
  <c r="C944" i="9"/>
  <c r="D944" i="9" s="1"/>
  <c r="E944" i="9"/>
  <c r="F944" i="9" s="1"/>
  <c r="N942" i="9"/>
  <c r="I438" i="3" l="1"/>
  <c r="AI438" i="3"/>
  <c r="AP430" i="3"/>
  <c r="AT430" i="3"/>
  <c r="AR430" i="3"/>
  <c r="AS430" i="3" s="1"/>
  <c r="N436" i="3"/>
  <c r="M436" i="3"/>
  <c r="S433" i="3"/>
  <c r="W433" i="3"/>
  <c r="S434" i="3"/>
  <c r="W434" i="3"/>
  <c r="AC433" i="3"/>
  <c r="AC434" i="3"/>
  <c r="AH437" i="3"/>
  <c r="AR431" i="3"/>
  <c r="AS431" i="3" s="1"/>
  <c r="AP431" i="3"/>
  <c r="AT431" i="3"/>
  <c r="AJ432" i="3"/>
  <c r="L437" i="3"/>
  <c r="O435" i="3"/>
  <c r="R435" i="3" s="1"/>
  <c r="Z435" i="3" s="1"/>
  <c r="AE439" i="3"/>
  <c r="AN439" i="3"/>
  <c r="AO439" i="3" s="1"/>
  <c r="H439" i="3"/>
  <c r="AQ439" i="3"/>
  <c r="F440" i="3"/>
  <c r="AB440" i="3" s="1"/>
  <c r="AF438" i="3"/>
  <c r="AG438" i="3"/>
  <c r="AL443" i="8"/>
  <c r="AM443" i="8"/>
  <c r="AN443" i="8"/>
  <c r="AP443" i="8"/>
  <c r="AQ443" i="8"/>
  <c r="AR443" i="8"/>
  <c r="AH443" i="8"/>
  <c r="AI443" i="8"/>
  <c r="AJ443" i="8"/>
  <c r="AK443" i="8"/>
  <c r="O443" i="8"/>
  <c r="S443" i="8" s="1"/>
  <c r="K444" i="8"/>
  <c r="L444" i="8" s="1"/>
  <c r="G444" i="8" s="1"/>
  <c r="H444" i="8" s="1"/>
  <c r="N444" i="8"/>
  <c r="B449" i="8"/>
  <c r="D446" i="8"/>
  <c r="J445" i="8"/>
  <c r="AS443" i="8"/>
  <c r="AV443" i="8"/>
  <c r="S442" i="8"/>
  <c r="R442" i="8"/>
  <c r="U442" i="8"/>
  <c r="AO442" i="8" s="1"/>
  <c r="P442" i="8"/>
  <c r="Q442" i="8"/>
  <c r="F446" i="8"/>
  <c r="V441" i="8"/>
  <c r="X441" i="8" s="1"/>
  <c r="O942" i="9"/>
  <c r="Q942" i="9" s="1"/>
  <c r="P942" i="9"/>
  <c r="R942" i="9" s="1"/>
  <c r="G944" i="9"/>
  <c r="C945" i="9"/>
  <c r="D945" i="9" s="1"/>
  <c r="E945" i="9"/>
  <c r="F945" i="9" s="1"/>
  <c r="A946" i="9"/>
  <c r="O943" i="9"/>
  <c r="Q943" i="9" s="1"/>
  <c r="P943" i="9"/>
  <c r="R943" i="9" s="1"/>
  <c r="I439" i="3" l="1"/>
  <c r="AI439" i="3"/>
  <c r="R443" i="8"/>
  <c r="U443" i="8"/>
  <c r="AO443" i="8" s="1"/>
  <c r="Q443" i="8"/>
  <c r="P443" i="8"/>
  <c r="O436" i="3"/>
  <c r="R436" i="3" s="1"/>
  <c r="N437" i="3"/>
  <c r="M437" i="3"/>
  <c r="T434" i="3"/>
  <c r="U434" i="3"/>
  <c r="AC435" i="3"/>
  <c r="T433" i="3"/>
  <c r="U433" i="3"/>
  <c r="L438" i="3"/>
  <c r="AP432" i="3"/>
  <c r="AR432" i="3"/>
  <c r="AS432" i="3" s="1"/>
  <c r="AT432" i="3"/>
  <c r="AQ440" i="3"/>
  <c r="F441" i="3"/>
  <c r="AB441" i="3" s="1"/>
  <c r="H440" i="3"/>
  <c r="AE440" i="3"/>
  <c r="AN440" i="3"/>
  <c r="AO440" i="3" s="1"/>
  <c r="AF439" i="3"/>
  <c r="AG439" i="3"/>
  <c r="S435" i="3"/>
  <c r="T435" i="3" s="1"/>
  <c r="AH438" i="3"/>
  <c r="AH444" i="8"/>
  <c r="AI444" i="8"/>
  <c r="AL444" i="8"/>
  <c r="AN444" i="8"/>
  <c r="AK444" i="8"/>
  <c r="AP444" i="8"/>
  <c r="AQ444" i="8"/>
  <c r="AR444" i="8"/>
  <c r="AJ444" i="8"/>
  <c r="AM444" i="8"/>
  <c r="O444" i="8"/>
  <c r="P444" i="8" s="1"/>
  <c r="B450" i="8"/>
  <c r="AG440" i="8"/>
  <c r="AF440" i="8"/>
  <c r="AT440" i="8" s="1"/>
  <c r="AU440" i="8" s="1"/>
  <c r="AC440" i="8"/>
  <c r="AD440" i="8" s="1"/>
  <c r="Z440" i="8"/>
  <c r="K445" i="8"/>
  <c r="L445" i="8" s="1"/>
  <c r="G445" i="8" s="1"/>
  <c r="H445" i="8" s="1"/>
  <c r="N445" i="8"/>
  <c r="D447" i="8"/>
  <c r="J446" i="8"/>
  <c r="V442" i="8"/>
  <c r="X442" i="8" s="1"/>
  <c r="F447" i="8"/>
  <c r="V443" i="8"/>
  <c r="X443" i="8" s="1"/>
  <c r="AS444" i="8"/>
  <c r="AV444" i="8" s="1"/>
  <c r="I944" i="9"/>
  <c r="J944" i="9" s="1"/>
  <c r="K944" i="9"/>
  <c r="L944" i="9" s="1"/>
  <c r="A947" i="9"/>
  <c r="C946" i="9"/>
  <c r="D946" i="9" s="1"/>
  <c r="E946" i="9"/>
  <c r="F946" i="9" s="1"/>
  <c r="G945" i="9"/>
  <c r="W436" i="3" l="1"/>
  <c r="AC436" i="3"/>
  <c r="I440" i="3"/>
  <c r="AI440" i="3"/>
  <c r="S436" i="3"/>
  <c r="T436" i="3" s="1"/>
  <c r="Z436" i="3"/>
  <c r="U436" i="3"/>
  <c r="N438" i="3"/>
  <c r="M438" i="3"/>
  <c r="L439" i="3"/>
  <c r="W435" i="3"/>
  <c r="AH439" i="3"/>
  <c r="V433" i="3"/>
  <c r="AD433" i="3" s="1"/>
  <c r="V434" i="3"/>
  <c r="AD434" i="3" s="1"/>
  <c r="U435" i="3"/>
  <c r="V435" i="3" s="1"/>
  <c r="AF440" i="3"/>
  <c r="AG440" i="3"/>
  <c r="H441" i="3"/>
  <c r="AN441" i="3"/>
  <c r="AO441" i="3" s="1"/>
  <c r="F442" i="3"/>
  <c r="AB442" i="3" s="1"/>
  <c r="AE441" i="3"/>
  <c r="AQ441" i="3"/>
  <c r="O437" i="3"/>
  <c r="R437" i="3" s="1"/>
  <c r="Z437" i="3" s="1"/>
  <c r="Q444" i="8"/>
  <c r="AQ445" i="8"/>
  <c r="AR445" i="8"/>
  <c r="AP445" i="8"/>
  <c r="AH445" i="8"/>
  <c r="AI445" i="8"/>
  <c r="AJ445" i="8"/>
  <c r="AK445" i="8"/>
  <c r="AL445" i="8"/>
  <c r="AM445" i="8"/>
  <c r="AN445" i="8"/>
  <c r="U444" i="8"/>
  <c r="AO444" i="8" s="1"/>
  <c r="R444" i="8"/>
  <c r="S444" i="8"/>
  <c r="O445" i="8"/>
  <c r="AS445" i="8"/>
  <c r="AV445" i="8" s="1"/>
  <c r="D448" i="8"/>
  <c r="J447" i="8"/>
  <c r="B451" i="8"/>
  <c r="K446" i="8"/>
  <c r="L446" i="8" s="1"/>
  <c r="G446" i="8" s="1"/>
  <c r="H446" i="8" s="1"/>
  <c r="N446" i="8"/>
  <c r="F448" i="8"/>
  <c r="AG441" i="8"/>
  <c r="Z441" i="8"/>
  <c r="AF441" i="8"/>
  <c r="AT441" i="8" s="1"/>
  <c r="AU441" i="8" s="1"/>
  <c r="AC441" i="8"/>
  <c r="AD441" i="8" s="1"/>
  <c r="K945" i="9"/>
  <c r="L945" i="9" s="1"/>
  <c r="I945" i="9"/>
  <c r="J945" i="9" s="1"/>
  <c r="N945" i="9" s="1"/>
  <c r="E947" i="9"/>
  <c r="F947" i="9" s="1"/>
  <c r="A948" i="9"/>
  <c r="C947" i="9"/>
  <c r="D947" i="9" s="1"/>
  <c r="G947" i="9" s="1"/>
  <c r="G946" i="9"/>
  <c r="N944" i="9"/>
  <c r="I441" i="3" l="1"/>
  <c r="AI441" i="3"/>
  <c r="AD435" i="3"/>
  <c r="AH440" i="3"/>
  <c r="V436" i="3"/>
  <c r="N439" i="3"/>
  <c r="M439" i="3"/>
  <c r="O438" i="3"/>
  <c r="R438" i="3" s="1"/>
  <c r="AJ434" i="3"/>
  <c r="AJ433" i="3"/>
  <c r="AC437" i="3"/>
  <c r="AJ435" i="3"/>
  <c r="AT435" i="3" s="1"/>
  <c r="AN442" i="3"/>
  <c r="AO442" i="3" s="1"/>
  <c r="AE442" i="3"/>
  <c r="H442" i="3"/>
  <c r="AQ442" i="3"/>
  <c r="F443" i="3"/>
  <c r="AB443" i="3" s="1"/>
  <c r="AF441" i="3"/>
  <c r="AG441" i="3"/>
  <c r="L440" i="3"/>
  <c r="V444" i="8"/>
  <c r="X444" i="8" s="1"/>
  <c r="AJ446" i="8"/>
  <c r="AL446" i="8"/>
  <c r="AM446" i="8"/>
  <c r="AH446" i="8"/>
  <c r="AI446" i="8"/>
  <c r="AK446" i="8"/>
  <c r="AN446" i="8"/>
  <c r="AQ446" i="8"/>
  <c r="AP446" i="8"/>
  <c r="AR446" i="8"/>
  <c r="AS446" i="8"/>
  <c r="AV446" i="8"/>
  <c r="F449" i="8"/>
  <c r="B452" i="8"/>
  <c r="D449" i="8"/>
  <c r="J448" i="8"/>
  <c r="O446" i="8"/>
  <c r="AG443" i="8"/>
  <c r="AC443" i="8"/>
  <c r="AD443" i="8" s="1"/>
  <c r="Z443" i="8"/>
  <c r="AF443" i="8"/>
  <c r="AT443" i="8" s="1"/>
  <c r="AU443" i="8" s="1"/>
  <c r="R445" i="8"/>
  <c r="S445" i="8"/>
  <c r="P445" i="8"/>
  <c r="U445" i="8"/>
  <c r="AO445" i="8" s="1"/>
  <c r="Q445" i="8"/>
  <c r="AF442" i="8"/>
  <c r="AT442" i="8" s="1"/>
  <c r="AU442" i="8" s="1"/>
  <c r="Z442" i="8"/>
  <c r="AG442" i="8"/>
  <c r="AC442" i="8"/>
  <c r="AD442" i="8" s="1"/>
  <c r="K447" i="8"/>
  <c r="L447" i="8" s="1"/>
  <c r="G447" i="8" s="1"/>
  <c r="H447" i="8" s="1"/>
  <c r="N447" i="8"/>
  <c r="I946" i="9"/>
  <c r="J946" i="9" s="1"/>
  <c r="K946" i="9"/>
  <c r="L946" i="9" s="1"/>
  <c r="C948" i="9"/>
  <c r="D948" i="9" s="1"/>
  <c r="E948" i="9"/>
  <c r="F948" i="9" s="1"/>
  <c r="A949" i="9"/>
  <c r="O944" i="9"/>
  <c r="Q944" i="9" s="1"/>
  <c r="P944" i="9"/>
  <c r="R944" i="9" s="1"/>
  <c r="I947" i="9"/>
  <c r="J947" i="9" s="1"/>
  <c r="K947" i="9"/>
  <c r="L947" i="9" s="1"/>
  <c r="P945" i="9"/>
  <c r="R945" i="9" s="1"/>
  <c r="O945" i="9"/>
  <c r="Q945" i="9" s="1"/>
  <c r="I442" i="3" l="1"/>
  <c r="AI442" i="3"/>
  <c r="AD436" i="3"/>
  <c r="AJ436" i="3" s="1"/>
  <c r="AC438" i="3"/>
  <c r="Z438" i="3"/>
  <c r="O439" i="3"/>
  <c r="R439" i="3" s="1"/>
  <c r="Z439" i="3" s="1"/>
  <c r="N440" i="3"/>
  <c r="M440" i="3"/>
  <c r="W438" i="3"/>
  <c r="S438" i="3"/>
  <c r="T438" i="3" s="1"/>
  <c r="W437" i="3"/>
  <c r="S437" i="3"/>
  <c r="T437" i="3" s="1"/>
  <c r="AT433" i="3"/>
  <c r="AP433" i="3"/>
  <c r="AR433" i="3"/>
  <c r="AS433" i="3" s="1"/>
  <c r="AT434" i="3"/>
  <c r="AP434" i="3"/>
  <c r="AR434" i="3"/>
  <c r="AS434" i="3" s="1"/>
  <c r="AC439" i="3"/>
  <c r="AH441" i="3"/>
  <c r="L441" i="3"/>
  <c r="AP435" i="3"/>
  <c r="AR435" i="3"/>
  <c r="AS435" i="3" s="1"/>
  <c r="F444" i="3"/>
  <c r="AB444" i="3" s="1"/>
  <c r="H443" i="3"/>
  <c r="AQ443" i="3"/>
  <c r="AN443" i="3"/>
  <c r="AO443" i="3" s="1"/>
  <c r="AE443" i="3"/>
  <c r="AF442" i="3"/>
  <c r="AG442" i="3"/>
  <c r="AP447" i="8"/>
  <c r="AH447" i="8"/>
  <c r="AI447" i="8"/>
  <c r="AJ447" i="8"/>
  <c r="AK447" i="8"/>
  <c r="AL447" i="8"/>
  <c r="AM447" i="8"/>
  <c r="AN447" i="8"/>
  <c r="AQ447" i="8"/>
  <c r="AR447" i="8"/>
  <c r="AS447" i="8"/>
  <c r="AV447" i="8" s="1"/>
  <c r="AG444" i="8"/>
  <c r="AC444" i="8"/>
  <c r="AD444" i="8" s="1"/>
  <c r="AF444" i="8"/>
  <c r="AT444" i="8" s="1"/>
  <c r="AU444" i="8" s="1"/>
  <c r="Z444" i="8"/>
  <c r="D450" i="8"/>
  <c r="J449" i="8"/>
  <c r="O447" i="8"/>
  <c r="B453" i="8"/>
  <c r="V445" i="8"/>
  <c r="X445" i="8" s="1"/>
  <c r="P446" i="8"/>
  <c r="Q446" i="8"/>
  <c r="S446" i="8"/>
  <c r="R446" i="8"/>
  <c r="U446" i="8"/>
  <c r="AO446" i="8" s="1"/>
  <c r="K448" i="8"/>
  <c r="L448" i="8" s="1"/>
  <c r="G448" i="8" s="1"/>
  <c r="H448" i="8" s="1"/>
  <c r="N448" i="8"/>
  <c r="F450" i="8"/>
  <c r="N947" i="9"/>
  <c r="C949" i="9"/>
  <c r="D949" i="9" s="1"/>
  <c r="E949" i="9"/>
  <c r="F949" i="9" s="1"/>
  <c r="A950" i="9"/>
  <c r="G948" i="9"/>
  <c r="N946" i="9"/>
  <c r="I443" i="3" l="1"/>
  <c r="AI443" i="3"/>
  <c r="AT436" i="3"/>
  <c r="AR436" i="3"/>
  <c r="AS436" i="3" s="1"/>
  <c r="AP436" i="3"/>
  <c r="W439" i="3"/>
  <c r="S439" i="3"/>
  <c r="T439" i="3" s="1"/>
  <c r="U437" i="3"/>
  <c r="V437" i="3" s="1"/>
  <c r="N441" i="3"/>
  <c r="M441" i="3"/>
  <c r="U438" i="3"/>
  <c r="V438" i="3" s="1"/>
  <c r="AH442" i="3"/>
  <c r="O440" i="3"/>
  <c r="R440" i="3" s="1"/>
  <c r="Z440" i="3" s="1"/>
  <c r="L442" i="3"/>
  <c r="AQ444" i="3"/>
  <c r="AN444" i="3"/>
  <c r="AO444" i="3" s="1"/>
  <c r="H444" i="3"/>
  <c r="AE444" i="3"/>
  <c r="F445" i="3"/>
  <c r="AB445" i="3" s="1"/>
  <c r="U439" i="3"/>
  <c r="V439" i="3" s="1"/>
  <c r="AD439" i="3" s="1"/>
  <c r="AG443" i="3"/>
  <c r="AF443" i="3"/>
  <c r="AH448" i="8"/>
  <c r="AJ448" i="8"/>
  <c r="AK448" i="8"/>
  <c r="AL448" i="8"/>
  <c r="AM448" i="8"/>
  <c r="AN448" i="8"/>
  <c r="AP448" i="8"/>
  <c r="AQ448" i="8"/>
  <c r="AR448" i="8"/>
  <c r="AI448" i="8"/>
  <c r="K449" i="8"/>
  <c r="L449" i="8" s="1"/>
  <c r="G449" i="8" s="1"/>
  <c r="H449" i="8" s="1"/>
  <c r="N449" i="8"/>
  <c r="D451" i="8"/>
  <c r="J450" i="8"/>
  <c r="F451" i="8"/>
  <c r="O448" i="8"/>
  <c r="V446" i="8"/>
  <c r="X446" i="8" s="1"/>
  <c r="B454" i="8"/>
  <c r="AS448" i="8"/>
  <c r="AV448" i="8" s="1"/>
  <c r="U447" i="8"/>
  <c r="AO447" i="8" s="1"/>
  <c r="P447" i="8"/>
  <c r="Q447" i="8"/>
  <c r="R447" i="8"/>
  <c r="S447" i="8"/>
  <c r="C950" i="9"/>
  <c r="D950" i="9" s="1"/>
  <c r="E950" i="9"/>
  <c r="F950" i="9" s="1"/>
  <c r="A951" i="9"/>
  <c r="P946" i="9"/>
  <c r="R946" i="9" s="1"/>
  <c r="O946" i="9"/>
  <c r="Q946" i="9" s="1"/>
  <c r="I948" i="9"/>
  <c r="J948" i="9" s="1"/>
  <c r="K948" i="9"/>
  <c r="L948" i="9" s="1"/>
  <c r="G949" i="9"/>
  <c r="O947" i="9"/>
  <c r="Q947" i="9" s="1"/>
  <c r="P947" i="9"/>
  <c r="R947" i="9" s="1"/>
  <c r="I444" i="3" l="1"/>
  <c r="AI444" i="3"/>
  <c r="AD438" i="3"/>
  <c r="AJ438" i="3" s="1"/>
  <c r="AD437" i="3"/>
  <c r="AJ437" i="3" s="1"/>
  <c r="N442" i="3"/>
  <c r="M442" i="3"/>
  <c r="O441" i="3"/>
  <c r="AC440" i="3"/>
  <c r="AH443" i="3"/>
  <c r="AJ439" i="3"/>
  <c r="L443" i="3"/>
  <c r="AF444" i="3"/>
  <c r="AG444" i="3"/>
  <c r="H445" i="3"/>
  <c r="AN445" i="3"/>
  <c r="AO445" i="3" s="1"/>
  <c r="F446" i="3"/>
  <c r="AB446" i="3" s="1"/>
  <c r="AE445" i="3"/>
  <c r="AQ445" i="3"/>
  <c r="AM449" i="8"/>
  <c r="AN449" i="8"/>
  <c r="AQ449" i="8"/>
  <c r="AI449" i="8"/>
  <c r="AK449" i="8"/>
  <c r="AL449" i="8"/>
  <c r="AP449" i="8"/>
  <c r="AR449" i="8"/>
  <c r="AH449" i="8"/>
  <c r="AJ449" i="8"/>
  <c r="O449" i="8"/>
  <c r="U449" i="8" s="1"/>
  <c r="AO449" i="8" s="1"/>
  <c r="Z445" i="8"/>
  <c r="AF445" i="8"/>
  <c r="AT445" i="8" s="1"/>
  <c r="AU445" i="8" s="1"/>
  <c r="AG445" i="8"/>
  <c r="AC445" i="8"/>
  <c r="AD445" i="8" s="1"/>
  <c r="B455" i="8"/>
  <c r="Q448" i="8"/>
  <c r="U448" i="8"/>
  <c r="AO448" i="8" s="1"/>
  <c r="R448" i="8"/>
  <c r="S448" i="8"/>
  <c r="P448" i="8"/>
  <c r="K450" i="8"/>
  <c r="L450" i="8" s="1"/>
  <c r="G450" i="8" s="1"/>
  <c r="H450" i="8" s="1"/>
  <c r="N450" i="8"/>
  <c r="AS449" i="8"/>
  <c r="AV449" i="8" s="1"/>
  <c r="V447" i="8"/>
  <c r="X447" i="8" s="1"/>
  <c r="F452" i="8"/>
  <c r="D452" i="8"/>
  <c r="J451" i="8"/>
  <c r="I949" i="9"/>
  <c r="J949" i="9" s="1"/>
  <c r="N949" i="9" s="1"/>
  <c r="K949" i="9"/>
  <c r="L949" i="9" s="1"/>
  <c r="N948" i="9"/>
  <c r="C951" i="9"/>
  <c r="D951" i="9" s="1"/>
  <c r="E951" i="9"/>
  <c r="F951" i="9" s="1"/>
  <c r="A952" i="9"/>
  <c r="G950" i="9"/>
  <c r="I445" i="3" l="1"/>
  <c r="AI445" i="3"/>
  <c r="AT437" i="3"/>
  <c r="AP437" i="3"/>
  <c r="AR437" i="3"/>
  <c r="AS437" i="3" s="1"/>
  <c r="AR438" i="3"/>
  <c r="AS438" i="3" s="1"/>
  <c r="AT438" i="3"/>
  <c r="AP438" i="3"/>
  <c r="M443" i="3"/>
  <c r="N443" i="3"/>
  <c r="R441" i="3"/>
  <c r="Z441" i="3" s="1"/>
  <c r="S440" i="3"/>
  <c r="W440" i="3"/>
  <c r="AH444" i="3"/>
  <c r="AR439" i="3"/>
  <c r="AS439" i="3" s="1"/>
  <c r="AP439" i="3"/>
  <c r="AT439" i="3"/>
  <c r="AG445" i="3"/>
  <c r="AF445" i="3"/>
  <c r="AE446" i="3"/>
  <c r="AQ446" i="3"/>
  <c r="F447" i="3"/>
  <c r="AB447" i="3" s="1"/>
  <c r="AN446" i="3"/>
  <c r="AO446" i="3" s="1"/>
  <c r="H446" i="3"/>
  <c r="L444" i="3"/>
  <c r="O442" i="3"/>
  <c r="R442" i="3" s="1"/>
  <c r="Z442" i="3" s="1"/>
  <c r="AH450" i="8"/>
  <c r="AI450" i="8"/>
  <c r="AP450" i="8"/>
  <c r="AQ450" i="8"/>
  <c r="AR450" i="8"/>
  <c r="AJ450" i="8"/>
  <c r="AK450" i="8"/>
  <c r="AL450" i="8"/>
  <c r="AM450" i="8"/>
  <c r="AN450" i="8"/>
  <c r="Q449" i="8"/>
  <c r="P449" i="8"/>
  <c r="S449" i="8"/>
  <c r="R449" i="8"/>
  <c r="AS450" i="8"/>
  <c r="AV450" i="8"/>
  <c r="O450" i="8"/>
  <c r="V449" i="8"/>
  <c r="X449" i="8" s="1"/>
  <c r="D453" i="8"/>
  <c r="J452" i="8"/>
  <c r="AC446" i="8"/>
  <c r="AD446" i="8" s="1"/>
  <c r="AF446" i="8"/>
  <c r="AT446" i="8" s="1"/>
  <c r="AU446" i="8" s="1"/>
  <c r="AG446" i="8"/>
  <c r="Z446" i="8"/>
  <c r="V448" i="8"/>
  <c r="X448" i="8" s="1"/>
  <c r="B456" i="8"/>
  <c r="K451" i="8"/>
  <c r="L451" i="8" s="1"/>
  <c r="G451" i="8" s="1"/>
  <c r="H451" i="8" s="1"/>
  <c r="N451" i="8"/>
  <c r="F453" i="8"/>
  <c r="O949" i="9"/>
  <c r="Q949" i="9" s="1"/>
  <c r="P949" i="9"/>
  <c r="R949" i="9" s="1"/>
  <c r="I950" i="9"/>
  <c r="J950" i="9" s="1"/>
  <c r="K950" i="9"/>
  <c r="L950" i="9" s="1"/>
  <c r="C952" i="9"/>
  <c r="D952" i="9" s="1"/>
  <c r="A953" i="9"/>
  <c r="E952" i="9"/>
  <c r="F952" i="9" s="1"/>
  <c r="G951" i="9"/>
  <c r="O948" i="9"/>
  <c r="Q948" i="9" s="1"/>
  <c r="P948" i="9"/>
  <c r="R948" i="9" s="1"/>
  <c r="I446" i="3" l="1"/>
  <c r="AI446" i="3"/>
  <c r="O443" i="3"/>
  <c r="R443" i="3" s="1"/>
  <c r="N444" i="3"/>
  <c r="M444" i="3"/>
  <c r="W441" i="3"/>
  <c r="AC441" i="3"/>
  <c r="S441" i="3"/>
  <c r="T440" i="3"/>
  <c r="U440" i="3"/>
  <c r="AC442" i="3"/>
  <c r="AH445" i="3"/>
  <c r="L445" i="3"/>
  <c r="W442" i="3"/>
  <c r="S442" i="3"/>
  <c r="T442" i="3" s="1"/>
  <c r="AF446" i="3"/>
  <c r="AG446" i="3"/>
  <c r="AQ447" i="3"/>
  <c r="AN447" i="3"/>
  <c r="AO447" i="3" s="1"/>
  <c r="H447" i="3"/>
  <c r="F448" i="3"/>
  <c r="AB448" i="3" s="1"/>
  <c r="AE447" i="3"/>
  <c r="AK451" i="8"/>
  <c r="AL451" i="8"/>
  <c r="AQ451" i="8"/>
  <c r="AR451" i="8"/>
  <c r="AH451" i="8"/>
  <c r="AI451" i="8"/>
  <c r="AJ451" i="8"/>
  <c r="AN451" i="8"/>
  <c r="AM451" i="8"/>
  <c r="AP451" i="8"/>
  <c r="O451" i="8"/>
  <c r="R451" i="8" s="1"/>
  <c r="Q450" i="8"/>
  <c r="S450" i="8"/>
  <c r="P450" i="8"/>
  <c r="U450" i="8"/>
  <c r="AO450" i="8" s="1"/>
  <c r="R450" i="8"/>
  <c r="B457" i="8"/>
  <c r="K452" i="8"/>
  <c r="L452" i="8" s="1"/>
  <c r="G452" i="8" s="1"/>
  <c r="H452" i="8" s="1"/>
  <c r="N452" i="8"/>
  <c r="D454" i="8"/>
  <c r="J453" i="8"/>
  <c r="F454" i="8"/>
  <c r="AC447" i="8"/>
  <c r="AD447" i="8" s="1"/>
  <c r="Z447" i="8"/>
  <c r="AG447" i="8"/>
  <c r="AF447" i="8"/>
  <c r="AT447" i="8" s="1"/>
  <c r="AU447" i="8" s="1"/>
  <c r="AS451" i="8"/>
  <c r="AV451" i="8" s="1"/>
  <c r="I951" i="9"/>
  <c r="J951" i="9" s="1"/>
  <c r="K951" i="9"/>
  <c r="L951" i="9" s="1"/>
  <c r="C953" i="9"/>
  <c r="D953" i="9" s="1"/>
  <c r="A954" i="9"/>
  <c r="E953" i="9"/>
  <c r="F953" i="9" s="1"/>
  <c r="G952" i="9"/>
  <c r="N950" i="9"/>
  <c r="I447" i="3" l="1"/>
  <c r="AI447" i="3"/>
  <c r="AC443" i="3"/>
  <c r="Z443" i="3"/>
  <c r="M445" i="3"/>
  <c r="N445" i="3"/>
  <c r="T441" i="3"/>
  <c r="U441" i="3"/>
  <c r="V440" i="3"/>
  <c r="W443" i="3"/>
  <c r="S443" i="3"/>
  <c r="T443" i="3" s="1"/>
  <c r="O444" i="3"/>
  <c r="R444" i="3" s="1"/>
  <c r="Z444" i="3" s="1"/>
  <c r="U442" i="3"/>
  <c r="V442" i="3" s="1"/>
  <c r="AD442" i="3" s="1"/>
  <c r="AH446" i="3"/>
  <c r="AF447" i="3"/>
  <c r="AG447" i="3"/>
  <c r="AQ448" i="3"/>
  <c r="F449" i="3"/>
  <c r="AB449" i="3" s="1"/>
  <c r="H448" i="3"/>
  <c r="AN448" i="3"/>
  <c r="AO448" i="3" s="1"/>
  <c r="AE448" i="3"/>
  <c r="L446" i="3"/>
  <c r="AR452" i="8"/>
  <c r="AH452" i="8"/>
  <c r="AI452" i="8"/>
  <c r="AJ452" i="8"/>
  <c r="AK452" i="8"/>
  <c r="AL452" i="8"/>
  <c r="AM452" i="8"/>
  <c r="AN452" i="8"/>
  <c r="AP452" i="8"/>
  <c r="AQ452" i="8"/>
  <c r="P451" i="8"/>
  <c r="U451" i="8"/>
  <c r="AO451" i="8" s="1"/>
  <c r="S451" i="8"/>
  <c r="Q451" i="8"/>
  <c r="O452" i="8"/>
  <c r="R452" i="8" s="1"/>
  <c r="D455" i="8"/>
  <c r="J454" i="8"/>
  <c r="B458" i="8"/>
  <c r="AG449" i="8"/>
  <c r="Z449" i="8"/>
  <c r="AF449" i="8"/>
  <c r="AT449" i="8" s="1"/>
  <c r="AU449" i="8" s="1"/>
  <c r="AC449" i="8"/>
  <c r="AD449" i="8" s="1"/>
  <c r="AC448" i="8"/>
  <c r="AD448" i="8" s="1"/>
  <c r="Z448" i="8"/>
  <c r="AG448" i="8"/>
  <c r="AF448" i="8"/>
  <c r="AT448" i="8" s="1"/>
  <c r="AU448" i="8" s="1"/>
  <c r="F455" i="8"/>
  <c r="AS452" i="8"/>
  <c r="AV452" i="8"/>
  <c r="V450" i="8"/>
  <c r="X450" i="8" s="1"/>
  <c r="K453" i="8"/>
  <c r="L453" i="8" s="1"/>
  <c r="G453" i="8" s="1"/>
  <c r="H453" i="8" s="1"/>
  <c r="N453" i="8"/>
  <c r="O950" i="9"/>
  <c r="Q950" i="9" s="1"/>
  <c r="P950" i="9"/>
  <c r="R950" i="9" s="1"/>
  <c r="I952" i="9"/>
  <c r="J952" i="9" s="1"/>
  <c r="K952" i="9"/>
  <c r="L952" i="9" s="1"/>
  <c r="A955" i="9"/>
  <c r="E954" i="9"/>
  <c r="F954" i="9" s="1"/>
  <c r="C954" i="9"/>
  <c r="D954" i="9" s="1"/>
  <c r="G954" i="9" s="1"/>
  <c r="G953" i="9"/>
  <c r="N951" i="9"/>
  <c r="U452" i="8" l="1"/>
  <c r="AO452" i="8" s="1"/>
  <c r="I448" i="3"/>
  <c r="AI448" i="3"/>
  <c r="Q452" i="8"/>
  <c r="AD440" i="3"/>
  <c r="AJ440" i="3" s="1"/>
  <c r="V441" i="3"/>
  <c r="O445" i="3"/>
  <c r="R445" i="3" s="1"/>
  <c r="M446" i="3"/>
  <c r="N446" i="3"/>
  <c r="L447" i="3"/>
  <c r="AJ442" i="3"/>
  <c r="U443" i="3"/>
  <c r="V443" i="3" s="1"/>
  <c r="AH447" i="3"/>
  <c r="AE449" i="3"/>
  <c r="AQ449" i="3"/>
  <c r="F450" i="3"/>
  <c r="AB450" i="3" s="1"/>
  <c r="H449" i="3"/>
  <c r="AN449" i="3"/>
  <c r="AO449" i="3" s="1"/>
  <c r="AG448" i="3"/>
  <c r="AF448" i="3"/>
  <c r="AI453" i="8"/>
  <c r="AJ453" i="8"/>
  <c r="AM453" i="8"/>
  <c r="AP453" i="8"/>
  <c r="AH453" i="8"/>
  <c r="AK453" i="8"/>
  <c r="AL453" i="8"/>
  <c r="AN453" i="8"/>
  <c r="AQ453" i="8"/>
  <c r="AR453" i="8"/>
  <c r="V451" i="8"/>
  <c r="X451" i="8" s="1"/>
  <c r="S452" i="8"/>
  <c r="P452" i="8"/>
  <c r="AS453" i="8"/>
  <c r="AV453" i="8"/>
  <c r="V452" i="8"/>
  <c r="X452" i="8" s="1"/>
  <c r="F456" i="8"/>
  <c r="K454" i="8"/>
  <c r="L454" i="8" s="1"/>
  <c r="G454" i="8" s="1"/>
  <c r="H454" i="8" s="1"/>
  <c r="N454" i="8"/>
  <c r="O453" i="8"/>
  <c r="B459" i="8"/>
  <c r="D456" i="8"/>
  <c r="J455" i="8"/>
  <c r="O951" i="9"/>
  <c r="Q951" i="9" s="1"/>
  <c r="P951" i="9"/>
  <c r="R951" i="9" s="1"/>
  <c r="I953" i="9"/>
  <c r="J953" i="9" s="1"/>
  <c r="N953" i="9" s="1"/>
  <c r="K953" i="9"/>
  <c r="L953" i="9" s="1"/>
  <c r="I954" i="9"/>
  <c r="J954" i="9" s="1"/>
  <c r="K954" i="9"/>
  <c r="L954" i="9" s="1"/>
  <c r="C955" i="9"/>
  <c r="D955" i="9" s="1"/>
  <c r="E955" i="9"/>
  <c r="F955" i="9" s="1"/>
  <c r="A956" i="9"/>
  <c r="N952" i="9"/>
  <c r="I449" i="3" l="1"/>
  <c r="AI449" i="3"/>
  <c r="AR440" i="3"/>
  <c r="AS440" i="3" s="1"/>
  <c r="AT440" i="3"/>
  <c r="AP440" i="3"/>
  <c r="AD441" i="3"/>
  <c r="AJ441" i="3" s="1"/>
  <c r="AD443" i="3"/>
  <c r="AJ443" i="3" s="1"/>
  <c r="AC445" i="3"/>
  <c r="Z445" i="3"/>
  <c r="O446" i="3"/>
  <c r="R446" i="3" s="1"/>
  <c r="Z446" i="3" s="1"/>
  <c r="N447" i="3"/>
  <c r="M447" i="3"/>
  <c r="AT442" i="3"/>
  <c r="AP442" i="3"/>
  <c r="W445" i="3"/>
  <c r="S445" i="3"/>
  <c r="T445" i="3" s="1"/>
  <c r="W444" i="3"/>
  <c r="S444" i="3"/>
  <c r="T444" i="3" s="1"/>
  <c r="AC444" i="3"/>
  <c r="AH448" i="3"/>
  <c r="L448" i="3"/>
  <c r="AE450" i="3"/>
  <c r="H450" i="3"/>
  <c r="AQ450" i="3"/>
  <c r="AN450" i="3"/>
  <c r="AO450" i="3" s="1"/>
  <c r="F451" i="3"/>
  <c r="AB451" i="3" s="1"/>
  <c r="AG449" i="3"/>
  <c r="AF449" i="3"/>
  <c r="AR454" i="8"/>
  <c r="AI454" i="8"/>
  <c r="AK454" i="8"/>
  <c r="AL454" i="8"/>
  <c r="AM454" i="8"/>
  <c r="AN454" i="8"/>
  <c r="AP454" i="8"/>
  <c r="AQ454" i="8"/>
  <c r="AJ454" i="8"/>
  <c r="AH454" i="8"/>
  <c r="AS454" i="8"/>
  <c r="AV454" i="8"/>
  <c r="AG451" i="8"/>
  <c r="AC451" i="8"/>
  <c r="AD451" i="8" s="1"/>
  <c r="AF451" i="8"/>
  <c r="AT451" i="8" s="1"/>
  <c r="AU451" i="8" s="1"/>
  <c r="Z451" i="8"/>
  <c r="F457" i="8"/>
  <c r="K455" i="8"/>
  <c r="L455" i="8" s="1"/>
  <c r="G455" i="8" s="1"/>
  <c r="H455" i="8" s="1"/>
  <c r="N455" i="8"/>
  <c r="D457" i="8"/>
  <c r="J456" i="8"/>
  <c r="B460" i="8"/>
  <c r="Q453" i="8"/>
  <c r="S453" i="8"/>
  <c r="P453" i="8"/>
  <c r="U453" i="8"/>
  <c r="AO453" i="8" s="1"/>
  <c r="R453" i="8"/>
  <c r="AF450" i="8"/>
  <c r="AT450" i="8" s="1"/>
  <c r="AU450" i="8" s="1"/>
  <c r="AC450" i="8"/>
  <c r="AD450" i="8" s="1"/>
  <c r="AG450" i="8"/>
  <c r="Z450" i="8"/>
  <c r="O454" i="8"/>
  <c r="G955" i="9"/>
  <c r="O953" i="9"/>
  <c r="Q953" i="9" s="1"/>
  <c r="P953" i="9"/>
  <c r="R953" i="9" s="1"/>
  <c r="P952" i="9"/>
  <c r="R952" i="9" s="1"/>
  <c r="O952" i="9"/>
  <c r="Q952" i="9" s="1"/>
  <c r="E956" i="9"/>
  <c r="F956" i="9" s="1"/>
  <c r="A957" i="9"/>
  <c r="C956" i="9"/>
  <c r="D956" i="9" s="1"/>
  <c r="G956" i="9" s="1"/>
  <c r="N954" i="9"/>
  <c r="I450" i="3" l="1"/>
  <c r="AI450" i="3"/>
  <c r="AR443" i="3"/>
  <c r="AS443" i="3" s="1"/>
  <c r="AT443" i="3"/>
  <c r="AP443" i="3"/>
  <c r="AT441" i="3"/>
  <c r="AR441" i="3"/>
  <c r="AS441" i="3" s="1"/>
  <c r="AP441" i="3"/>
  <c r="AR442" i="3"/>
  <c r="AS442" i="3" s="1"/>
  <c r="AC446" i="3"/>
  <c r="U445" i="3"/>
  <c r="V445" i="3" s="1"/>
  <c r="N448" i="3"/>
  <c r="M448" i="3"/>
  <c r="U444" i="3"/>
  <c r="V444" i="3" s="1"/>
  <c r="W446" i="3"/>
  <c r="S446" i="3"/>
  <c r="T446" i="3" s="1"/>
  <c r="AH449" i="3"/>
  <c r="AN451" i="3"/>
  <c r="AO451" i="3" s="1"/>
  <c r="AQ451" i="3"/>
  <c r="H451" i="3"/>
  <c r="F452" i="3"/>
  <c r="AB452" i="3" s="1"/>
  <c r="AE451" i="3"/>
  <c r="AF450" i="3"/>
  <c r="AG450" i="3"/>
  <c r="L449" i="3"/>
  <c r="O447" i="3"/>
  <c r="R447" i="3" s="1"/>
  <c r="Z447" i="3" s="1"/>
  <c r="AH455" i="8"/>
  <c r="AK455" i="8"/>
  <c r="AM455" i="8"/>
  <c r="AN455" i="8"/>
  <c r="AP455" i="8"/>
  <c r="AQ455" i="8"/>
  <c r="AR455" i="8"/>
  <c r="AI455" i="8"/>
  <c r="AJ455" i="8"/>
  <c r="AL455" i="8"/>
  <c r="F458" i="8"/>
  <c r="B461" i="8"/>
  <c r="O455" i="8"/>
  <c r="S454" i="8"/>
  <c r="R454" i="8"/>
  <c r="P454" i="8"/>
  <c r="U454" i="8"/>
  <c r="AO454" i="8" s="1"/>
  <c r="Q454" i="8"/>
  <c r="V453" i="8"/>
  <c r="X453" i="8" s="1"/>
  <c r="K456" i="8"/>
  <c r="L456" i="8" s="1"/>
  <c r="G456" i="8" s="1"/>
  <c r="H456" i="8" s="1"/>
  <c r="N456" i="8"/>
  <c r="AS455" i="8"/>
  <c r="AV455" i="8" s="1"/>
  <c r="D458" i="8"/>
  <c r="J457" i="8"/>
  <c r="AG452" i="8"/>
  <c r="AF452" i="8"/>
  <c r="AT452" i="8" s="1"/>
  <c r="AU452" i="8" s="1"/>
  <c r="AC452" i="8"/>
  <c r="AD452" i="8" s="1"/>
  <c r="Z452" i="8"/>
  <c r="O954" i="9"/>
  <c r="Q954" i="9" s="1"/>
  <c r="P954" i="9"/>
  <c r="R954" i="9" s="1"/>
  <c r="K956" i="9"/>
  <c r="L956" i="9" s="1"/>
  <c r="I956" i="9"/>
  <c r="J956" i="9" s="1"/>
  <c r="A958" i="9"/>
  <c r="C957" i="9"/>
  <c r="D957" i="9" s="1"/>
  <c r="E957" i="9"/>
  <c r="F957" i="9" s="1"/>
  <c r="I955" i="9"/>
  <c r="J955" i="9" s="1"/>
  <c r="K955" i="9"/>
  <c r="L955" i="9" s="1"/>
  <c r="I451" i="3" l="1"/>
  <c r="AI451" i="3"/>
  <c r="AD444" i="3"/>
  <c r="AJ444" i="3" s="1"/>
  <c r="AD445" i="3"/>
  <c r="AJ445" i="3" s="1"/>
  <c r="AH450" i="3"/>
  <c r="N449" i="3"/>
  <c r="M449" i="3"/>
  <c r="U446" i="3"/>
  <c r="V446" i="3" s="1"/>
  <c r="AC447" i="3"/>
  <c r="O448" i="3"/>
  <c r="R448" i="3" s="1"/>
  <c r="Z448" i="3" s="1"/>
  <c r="AF451" i="3"/>
  <c r="AG451" i="3"/>
  <c r="W447" i="3"/>
  <c r="S447" i="3"/>
  <c r="T447" i="3" s="1"/>
  <c r="L450" i="3"/>
  <c r="AQ452" i="3"/>
  <c r="AE452" i="3"/>
  <c r="F453" i="3"/>
  <c r="AB453" i="3" s="1"/>
  <c r="H452" i="3"/>
  <c r="AN452" i="3"/>
  <c r="AO452" i="3" s="1"/>
  <c r="AP456" i="8"/>
  <c r="AQ456" i="8"/>
  <c r="AH456" i="8"/>
  <c r="AI456" i="8"/>
  <c r="AJ456" i="8"/>
  <c r="AL456" i="8"/>
  <c r="AN456" i="8"/>
  <c r="AR456" i="8"/>
  <c r="AK456" i="8"/>
  <c r="AM456" i="8"/>
  <c r="K457" i="8"/>
  <c r="L457" i="8" s="1"/>
  <c r="G457" i="8" s="1"/>
  <c r="H457" i="8" s="1"/>
  <c r="N457" i="8"/>
  <c r="V454" i="8"/>
  <c r="X454" i="8" s="1"/>
  <c r="AS456" i="8"/>
  <c r="AV456" i="8"/>
  <c r="D459" i="8"/>
  <c r="J458" i="8"/>
  <c r="U455" i="8"/>
  <c r="AO455" i="8" s="1"/>
  <c r="Q455" i="8"/>
  <c r="P455" i="8"/>
  <c r="R455" i="8"/>
  <c r="S455" i="8"/>
  <c r="B462" i="8"/>
  <c r="O456" i="8"/>
  <c r="F459" i="8"/>
  <c r="N955" i="9"/>
  <c r="G957" i="9"/>
  <c r="E958" i="9"/>
  <c r="F958" i="9" s="1"/>
  <c r="A959" i="9"/>
  <c r="C958" i="9"/>
  <c r="D958" i="9" s="1"/>
  <c r="G958" i="9" s="1"/>
  <c r="N956" i="9"/>
  <c r="I452" i="3" l="1"/>
  <c r="AI452" i="3"/>
  <c r="AT445" i="3"/>
  <c r="AR445" i="3"/>
  <c r="AS445" i="3" s="1"/>
  <c r="AP445" i="3"/>
  <c r="AP444" i="3"/>
  <c r="AR444" i="3"/>
  <c r="AS444" i="3" s="1"/>
  <c r="AT444" i="3"/>
  <c r="AD446" i="3"/>
  <c r="AJ446" i="3" s="1"/>
  <c r="N450" i="3"/>
  <c r="M450" i="3"/>
  <c r="AC448" i="3"/>
  <c r="AH451" i="3"/>
  <c r="U447" i="3"/>
  <c r="V447" i="3" s="1"/>
  <c r="L451" i="3"/>
  <c r="AN453" i="3"/>
  <c r="AO453" i="3" s="1"/>
  <c r="F454" i="3"/>
  <c r="AB454" i="3" s="1"/>
  <c r="H453" i="3"/>
  <c r="AQ453" i="3"/>
  <c r="AE453" i="3"/>
  <c r="S448" i="3"/>
  <c r="T448" i="3" s="1"/>
  <c r="W448" i="3"/>
  <c r="AF452" i="3"/>
  <c r="AG452" i="3"/>
  <c r="O449" i="3"/>
  <c r="R449" i="3" s="1"/>
  <c r="Z449" i="3" s="1"/>
  <c r="AI457" i="8"/>
  <c r="AK457" i="8"/>
  <c r="AL457" i="8"/>
  <c r="AR457" i="8"/>
  <c r="AH457" i="8"/>
  <c r="AJ457" i="8"/>
  <c r="AM457" i="8"/>
  <c r="AN457" i="8"/>
  <c r="AP457" i="8"/>
  <c r="AQ457" i="8"/>
  <c r="B463" i="8"/>
  <c r="AS457" i="8"/>
  <c r="AV457" i="8" s="1"/>
  <c r="F460" i="8"/>
  <c r="U456" i="8"/>
  <c r="AO456" i="8" s="1"/>
  <c r="Q456" i="8"/>
  <c r="P456" i="8"/>
  <c r="R456" i="8"/>
  <c r="S456" i="8"/>
  <c r="V455" i="8"/>
  <c r="X455" i="8" s="1"/>
  <c r="AC453" i="8"/>
  <c r="AD453" i="8" s="1"/>
  <c r="AF453" i="8"/>
  <c r="AT453" i="8" s="1"/>
  <c r="AU453" i="8" s="1"/>
  <c r="AG453" i="8"/>
  <c r="Z453" i="8"/>
  <c r="K458" i="8"/>
  <c r="L458" i="8" s="1"/>
  <c r="G458" i="8" s="1"/>
  <c r="H458" i="8" s="1"/>
  <c r="N458" i="8"/>
  <c r="D460" i="8"/>
  <c r="J459" i="8"/>
  <c r="O457" i="8"/>
  <c r="I958" i="9"/>
  <c r="J958" i="9" s="1"/>
  <c r="K958" i="9"/>
  <c r="L958" i="9" s="1"/>
  <c r="O956" i="9"/>
  <c r="Q956" i="9" s="1"/>
  <c r="P956" i="9"/>
  <c r="R956" i="9" s="1"/>
  <c r="E959" i="9"/>
  <c r="F959" i="9" s="1"/>
  <c r="A960" i="9"/>
  <c r="C959" i="9"/>
  <c r="D959" i="9" s="1"/>
  <c r="G959" i="9" s="1"/>
  <c r="I957" i="9"/>
  <c r="J957" i="9" s="1"/>
  <c r="N957" i="9" s="1"/>
  <c r="K957" i="9"/>
  <c r="L957" i="9" s="1"/>
  <c r="O955" i="9"/>
  <c r="Q955" i="9" s="1"/>
  <c r="P955" i="9"/>
  <c r="R955" i="9" s="1"/>
  <c r="I453" i="3" l="1"/>
  <c r="AI453" i="3"/>
  <c r="AR446" i="3"/>
  <c r="AS446" i="3" s="1"/>
  <c r="AP446" i="3"/>
  <c r="AT446" i="3"/>
  <c r="AD447" i="3"/>
  <c r="AJ447" i="3" s="1"/>
  <c r="N451" i="3"/>
  <c r="M451" i="3"/>
  <c r="AC449" i="3"/>
  <c r="AH452" i="3"/>
  <c r="U448" i="3"/>
  <c r="V448" i="3" s="1"/>
  <c r="AD448" i="3" s="1"/>
  <c r="L452" i="3"/>
  <c r="AE454" i="3"/>
  <c r="AQ454" i="3"/>
  <c r="H454" i="3"/>
  <c r="F455" i="3"/>
  <c r="AB455" i="3" s="1"/>
  <c r="AN454" i="3"/>
  <c r="AO454" i="3" s="1"/>
  <c r="O450" i="3"/>
  <c r="R450" i="3" s="1"/>
  <c r="Z450" i="3" s="1"/>
  <c r="AG453" i="3"/>
  <c r="AF453" i="3"/>
  <c r="S449" i="3"/>
  <c r="T449" i="3" s="1"/>
  <c r="W449" i="3"/>
  <c r="AN458" i="8"/>
  <c r="AR458" i="8"/>
  <c r="AH458" i="8"/>
  <c r="AI458" i="8"/>
  <c r="AJ458" i="8"/>
  <c r="AK458" i="8"/>
  <c r="AL458" i="8"/>
  <c r="AM458" i="8"/>
  <c r="AQ458" i="8"/>
  <c r="AP458" i="8"/>
  <c r="AS458" i="8"/>
  <c r="AV458" i="8" s="1"/>
  <c r="AF454" i="8"/>
  <c r="AT454" i="8" s="1"/>
  <c r="AU454" i="8" s="1"/>
  <c r="AG454" i="8"/>
  <c r="AC454" i="8"/>
  <c r="AD454" i="8" s="1"/>
  <c r="Z454" i="8"/>
  <c r="V456" i="8"/>
  <c r="X456" i="8" s="1"/>
  <c r="P457" i="8"/>
  <c r="U457" i="8"/>
  <c r="AO457" i="8" s="1"/>
  <c r="Q457" i="8"/>
  <c r="S457" i="8"/>
  <c r="R457" i="8"/>
  <c r="D461" i="8"/>
  <c r="J460" i="8"/>
  <c r="F461" i="8"/>
  <c r="B464" i="8"/>
  <c r="O458" i="8"/>
  <c r="K459" i="8"/>
  <c r="L459" i="8" s="1"/>
  <c r="G459" i="8" s="1"/>
  <c r="H459" i="8" s="1"/>
  <c r="N459" i="8"/>
  <c r="P957" i="9"/>
  <c r="R957" i="9" s="1"/>
  <c r="O957" i="9"/>
  <c r="Q957" i="9" s="1"/>
  <c r="C960" i="9"/>
  <c r="D960" i="9" s="1"/>
  <c r="G960" i="9" s="1"/>
  <c r="A961" i="9"/>
  <c r="E960" i="9"/>
  <c r="F960" i="9" s="1"/>
  <c r="I959" i="9"/>
  <c r="J959" i="9" s="1"/>
  <c r="K959" i="9"/>
  <c r="L959" i="9" s="1"/>
  <c r="N958" i="9"/>
  <c r="I454" i="3" l="1"/>
  <c r="AI454" i="3"/>
  <c r="AP447" i="3"/>
  <c r="AR447" i="3"/>
  <c r="AS447" i="3" s="1"/>
  <c r="AT447" i="3"/>
  <c r="N452" i="3"/>
  <c r="M452" i="3"/>
  <c r="O451" i="3"/>
  <c r="R451" i="3" s="1"/>
  <c r="Z451" i="3" s="1"/>
  <c r="AC450" i="3"/>
  <c r="AH453" i="3"/>
  <c r="AJ448" i="3"/>
  <c r="W450" i="3"/>
  <c r="S450" i="3"/>
  <c r="T450" i="3" s="1"/>
  <c r="AE455" i="3"/>
  <c r="AQ455" i="3"/>
  <c r="AN455" i="3"/>
  <c r="AO455" i="3" s="1"/>
  <c r="H455" i="3"/>
  <c r="F456" i="3"/>
  <c r="AB456" i="3" s="1"/>
  <c r="U449" i="3"/>
  <c r="V449" i="3" s="1"/>
  <c r="AD449" i="3" s="1"/>
  <c r="L453" i="3"/>
  <c r="AG454" i="3"/>
  <c r="AF454" i="3"/>
  <c r="AI459" i="8"/>
  <c r="AJ459" i="8"/>
  <c r="AK459" i="8"/>
  <c r="AL459" i="8"/>
  <c r="AM459" i="8"/>
  <c r="AN459" i="8"/>
  <c r="AP459" i="8"/>
  <c r="AQ459" i="8"/>
  <c r="AR459" i="8"/>
  <c r="AH459" i="8"/>
  <c r="O459" i="8"/>
  <c r="Q459" i="8" s="1"/>
  <c r="S459" i="8"/>
  <c r="R459" i="8"/>
  <c r="U459" i="8"/>
  <c r="AO459" i="8" s="1"/>
  <c r="P459" i="8"/>
  <c r="B465" i="8"/>
  <c r="D462" i="8"/>
  <c r="J461" i="8"/>
  <c r="V457" i="8"/>
  <c r="X457" i="8" s="1"/>
  <c r="AG455" i="8"/>
  <c r="AF455" i="8"/>
  <c r="AT455" i="8" s="1"/>
  <c r="AU455" i="8" s="1"/>
  <c r="AC455" i="8"/>
  <c r="AD455" i="8" s="1"/>
  <c r="Z455" i="8"/>
  <c r="F462" i="8"/>
  <c r="K460" i="8"/>
  <c r="L460" i="8" s="1"/>
  <c r="G460" i="8" s="1"/>
  <c r="H460" i="8" s="1"/>
  <c r="N460" i="8"/>
  <c r="AS459" i="8"/>
  <c r="AV459" i="8"/>
  <c r="U458" i="8"/>
  <c r="AO458" i="8" s="1"/>
  <c r="Q458" i="8"/>
  <c r="P458" i="8"/>
  <c r="R458" i="8"/>
  <c r="S458" i="8"/>
  <c r="O958" i="9"/>
  <c r="Q958" i="9" s="1"/>
  <c r="P958" i="9"/>
  <c r="R958" i="9" s="1"/>
  <c r="I960" i="9"/>
  <c r="J960" i="9" s="1"/>
  <c r="K960" i="9"/>
  <c r="L960" i="9" s="1"/>
  <c r="N959" i="9"/>
  <c r="C961" i="9"/>
  <c r="D961" i="9" s="1"/>
  <c r="E961" i="9"/>
  <c r="F961" i="9" s="1"/>
  <c r="A962" i="9"/>
  <c r="I455" i="3" l="1"/>
  <c r="AI455" i="3"/>
  <c r="O452" i="3"/>
  <c r="R452" i="3" s="1"/>
  <c r="Z452" i="3" s="1"/>
  <c r="N453" i="3"/>
  <c r="M453" i="3"/>
  <c r="AP448" i="3"/>
  <c r="AR448" i="3"/>
  <c r="AS448" i="3" s="1"/>
  <c r="AT448" i="3"/>
  <c r="AJ449" i="3"/>
  <c r="AQ456" i="3"/>
  <c r="AE456" i="3"/>
  <c r="H456" i="3"/>
  <c r="F457" i="3"/>
  <c r="AB457" i="3" s="1"/>
  <c r="AN456" i="3"/>
  <c r="AO456" i="3" s="1"/>
  <c r="U450" i="3"/>
  <c r="V450" i="3" s="1"/>
  <c r="AD450" i="3" s="1"/>
  <c r="AF455" i="3"/>
  <c r="AG455" i="3"/>
  <c r="L454" i="3"/>
  <c r="AH454" i="3"/>
  <c r="AL460" i="8"/>
  <c r="AM460" i="8"/>
  <c r="AP460" i="8"/>
  <c r="AR460" i="8"/>
  <c r="AJ460" i="8"/>
  <c r="AK460" i="8"/>
  <c r="AN460" i="8"/>
  <c r="AQ460" i="8"/>
  <c r="AH460" i="8"/>
  <c r="AI460" i="8"/>
  <c r="AS460" i="8"/>
  <c r="AV460" i="8"/>
  <c r="K461" i="8"/>
  <c r="L461" i="8" s="1"/>
  <c r="G461" i="8" s="1"/>
  <c r="H461" i="8" s="1"/>
  <c r="N461" i="8"/>
  <c r="D463" i="8"/>
  <c r="J462" i="8"/>
  <c r="O460" i="8"/>
  <c r="V459" i="8"/>
  <c r="X459" i="8" s="1"/>
  <c r="F463" i="8"/>
  <c r="Z456" i="8"/>
  <c r="AC456" i="8"/>
  <c r="AD456" i="8" s="1"/>
  <c r="AG456" i="8"/>
  <c r="AF456" i="8"/>
  <c r="AT456" i="8" s="1"/>
  <c r="AU456" i="8" s="1"/>
  <c r="B466" i="8"/>
  <c r="V458" i="8"/>
  <c r="X458" i="8" s="1"/>
  <c r="E962" i="9"/>
  <c r="F962" i="9" s="1"/>
  <c r="A963" i="9"/>
  <c r="C962" i="9"/>
  <c r="D962" i="9" s="1"/>
  <c r="G962" i="9" s="1"/>
  <c r="G961" i="9"/>
  <c r="O959" i="9"/>
  <c r="Q959" i="9" s="1"/>
  <c r="P959" i="9"/>
  <c r="R959" i="9" s="1"/>
  <c r="N960" i="9"/>
  <c r="I456" i="3" l="1"/>
  <c r="AI456" i="3"/>
  <c r="N454" i="3"/>
  <c r="M454" i="3"/>
  <c r="W451" i="3"/>
  <c r="S451" i="3"/>
  <c r="AC451" i="3"/>
  <c r="S452" i="3"/>
  <c r="W452" i="3"/>
  <c r="AC452" i="3"/>
  <c r="AH455" i="3"/>
  <c r="AT449" i="3"/>
  <c r="AR449" i="3"/>
  <c r="AS449" i="3" s="1"/>
  <c r="AP449" i="3"/>
  <c r="O453" i="3"/>
  <c r="R453" i="3" s="1"/>
  <c r="Z453" i="3" s="1"/>
  <c r="AJ450" i="3"/>
  <c r="L455" i="3"/>
  <c r="AE457" i="3"/>
  <c r="AQ457" i="3"/>
  <c r="AN457" i="3"/>
  <c r="AO457" i="3" s="1"/>
  <c r="F458" i="3"/>
  <c r="AB458" i="3" s="1"/>
  <c r="H457" i="3"/>
  <c r="AG456" i="3"/>
  <c r="AF456" i="3"/>
  <c r="AH461" i="8"/>
  <c r="AI461" i="8"/>
  <c r="AJ461" i="8"/>
  <c r="AL461" i="8"/>
  <c r="AN461" i="8"/>
  <c r="AP461" i="8"/>
  <c r="AQ461" i="8"/>
  <c r="AR461" i="8"/>
  <c r="AK461" i="8"/>
  <c r="AM461" i="8"/>
  <c r="AS461" i="8"/>
  <c r="AV461" i="8" s="1"/>
  <c r="O461" i="8"/>
  <c r="B467" i="8"/>
  <c r="F464" i="8"/>
  <c r="Q460" i="8"/>
  <c r="U460" i="8"/>
  <c r="AO460" i="8" s="1"/>
  <c r="S460" i="8"/>
  <c r="P460" i="8"/>
  <c r="R460" i="8"/>
  <c r="K462" i="8"/>
  <c r="L462" i="8" s="1"/>
  <c r="G462" i="8" s="1"/>
  <c r="H462" i="8" s="1"/>
  <c r="N462" i="8"/>
  <c r="AG457" i="8"/>
  <c r="AC457" i="8"/>
  <c r="AD457" i="8" s="1"/>
  <c r="AF457" i="8"/>
  <c r="AT457" i="8" s="1"/>
  <c r="AU457" i="8" s="1"/>
  <c r="Z457" i="8"/>
  <c r="D464" i="8"/>
  <c r="J463" i="8"/>
  <c r="K961" i="9"/>
  <c r="L961" i="9" s="1"/>
  <c r="I961" i="9"/>
  <c r="J961" i="9" s="1"/>
  <c r="N961" i="9" s="1"/>
  <c r="P960" i="9"/>
  <c r="R960" i="9" s="1"/>
  <c r="O960" i="9"/>
  <c r="Q960" i="9" s="1"/>
  <c r="I962" i="9"/>
  <c r="J962" i="9" s="1"/>
  <c r="K962" i="9"/>
  <c r="L962" i="9" s="1"/>
  <c r="A964" i="9"/>
  <c r="C963" i="9"/>
  <c r="D963" i="9" s="1"/>
  <c r="E963" i="9"/>
  <c r="F963" i="9" s="1"/>
  <c r="I457" i="3" l="1"/>
  <c r="AI457" i="3"/>
  <c r="N455" i="3"/>
  <c r="M455" i="3"/>
  <c r="AC453" i="3"/>
  <c r="T451" i="3"/>
  <c r="U451" i="3"/>
  <c r="T452" i="3"/>
  <c r="U452" i="3"/>
  <c r="O454" i="3"/>
  <c r="R454" i="3" s="1"/>
  <c r="Z454" i="3" s="1"/>
  <c r="AH456" i="3"/>
  <c r="AR450" i="3"/>
  <c r="AS450" i="3" s="1"/>
  <c r="AT450" i="3"/>
  <c r="AP450" i="3"/>
  <c r="S453" i="3"/>
  <c r="T453" i="3" s="1"/>
  <c r="L456" i="3"/>
  <c r="W453" i="3"/>
  <c r="AG457" i="3"/>
  <c r="AF457" i="3"/>
  <c r="AE458" i="3"/>
  <c r="AN458" i="3"/>
  <c r="AO458" i="3" s="1"/>
  <c r="H458" i="3"/>
  <c r="F459" i="3"/>
  <c r="AB459" i="3" s="1"/>
  <c r="AQ458" i="3"/>
  <c r="AJ462" i="8"/>
  <c r="AK462" i="8"/>
  <c r="AN462" i="8"/>
  <c r="AP462" i="8"/>
  <c r="AQ462" i="8"/>
  <c r="AR462" i="8"/>
  <c r="AH462" i="8"/>
  <c r="AI462" i="8"/>
  <c r="AL462" i="8"/>
  <c r="AM462" i="8"/>
  <c r="AS462" i="8"/>
  <c r="AV462" i="8" s="1"/>
  <c r="D465" i="8"/>
  <c r="J464" i="8"/>
  <c r="Z458" i="8"/>
  <c r="AF458" i="8"/>
  <c r="AT458" i="8" s="1"/>
  <c r="AU458" i="8" s="1"/>
  <c r="AC458" i="8"/>
  <c r="AD458" i="8" s="1"/>
  <c r="AG458" i="8"/>
  <c r="B468" i="8"/>
  <c r="V460" i="8"/>
  <c r="X460" i="8" s="1"/>
  <c r="O462" i="8"/>
  <c r="AC459" i="8"/>
  <c r="AD459" i="8" s="1"/>
  <c r="Z459" i="8"/>
  <c r="AF459" i="8"/>
  <c r="AT459" i="8" s="1"/>
  <c r="AU459" i="8" s="1"/>
  <c r="AG459" i="8"/>
  <c r="F465" i="8"/>
  <c r="K463" i="8"/>
  <c r="L463" i="8" s="1"/>
  <c r="G463" i="8" s="1"/>
  <c r="H463" i="8" s="1"/>
  <c r="N463" i="8"/>
  <c r="Q461" i="8"/>
  <c r="P461" i="8"/>
  <c r="R461" i="8"/>
  <c r="U461" i="8"/>
  <c r="AO461" i="8" s="1"/>
  <c r="S461" i="8"/>
  <c r="C964" i="9"/>
  <c r="D964" i="9" s="1"/>
  <c r="E964" i="9"/>
  <c r="F964" i="9" s="1"/>
  <c r="A965" i="9"/>
  <c r="G963" i="9"/>
  <c r="N962" i="9"/>
  <c r="O961" i="9"/>
  <c r="Q961" i="9" s="1"/>
  <c r="P961" i="9"/>
  <c r="R961" i="9" s="1"/>
  <c r="I458" i="3" l="1"/>
  <c r="AI458" i="3"/>
  <c r="N456" i="3"/>
  <c r="M456" i="3"/>
  <c r="V451" i="3"/>
  <c r="V452" i="3"/>
  <c r="AH457" i="3"/>
  <c r="U453" i="3"/>
  <c r="V453" i="3" s="1"/>
  <c r="AD453" i="3" s="1"/>
  <c r="H459" i="3"/>
  <c r="AQ459" i="3"/>
  <c r="AN459" i="3"/>
  <c r="AO459" i="3" s="1"/>
  <c r="AE459" i="3"/>
  <c r="F460" i="3"/>
  <c r="AB460" i="3" s="1"/>
  <c r="L457" i="3"/>
  <c r="O455" i="3"/>
  <c r="R455" i="3" s="1"/>
  <c r="Z455" i="3" s="1"/>
  <c r="AG458" i="3"/>
  <c r="AF458" i="3"/>
  <c r="AH463" i="8"/>
  <c r="AI463" i="8"/>
  <c r="AJ463" i="8"/>
  <c r="AK463" i="8"/>
  <c r="AL463" i="8"/>
  <c r="AM463" i="8"/>
  <c r="AQ463" i="8"/>
  <c r="AR463" i="8"/>
  <c r="AN463" i="8"/>
  <c r="AP463" i="8"/>
  <c r="AS463" i="8"/>
  <c r="AV463" i="8"/>
  <c r="F466" i="8"/>
  <c r="B469" i="8"/>
  <c r="O463" i="8"/>
  <c r="K464" i="8"/>
  <c r="L464" i="8" s="1"/>
  <c r="G464" i="8" s="1"/>
  <c r="H464" i="8" s="1"/>
  <c r="N464" i="8"/>
  <c r="D466" i="8"/>
  <c r="J465" i="8"/>
  <c r="Q462" i="8"/>
  <c r="R462" i="8"/>
  <c r="S462" i="8"/>
  <c r="U462" i="8"/>
  <c r="AO462" i="8" s="1"/>
  <c r="P462" i="8"/>
  <c r="V461" i="8"/>
  <c r="X461" i="8" s="1"/>
  <c r="C965" i="9"/>
  <c r="D965" i="9" s="1"/>
  <c r="E965" i="9"/>
  <c r="F965" i="9" s="1"/>
  <c r="A966" i="9"/>
  <c r="P962" i="9"/>
  <c r="R962" i="9" s="1"/>
  <c r="O962" i="9"/>
  <c r="Q962" i="9" s="1"/>
  <c r="I963" i="9"/>
  <c r="J963" i="9" s="1"/>
  <c r="K963" i="9"/>
  <c r="L963" i="9" s="1"/>
  <c r="G964" i="9"/>
  <c r="I459" i="3" l="1"/>
  <c r="AI459" i="3"/>
  <c r="AD451" i="3"/>
  <c r="AJ451" i="3" s="1"/>
  <c r="AD452" i="3"/>
  <c r="AJ452" i="3" s="1"/>
  <c r="N457" i="3"/>
  <c r="M457" i="3"/>
  <c r="AC455" i="3"/>
  <c r="W454" i="3"/>
  <c r="S454" i="3"/>
  <c r="O456" i="3"/>
  <c r="R456" i="3" s="1"/>
  <c r="Z456" i="3" s="1"/>
  <c r="AC454" i="3"/>
  <c r="AJ453" i="3"/>
  <c r="AH458" i="3"/>
  <c r="S455" i="3"/>
  <c r="T455" i="3" s="1"/>
  <c r="W455" i="3"/>
  <c r="AE460" i="3"/>
  <c r="H460" i="3"/>
  <c r="F461" i="3"/>
  <c r="AB461" i="3" s="1"/>
  <c r="AQ460" i="3"/>
  <c r="AN460" i="3"/>
  <c r="AO460" i="3" s="1"/>
  <c r="L458" i="3"/>
  <c r="AF459" i="3"/>
  <c r="AG459" i="3"/>
  <c r="AH464" i="8"/>
  <c r="AI464" i="8"/>
  <c r="AL464" i="8"/>
  <c r="AN464" i="8"/>
  <c r="AJ464" i="8"/>
  <c r="AK464" i="8"/>
  <c r="AM464" i="8"/>
  <c r="AP464" i="8"/>
  <c r="AQ464" i="8"/>
  <c r="AR464" i="8"/>
  <c r="O464" i="8"/>
  <c r="P464" i="8" s="1"/>
  <c r="S464" i="8"/>
  <c r="Q464" i="8"/>
  <c r="U464" i="8"/>
  <c r="AO464" i="8" s="1"/>
  <c r="AG460" i="8"/>
  <c r="AC460" i="8"/>
  <c r="AD460" i="8" s="1"/>
  <c r="Z460" i="8"/>
  <c r="AF460" i="8"/>
  <c r="AT460" i="8" s="1"/>
  <c r="AU460" i="8" s="1"/>
  <c r="V462" i="8"/>
  <c r="X462" i="8" s="1"/>
  <c r="K465" i="8"/>
  <c r="L465" i="8" s="1"/>
  <c r="G465" i="8" s="1"/>
  <c r="H465" i="8" s="1"/>
  <c r="N465" i="8"/>
  <c r="D467" i="8"/>
  <c r="J466" i="8"/>
  <c r="AS464" i="8"/>
  <c r="AV464" i="8" s="1"/>
  <c r="R463" i="8"/>
  <c r="Q463" i="8"/>
  <c r="S463" i="8"/>
  <c r="P463" i="8"/>
  <c r="U463" i="8"/>
  <c r="AO463" i="8" s="1"/>
  <c r="B470" i="8"/>
  <c r="F467" i="8"/>
  <c r="I964" i="9"/>
  <c r="J964" i="9" s="1"/>
  <c r="K964" i="9"/>
  <c r="L964" i="9" s="1"/>
  <c r="A967" i="9"/>
  <c r="C966" i="9"/>
  <c r="D966" i="9" s="1"/>
  <c r="G966" i="9" s="1"/>
  <c r="E966" i="9"/>
  <c r="F966" i="9" s="1"/>
  <c r="N963" i="9"/>
  <c r="G965" i="9"/>
  <c r="R464" i="8" l="1"/>
  <c r="I460" i="3"/>
  <c r="AI460" i="3"/>
  <c r="AR452" i="3"/>
  <c r="AS452" i="3" s="1"/>
  <c r="AP452" i="3"/>
  <c r="AT452" i="3"/>
  <c r="AT451" i="3"/>
  <c r="AR451" i="3"/>
  <c r="AS451" i="3" s="1"/>
  <c r="AP451" i="3"/>
  <c r="M458" i="3"/>
  <c r="N458" i="3"/>
  <c r="T454" i="3"/>
  <c r="U454" i="3"/>
  <c r="U455" i="3"/>
  <c r="V455" i="3" s="1"/>
  <c r="AH459" i="3"/>
  <c r="AT453" i="3"/>
  <c r="AP453" i="3"/>
  <c r="AR453" i="3"/>
  <c r="AS453" i="3" s="1"/>
  <c r="O457" i="3"/>
  <c r="R457" i="3" s="1"/>
  <c r="Z457" i="3" s="1"/>
  <c r="AG460" i="3"/>
  <c r="AF460" i="3"/>
  <c r="L459" i="3"/>
  <c r="AQ461" i="3"/>
  <c r="F462" i="3"/>
  <c r="AB462" i="3" s="1"/>
  <c r="AE461" i="3"/>
  <c r="H461" i="3"/>
  <c r="AN461" i="3"/>
  <c r="AO461" i="3" s="1"/>
  <c r="AQ465" i="8"/>
  <c r="AR465" i="8"/>
  <c r="AJ465" i="8"/>
  <c r="AK465" i="8"/>
  <c r="AL465" i="8"/>
  <c r="AM465" i="8"/>
  <c r="AN465" i="8"/>
  <c r="AP465" i="8"/>
  <c r="AH465" i="8"/>
  <c r="AI465" i="8"/>
  <c r="AS465" i="8"/>
  <c r="AV465" i="8"/>
  <c r="K466" i="8"/>
  <c r="L466" i="8" s="1"/>
  <c r="G466" i="8" s="1"/>
  <c r="H466" i="8" s="1"/>
  <c r="N466" i="8"/>
  <c r="B471" i="8"/>
  <c r="V463" i="8"/>
  <c r="X463" i="8" s="1"/>
  <c r="D468" i="8"/>
  <c r="J467" i="8"/>
  <c r="V464" i="8"/>
  <c r="X464" i="8" s="1"/>
  <c r="F468" i="8"/>
  <c r="O465" i="8"/>
  <c r="AG461" i="8"/>
  <c r="Z461" i="8"/>
  <c r="AC461" i="8"/>
  <c r="AD461" i="8" s="1"/>
  <c r="AF461" i="8"/>
  <c r="AT461" i="8" s="1"/>
  <c r="AU461" i="8" s="1"/>
  <c r="K966" i="9"/>
  <c r="L966" i="9" s="1"/>
  <c r="I966" i="9"/>
  <c r="J966" i="9" s="1"/>
  <c r="N966" i="9" s="1"/>
  <c r="K965" i="9"/>
  <c r="L965" i="9" s="1"/>
  <c r="I965" i="9"/>
  <c r="J965" i="9" s="1"/>
  <c r="O963" i="9"/>
  <c r="Q963" i="9" s="1"/>
  <c r="P963" i="9"/>
  <c r="R963" i="9" s="1"/>
  <c r="C967" i="9"/>
  <c r="D967" i="9" s="1"/>
  <c r="E967" i="9"/>
  <c r="F967" i="9" s="1"/>
  <c r="A968" i="9"/>
  <c r="N964" i="9"/>
  <c r="I461" i="3" l="1"/>
  <c r="AI461" i="3"/>
  <c r="AD455" i="3"/>
  <c r="AJ455" i="3" s="1"/>
  <c r="AH460" i="3"/>
  <c r="V454" i="3"/>
  <c r="AD454" i="3" s="1"/>
  <c r="AJ454" i="3" s="1"/>
  <c r="N459" i="3"/>
  <c r="M459" i="3"/>
  <c r="L460" i="3"/>
  <c r="S456" i="3"/>
  <c r="W456" i="3"/>
  <c r="AC456" i="3"/>
  <c r="W457" i="3"/>
  <c r="AC457" i="3"/>
  <c r="S457" i="3"/>
  <c r="T457" i="3" s="1"/>
  <c r="AN462" i="3"/>
  <c r="AO462" i="3" s="1"/>
  <c r="H462" i="3"/>
  <c r="AQ462" i="3"/>
  <c r="F463" i="3"/>
  <c r="AB463" i="3" s="1"/>
  <c r="AE462" i="3"/>
  <c r="O458" i="3"/>
  <c r="R458" i="3" s="1"/>
  <c r="Z458" i="3" s="1"/>
  <c r="AF461" i="3"/>
  <c r="AG461" i="3"/>
  <c r="AJ466" i="8"/>
  <c r="AL466" i="8"/>
  <c r="AM466" i="8"/>
  <c r="AI466" i="8"/>
  <c r="AN466" i="8"/>
  <c r="AP466" i="8"/>
  <c r="AQ466" i="8"/>
  <c r="AR466" i="8"/>
  <c r="AH466" i="8"/>
  <c r="AK466" i="8"/>
  <c r="O466" i="8"/>
  <c r="Q466" i="8" s="1"/>
  <c r="AF462" i="8"/>
  <c r="AT462" i="8" s="1"/>
  <c r="AU462" i="8" s="1"/>
  <c r="AC462" i="8"/>
  <c r="AD462" i="8" s="1"/>
  <c r="AG462" i="8"/>
  <c r="Z462" i="8"/>
  <c r="P465" i="8"/>
  <c r="Q465" i="8"/>
  <c r="R465" i="8"/>
  <c r="U465" i="8"/>
  <c r="AO465" i="8" s="1"/>
  <c r="S465" i="8"/>
  <c r="F469" i="8"/>
  <c r="K467" i="8"/>
  <c r="L467" i="8" s="1"/>
  <c r="G467" i="8" s="1"/>
  <c r="H467" i="8" s="1"/>
  <c r="N467" i="8"/>
  <c r="D469" i="8"/>
  <c r="J468" i="8"/>
  <c r="B472" i="8"/>
  <c r="AS466" i="8"/>
  <c r="AV466" i="8" s="1"/>
  <c r="P964" i="9"/>
  <c r="R964" i="9" s="1"/>
  <c r="O964" i="9"/>
  <c r="Q964" i="9" s="1"/>
  <c r="C968" i="9"/>
  <c r="D968" i="9" s="1"/>
  <c r="E968" i="9"/>
  <c r="F968" i="9" s="1"/>
  <c r="A969" i="9"/>
  <c r="G967" i="9"/>
  <c r="N965" i="9"/>
  <c r="O966" i="9"/>
  <c r="Q966" i="9" s="1"/>
  <c r="P966" i="9"/>
  <c r="R966" i="9" s="1"/>
  <c r="I462" i="3" l="1"/>
  <c r="AI462" i="3"/>
  <c r="AT455" i="3"/>
  <c r="AP455" i="3"/>
  <c r="U457" i="3"/>
  <c r="V457" i="3" s="1"/>
  <c r="AD457" i="3" s="1"/>
  <c r="N460" i="3"/>
  <c r="M460" i="3"/>
  <c r="AT454" i="3"/>
  <c r="AR454" i="3"/>
  <c r="AS454" i="3" s="1"/>
  <c r="AP454" i="3"/>
  <c r="AR455" i="3"/>
  <c r="AS455" i="3" s="1"/>
  <c r="AC458" i="3"/>
  <c r="T456" i="3"/>
  <c r="U456" i="3"/>
  <c r="AH461" i="3"/>
  <c r="O459" i="3"/>
  <c r="R459" i="3" s="1"/>
  <c r="Z459" i="3" s="1"/>
  <c r="AJ457" i="3"/>
  <c r="W458" i="3"/>
  <c r="S458" i="3"/>
  <c r="T458" i="3" s="1"/>
  <c r="AN463" i="3"/>
  <c r="AO463" i="3" s="1"/>
  <c r="AE463" i="3"/>
  <c r="AQ463" i="3"/>
  <c r="H463" i="3"/>
  <c r="F464" i="3"/>
  <c r="AB464" i="3" s="1"/>
  <c r="AG462" i="3"/>
  <c r="AF462" i="3"/>
  <c r="L461" i="3"/>
  <c r="R466" i="8"/>
  <c r="P466" i="8"/>
  <c r="U466" i="8"/>
  <c r="AO466" i="8" s="1"/>
  <c r="S466" i="8"/>
  <c r="O467" i="8"/>
  <c r="AP467" i="8"/>
  <c r="AM467" i="8"/>
  <c r="AN467" i="8"/>
  <c r="AQ467" i="8"/>
  <c r="AR467" i="8"/>
  <c r="AH467" i="8"/>
  <c r="AI467" i="8"/>
  <c r="AJ467" i="8"/>
  <c r="AK467" i="8"/>
  <c r="AL467" i="8"/>
  <c r="V465" i="8"/>
  <c r="X465" i="8" s="1"/>
  <c r="F470" i="8"/>
  <c r="K468" i="8"/>
  <c r="L468" i="8" s="1"/>
  <c r="G468" i="8" s="1"/>
  <c r="H468" i="8" s="1"/>
  <c r="N468" i="8"/>
  <c r="D470" i="8"/>
  <c r="J469" i="8"/>
  <c r="AF463" i="8"/>
  <c r="AT463" i="8" s="1"/>
  <c r="AU463" i="8" s="1"/>
  <c r="AC463" i="8"/>
  <c r="AD463" i="8" s="1"/>
  <c r="Z463" i="8"/>
  <c r="AG463" i="8"/>
  <c r="B473" i="8"/>
  <c r="S467" i="8"/>
  <c r="P467" i="8"/>
  <c r="Q467" i="8"/>
  <c r="R467" i="8"/>
  <c r="U467" i="8"/>
  <c r="AO467" i="8" s="1"/>
  <c r="AS467" i="8"/>
  <c r="AV467" i="8" s="1"/>
  <c r="AG464" i="8"/>
  <c r="AF464" i="8"/>
  <c r="AT464" i="8" s="1"/>
  <c r="AU464" i="8" s="1"/>
  <c r="AC464" i="8"/>
  <c r="AD464" i="8" s="1"/>
  <c r="Z464" i="8"/>
  <c r="O965" i="9"/>
  <c r="Q965" i="9" s="1"/>
  <c r="P965" i="9"/>
  <c r="R965" i="9" s="1"/>
  <c r="I967" i="9"/>
  <c r="J967" i="9" s="1"/>
  <c r="N967" i="9" s="1"/>
  <c r="K967" i="9"/>
  <c r="L967" i="9" s="1"/>
  <c r="A970" i="9"/>
  <c r="C969" i="9"/>
  <c r="D969" i="9" s="1"/>
  <c r="E969" i="9"/>
  <c r="F969" i="9" s="1"/>
  <c r="G968" i="9"/>
  <c r="I463" i="3" l="1"/>
  <c r="AI463" i="3"/>
  <c r="V466" i="8"/>
  <c r="X466" i="8" s="1"/>
  <c r="AH462" i="3"/>
  <c r="N461" i="3"/>
  <c r="M461" i="3"/>
  <c r="V456" i="3"/>
  <c r="AD456" i="3" s="1"/>
  <c r="O460" i="3"/>
  <c r="R460" i="3" s="1"/>
  <c r="Z460" i="3" s="1"/>
  <c r="AP457" i="3"/>
  <c r="AT457" i="3"/>
  <c r="AF463" i="3"/>
  <c r="AG463" i="3"/>
  <c r="F465" i="3"/>
  <c r="AB465" i="3" s="1"/>
  <c r="AE464" i="3"/>
  <c r="AN464" i="3"/>
  <c r="AO464" i="3" s="1"/>
  <c r="H464" i="3"/>
  <c r="AQ464" i="3"/>
  <c r="U458" i="3"/>
  <c r="V458" i="3" s="1"/>
  <c r="AD458" i="3" s="1"/>
  <c r="L462" i="3"/>
  <c r="AH468" i="8"/>
  <c r="AJ468" i="8"/>
  <c r="AK468" i="8"/>
  <c r="AI468" i="8"/>
  <c r="AL468" i="8"/>
  <c r="AM468" i="8"/>
  <c r="AQ468" i="8"/>
  <c r="AR468" i="8"/>
  <c r="AN468" i="8"/>
  <c r="AP468" i="8"/>
  <c r="AS468" i="8"/>
  <c r="AV468" i="8" s="1"/>
  <c r="V467" i="8"/>
  <c r="X467" i="8" s="1"/>
  <c r="D471" i="8"/>
  <c r="J470" i="8"/>
  <c r="K469" i="8"/>
  <c r="L469" i="8" s="1"/>
  <c r="G469" i="8" s="1"/>
  <c r="H469" i="8" s="1"/>
  <c r="N469" i="8"/>
  <c r="F471" i="8"/>
  <c r="O468" i="8"/>
  <c r="B474" i="8"/>
  <c r="K968" i="9"/>
  <c r="L968" i="9" s="1"/>
  <c r="I968" i="9"/>
  <c r="J968" i="9" s="1"/>
  <c r="N968" i="9" s="1"/>
  <c r="P967" i="9"/>
  <c r="R967" i="9" s="1"/>
  <c r="O967" i="9"/>
  <c r="Q967" i="9" s="1"/>
  <c r="G969" i="9"/>
  <c r="C970" i="9"/>
  <c r="D970" i="9" s="1"/>
  <c r="E970" i="9"/>
  <c r="F970" i="9" s="1"/>
  <c r="A971" i="9"/>
  <c r="I464" i="3" l="1"/>
  <c r="AI464" i="3"/>
  <c r="N462" i="3"/>
  <c r="M462" i="3"/>
  <c r="AJ456" i="3"/>
  <c r="S459" i="3"/>
  <c r="W459" i="3"/>
  <c r="AC459" i="3"/>
  <c r="AH463" i="3"/>
  <c r="AJ458" i="3"/>
  <c r="AG464" i="3"/>
  <c r="AF464" i="3"/>
  <c r="AN465" i="3"/>
  <c r="AO465" i="3" s="1"/>
  <c r="F466" i="3"/>
  <c r="AB466" i="3" s="1"/>
  <c r="H465" i="3"/>
  <c r="AE465" i="3"/>
  <c r="AQ465" i="3"/>
  <c r="L463" i="3"/>
  <c r="O461" i="3"/>
  <c r="R461" i="3" s="1"/>
  <c r="Z461" i="3" s="1"/>
  <c r="AM469" i="8"/>
  <c r="AN469" i="8"/>
  <c r="AQ469" i="8"/>
  <c r="AH469" i="8"/>
  <c r="AI469" i="8"/>
  <c r="AJ469" i="8"/>
  <c r="AK469" i="8"/>
  <c r="AL469" i="8"/>
  <c r="AP469" i="8"/>
  <c r="AR469" i="8"/>
  <c r="F472" i="8"/>
  <c r="K470" i="8"/>
  <c r="L470" i="8" s="1"/>
  <c r="G470" i="8" s="1"/>
  <c r="H470" i="8" s="1"/>
  <c r="N470" i="8"/>
  <c r="Q468" i="8"/>
  <c r="S468" i="8"/>
  <c r="R468" i="8"/>
  <c r="U468" i="8"/>
  <c r="AO468" i="8" s="1"/>
  <c r="P468" i="8"/>
  <c r="AF466" i="8"/>
  <c r="AT466" i="8" s="1"/>
  <c r="AU466" i="8" s="1"/>
  <c r="AG466" i="8"/>
  <c r="AC466" i="8"/>
  <c r="AD466" i="8" s="1"/>
  <c r="Z466" i="8"/>
  <c r="AS469" i="8"/>
  <c r="AV469" i="8" s="1"/>
  <c r="O469" i="8"/>
  <c r="D472" i="8"/>
  <c r="J471" i="8"/>
  <c r="B475" i="8"/>
  <c r="Z465" i="8"/>
  <c r="AC465" i="8"/>
  <c r="AD465" i="8" s="1"/>
  <c r="AF465" i="8"/>
  <c r="AT465" i="8" s="1"/>
  <c r="AU465" i="8" s="1"/>
  <c r="AG465" i="8"/>
  <c r="A972" i="9"/>
  <c r="C971" i="9"/>
  <c r="D971" i="9" s="1"/>
  <c r="E971" i="9"/>
  <c r="F971" i="9" s="1"/>
  <c r="G970" i="9"/>
  <c r="K969" i="9"/>
  <c r="L969" i="9" s="1"/>
  <c r="I969" i="9"/>
  <c r="J969" i="9" s="1"/>
  <c r="N969" i="9" s="1"/>
  <c r="P968" i="9"/>
  <c r="R968" i="9" s="1"/>
  <c r="O968" i="9"/>
  <c r="Q968" i="9" s="1"/>
  <c r="I465" i="3" l="1"/>
  <c r="AI465" i="3"/>
  <c r="M463" i="3"/>
  <c r="N463" i="3"/>
  <c r="AR457" i="3"/>
  <c r="AS457" i="3" s="1"/>
  <c r="AT456" i="3"/>
  <c r="AR456" i="3"/>
  <c r="AS456" i="3" s="1"/>
  <c r="AP456" i="3"/>
  <c r="T459" i="3"/>
  <c r="U459" i="3"/>
  <c r="AC461" i="3"/>
  <c r="W460" i="3"/>
  <c r="S460" i="3"/>
  <c r="AC460" i="3"/>
  <c r="AT458" i="3"/>
  <c r="AP458" i="3"/>
  <c r="AR458" i="3"/>
  <c r="AS458" i="3" s="1"/>
  <c r="AG465" i="3"/>
  <c r="AF465" i="3"/>
  <c r="AQ466" i="3"/>
  <c r="H466" i="3"/>
  <c r="AE466" i="3"/>
  <c r="AN466" i="3"/>
  <c r="AO466" i="3" s="1"/>
  <c r="F467" i="3"/>
  <c r="AB467" i="3" s="1"/>
  <c r="AH464" i="3"/>
  <c r="L464" i="3"/>
  <c r="W461" i="3"/>
  <c r="S461" i="3"/>
  <c r="T461" i="3" s="1"/>
  <c r="O462" i="3"/>
  <c r="R462" i="3" s="1"/>
  <c r="Z462" i="3" s="1"/>
  <c r="AH470" i="8"/>
  <c r="AI470" i="8"/>
  <c r="AJ470" i="8"/>
  <c r="AK470" i="8"/>
  <c r="AL470" i="8"/>
  <c r="AM470" i="8"/>
  <c r="AR470" i="8"/>
  <c r="AN470" i="8"/>
  <c r="AP470" i="8"/>
  <c r="AQ470" i="8"/>
  <c r="B476" i="8"/>
  <c r="AC467" i="8"/>
  <c r="AD467" i="8" s="1"/>
  <c r="AG467" i="8"/>
  <c r="AF467" i="8"/>
  <c r="AT467" i="8" s="1"/>
  <c r="AU467" i="8" s="1"/>
  <c r="Z467" i="8"/>
  <c r="K471" i="8"/>
  <c r="L471" i="8" s="1"/>
  <c r="G471" i="8" s="1"/>
  <c r="H471" i="8" s="1"/>
  <c r="N471" i="8"/>
  <c r="R469" i="8"/>
  <c r="S469" i="8"/>
  <c r="Q469" i="8"/>
  <c r="P469" i="8"/>
  <c r="U469" i="8"/>
  <c r="AO469" i="8" s="1"/>
  <c r="V468" i="8"/>
  <c r="X468" i="8" s="1"/>
  <c r="D473" i="8"/>
  <c r="J472" i="8"/>
  <c r="AS470" i="8"/>
  <c r="AV470" i="8"/>
  <c r="O470" i="8"/>
  <c r="F473" i="8"/>
  <c r="O969" i="9"/>
  <c r="Q969" i="9" s="1"/>
  <c r="P969" i="9"/>
  <c r="R969" i="9" s="1"/>
  <c r="K970" i="9"/>
  <c r="L970" i="9" s="1"/>
  <c r="I970" i="9"/>
  <c r="J970" i="9" s="1"/>
  <c r="G971" i="9"/>
  <c r="A973" i="9"/>
  <c r="E972" i="9"/>
  <c r="F972" i="9" s="1"/>
  <c r="C972" i="9"/>
  <c r="D972" i="9" s="1"/>
  <c r="G972" i="9" s="1"/>
  <c r="I466" i="3" l="1"/>
  <c r="AI466" i="3"/>
  <c r="V459" i="3"/>
  <c r="AD459" i="3" s="1"/>
  <c r="N464" i="3"/>
  <c r="M464" i="3"/>
  <c r="AJ459" i="3"/>
  <c r="AC462" i="3"/>
  <c r="T460" i="3"/>
  <c r="U460" i="3"/>
  <c r="AH465" i="3"/>
  <c r="U461" i="3"/>
  <c r="V461" i="3" s="1"/>
  <c r="AD461" i="3" s="1"/>
  <c r="L465" i="3"/>
  <c r="AF466" i="3"/>
  <c r="AG466" i="3"/>
  <c r="W462" i="3"/>
  <c r="S462" i="3"/>
  <c r="T462" i="3" s="1"/>
  <c r="AQ467" i="3"/>
  <c r="F468" i="3"/>
  <c r="AB468" i="3" s="1"/>
  <c r="AE467" i="3"/>
  <c r="AN467" i="3"/>
  <c r="AO467" i="3" s="1"/>
  <c r="H467" i="3"/>
  <c r="O463" i="3"/>
  <c r="R463" i="3" s="1"/>
  <c r="Z463" i="3" s="1"/>
  <c r="AK471" i="8"/>
  <c r="AL471" i="8"/>
  <c r="AQ471" i="8"/>
  <c r="AR471" i="8"/>
  <c r="AI471" i="8"/>
  <c r="AJ471" i="8"/>
  <c r="AM471" i="8"/>
  <c r="AN471" i="8"/>
  <c r="AP471" i="8"/>
  <c r="AH471" i="8"/>
  <c r="V469" i="8"/>
  <c r="X469" i="8" s="1"/>
  <c r="R470" i="8"/>
  <c r="Q470" i="8"/>
  <c r="P470" i="8"/>
  <c r="S470" i="8"/>
  <c r="U470" i="8"/>
  <c r="AO470" i="8" s="1"/>
  <c r="AS471" i="8"/>
  <c r="AV471" i="8" s="1"/>
  <c r="O471" i="8"/>
  <c r="K472" i="8"/>
  <c r="L472" i="8" s="1"/>
  <c r="G472" i="8" s="1"/>
  <c r="H472" i="8" s="1"/>
  <c r="N472" i="8"/>
  <c r="D474" i="8"/>
  <c r="J473" i="8"/>
  <c r="B477" i="8"/>
  <c r="F474" i="8"/>
  <c r="I972" i="9"/>
  <c r="J972" i="9" s="1"/>
  <c r="K972" i="9"/>
  <c r="L972" i="9" s="1"/>
  <c r="E973" i="9"/>
  <c r="F973" i="9" s="1"/>
  <c r="C973" i="9"/>
  <c r="D973" i="9" s="1"/>
  <c r="A974" i="9"/>
  <c r="I971" i="9"/>
  <c r="J971" i="9" s="1"/>
  <c r="K971" i="9"/>
  <c r="L971" i="9" s="1"/>
  <c r="N970" i="9"/>
  <c r="I467" i="3" l="1"/>
  <c r="AI467" i="3"/>
  <c r="M465" i="3"/>
  <c r="N465" i="3"/>
  <c r="AT459" i="3"/>
  <c r="AR459" i="3"/>
  <c r="AS459" i="3" s="1"/>
  <c r="AP459" i="3"/>
  <c r="V460" i="3"/>
  <c r="AD460" i="3" s="1"/>
  <c r="AC463" i="3"/>
  <c r="AH466" i="3"/>
  <c r="AJ461" i="3"/>
  <c r="O464" i="3"/>
  <c r="R464" i="3" s="1"/>
  <c r="Z464" i="3" s="1"/>
  <c r="L466" i="3"/>
  <c r="AF467" i="3"/>
  <c r="AG467" i="3"/>
  <c r="V462" i="3"/>
  <c r="AD462" i="3" s="1"/>
  <c r="W463" i="3"/>
  <c r="S463" i="3"/>
  <c r="T463" i="3" s="1"/>
  <c r="H468" i="3"/>
  <c r="AE468" i="3"/>
  <c r="AQ468" i="3"/>
  <c r="AN468" i="3"/>
  <c r="AO468" i="3" s="1"/>
  <c r="F469" i="3"/>
  <c r="AB469" i="3" s="1"/>
  <c r="U462" i="3"/>
  <c r="AM472" i="8"/>
  <c r="AN472" i="8"/>
  <c r="AP472" i="8"/>
  <c r="AQ472" i="8"/>
  <c r="AR472" i="8"/>
  <c r="AH472" i="8"/>
  <c r="AI472" i="8"/>
  <c r="AJ472" i="8"/>
  <c r="AK472" i="8"/>
  <c r="AL472" i="8"/>
  <c r="AS472" i="8"/>
  <c r="AV472" i="8"/>
  <c r="V470" i="8"/>
  <c r="X470" i="8" s="1"/>
  <c r="F475" i="8"/>
  <c r="O472" i="8"/>
  <c r="B478" i="8"/>
  <c r="K473" i="8"/>
  <c r="L473" i="8" s="1"/>
  <c r="G473" i="8" s="1"/>
  <c r="H473" i="8" s="1"/>
  <c r="N473" i="8"/>
  <c r="D475" i="8"/>
  <c r="J474" i="8"/>
  <c r="Z468" i="8"/>
  <c r="AF468" i="8"/>
  <c r="AT468" i="8" s="1"/>
  <c r="AU468" i="8" s="1"/>
  <c r="AG468" i="8"/>
  <c r="AC468" i="8"/>
  <c r="AD468" i="8" s="1"/>
  <c r="P471" i="8"/>
  <c r="Q471" i="8"/>
  <c r="S471" i="8"/>
  <c r="R471" i="8"/>
  <c r="U471" i="8"/>
  <c r="AO471" i="8" s="1"/>
  <c r="O970" i="9"/>
  <c r="Q970" i="9" s="1"/>
  <c r="P970" i="9"/>
  <c r="R970" i="9" s="1"/>
  <c r="N971" i="9"/>
  <c r="C974" i="9"/>
  <c r="D974" i="9" s="1"/>
  <c r="E974" i="9"/>
  <c r="F974" i="9" s="1"/>
  <c r="A975" i="9"/>
  <c r="G973" i="9"/>
  <c r="N972" i="9"/>
  <c r="I468" i="3" l="1"/>
  <c r="AI468" i="3"/>
  <c r="M466" i="3"/>
  <c r="N466" i="3"/>
  <c r="AJ460" i="3"/>
  <c r="AP461" i="3"/>
  <c r="AT461" i="3"/>
  <c r="AJ462" i="3"/>
  <c r="L467" i="3"/>
  <c r="AH467" i="3"/>
  <c r="O465" i="3"/>
  <c r="R465" i="3" s="1"/>
  <c r="Z465" i="3" s="1"/>
  <c r="AG468" i="3"/>
  <c r="AF468" i="3"/>
  <c r="U463" i="3"/>
  <c r="V463" i="3" s="1"/>
  <c r="AD463" i="3" s="1"/>
  <c r="AE469" i="3"/>
  <c r="H469" i="3"/>
  <c r="F470" i="3"/>
  <c r="AB470" i="3" s="1"/>
  <c r="AN469" i="3"/>
  <c r="AO469" i="3" s="1"/>
  <c r="AQ469" i="3"/>
  <c r="AI473" i="8"/>
  <c r="AJ473" i="8"/>
  <c r="AM473" i="8"/>
  <c r="AP473" i="8"/>
  <c r="AQ473" i="8"/>
  <c r="AR473" i="8"/>
  <c r="AH473" i="8"/>
  <c r="AL473" i="8"/>
  <c r="AN473" i="8"/>
  <c r="AK473" i="8"/>
  <c r="O473" i="8"/>
  <c r="Q473" i="8" s="1"/>
  <c r="V471" i="8"/>
  <c r="X471" i="8" s="1"/>
  <c r="P472" i="8"/>
  <c r="Q472" i="8"/>
  <c r="R472" i="8"/>
  <c r="S472" i="8"/>
  <c r="U472" i="8"/>
  <c r="AO472" i="8" s="1"/>
  <c r="K474" i="8"/>
  <c r="L474" i="8" s="1"/>
  <c r="G474" i="8" s="1"/>
  <c r="H474" i="8" s="1"/>
  <c r="N474" i="8"/>
  <c r="F476" i="8"/>
  <c r="D476" i="8"/>
  <c r="J475" i="8"/>
  <c r="AS473" i="8"/>
  <c r="AV473" i="8" s="1"/>
  <c r="Z469" i="8"/>
  <c r="AC469" i="8"/>
  <c r="AD469" i="8" s="1"/>
  <c r="AG469" i="8"/>
  <c r="AF469" i="8"/>
  <c r="AT469" i="8" s="1"/>
  <c r="AU469" i="8" s="1"/>
  <c r="B479" i="8"/>
  <c r="O971" i="9"/>
  <c r="Q971" i="9" s="1"/>
  <c r="P971" i="9"/>
  <c r="R971" i="9" s="1"/>
  <c r="O972" i="9"/>
  <c r="Q972" i="9" s="1"/>
  <c r="P972" i="9"/>
  <c r="R972" i="9" s="1"/>
  <c r="I973" i="9"/>
  <c r="J973" i="9" s="1"/>
  <c r="K973" i="9"/>
  <c r="L973" i="9" s="1"/>
  <c r="E975" i="9"/>
  <c r="F975" i="9" s="1"/>
  <c r="A976" i="9"/>
  <c r="C975" i="9"/>
  <c r="D975" i="9" s="1"/>
  <c r="G975" i="9" s="1"/>
  <c r="G974" i="9"/>
  <c r="I469" i="3" l="1"/>
  <c r="AI469" i="3"/>
  <c r="O466" i="3"/>
  <c r="R466" i="3" s="1"/>
  <c r="Z466" i="3" s="1"/>
  <c r="AH468" i="3"/>
  <c r="N467" i="3"/>
  <c r="M467" i="3"/>
  <c r="AR460" i="3"/>
  <c r="AS460" i="3" s="1"/>
  <c r="AT460" i="3"/>
  <c r="AP460" i="3"/>
  <c r="AR461" i="3"/>
  <c r="AS461" i="3" s="1"/>
  <c r="S464" i="3"/>
  <c r="W464" i="3"/>
  <c r="AC464" i="3"/>
  <c r="AC465" i="3"/>
  <c r="L468" i="3"/>
  <c r="AT462" i="3"/>
  <c r="AR462" i="3"/>
  <c r="AS462" i="3" s="1"/>
  <c r="AP462" i="3"/>
  <c r="AJ463" i="3"/>
  <c r="F471" i="3"/>
  <c r="AB471" i="3" s="1"/>
  <c r="H470" i="3"/>
  <c r="AN470" i="3"/>
  <c r="AO470" i="3" s="1"/>
  <c r="AQ470" i="3"/>
  <c r="AE470" i="3"/>
  <c r="AF469" i="3"/>
  <c r="AG469" i="3"/>
  <c r="U473" i="8"/>
  <c r="AO473" i="8" s="1"/>
  <c r="R473" i="8"/>
  <c r="S473" i="8"/>
  <c r="P473" i="8"/>
  <c r="AR474" i="8"/>
  <c r="AP474" i="8"/>
  <c r="AQ474" i="8"/>
  <c r="AH474" i="8"/>
  <c r="AJ474" i="8"/>
  <c r="AK474" i="8"/>
  <c r="AL474" i="8"/>
  <c r="AM474" i="8"/>
  <c r="AN474" i="8"/>
  <c r="AI474" i="8"/>
  <c r="AS474" i="8"/>
  <c r="AV474" i="8"/>
  <c r="AF470" i="8"/>
  <c r="AT470" i="8" s="1"/>
  <c r="AU470" i="8" s="1"/>
  <c r="AC470" i="8"/>
  <c r="AD470" i="8" s="1"/>
  <c r="Z470" i="8"/>
  <c r="AG470" i="8"/>
  <c r="F477" i="8"/>
  <c r="O474" i="8"/>
  <c r="B480" i="8"/>
  <c r="V472" i="8"/>
  <c r="X472" i="8" s="1"/>
  <c r="K475" i="8"/>
  <c r="L475" i="8" s="1"/>
  <c r="G475" i="8" s="1"/>
  <c r="H475" i="8" s="1"/>
  <c r="N475" i="8"/>
  <c r="D477" i="8"/>
  <c r="J476" i="8"/>
  <c r="C976" i="9"/>
  <c r="D976" i="9" s="1"/>
  <c r="E976" i="9"/>
  <c r="F976" i="9" s="1"/>
  <c r="A977" i="9"/>
  <c r="I974" i="9"/>
  <c r="J974" i="9" s="1"/>
  <c r="K974" i="9"/>
  <c r="L974" i="9" s="1"/>
  <c r="K975" i="9"/>
  <c r="L975" i="9" s="1"/>
  <c r="I975" i="9"/>
  <c r="J975" i="9" s="1"/>
  <c r="N975" i="9" s="1"/>
  <c r="N973" i="9"/>
  <c r="I470" i="3" l="1"/>
  <c r="AI470" i="3"/>
  <c r="V473" i="8"/>
  <c r="X473" i="8" s="1"/>
  <c r="AC466" i="3"/>
  <c r="N468" i="3"/>
  <c r="M468" i="3"/>
  <c r="S466" i="3"/>
  <c r="T466" i="3" s="1"/>
  <c r="W466" i="3"/>
  <c r="T464" i="3"/>
  <c r="U464" i="3"/>
  <c r="W465" i="3"/>
  <c r="S465" i="3"/>
  <c r="T465" i="3" s="1"/>
  <c r="AP463" i="3"/>
  <c r="AR463" i="3"/>
  <c r="AS463" i="3" s="1"/>
  <c r="AT463" i="3"/>
  <c r="L469" i="3"/>
  <c r="AH469" i="3"/>
  <c r="AG470" i="3"/>
  <c r="AF470" i="3"/>
  <c r="O467" i="3"/>
  <c r="R467" i="3" s="1"/>
  <c r="Z467" i="3" s="1"/>
  <c r="F472" i="3"/>
  <c r="AB472" i="3" s="1"/>
  <c r="H471" i="3"/>
  <c r="AE471" i="3"/>
  <c r="AQ471" i="3"/>
  <c r="AN471" i="3"/>
  <c r="AO471" i="3" s="1"/>
  <c r="AH475" i="8"/>
  <c r="AK475" i="8"/>
  <c r="AM475" i="8"/>
  <c r="AN475" i="8"/>
  <c r="AI475" i="8"/>
  <c r="AJ475" i="8"/>
  <c r="AL475" i="8"/>
  <c r="AP475" i="8"/>
  <c r="AQ475" i="8"/>
  <c r="AR475" i="8"/>
  <c r="O475" i="8"/>
  <c r="P475" i="8" s="1"/>
  <c r="R475" i="8"/>
  <c r="S475" i="8"/>
  <c r="Z471" i="8"/>
  <c r="AG471" i="8"/>
  <c r="AC471" i="8"/>
  <c r="AD471" i="8" s="1"/>
  <c r="AF471" i="8"/>
  <c r="AT471" i="8" s="1"/>
  <c r="AU471" i="8" s="1"/>
  <c r="P474" i="8"/>
  <c r="Q474" i="8"/>
  <c r="S474" i="8"/>
  <c r="U474" i="8"/>
  <c r="AO474" i="8" s="1"/>
  <c r="R474" i="8"/>
  <c r="D478" i="8"/>
  <c r="J477" i="8"/>
  <c r="B481" i="8"/>
  <c r="F478" i="8"/>
  <c r="AS475" i="8"/>
  <c r="AV475" i="8" s="1"/>
  <c r="K476" i="8"/>
  <c r="L476" i="8" s="1"/>
  <c r="G476" i="8" s="1"/>
  <c r="H476" i="8" s="1"/>
  <c r="N476" i="8"/>
  <c r="O973" i="9"/>
  <c r="Q973" i="9" s="1"/>
  <c r="P973" i="9"/>
  <c r="R973" i="9" s="1"/>
  <c r="C977" i="9"/>
  <c r="D977" i="9" s="1"/>
  <c r="G977" i="9" s="1"/>
  <c r="E977" i="9"/>
  <c r="F977" i="9" s="1"/>
  <c r="A978" i="9"/>
  <c r="O975" i="9"/>
  <c r="Q975" i="9" s="1"/>
  <c r="N974" i="9"/>
  <c r="G976" i="9"/>
  <c r="U475" i="8" l="1"/>
  <c r="AO475" i="8" s="1"/>
  <c r="Q475" i="8"/>
  <c r="I471" i="3"/>
  <c r="AI471" i="3"/>
  <c r="U466" i="3"/>
  <c r="V466" i="3" s="1"/>
  <c r="N469" i="3"/>
  <c r="M469" i="3"/>
  <c r="U465" i="3"/>
  <c r="V465" i="3" s="1"/>
  <c r="V464" i="3"/>
  <c r="AD464" i="3" s="1"/>
  <c r="AC467" i="3"/>
  <c r="AH470" i="3"/>
  <c r="O468" i="3"/>
  <c r="R468" i="3" s="1"/>
  <c r="Z468" i="3" s="1"/>
  <c r="H472" i="3"/>
  <c r="AN472" i="3"/>
  <c r="AO472" i="3" s="1"/>
  <c r="AE472" i="3"/>
  <c r="AQ472" i="3"/>
  <c r="F473" i="3"/>
  <c r="AB473" i="3" s="1"/>
  <c r="L470" i="3"/>
  <c r="AG471" i="3"/>
  <c r="AF471" i="3"/>
  <c r="AP476" i="8"/>
  <c r="AQ476" i="8"/>
  <c r="AI476" i="8"/>
  <c r="AJ476" i="8"/>
  <c r="AK476" i="8"/>
  <c r="AM476" i="8"/>
  <c r="AN476" i="8"/>
  <c r="AR476" i="8"/>
  <c r="AH476" i="8"/>
  <c r="AL476" i="8"/>
  <c r="K477" i="8"/>
  <c r="L477" i="8" s="1"/>
  <c r="G477" i="8" s="1"/>
  <c r="H477" i="8" s="1"/>
  <c r="N477" i="8"/>
  <c r="V474" i="8"/>
  <c r="X474" i="8" s="1"/>
  <c r="AF472" i="8"/>
  <c r="AT472" i="8" s="1"/>
  <c r="AU472" i="8" s="1"/>
  <c r="Z472" i="8"/>
  <c r="AC472" i="8"/>
  <c r="AD472" i="8" s="1"/>
  <c r="AG472" i="8"/>
  <c r="B482" i="8"/>
  <c r="F479" i="8"/>
  <c r="V475" i="8"/>
  <c r="X475" i="8" s="1"/>
  <c r="O476" i="8"/>
  <c r="AG473" i="8"/>
  <c r="AF473" i="8"/>
  <c r="AT473" i="8" s="1"/>
  <c r="AU473" i="8" s="1"/>
  <c r="AC473" i="8"/>
  <c r="AD473" i="8" s="1"/>
  <c r="Z473" i="8"/>
  <c r="D479" i="8"/>
  <c r="J478" i="8"/>
  <c r="AS476" i="8"/>
  <c r="AV476" i="8"/>
  <c r="O974" i="9"/>
  <c r="Q974" i="9" s="1"/>
  <c r="P974" i="9"/>
  <c r="R974" i="9" s="1"/>
  <c r="K976" i="9"/>
  <c r="L976" i="9" s="1"/>
  <c r="I976" i="9"/>
  <c r="J976" i="9" s="1"/>
  <c r="N976" i="9" s="1"/>
  <c r="K977" i="9"/>
  <c r="L977" i="9" s="1"/>
  <c r="I977" i="9"/>
  <c r="J977" i="9" s="1"/>
  <c r="N977" i="9" s="1"/>
  <c r="P975" i="9"/>
  <c r="R975" i="9" s="1"/>
  <c r="C978" i="9"/>
  <c r="D978" i="9" s="1"/>
  <c r="G978" i="9" s="1"/>
  <c r="E978" i="9"/>
  <c r="F978" i="9" s="1"/>
  <c r="A979" i="9"/>
  <c r="I472" i="3" l="1"/>
  <c r="AI472" i="3"/>
  <c r="AD465" i="3"/>
  <c r="AJ465" i="3" s="1"/>
  <c r="AD466" i="3"/>
  <c r="AJ466" i="3" s="1"/>
  <c r="N470" i="3"/>
  <c r="M470" i="3"/>
  <c r="S467" i="3"/>
  <c r="T467" i="3" s="1"/>
  <c r="AJ464" i="3"/>
  <c r="W467" i="3"/>
  <c r="AC468" i="3"/>
  <c r="AH471" i="3"/>
  <c r="AG472" i="3"/>
  <c r="AF472" i="3"/>
  <c r="U467" i="3"/>
  <c r="V467" i="3" s="1"/>
  <c r="AD467" i="3" s="1"/>
  <c r="AQ473" i="3"/>
  <c r="AN473" i="3"/>
  <c r="AO473" i="3" s="1"/>
  <c r="F474" i="3"/>
  <c r="AB474" i="3" s="1"/>
  <c r="H473" i="3"/>
  <c r="AE473" i="3"/>
  <c r="O469" i="3"/>
  <c r="R469" i="3" s="1"/>
  <c r="Z469" i="3" s="1"/>
  <c r="L471" i="3"/>
  <c r="AI477" i="8"/>
  <c r="AK477" i="8"/>
  <c r="AL477" i="8"/>
  <c r="AM477" i="8"/>
  <c r="AN477" i="8"/>
  <c r="AP477" i="8"/>
  <c r="AH477" i="8"/>
  <c r="AR477" i="8"/>
  <c r="AJ477" i="8"/>
  <c r="AQ477" i="8"/>
  <c r="K478" i="8"/>
  <c r="L478" i="8" s="1"/>
  <c r="G478" i="8" s="1"/>
  <c r="H478" i="8" s="1"/>
  <c r="N478" i="8"/>
  <c r="D480" i="8"/>
  <c r="J479" i="8"/>
  <c r="F480" i="8"/>
  <c r="B483" i="8"/>
  <c r="Q476" i="8"/>
  <c r="R476" i="8"/>
  <c r="S476" i="8"/>
  <c r="U476" i="8"/>
  <c r="AO476" i="8" s="1"/>
  <c r="P476" i="8"/>
  <c r="AS477" i="8"/>
  <c r="AV477" i="8" s="1"/>
  <c r="O477" i="8"/>
  <c r="I978" i="9"/>
  <c r="J978" i="9" s="1"/>
  <c r="K978" i="9"/>
  <c r="L978" i="9" s="1"/>
  <c r="P976" i="9"/>
  <c r="R976" i="9" s="1"/>
  <c r="O976" i="9"/>
  <c r="Q976" i="9" s="1"/>
  <c r="A980" i="9"/>
  <c r="C979" i="9"/>
  <c r="D979" i="9" s="1"/>
  <c r="E979" i="9"/>
  <c r="F979" i="9" s="1"/>
  <c r="O977" i="9"/>
  <c r="Q977" i="9" s="1"/>
  <c r="P977" i="9"/>
  <c r="R977" i="9" s="1"/>
  <c r="I473" i="3" l="1"/>
  <c r="AI473" i="3"/>
  <c r="AP466" i="3"/>
  <c r="AT466" i="3"/>
  <c r="AR466" i="3"/>
  <c r="AS466" i="3" s="1"/>
  <c r="AP465" i="3"/>
  <c r="AT465" i="3"/>
  <c r="N471" i="3"/>
  <c r="M471" i="3"/>
  <c r="L472" i="3"/>
  <c r="AT464" i="3"/>
  <c r="AP464" i="3"/>
  <c r="AR464" i="3"/>
  <c r="AS464" i="3" s="1"/>
  <c r="AR465" i="3"/>
  <c r="AS465" i="3" s="1"/>
  <c r="AC469" i="3"/>
  <c r="W468" i="3"/>
  <c r="S468" i="3"/>
  <c r="AH472" i="3"/>
  <c r="O470" i="3"/>
  <c r="R470" i="3" s="1"/>
  <c r="Z470" i="3" s="1"/>
  <c r="AJ467" i="3"/>
  <c r="S469" i="3"/>
  <c r="T469" i="3" s="1"/>
  <c r="W469" i="3"/>
  <c r="AF473" i="3"/>
  <c r="AG473" i="3"/>
  <c r="AE474" i="3"/>
  <c r="AN474" i="3"/>
  <c r="AO474" i="3" s="1"/>
  <c r="F475" i="3"/>
  <c r="AB475" i="3" s="1"/>
  <c r="H474" i="3"/>
  <c r="AQ474" i="3"/>
  <c r="AN478" i="8"/>
  <c r="AR478" i="8"/>
  <c r="AL478" i="8"/>
  <c r="AM478" i="8"/>
  <c r="AP478" i="8"/>
  <c r="AH478" i="8"/>
  <c r="AI478" i="8"/>
  <c r="AJ478" i="8"/>
  <c r="AK478" i="8"/>
  <c r="AQ478" i="8"/>
  <c r="AG475" i="8"/>
  <c r="AF475" i="8"/>
  <c r="AT475" i="8" s="1"/>
  <c r="AU475" i="8" s="1"/>
  <c r="AC475" i="8"/>
  <c r="AD475" i="8" s="1"/>
  <c r="Z475" i="8"/>
  <c r="V476" i="8"/>
  <c r="X476" i="8" s="1"/>
  <c r="AC474" i="8"/>
  <c r="AD474" i="8" s="1"/>
  <c r="AF474" i="8"/>
  <c r="AT474" i="8" s="1"/>
  <c r="AU474" i="8" s="1"/>
  <c r="Z474" i="8"/>
  <c r="AG474" i="8"/>
  <c r="AS478" i="8"/>
  <c r="AV478" i="8" s="1"/>
  <c r="P477" i="8"/>
  <c r="R477" i="8"/>
  <c r="U477" i="8"/>
  <c r="AO477" i="8" s="1"/>
  <c r="Q477" i="8"/>
  <c r="S477" i="8"/>
  <c r="B484" i="8"/>
  <c r="K479" i="8"/>
  <c r="L479" i="8" s="1"/>
  <c r="G479" i="8" s="1"/>
  <c r="H479" i="8" s="1"/>
  <c r="N479" i="8"/>
  <c r="O478" i="8"/>
  <c r="F481" i="8"/>
  <c r="D481" i="8"/>
  <c r="J480" i="8"/>
  <c r="G979" i="9"/>
  <c r="E980" i="9"/>
  <c r="F980" i="9" s="1"/>
  <c r="A981" i="9"/>
  <c r="C980" i="9"/>
  <c r="D980" i="9" s="1"/>
  <c r="G980" i="9" s="1"/>
  <c r="N978" i="9"/>
  <c r="I474" i="3" l="1"/>
  <c r="AI474" i="3"/>
  <c r="N472" i="3"/>
  <c r="M472" i="3"/>
  <c r="AC470" i="3"/>
  <c r="T468" i="3"/>
  <c r="U468" i="3"/>
  <c r="S470" i="3"/>
  <c r="T470" i="3" s="1"/>
  <c r="U469" i="3"/>
  <c r="V469" i="3" s="1"/>
  <c r="AD469" i="3" s="1"/>
  <c r="W470" i="3"/>
  <c r="O471" i="3"/>
  <c r="R471" i="3" s="1"/>
  <c r="Z471" i="3" s="1"/>
  <c r="AH473" i="3"/>
  <c r="L473" i="3"/>
  <c r="AP467" i="3"/>
  <c r="AR467" i="3"/>
  <c r="AS467" i="3" s="1"/>
  <c r="AT467" i="3"/>
  <c r="AG474" i="3"/>
  <c r="AF474" i="3"/>
  <c r="AE475" i="3"/>
  <c r="AQ475" i="3"/>
  <c r="AN475" i="3"/>
  <c r="AO475" i="3" s="1"/>
  <c r="F476" i="3"/>
  <c r="AB476" i="3" s="1"/>
  <c r="H475" i="3"/>
  <c r="AI479" i="8"/>
  <c r="AJ479" i="8"/>
  <c r="AP479" i="8"/>
  <c r="AQ479" i="8"/>
  <c r="AR479" i="8"/>
  <c r="AH479" i="8"/>
  <c r="AK479" i="8"/>
  <c r="AL479" i="8"/>
  <c r="AM479" i="8"/>
  <c r="AN479" i="8"/>
  <c r="AS479" i="8"/>
  <c r="AV479" i="8" s="1"/>
  <c r="D482" i="8"/>
  <c r="J481" i="8"/>
  <c r="B485" i="8"/>
  <c r="F482" i="8"/>
  <c r="O479" i="8"/>
  <c r="V477" i="8"/>
  <c r="X477" i="8" s="1"/>
  <c r="K480" i="8"/>
  <c r="L480" i="8" s="1"/>
  <c r="G480" i="8" s="1"/>
  <c r="H480" i="8" s="1"/>
  <c r="N480" i="8"/>
  <c r="R478" i="8"/>
  <c r="P478" i="8"/>
  <c r="S478" i="8"/>
  <c r="U478" i="8"/>
  <c r="AO478" i="8" s="1"/>
  <c r="Q478" i="8"/>
  <c r="I980" i="9"/>
  <c r="J980" i="9" s="1"/>
  <c r="K980" i="9"/>
  <c r="L980" i="9" s="1"/>
  <c r="O978" i="9"/>
  <c r="Q978" i="9" s="1"/>
  <c r="P978" i="9"/>
  <c r="R978" i="9" s="1"/>
  <c r="C981" i="9"/>
  <c r="D981" i="9" s="1"/>
  <c r="E981" i="9"/>
  <c r="F981" i="9" s="1"/>
  <c r="A982" i="9"/>
  <c r="I979" i="9"/>
  <c r="J979" i="9" s="1"/>
  <c r="K979" i="9"/>
  <c r="L979" i="9" s="1"/>
  <c r="I475" i="3" l="1"/>
  <c r="AI475" i="3"/>
  <c r="N473" i="3"/>
  <c r="M473" i="3"/>
  <c r="V468" i="3"/>
  <c r="AH474" i="3"/>
  <c r="U470" i="3"/>
  <c r="V470" i="3" s="1"/>
  <c r="AJ469" i="3"/>
  <c r="L474" i="3"/>
  <c r="H476" i="3"/>
  <c r="F477" i="3"/>
  <c r="AB477" i="3" s="1"/>
  <c r="AE476" i="3"/>
  <c r="AQ476" i="3"/>
  <c r="AN476" i="3"/>
  <c r="AO476" i="3" s="1"/>
  <c r="O472" i="3"/>
  <c r="R472" i="3" s="1"/>
  <c r="Z472" i="3" s="1"/>
  <c r="AF475" i="3"/>
  <c r="AG475" i="3"/>
  <c r="AL480" i="8"/>
  <c r="AM480" i="8"/>
  <c r="AP480" i="8"/>
  <c r="AR480" i="8"/>
  <c r="AH480" i="8"/>
  <c r="AI480" i="8"/>
  <c r="AJ480" i="8"/>
  <c r="AK480" i="8"/>
  <c r="AN480" i="8"/>
  <c r="AQ480" i="8"/>
  <c r="AS480" i="8"/>
  <c r="AV480" i="8" s="1"/>
  <c r="V478" i="8"/>
  <c r="X478" i="8" s="1"/>
  <c r="K481" i="8"/>
  <c r="L481" i="8" s="1"/>
  <c r="G481" i="8" s="1"/>
  <c r="H481" i="8" s="1"/>
  <c r="N481" i="8"/>
  <c r="O480" i="8"/>
  <c r="F483" i="8"/>
  <c r="B486" i="8"/>
  <c r="D483" i="8"/>
  <c r="J482" i="8"/>
  <c r="AF476" i="8"/>
  <c r="AT476" i="8" s="1"/>
  <c r="AU476" i="8" s="1"/>
  <c r="AC476" i="8"/>
  <c r="AD476" i="8" s="1"/>
  <c r="Z476" i="8"/>
  <c r="AG476" i="8"/>
  <c r="P479" i="8"/>
  <c r="S479" i="8"/>
  <c r="U479" i="8"/>
  <c r="AO479" i="8" s="1"/>
  <c r="R479" i="8"/>
  <c r="Q479" i="8"/>
  <c r="A983" i="9"/>
  <c r="E982" i="9"/>
  <c r="F982" i="9" s="1"/>
  <c r="C982" i="9"/>
  <c r="D982" i="9" s="1"/>
  <c r="G982" i="9" s="1"/>
  <c r="N979" i="9"/>
  <c r="G981" i="9"/>
  <c r="N980" i="9"/>
  <c r="I476" i="3" l="1"/>
  <c r="AI476" i="3"/>
  <c r="AD470" i="3"/>
  <c r="AJ470" i="3" s="1"/>
  <c r="AD468" i="3"/>
  <c r="AJ468" i="3" s="1"/>
  <c r="N474" i="3"/>
  <c r="M474" i="3"/>
  <c r="O473" i="3"/>
  <c r="R473" i="3" s="1"/>
  <c r="Z473" i="3" s="1"/>
  <c r="W471" i="3"/>
  <c r="S471" i="3"/>
  <c r="AC471" i="3"/>
  <c r="AC472" i="3"/>
  <c r="AC473" i="3"/>
  <c r="AH475" i="3"/>
  <c r="AT469" i="3"/>
  <c r="AP469" i="3"/>
  <c r="L475" i="3"/>
  <c r="S472" i="3"/>
  <c r="T472" i="3" s="1"/>
  <c r="W472" i="3"/>
  <c r="AG476" i="3"/>
  <c r="AF476" i="3"/>
  <c r="H477" i="3"/>
  <c r="AQ477" i="3"/>
  <c r="AN477" i="3"/>
  <c r="AO477" i="3" s="1"/>
  <c r="F478" i="3"/>
  <c r="AB478" i="3" s="1"/>
  <c r="AE477" i="3"/>
  <c r="AH481" i="8"/>
  <c r="AI481" i="8"/>
  <c r="AJ481" i="8"/>
  <c r="AK481" i="8"/>
  <c r="AM481" i="8"/>
  <c r="AN481" i="8"/>
  <c r="AP481" i="8"/>
  <c r="AQ481" i="8"/>
  <c r="AL481" i="8"/>
  <c r="AR481" i="8"/>
  <c r="O481" i="8"/>
  <c r="Q481" i="8" s="1"/>
  <c r="Z477" i="8"/>
  <c r="AG477" i="8"/>
  <c r="AC477" i="8"/>
  <c r="AD477" i="8" s="1"/>
  <c r="AF477" i="8"/>
  <c r="AT477" i="8" s="1"/>
  <c r="AU477" i="8" s="1"/>
  <c r="B487" i="8"/>
  <c r="V479" i="8"/>
  <c r="X479" i="8" s="1"/>
  <c r="K482" i="8"/>
  <c r="L482" i="8" s="1"/>
  <c r="G482" i="8" s="1"/>
  <c r="H482" i="8" s="1"/>
  <c r="N482" i="8"/>
  <c r="D484" i="8"/>
  <c r="J483" i="8"/>
  <c r="AS481" i="8"/>
  <c r="AV481" i="8" s="1"/>
  <c r="F484" i="8"/>
  <c r="Q480" i="8"/>
  <c r="S480" i="8"/>
  <c r="R480" i="8"/>
  <c r="U480" i="8"/>
  <c r="AO480" i="8" s="1"/>
  <c r="P480" i="8"/>
  <c r="O980" i="9"/>
  <c r="Q980" i="9" s="1"/>
  <c r="P980" i="9"/>
  <c r="R980" i="9" s="1"/>
  <c r="P979" i="9"/>
  <c r="R979" i="9" s="1"/>
  <c r="O979" i="9"/>
  <c r="Q979" i="9" s="1"/>
  <c r="I981" i="9"/>
  <c r="J981" i="9" s="1"/>
  <c r="K981" i="9"/>
  <c r="L981" i="9" s="1"/>
  <c r="I982" i="9"/>
  <c r="J982" i="9" s="1"/>
  <c r="N982" i="9" s="1"/>
  <c r="K982" i="9"/>
  <c r="L982" i="9" s="1"/>
  <c r="E983" i="9"/>
  <c r="F983" i="9" s="1"/>
  <c r="C983" i="9"/>
  <c r="D983" i="9" s="1"/>
  <c r="G983" i="9" s="1"/>
  <c r="A984" i="9"/>
  <c r="I477" i="3" l="1"/>
  <c r="AI477" i="3"/>
  <c r="O474" i="3"/>
  <c r="R474" i="3" s="1"/>
  <c r="Z474" i="3" s="1"/>
  <c r="W473" i="3"/>
  <c r="S473" i="3"/>
  <c r="T473" i="3" s="1"/>
  <c r="U481" i="8"/>
  <c r="AO481" i="8" s="1"/>
  <c r="S481" i="8"/>
  <c r="P481" i="8"/>
  <c r="AR468" i="3"/>
  <c r="AS468" i="3" s="1"/>
  <c r="AT468" i="3"/>
  <c r="AR469" i="3"/>
  <c r="AS469" i="3" s="1"/>
  <c r="AP468" i="3"/>
  <c r="AP470" i="3"/>
  <c r="AT470" i="3"/>
  <c r="AR470" i="3"/>
  <c r="AS470" i="3" s="1"/>
  <c r="N475" i="3"/>
  <c r="M475" i="3"/>
  <c r="T471" i="3"/>
  <c r="U471" i="3"/>
  <c r="AC474" i="3"/>
  <c r="L476" i="3"/>
  <c r="AH476" i="3"/>
  <c r="U472" i="3"/>
  <c r="V472" i="3" s="1"/>
  <c r="AD472" i="3" s="1"/>
  <c r="AG477" i="3"/>
  <c r="AF477" i="3"/>
  <c r="S474" i="3"/>
  <c r="T474" i="3" s="1"/>
  <c r="W474" i="3"/>
  <c r="F479" i="3"/>
  <c r="AB479" i="3" s="1"/>
  <c r="AE478" i="3"/>
  <c r="AQ478" i="3"/>
  <c r="H478" i="3"/>
  <c r="AN478" i="3"/>
  <c r="AO478" i="3" s="1"/>
  <c r="R481" i="8"/>
  <c r="AJ482" i="8"/>
  <c r="AK482" i="8"/>
  <c r="AN482" i="8"/>
  <c r="AP482" i="8"/>
  <c r="AQ482" i="8"/>
  <c r="AH482" i="8"/>
  <c r="AI482" i="8"/>
  <c r="AL482" i="8"/>
  <c r="AM482" i="8"/>
  <c r="AR482" i="8"/>
  <c r="O482" i="8"/>
  <c r="R482" i="8" s="1"/>
  <c r="F485" i="8"/>
  <c r="Z478" i="8"/>
  <c r="AF478" i="8"/>
  <c r="AT478" i="8" s="1"/>
  <c r="AU478" i="8" s="1"/>
  <c r="AC478" i="8"/>
  <c r="AD478" i="8" s="1"/>
  <c r="AG478" i="8"/>
  <c r="B488" i="8"/>
  <c r="V480" i="8"/>
  <c r="X480" i="8" s="1"/>
  <c r="V481" i="8"/>
  <c r="X481" i="8" s="1"/>
  <c r="K483" i="8"/>
  <c r="L483" i="8" s="1"/>
  <c r="G483" i="8" s="1"/>
  <c r="H483" i="8" s="1"/>
  <c r="N483" i="8"/>
  <c r="D485" i="8"/>
  <c r="J484" i="8"/>
  <c r="AS482" i="8"/>
  <c r="AV482" i="8"/>
  <c r="O982" i="9"/>
  <c r="Q982" i="9" s="1"/>
  <c r="K983" i="9"/>
  <c r="L983" i="9" s="1"/>
  <c r="I983" i="9"/>
  <c r="J983" i="9" s="1"/>
  <c r="N983" i="9" s="1"/>
  <c r="A985" i="9"/>
  <c r="C984" i="9"/>
  <c r="D984" i="9" s="1"/>
  <c r="E984" i="9"/>
  <c r="F984" i="9" s="1"/>
  <c r="N981" i="9"/>
  <c r="P982" i="9" s="1"/>
  <c r="R982" i="9" s="1"/>
  <c r="I478" i="3" l="1"/>
  <c r="AI478" i="3"/>
  <c r="O475" i="3"/>
  <c r="R475" i="3" s="1"/>
  <c r="Z475" i="3" s="1"/>
  <c r="U473" i="3"/>
  <c r="V473" i="3" s="1"/>
  <c r="AD473" i="3" s="1"/>
  <c r="AH477" i="3"/>
  <c r="N476" i="3"/>
  <c r="M476" i="3"/>
  <c r="AC475" i="3"/>
  <c r="V471" i="3"/>
  <c r="AD471" i="3" s="1"/>
  <c r="AJ472" i="3"/>
  <c r="AJ473" i="3"/>
  <c r="AN479" i="3"/>
  <c r="AO479" i="3" s="1"/>
  <c r="F480" i="3"/>
  <c r="AB480" i="3" s="1"/>
  <c r="AQ479" i="3"/>
  <c r="H479" i="3"/>
  <c r="AE479" i="3"/>
  <c r="U474" i="3"/>
  <c r="V474" i="3" s="1"/>
  <c r="AD474" i="3" s="1"/>
  <c r="O476" i="3"/>
  <c r="R476" i="3" s="1"/>
  <c r="Z476" i="3" s="1"/>
  <c r="AF478" i="3"/>
  <c r="AG478" i="3"/>
  <c r="L477" i="3"/>
  <c r="Q482" i="8"/>
  <c r="P482" i="8"/>
  <c r="U482" i="8"/>
  <c r="AO482" i="8" s="1"/>
  <c r="AL483" i="8"/>
  <c r="AM483" i="8"/>
  <c r="AN483" i="8"/>
  <c r="AP483" i="8"/>
  <c r="AQ483" i="8"/>
  <c r="AR483" i="8"/>
  <c r="AH483" i="8"/>
  <c r="AI483" i="8"/>
  <c r="AJ483" i="8"/>
  <c r="AK483" i="8"/>
  <c r="S482" i="8"/>
  <c r="AS483" i="8"/>
  <c r="AV483" i="8" s="1"/>
  <c r="V482" i="8"/>
  <c r="X482" i="8" s="1"/>
  <c r="B489" i="8"/>
  <c r="K484" i="8"/>
  <c r="L484" i="8" s="1"/>
  <c r="G484" i="8" s="1"/>
  <c r="H484" i="8" s="1"/>
  <c r="N484" i="8"/>
  <c r="D486" i="8"/>
  <c r="J485" i="8"/>
  <c r="AF479" i="8"/>
  <c r="AT479" i="8" s="1"/>
  <c r="AU479" i="8" s="1"/>
  <c r="Z479" i="8"/>
  <c r="AC479" i="8"/>
  <c r="AD479" i="8" s="1"/>
  <c r="AG479" i="8"/>
  <c r="O483" i="8"/>
  <c r="F486" i="8"/>
  <c r="C985" i="9"/>
  <c r="D985" i="9" s="1"/>
  <c r="E985" i="9"/>
  <c r="F985" i="9" s="1"/>
  <c r="A986" i="9"/>
  <c r="O981" i="9"/>
  <c r="Q981" i="9" s="1"/>
  <c r="P981" i="9"/>
  <c r="R981" i="9" s="1"/>
  <c r="G984" i="9"/>
  <c r="O983" i="9"/>
  <c r="Q983" i="9" s="1"/>
  <c r="P983" i="9"/>
  <c r="R983" i="9" s="1"/>
  <c r="S475" i="3" l="1"/>
  <c r="T475" i="3" s="1"/>
  <c r="I479" i="3"/>
  <c r="AI479" i="3"/>
  <c r="W475" i="3"/>
  <c r="M477" i="3"/>
  <c r="N477" i="3"/>
  <c r="AJ471" i="3"/>
  <c r="AH478" i="3"/>
  <c r="AC476" i="3"/>
  <c r="AT473" i="3"/>
  <c r="AP473" i="3"/>
  <c r="AR473" i="3"/>
  <c r="AS473" i="3" s="1"/>
  <c r="AT472" i="3"/>
  <c r="AP472" i="3"/>
  <c r="AJ474" i="3"/>
  <c r="L478" i="3"/>
  <c r="AF479" i="3"/>
  <c r="AG479" i="3"/>
  <c r="H480" i="3"/>
  <c r="AE480" i="3"/>
  <c r="F481" i="3"/>
  <c r="AB481" i="3" s="1"/>
  <c r="AQ480" i="3"/>
  <c r="AN480" i="3"/>
  <c r="AO480" i="3" s="1"/>
  <c r="U475" i="3"/>
  <c r="V475" i="3" s="1"/>
  <c r="AH484" i="8"/>
  <c r="AI484" i="8"/>
  <c r="AL484" i="8"/>
  <c r="AN484" i="8"/>
  <c r="AP484" i="8"/>
  <c r="AQ484" i="8"/>
  <c r="AR484" i="8"/>
  <c r="AJ484" i="8"/>
  <c r="AK484" i="8"/>
  <c r="AM484" i="8"/>
  <c r="O484" i="8"/>
  <c r="R484" i="8" s="1"/>
  <c r="AC481" i="8"/>
  <c r="AD481" i="8" s="1"/>
  <c r="AF481" i="8"/>
  <c r="AT481" i="8" s="1"/>
  <c r="AU481" i="8" s="1"/>
  <c r="AG481" i="8"/>
  <c r="Z481" i="8"/>
  <c r="P484" i="8"/>
  <c r="AF480" i="8"/>
  <c r="AT480" i="8" s="1"/>
  <c r="AU480" i="8" s="1"/>
  <c r="AC480" i="8"/>
  <c r="AD480" i="8" s="1"/>
  <c r="AG480" i="8"/>
  <c r="Z480" i="8"/>
  <c r="F487" i="8"/>
  <c r="D487" i="8"/>
  <c r="J486" i="8"/>
  <c r="K485" i="8"/>
  <c r="L485" i="8" s="1"/>
  <c r="G485" i="8" s="1"/>
  <c r="H485" i="8" s="1"/>
  <c r="N485" i="8"/>
  <c r="Q483" i="8"/>
  <c r="P483" i="8"/>
  <c r="U483" i="8"/>
  <c r="AO483" i="8" s="1"/>
  <c r="R483" i="8"/>
  <c r="S483" i="8"/>
  <c r="AS484" i="8"/>
  <c r="AV484" i="8" s="1"/>
  <c r="B490" i="8"/>
  <c r="C986" i="9"/>
  <c r="D986" i="9" s="1"/>
  <c r="E986" i="9"/>
  <c r="F986" i="9" s="1"/>
  <c r="A987" i="9"/>
  <c r="K984" i="9"/>
  <c r="L984" i="9" s="1"/>
  <c r="I984" i="9"/>
  <c r="J984" i="9" s="1"/>
  <c r="N984" i="9" s="1"/>
  <c r="G985" i="9"/>
  <c r="U484" i="8" l="1"/>
  <c r="AO484" i="8" s="1"/>
  <c r="Q484" i="8"/>
  <c r="S484" i="8"/>
  <c r="AD475" i="3"/>
  <c r="I480" i="3"/>
  <c r="AI480" i="3"/>
  <c r="N478" i="3"/>
  <c r="M478" i="3"/>
  <c r="W476" i="3"/>
  <c r="S476" i="3"/>
  <c r="T476" i="3" s="1"/>
  <c r="AT471" i="3"/>
  <c r="AR471" i="3"/>
  <c r="AS471" i="3" s="1"/>
  <c r="AP471" i="3"/>
  <c r="AR472" i="3"/>
  <c r="AS472" i="3" s="1"/>
  <c r="L479" i="3"/>
  <c r="O477" i="3"/>
  <c r="R477" i="3" s="1"/>
  <c r="Z477" i="3" s="1"/>
  <c r="AH479" i="3"/>
  <c r="AR474" i="3"/>
  <c r="AS474" i="3" s="1"/>
  <c r="AT474" i="3"/>
  <c r="AP474" i="3"/>
  <c r="AJ475" i="3"/>
  <c r="AG480" i="3"/>
  <c r="AF480" i="3"/>
  <c r="AQ481" i="3"/>
  <c r="F482" i="3"/>
  <c r="AB482" i="3" s="1"/>
  <c r="AN481" i="3"/>
  <c r="AO481" i="3" s="1"/>
  <c r="H481" i="3"/>
  <c r="AE481" i="3"/>
  <c r="AQ485" i="8"/>
  <c r="AR485" i="8"/>
  <c r="AH485" i="8"/>
  <c r="AP485" i="8"/>
  <c r="AJ485" i="8"/>
  <c r="AK485" i="8"/>
  <c r="AL485" i="8"/>
  <c r="AM485" i="8"/>
  <c r="AN485" i="8"/>
  <c r="AI485" i="8"/>
  <c r="O485" i="8"/>
  <c r="U485" i="8" s="1"/>
  <c r="AO485" i="8" s="1"/>
  <c r="V483" i="8"/>
  <c r="X483" i="8" s="1"/>
  <c r="K486" i="8"/>
  <c r="L486" i="8" s="1"/>
  <c r="G486" i="8" s="1"/>
  <c r="H486" i="8" s="1"/>
  <c r="N486" i="8"/>
  <c r="F488" i="8"/>
  <c r="D488" i="8"/>
  <c r="J487" i="8"/>
  <c r="V484" i="8"/>
  <c r="X484" i="8" s="1"/>
  <c r="AS485" i="8"/>
  <c r="AV485" i="8" s="1"/>
  <c r="B491" i="8"/>
  <c r="AG482" i="8"/>
  <c r="AC482" i="8"/>
  <c r="AD482" i="8" s="1"/>
  <c r="AF482" i="8"/>
  <c r="AT482" i="8" s="1"/>
  <c r="AU482" i="8" s="1"/>
  <c r="Z482" i="8"/>
  <c r="I985" i="9"/>
  <c r="J985" i="9" s="1"/>
  <c r="K985" i="9"/>
  <c r="L985" i="9" s="1"/>
  <c r="A988" i="9"/>
  <c r="C987" i="9"/>
  <c r="D987" i="9" s="1"/>
  <c r="E987" i="9"/>
  <c r="F987" i="9" s="1"/>
  <c r="O984" i="9"/>
  <c r="Q984" i="9" s="1"/>
  <c r="P984" i="9"/>
  <c r="R984" i="9" s="1"/>
  <c r="G986" i="9"/>
  <c r="S485" i="8" l="1"/>
  <c r="R485" i="8"/>
  <c r="I481" i="3"/>
  <c r="AI481" i="3"/>
  <c r="P485" i="8"/>
  <c r="Q485" i="8"/>
  <c r="U476" i="3"/>
  <c r="V476" i="3" s="1"/>
  <c r="AD476" i="3" s="1"/>
  <c r="N479" i="3"/>
  <c r="M479" i="3"/>
  <c r="AH480" i="3"/>
  <c r="O478" i="3"/>
  <c r="R478" i="3" s="1"/>
  <c r="Z478" i="3" s="1"/>
  <c r="AR475" i="3"/>
  <c r="AS475" i="3" s="1"/>
  <c r="AP475" i="3"/>
  <c r="AT475" i="3"/>
  <c r="AJ476" i="3"/>
  <c r="AN482" i="3"/>
  <c r="AO482" i="3" s="1"/>
  <c r="AQ482" i="3"/>
  <c r="F483" i="3"/>
  <c r="AB483" i="3" s="1"/>
  <c r="AE482" i="3"/>
  <c r="H482" i="3"/>
  <c r="L480" i="3"/>
  <c r="AF481" i="3"/>
  <c r="AG481" i="3"/>
  <c r="AJ486" i="8"/>
  <c r="AL486" i="8"/>
  <c r="AM486" i="8"/>
  <c r="AH486" i="8"/>
  <c r="AK486" i="8"/>
  <c r="AN486" i="8"/>
  <c r="AP486" i="8"/>
  <c r="AQ486" i="8"/>
  <c r="AI486" i="8"/>
  <c r="AR486" i="8"/>
  <c r="AS486" i="8"/>
  <c r="AV486" i="8"/>
  <c r="V485" i="8"/>
  <c r="X485" i="8" s="1"/>
  <c r="F489" i="8"/>
  <c r="D489" i="8"/>
  <c r="J488" i="8"/>
  <c r="K487" i="8"/>
  <c r="L487" i="8" s="1"/>
  <c r="G487" i="8" s="1"/>
  <c r="H487" i="8" s="1"/>
  <c r="N487" i="8"/>
  <c r="B492" i="8"/>
  <c r="O486" i="8"/>
  <c r="K986" i="9"/>
  <c r="L986" i="9" s="1"/>
  <c r="I986" i="9"/>
  <c r="J986" i="9" s="1"/>
  <c r="N986" i="9" s="1"/>
  <c r="C988" i="9"/>
  <c r="D988" i="9" s="1"/>
  <c r="G988" i="9" s="1"/>
  <c r="A989" i="9"/>
  <c r="E988" i="9"/>
  <c r="F988" i="9" s="1"/>
  <c r="G987" i="9"/>
  <c r="N985" i="9"/>
  <c r="I482" i="3" l="1"/>
  <c r="AI482" i="3"/>
  <c r="O479" i="3"/>
  <c r="R479" i="3" s="1"/>
  <c r="N480" i="3"/>
  <c r="M480" i="3"/>
  <c r="S477" i="3"/>
  <c r="W477" i="3"/>
  <c r="AC479" i="3"/>
  <c r="AC477" i="3"/>
  <c r="AP476" i="3"/>
  <c r="AT476" i="3"/>
  <c r="AR476" i="3"/>
  <c r="AS476" i="3" s="1"/>
  <c r="AH481" i="3"/>
  <c r="AF482" i="3"/>
  <c r="AG482" i="3"/>
  <c r="F484" i="3"/>
  <c r="AB484" i="3" s="1"/>
  <c r="AN483" i="3"/>
  <c r="AO483" i="3" s="1"/>
  <c r="AE483" i="3"/>
  <c r="H483" i="3"/>
  <c r="AQ483" i="3"/>
  <c r="L481" i="3"/>
  <c r="AP487" i="8"/>
  <c r="AH487" i="8"/>
  <c r="AI487" i="8"/>
  <c r="AJ487" i="8"/>
  <c r="AK487" i="8"/>
  <c r="AL487" i="8"/>
  <c r="AM487" i="8"/>
  <c r="AN487" i="8"/>
  <c r="AQ487" i="8"/>
  <c r="AR487" i="8"/>
  <c r="F490" i="8"/>
  <c r="AG483" i="8"/>
  <c r="AF483" i="8"/>
  <c r="AT483" i="8" s="1"/>
  <c r="AU483" i="8" s="1"/>
  <c r="Z483" i="8"/>
  <c r="AC483" i="8"/>
  <c r="AD483" i="8" s="1"/>
  <c r="Q486" i="8"/>
  <c r="U486" i="8"/>
  <c r="AO486" i="8" s="1"/>
  <c r="R486" i="8"/>
  <c r="S486" i="8"/>
  <c r="P486" i="8"/>
  <c r="O487" i="8"/>
  <c r="B493" i="8"/>
  <c r="AS487" i="8"/>
  <c r="AV487" i="8" s="1"/>
  <c r="K488" i="8"/>
  <c r="L488" i="8" s="1"/>
  <c r="G488" i="8" s="1"/>
  <c r="H488" i="8" s="1"/>
  <c r="N488" i="8"/>
  <c r="D490" i="8"/>
  <c r="J489" i="8"/>
  <c r="AF484" i="8"/>
  <c r="AT484" i="8" s="1"/>
  <c r="AU484" i="8" s="1"/>
  <c r="AG484" i="8"/>
  <c r="AC484" i="8"/>
  <c r="AD484" i="8" s="1"/>
  <c r="Z484" i="8"/>
  <c r="I988" i="9"/>
  <c r="J988" i="9" s="1"/>
  <c r="K988" i="9"/>
  <c r="L988" i="9" s="1"/>
  <c r="O985" i="9"/>
  <c r="Q985" i="9" s="1"/>
  <c r="P985" i="9"/>
  <c r="R985" i="9" s="1"/>
  <c r="I987" i="9"/>
  <c r="J987" i="9" s="1"/>
  <c r="K987" i="9"/>
  <c r="L987" i="9" s="1"/>
  <c r="C989" i="9"/>
  <c r="D989" i="9" s="1"/>
  <c r="A990" i="9"/>
  <c r="E989" i="9"/>
  <c r="F989" i="9" s="1"/>
  <c r="P986" i="9"/>
  <c r="R986" i="9" s="1"/>
  <c r="O986" i="9"/>
  <c r="Q986" i="9" s="1"/>
  <c r="I483" i="3" l="1"/>
  <c r="AI483" i="3"/>
  <c r="W479" i="3"/>
  <c r="Z479" i="3"/>
  <c r="S479" i="3"/>
  <c r="T479" i="3" s="1"/>
  <c r="N481" i="3"/>
  <c r="M481" i="3"/>
  <c r="T477" i="3"/>
  <c r="U477" i="3"/>
  <c r="W478" i="3"/>
  <c r="S478" i="3"/>
  <c r="AC478" i="3"/>
  <c r="AH482" i="3"/>
  <c r="AN484" i="3"/>
  <c r="AO484" i="3" s="1"/>
  <c r="H484" i="3"/>
  <c r="AE484" i="3"/>
  <c r="F485" i="3"/>
  <c r="AB485" i="3" s="1"/>
  <c r="AQ484" i="3"/>
  <c r="L482" i="3"/>
  <c r="U479" i="3"/>
  <c r="V479" i="3" s="1"/>
  <c r="AD479" i="3" s="1"/>
  <c r="AF483" i="3"/>
  <c r="AG483" i="3"/>
  <c r="O480" i="3"/>
  <c r="R480" i="3" s="1"/>
  <c r="Z480" i="3" s="1"/>
  <c r="AH488" i="8"/>
  <c r="AJ488" i="8"/>
  <c r="AK488" i="8"/>
  <c r="AL488" i="8"/>
  <c r="AM488" i="8"/>
  <c r="AN488" i="8"/>
  <c r="AP488" i="8"/>
  <c r="AQ488" i="8"/>
  <c r="AR488" i="8"/>
  <c r="AI488" i="8"/>
  <c r="AS488" i="8"/>
  <c r="AV488" i="8" s="1"/>
  <c r="AG485" i="8"/>
  <c r="AC485" i="8"/>
  <c r="AD485" i="8" s="1"/>
  <c r="Z485" i="8"/>
  <c r="AF485" i="8"/>
  <c r="AT485" i="8" s="1"/>
  <c r="AU485" i="8" s="1"/>
  <c r="O488" i="8"/>
  <c r="V486" i="8"/>
  <c r="X486" i="8" s="1"/>
  <c r="B494" i="8"/>
  <c r="U487" i="8"/>
  <c r="AO487" i="8" s="1"/>
  <c r="P487" i="8"/>
  <c r="R487" i="8"/>
  <c r="Q487" i="8"/>
  <c r="S487" i="8"/>
  <c r="K489" i="8"/>
  <c r="L489" i="8" s="1"/>
  <c r="G489" i="8" s="1"/>
  <c r="H489" i="8" s="1"/>
  <c r="N489" i="8"/>
  <c r="D491" i="8"/>
  <c r="J490" i="8"/>
  <c r="F491" i="8"/>
  <c r="A991" i="9"/>
  <c r="C990" i="9"/>
  <c r="D990" i="9" s="1"/>
  <c r="E990" i="9"/>
  <c r="F990" i="9" s="1"/>
  <c r="G989" i="9"/>
  <c r="N987" i="9"/>
  <c r="N988" i="9"/>
  <c r="I484" i="3" l="1"/>
  <c r="AI484" i="3"/>
  <c r="V477" i="3"/>
  <c r="AD477" i="3" s="1"/>
  <c r="N482" i="3"/>
  <c r="M482" i="3"/>
  <c r="AJ477" i="3"/>
  <c r="T478" i="3"/>
  <c r="U478" i="3"/>
  <c r="AC480" i="3"/>
  <c r="AH483" i="3"/>
  <c r="AJ479" i="3"/>
  <c r="O481" i="3"/>
  <c r="R481" i="3" s="1"/>
  <c r="Z481" i="3" s="1"/>
  <c r="W480" i="3"/>
  <c r="S480" i="3"/>
  <c r="T480" i="3" s="1"/>
  <c r="L483" i="3"/>
  <c r="AQ485" i="3"/>
  <c r="AE485" i="3"/>
  <c r="AN485" i="3"/>
  <c r="AO485" i="3" s="1"/>
  <c r="F486" i="3"/>
  <c r="AB486" i="3" s="1"/>
  <c r="H485" i="3"/>
  <c r="AG484" i="3"/>
  <c r="AF484" i="3"/>
  <c r="AM489" i="8"/>
  <c r="AN489" i="8"/>
  <c r="AQ489" i="8"/>
  <c r="AK489" i="8"/>
  <c r="AL489" i="8"/>
  <c r="AP489" i="8"/>
  <c r="AH489" i="8"/>
  <c r="AI489" i="8"/>
  <c r="AJ489" i="8"/>
  <c r="AR489" i="8"/>
  <c r="Q488" i="8"/>
  <c r="R488" i="8"/>
  <c r="P488" i="8"/>
  <c r="S488" i="8"/>
  <c r="U488" i="8"/>
  <c r="AO488" i="8" s="1"/>
  <c r="D492" i="8"/>
  <c r="J491" i="8"/>
  <c r="AS489" i="8"/>
  <c r="AV489" i="8"/>
  <c r="V487" i="8"/>
  <c r="X487" i="8" s="1"/>
  <c r="K490" i="8"/>
  <c r="L490" i="8" s="1"/>
  <c r="G490" i="8" s="1"/>
  <c r="H490" i="8" s="1"/>
  <c r="N490" i="8"/>
  <c r="O489" i="8"/>
  <c r="F492" i="8"/>
  <c r="I989" i="9"/>
  <c r="J989" i="9" s="1"/>
  <c r="K989" i="9"/>
  <c r="L989" i="9" s="1"/>
  <c r="O988" i="9"/>
  <c r="Q988" i="9" s="1"/>
  <c r="P988" i="9"/>
  <c r="R988" i="9" s="1"/>
  <c r="O987" i="9"/>
  <c r="Q987" i="9" s="1"/>
  <c r="P987" i="9"/>
  <c r="R987" i="9" s="1"/>
  <c r="G990" i="9"/>
  <c r="E991" i="9"/>
  <c r="F991" i="9" s="1"/>
  <c r="A992" i="9"/>
  <c r="C991" i="9"/>
  <c r="D991" i="9" s="1"/>
  <c r="G991" i="9" s="1"/>
  <c r="I485" i="3" l="1"/>
  <c r="AI485" i="3"/>
  <c r="O482" i="3"/>
  <c r="R482" i="3" s="1"/>
  <c r="Z482" i="3" s="1"/>
  <c r="M483" i="3"/>
  <c r="N483" i="3"/>
  <c r="AT477" i="3"/>
  <c r="AP477" i="3"/>
  <c r="AR477" i="3"/>
  <c r="AS477" i="3" s="1"/>
  <c r="V478" i="3"/>
  <c r="AD478" i="3" s="1"/>
  <c r="AC481" i="3"/>
  <c r="AH484" i="3"/>
  <c r="AP479" i="3"/>
  <c r="AT479" i="3"/>
  <c r="U480" i="3"/>
  <c r="V480" i="3" s="1"/>
  <c r="AD480" i="3" s="1"/>
  <c r="AQ486" i="3"/>
  <c r="H486" i="3"/>
  <c r="AE486" i="3"/>
  <c r="F487" i="3"/>
  <c r="AB487" i="3" s="1"/>
  <c r="AN486" i="3"/>
  <c r="AO486" i="3" s="1"/>
  <c r="AG485" i="3"/>
  <c r="AF485" i="3"/>
  <c r="L484" i="3"/>
  <c r="AH490" i="8"/>
  <c r="AI490" i="8"/>
  <c r="AP490" i="8"/>
  <c r="AQ490" i="8"/>
  <c r="AJ490" i="8"/>
  <c r="AK490" i="8"/>
  <c r="AL490" i="8"/>
  <c r="AM490" i="8"/>
  <c r="AN490" i="8"/>
  <c r="AR490" i="8"/>
  <c r="O490" i="8"/>
  <c r="S490" i="8" s="1"/>
  <c r="P489" i="8"/>
  <c r="U489" i="8"/>
  <c r="AO489" i="8" s="1"/>
  <c r="Q489" i="8"/>
  <c r="R489" i="8"/>
  <c r="S489" i="8"/>
  <c r="D493" i="8"/>
  <c r="J492" i="8"/>
  <c r="F493" i="8"/>
  <c r="AS490" i="8"/>
  <c r="AV490" i="8"/>
  <c r="K491" i="8"/>
  <c r="L491" i="8" s="1"/>
  <c r="G491" i="8" s="1"/>
  <c r="H491" i="8" s="1"/>
  <c r="N491" i="8"/>
  <c r="AF486" i="8"/>
  <c r="AT486" i="8" s="1"/>
  <c r="AU486" i="8" s="1"/>
  <c r="Z486" i="8"/>
  <c r="AC486" i="8"/>
  <c r="AD486" i="8" s="1"/>
  <c r="AG486" i="8"/>
  <c r="V488" i="8"/>
  <c r="X488" i="8" s="1"/>
  <c r="K991" i="9"/>
  <c r="L991" i="9" s="1"/>
  <c r="I991" i="9"/>
  <c r="J991" i="9" s="1"/>
  <c r="N991" i="9" s="1"/>
  <c r="C992" i="9"/>
  <c r="D992" i="9" s="1"/>
  <c r="A993" i="9"/>
  <c r="E992" i="9"/>
  <c r="F992" i="9" s="1"/>
  <c r="K990" i="9"/>
  <c r="L990" i="9" s="1"/>
  <c r="I990" i="9"/>
  <c r="J990" i="9" s="1"/>
  <c r="N990" i="9" s="1"/>
  <c r="N989" i="9"/>
  <c r="I486" i="3" l="1"/>
  <c r="AI486" i="3"/>
  <c r="AC482" i="3"/>
  <c r="AH485" i="3"/>
  <c r="N484" i="3"/>
  <c r="M484" i="3"/>
  <c r="S482" i="3"/>
  <c r="T482" i="3" s="1"/>
  <c r="S481" i="3"/>
  <c r="T481" i="3" s="1"/>
  <c r="W482" i="3"/>
  <c r="W481" i="3"/>
  <c r="AJ478" i="3"/>
  <c r="AJ480" i="3"/>
  <c r="O483" i="3"/>
  <c r="R483" i="3" s="1"/>
  <c r="Z483" i="3" s="1"/>
  <c r="AE487" i="3"/>
  <c r="AQ487" i="3"/>
  <c r="F488" i="3"/>
  <c r="AB488" i="3" s="1"/>
  <c r="AN487" i="3"/>
  <c r="AO487" i="3" s="1"/>
  <c r="H487" i="3"/>
  <c r="U482" i="3"/>
  <c r="V482" i="3" s="1"/>
  <c r="AD482" i="3" s="1"/>
  <c r="L485" i="3"/>
  <c r="AG486" i="3"/>
  <c r="AF486" i="3"/>
  <c r="R490" i="8"/>
  <c r="Q490" i="8"/>
  <c r="U490" i="8"/>
  <c r="AO490" i="8" s="1"/>
  <c r="P490" i="8"/>
  <c r="AK491" i="8"/>
  <c r="AL491" i="8"/>
  <c r="AQ491" i="8"/>
  <c r="AR491" i="8"/>
  <c r="AH491" i="8"/>
  <c r="AI491" i="8"/>
  <c r="AJ491" i="8"/>
  <c r="AM491" i="8"/>
  <c r="AN491" i="8"/>
  <c r="AP491" i="8"/>
  <c r="AF487" i="8"/>
  <c r="AT487" i="8" s="1"/>
  <c r="AU487" i="8" s="1"/>
  <c r="AG487" i="8"/>
  <c r="Z487" i="8"/>
  <c r="AC487" i="8"/>
  <c r="AD487" i="8" s="1"/>
  <c r="F494" i="8"/>
  <c r="O491" i="8"/>
  <c r="K492" i="8"/>
  <c r="L492" i="8" s="1"/>
  <c r="G492" i="8" s="1"/>
  <c r="H492" i="8" s="1"/>
  <c r="N492" i="8"/>
  <c r="D494" i="8"/>
  <c r="J493" i="8"/>
  <c r="V489" i="8"/>
  <c r="X489" i="8" s="1"/>
  <c r="V490" i="8"/>
  <c r="X490" i="8" s="1"/>
  <c r="AS491" i="8"/>
  <c r="AV491" i="8" s="1"/>
  <c r="O989" i="9"/>
  <c r="Q989" i="9" s="1"/>
  <c r="P989" i="9"/>
  <c r="R989" i="9" s="1"/>
  <c r="A994" i="9"/>
  <c r="C993" i="9"/>
  <c r="D993" i="9" s="1"/>
  <c r="E993" i="9"/>
  <c r="F993" i="9" s="1"/>
  <c r="P990" i="9"/>
  <c r="R990" i="9" s="1"/>
  <c r="O990" i="9"/>
  <c r="Q990" i="9" s="1"/>
  <c r="G992" i="9"/>
  <c r="O991" i="9"/>
  <c r="Q991" i="9" s="1"/>
  <c r="P991" i="9"/>
  <c r="R991" i="9" s="1"/>
  <c r="I487" i="3" l="1"/>
  <c r="AI487" i="3"/>
  <c r="U481" i="3"/>
  <c r="V481" i="3" s="1"/>
  <c r="AD481" i="3" s="1"/>
  <c r="M485" i="3"/>
  <c r="N485" i="3"/>
  <c r="AP478" i="3"/>
  <c r="AT478" i="3"/>
  <c r="AR478" i="3"/>
  <c r="AS478" i="3" s="1"/>
  <c r="AR479" i="3"/>
  <c r="AS479" i="3" s="1"/>
  <c r="AC483" i="3"/>
  <c r="AJ481" i="3"/>
  <c r="O484" i="3"/>
  <c r="R484" i="3" s="1"/>
  <c r="Z484" i="3" s="1"/>
  <c r="AR480" i="3"/>
  <c r="AS480" i="3" s="1"/>
  <c r="AT480" i="3"/>
  <c r="AP480" i="3"/>
  <c r="AJ482" i="3"/>
  <c r="AH486" i="3"/>
  <c r="L486" i="3"/>
  <c r="AF487" i="3"/>
  <c r="AG487" i="3"/>
  <c r="AN488" i="3"/>
  <c r="AO488" i="3" s="1"/>
  <c r="H488" i="3"/>
  <c r="AE488" i="3"/>
  <c r="AQ488" i="3"/>
  <c r="F489" i="3"/>
  <c r="AB489" i="3" s="1"/>
  <c r="S483" i="3"/>
  <c r="T483" i="3" s="1"/>
  <c r="W483" i="3"/>
  <c r="AH492" i="8"/>
  <c r="AI492" i="8"/>
  <c r="AJ492" i="8"/>
  <c r="AK492" i="8"/>
  <c r="AR492" i="8"/>
  <c r="AL492" i="8"/>
  <c r="AQ492" i="8"/>
  <c r="AM492" i="8"/>
  <c r="AN492" i="8"/>
  <c r="AP492" i="8"/>
  <c r="J494" i="8"/>
  <c r="N494" i="8" s="1"/>
  <c r="AS492" i="8"/>
  <c r="AV492" i="8" s="1"/>
  <c r="K494" i="8"/>
  <c r="L494" i="8" s="1"/>
  <c r="G494" i="8" s="1"/>
  <c r="H494" i="8" s="1"/>
  <c r="O492" i="8"/>
  <c r="U491" i="8"/>
  <c r="AO491" i="8" s="1"/>
  <c r="R491" i="8"/>
  <c r="S491" i="8"/>
  <c r="P491" i="8"/>
  <c r="Q491" i="8"/>
  <c r="AF488" i="8"/>
  <c r="AT488" i="8" s="1"/>
  <c r="AU488" i="8" s="1"/>
  <c r="Z488" i="8"/>
  <c r="AG488" i="8"/>
  <c r="AC488" i="8"/>
  <c r="AD488" i="8" s="1"/>
  <c r="K493" i="8"/>
  <c r="L493" i="8" s="1"/>
  <c r="G493" i="8" s="1"/>
  <c r="H493" i="8" s="1"/>
  <c r="N493" i="8"/>
  <c r="I992" i="9"/>
  <c r="J992" i="9" s="1"/>
  <c r="K992" i="9"/>
  <c r="L992" i="9" s="1"/>
  <c r="C994" i="9"/>
  <c r="D994" i="9" s="1"/>
  <c r="E994" i="9"/>
  <c r="F994" i="9" s="1"/>
  <c r="A995" i="9"/>
  <c r="G993" i="9"/>
  <c r="I488" i="3" l="1"/>
  <c r="AI488" i="3"/>
  <c r="M486" i="3"/>
  <c r="N486" i="3"/>
  <c r="AP481" i="3"/>
  <c r="AT481" i="3"/>
  <c r="AR481" i="3"/>
  <c r="AS481" i="3" s="1"/>
  <c r="AH487" i="3"/>
  <c r="AT482" i="3"/>
  <c r="AP482" i="3"/>
  <c r="AR482" i="3"/>
  <c r="AS482" i="3" s="1"/>
  <c r="L487" i="3"/>
  <c r="U483" i="3"/>
  <c r="V483" i="3" s="1"/>
  <c r="AD483" i="3" s="1"/>
  <c r="H489" i="3"/>
  <c r="AN489" i="3"/>
  <c r="AO489" i="3" s="1"/>
  <c r="AQ489" i="3"/>
  <c r="AE489" i="3"/>
  <c r="F490" i="3"/>
  <c r="AB490" i="3" s="1"/>
  <c r="AF488" i="3"/>
  <c r="AG488" i="3"/>
  <c r="O485" i="3"/>
  <c r="R485" i="3" s="1"/>
  <c r="Z485" i="3" s="1"/>
  <c r="AR494" i="8"/>
  <c r="AK494" i="8"/>
  <c r="AL494" i="8"/>
  <c r="AM494" i="8"/>
  <c r="AN494" i="8"/>
  <c r="AH494" i="8"/>
  <c r="AI494" i="8"/>
  <c r="AP494" i="8"/>
  <c r="AQ494" i="8"/>
  <c r="AJ494" i="8"/>
  <c r="AI493" i="8"/>
  <c r="AJ493" i="8"/>
  <c r="AM493" i="8"/>
  <c r="AP493" i="8"/>
  <c r="AH493" i="8"/>
  <c r="AK493" i="8"/>
  <c r="AN493" i="8"/>
  <c r="AQ493" i="8"/>
  <c r="AR493" i="8"/>
  <c r="AL493" i="8"/>
  <c r="O494" i="8"/>
  <c r="Q494" i="8" s="1"/>
  <c r="U494" i="8"/>
  <c r="AO494" i="8" s="1"/>
  <c r="S494" i="8"/>
  <c r="P494" i="8"/>
  <c r="R494" i="8"/>
  <c r="V491" i="8"/>
  <c r="X491" i="8" s="1"/>
  <c r="O493" i="8"/>
  <c r="AS493" i="8"/>
  <c r="AV493" i="8"/>
  <c r="AC490" i="8"/>
  <c r="AD490" i="8" s="1"/>
  <c r="AF490" i="8"/>
  <c r="AT490" i="8" s="1"/>
  <c r="AU490" i="8" s="1"/>
  <c r="Z490" i="8"/>
  <c r="AG490" i="8"/>
  <c r="AS494" i="8"/>
  <c r="AV494" i="8" s="1"/>
  <c r="R492" i="8"/>
  <c r="P492" i="8"/>
  <c r="Q492" i="8"/>
  <c r="S492" i="8"/>
  <c r="U492" i="8"/>
  <c r="AO492" i="8" s="1"/>
  <c r="AF489" i="8"/>
  <c r="AT489" i="8" s="1"/>
  <c r="AU489" i="8" s="1"/>
  <c r="AC489" i="8"/>
  <c r="AD489" i="8" s="1"/>
  <c r="Z489" i="8"/>
  <c r="AG489" i="8"/>
  <c r="K993" i="9"/>
  <c r="L993" i="9" s="1"/>
  <c r="I993" i="9"/>
  <c r="J993" i="9" s="1"/>
  <c r="N993" i="9" s="1"/>
  <c r="C995" i="9"/>
  <c r="D995" i="9" s="1"/>
  <c r="E995" i="9"/>
  <c r="F995" i="9" s="1"/>
  <c r="A996" i="9"/>
  <c r="G994" i="9"/>
  <c r="N992" i="9"/>
  <c r="I489" i="3" l="1"/>
  <c r="AI489" i="3"/>
  <c r="N487" i="3"/>
  <c r="M487" i="3"/>
  <c r="AC485" i="3"/>
  <c r="S484" i="3"/>
  <c r="W484" i="3"/>
  <c r="AC484" i="3"/>
  <c r="AH488" i="3"/>
  <c r="O486" i="3"/>
  <c r="R486" i="3" s="1"/>
  <c r="Z486" i="3" s="1"/>
  <c r="AJ483" i="3"/>
  <c r="L488" i="3"/>
  <c r="AF489" i="3"/>
  <c r="AG489" i="3"/>
  <c r="F491" i="3"/>
  <c r="AB491" i="3" s="1"/>
  <c r="H490" i="3"/>
  <c r="AE490" i="3"/>
  <c r="AQ490" i="3"/>
  <c r="AN490" i="3"/>
  <c r="AO490" i="3" s="1"/>
  <c r="V492" i="8"/>
  <c r="X492" i="8" s="1"/>
  <c r="V494" i="8"/>
  <c r="X494" i="8" s="1"/>
  <c r="P493" i="8"/>
  <c r="U493" i="8"/>
  <c r="AO493" i="8" s="1"/>
  <c r="R493" i="8"/>
  <c r="S493" i="8"/>
  <c r="Q493" i="8"/>
  <c r="O992" i="9"/>
  <c r="Q992" i="9" s="1"/>
  <c r="P992" i="9"/>
  <c r="R992" i="9" s="1"/>
  <c r="K994" i="9"/>
  <c r="L994" i="9" s="1"/>
  <c r="I994" i="9"/>
  <c r="J994" i="9" s="1"/>
  <c r="N994" i="9" s="1"/>
  <c r="A997" i="9"/>
  <c r="C996" i="9"/>
  <c r="D996" i="9" s="1"/>
  <c r="E996" i="9"/>
  <c r="F996" i="9" s="1"/>
  <c r="G995" i="9"/>
  <c r="O993" i="9"/>
  <c r="Q993" i="9" s="1"/>
  <c r="P993" i="9"/>
  <c r="R993" i="9" s="1"/>
  <c r="I490" i="3" l="1"/>
  <c r="AI490" i="3"/>
  <c r="O487" i="3"/>
  <c r="R487" i="3" s="1"/>
  <c r="Z487" i="3" s="1"/>
  <c r="N488" i="3"/>
  <c r="M488" i="3"/>
  <c r="S485" i="3"/>
  <c r="T485" i="3" s="1"/>
  <c r="W485" i="3"/>
  <c r="AC486" i="3"/>
  <c r="T484" i="3"/>
  <c r="U484" i="3"/>
  <c r="AC487" i="3"/>
  <c r="AH489" i="3"/>
  <c r="AR483" i="3"/>
  <c r="AS483" i="3" s="1"/>
  <c r="AP483" i="3"/>
  <c r="AT483" i="3"/>
  <c r="AF490" i="3"/>
  <c r="AG490" i="3"/>
  <c r="L489" i="3"/>
  <c r="AQ491" i="3"/>
  <c r="AE491" i="3"/>
  <c r="H491" i="3"/>
  <c r="F492" i="3"/>
  <c r="AB492" i="3" s="1"/>
  <c r="AN491" i="3"/>
  <c r="AO491" i="3" s="1"/>
  <c r="V493" i="8"/>
  <c r="X493" i="8" s="1"/>
  <c r="AF491" i="8"/>
  <c r="AT491" i="8" s="1"/>
  <c r="AU491" i="8" s="1"/>
  <c r="Z491" i="8"/>
  <c r="AG491" i="8"/>
  <c r="AC491" i="8"/>
  <c r="AD491" i="8" s="1"/>
  <c r="K995" i="9"/>
  <c r="L995" i="9" s="1"/>
  <c r="I995" i="9"/>
  <c r="J995" i="9" s="1"/>
  <c r="N995" i="9" s="1"/>
  <c r="G996" i="9"/>
  <c r="A998" i="9"/>
  <c r="C997" i="9"/>
  <c r="D997" i="9" s="1"/>
  <c r="E997" i="9"/>
  <c r="F997" i="9" s="1"/>
  <c r="O994" i="9"/>
  <c r="Q994" i="9" s="1"/>
  <c r="P994" i="9"/>
  <c r="R994" i="9" s="1"/>
  <c r="I491" i="3" l="1"/>
  <c r="AI491" i="3"/>
  <c r="O488" i="3"/>
  <c r="R488" i="3" s="1"/>
  <c r="Z488" i="3" s="1"/>
  <c r="V484" i="3"/>
  <c r="AD484" i="3" s="1"/>
  <c r="N489" i="3"/>
  <c r="M489" i="3"/>
  <c r="U485" i="3"/>
  <c r="V485" i="3" s="1"/>
  <c r="S487" i="3"/>
  <c r="T487" i="3" s="1"/>
  <c r="W487" i="3"/>
  <c r="AJ484" i="3"/>
  <c r="S486" i="3"/>
  <c r="W486" i="3"/>
  <c r="AC488" i="3"/>
  <c r="AH490" i="3"/>
  <c r="U487" i="3"/>
  <c r="V487" i="3" s="1"/>
  <c r="AG491" i="3"/>
  <c r="AF491" i="3"/>
  <c r="H492" i="3"/>
  <c r="F493" i="3"/>
  <c r="AB493" i="3" s="1"/>
  <c r="AN492" i="3"/>
  <c r="AO492" i="3" s="1"/>
  <c r="AQ492" i="3"/>
  <c r="AE492" i="3"/>
  <c r="L490" i="3"/>
  <c r="AC494" i="8"/>
  <c r="AD494" i="8" s="1"/>
  <c r="AF494" i="8"/>
  <c r="AT494" i="8" s="1"/>
  <c r="AU494" i="8" s="1"/>
  <c r="AG494" i="8"/>
  <c r="Z494" i="8"/>
  <c r="AF492" i="8"/>
  <c r="AT492" i="8" s="1"/>
  <c r="AU492" i="8" s="1"/>
  <c r="Z492" i="8"/>
  <c r="AG492" i="8"/>
  <c r="AC492" i="8"/>
  <c r="AD492" i="8" s="1"/>
  <c r="A999" i="9"/>
  <c r="C998" i="9"/>
  <c r="D998" i="9" s="1"/>
  <c r="E998" i="9"/>
  <c r="F998" i="9" s="1"/>
  <c r="G997" i="9"/>
  <c r="K996" i="9"/>
  <c r="L996" i="9" s="1"/>
  <c r="I996" i="9"/>
  <c r="J996" i="9" s="1"/>
  <c r="N996" i="9" s="1"/>
  <c r="O995" i="9"/>
  <c r="Q995" i="9" s="1"/>
  <c r="P995" i="9"/>
  <c r="R995" i="9" s="1"/>
  <c r="I492" i="3" l="1"/>
  <c r="AI492" i="3"/>
  <c r="AD487" i="3"/>
  <c r="AD485" i="3"/>
  <c r="AJ485" i="3" s="1"/>
  <c r="N490" i="3"/>
  <c r="M490" i="3"/>
  <c r="AH491" i="3"/>
  <c r="AT484" i="3"/>
  <c r="AP484" i="3"/>
  <c r="AR484" i="3"/>
  <c r="AS484" i="3" s="1"/>
  <c r="T486" i="3"/>
  <c r="U486" i="3"/>
  <c r="W488" i="3"/>
  <c r="S488" i="3"/>
  <c r="T488" i="3" s="1"/>
  <c r="AJ487" i="3"/>
  <c r="O489" i="3"/>
  <c r="R489" i="3" s="1"/>
  <c r="Z489" i="3" s="1"/>
  <c r="AF492" i="3"/>
  <c r="AG492" i="3"/>
  <c r="AQ493" i="3"/>
  <c r="AN493" i="3"/>
  <c r="AO493" i="3" s="1"/>
  <c r="F494" i="3"/>
  <c r="AB494" i="3" s="1"/>
  <c r="H493" i="3"/>
  <c r="AE493" i="3"/>
  <c r="L491" i="3"/>
  <c r="AG493" i="8"/>
  <c r="AC493" i="8"/>
  <c r="AD493" i="8" s="1"/>
  <c r="Z493" i="8"/>
  <c r="AF493" i="8"/>
  <c r="AT493" i="8" s="1"/>
  <c r="AU493" i="8" s="1"/>
  <c r="O996" i="9"/>
  <c r="Q996" i="9" s="1"/>
  <c r="P996" i="9"/>
  <c r="R996" i="9" s="1"/>
  <c r="K997" i="9"/>
  <c r="L997" i="9" s="1"/>
  <c r="I997" i="9"/>
  <c r="J997" i="9" s="1"/>
  <c r="G998" i="9"/>
  <c r="A1000" i="9"/>
  <c r="E999" i="9"/>
  <c r="F999" i="9" s="1"/>
  <c r="C999" i="9"/>
  <c r="D999" i="9" s="1"/>
  <c r="G999" i="9" s="1"/>
  <c r="I493" i="3" l="1"/>
  <c r="AI493" i="3"/>
  <c r="AR485" i="3"/>
  <c r="AS485" i="3" s="1"/>
  <c r="AP485" i="3"/>
  <c r="AT485" i="3"/>
  <c r="M491" i="3"/>
  <c r="N491" i="3"/>
  <c r="V486" i="3"/>
  <c r="AD486" i="3" s="1"/>
  <c r="AJ486" i="3" s="1"/>
  <c r="U488" i="3"/>
  <c r="V488" i="3" s="1"/>
  <c r="S489" i="3"/>
  <c r="AP487" i="3"/>
  <c r="AT487" i="3"/>
  <c r="O490" i="3"/>
  <c r="AN494" i="3"/>
  <c r="AO494" i="3" s="1"/>
  <c r="H494" i="3"/>
  <c r="AE494" i="3"/>
  <c r="AQ494" i="3"/>
  <c r="F495" i="3"/>
  <c r="AB495" i="3" s="1"/>
  <c r="L492" i="3"/>
  <c r="AF493" i="3"/>
  <c r="AG493" i="3"/>
  <c r="AH492" i="3"/>
  <c r="I999" i="9"/>
  <c r="J999" i="9" s="1"/>
  <c r="K999" i="9"/>
  <c r="L999" i="9" s="1"/>
  <c r="C1000" i="9"/>
  <c r="D1000" i="9" s="1"/>
  <c r="E1000" i="9"/>
  <c r="F1000" i="9" s="1"/>
  <c r="K998" i="9"/>
  <c r="L998" i="9" s="1"/>
  <c r="I998" i="9"/>
  <c r="J998" i="9" s="1"/>
  <c r="N998" i="9" s="1"/>
  <c r="N997" i="9"/>
  <c r="I494" i="3" l="1"/>
  <c r="AI494" i="3"/>
  <c r="AD488" i="3"/>
  <c r="AJ488" i="3" s="1"/>
  <c r="R490" i="3"/>
  <c r="N492" i="3"/>
  <c r="M492" i="3"/>
  <c r="AC489" i="3"/>
  <c r="AP486" i="3"/>
  <c r="AR486" i="3"/>
  <c r="AS486" i="3" s="1"/>
  <c r="AT486" i="3"/>
  <c r="AR487" i="3"/>
  <c r="AS487" i="3" s="1"/>
  <c r="W489" i="3"/>
  <c r="T489" i="3"/>
  <c r="U489" i="3"/>
  <c r="W490" i="3"/>
  <c r="AC490" i="3"/>
  <c r="AH493" i="3"/>
  <c r="L493" i="3"/>
  <c r="AQ495" i="3"/>
  <c r="AN495" i="3"/>
  <c r="F496" i="3"/>
  <c r="AB496" i="3" s="1"/>
  <c r="H495" i="3"/>
  <c r="AE495" i="3"/>
  <c r="AG494" i="3"/>
  <c r="AF494" i="3"/>
  <c r="O491" i="3"/>
  <c r="R491" i="3" s="1"/>
  <c r="Z491" i="3" s="1"/>
  <c r="O997" i="9"/>
  <c r="Q997" i="9" s="1"/>
  <c r="P997" i="9"/>
  <c r="R997" i="9" s="1"/>
  <c r="P998" i="9"/>
  <c r="R998" i="9" s="1"/>
  <c r="O998" i="9"/>
  <c r="Q998" i="9" s="1"/>
  <c r="G1000" i="9"/>
  <c r="N999" i="9"/>
  <c r="O492" i="3" l="1"/>
  <c r="R492" i="3" s="1"/>
  <c r="Z492" i="3" s="1"/>
  <c r="I495" i="3"/>
  <c r="AI495" i="3"/>
  <c r="AR488" i="3"/>
  <c r="AS488" i="3" s="1"/>
  <c r="AP488" i="3"/>
  <c r="AT488" i="3"/>
  <c r="S490" i="3"/>
  <c r="T490" i="3" s="1"/>
  <c r="Z490" i="3"/>
  <c r="N493" i="3"/>
  <c r="M493" i="3"/>
  <c r="AH494" i="3"/>
  <c r="V489" i="3"/>
  <c r="AC491" i="3"/>
  <c r="AC492" i="3"/>
  <c r="W491" i="3"/>
  <c r="S491" i="3"/>
  <c r="T491" i="3" s="1"/>
  <c r="AF495" i="3"/>
  <c r="AG495" i="3"/>
  <c r="W492" i="3"/>
  <c r="S492" i="3"/>
  <c r="T492" i="3" s="1"/>
  <c r="L494" i="3"/>
  <c r="AN496" i="3"/>
  <c r="AO496" i="3" s="1"/>
  <c r="H496" i="3"/>
  <c r="F497" i="3"/>
  <c r="AB497" i="3" s="1"/>
  <c r="AQ496" i="3"/>
  <c r="AE496" i="3"/>
  <c r="AO495" i="3"/>
  <c r="AK16" i="8"/>
  <c r="AL16" i="8"/>
  <c r="AK17" i="8"/>
  <c r="AL17" i="8"/>
  <c r="AK18" i="8"/>
  <c r="AL18" i="8"/>
  <c r="AK20" i="8"/>
  <c r="AK21" i="8"/>
  <c r="AL20" i="8"/>
  <c r="AK19" i="8"/>
  <c r="AL19" i="8"/>
  <c r="AL21" i="8"/>
  <c r="AK22" i="8"/>
  <c r="AL22" i="8"/>
  <c r="AK24" i="8"/>
  <c r="AL24" i="8"/>
  <c r="AK25" i="8"/>
  <c r="AK23" i="8"/>
  <c r="AL23" i="8"/>
  <c r="AL25" i="8"/>
  <c r="AK27" i="8"/>
  <c r="AK26" i="8"/>
  <c r="AL27" i="8"/>
  <c r="AL26" i="8"/>
  <c r="AK28" i="8"/>
  <c r="AK29" i="8"/>
  <c r="AL28" i="8"/>
  <c r="AL29" i="8"/>
  <c r="AK31" i="8"/>
  <c r="AL31" i="8"/>
  <c r="AK30" i="8"/>
  <c r="AL30" i="8"/>
  <c r="AK33" i="8"/>
  <c r="AK32" i="8"/>
  <c r="AL32" i="8"/>
  <c r="AL33" i="8"/>
  <c r="AK9" i="8"/>
  <c r="AL34" i="8"/>
  <c r="AL9" i="8"/>
  <c r="AK34" i="8"/>
  <c r="AK11" i="8"/>
  <c r="AK10" i="8"/>
  <c r="AL11" i="8"/>
  <c r="AL10" i="8"/>
  <c r="AK12" i="8"/>
  <c r="AL12" i="8"/>
  <c r="AK13" i="8"/>
  <c r="AL13" i="8"/>
  <c r="AK14" i="8"/>
  <c r="AL14" i="8"/>
  <c r="AK15" i="8"/>
  <c r="AL15" i="8"/>
  <c r="AA98" i="8"/>
  <c r="AA12" i="8"/>
  <c r="AA55" i="8"/>
  <c r="AA65" i="8"/>
  <c r="AA74" i="8"/>
  <c r="Y28" i="8"/>
  <c r="AA14" i="8"/>
  <c r="AA45" i="8"/>
  <c r="AA64" i="8"/>
  <c r="AA75" i="8"/>
  <c r="Y17" i="8"/>
  <c r="Y40" i="8"/>
  <c r="Y29" i="8"/>
  <c r="Y47" i="8"/>
  <c r="AA37" i="8"/>
  <c r="AA10" i="8"/>
  <c r="AA29" i="8"/>
  <c r="AA38" i="8"/>
  <c r="AA82" i="8"/>
  <c r="AA46" i="8"/>
  <c r="AA56" i="8"/>
  <c r="AA76" i="8"/>
  <c r="AA81" i="8"/>
  <c r="AA87" i="8"/>
  <c r="Y39" i="8"/>
  <c r="Y56" i="8"/>
  <c r="Y19" i="8"/>
  <c r="Y48" i="8"/>
  <c r="Y57" i="8"/>
  <c r="AA95" i="8"/>
  <c r="AA48" i="8"/>
  <c r="Y9" i="8"/>
  <c r="Y30" i="8"/>
  <c r="Y50" i="8"/>
  <c r="Y22" i="8"/>
  <c r="AA85" i="8"/>
  <c r="Y98" i="8"/>
  <c r="AA9" i="8"/>
  <c r="AA30" i="8"/>
  <c r="AA28" i="8"/>
  <c r="AA67" i="8"/>
  <c r="AA86" i="8"/>
  <c r="AA57" i="8"/>
  <c r="AA77" i="8"/>
  <c r="Y31" i="8"/>
  <c r="Y58" i="8"/>
  <c r="AA40" i="8"/>
  <c r="AA18" i="8"/>
  <c r="AA69" i="8"/>
  <c r="Y33" i="8"/>
  <c r="Y37" i="8"/>
  <c r="AA53" i="8"/>
  <c r="AA15" i="8"/>
  <c r="AA31" i="8"/>
  <c r="AA41" i="8"/>
  <c r="Y18" i="8"/>
  <c r="AA58" i="8"/>
  <c r="Y96" i="8"/>
  <c r="AN96" i="8" s="1"/>
  <c r="AA73" i="8"/>
  <c r="AA11" i="8"/>
  <c r="AA16" i="8"/>
  <c r="AA32" i="8"/>
  <c r="AA49" i="8"/>
  <c r="AA68" i="8"/>
  <c r="Y46" i="8"/>
  <c r="Y42" i="8"/>
  <c r="Y51" i="8"/>
  <c r="Y11" i="8"/>
  <c r="AA27" i="8"/>
  <c r="AA54" i="8"/>
  <c r="AA66" i="8"/>
  <c r="AA89" i="8"/>
  <c r="Y95" i="8"/>
  <c r="AN95" i="8" s="1"/>
  <c r="AA91" i="8"/>
  <c r="AA17" i="8"/>
  <c r="AA60" i="8"/>
  <c r="AA78" i="8"/>
  <c r="Y21" i="8"/>
  <c r="Y34" i="8"/>
  <c r="Y41" i="8"/>
  <c r="Y49" i="8"/>
  <c r="AA20" i="8"/>
  <c r="AA33" i="8"/>
  <c r="AA47" i="8"/>
  <c r="AA79" i="8"/>
  <c r="AA83" i="8"/>
  <c r="Y32" i="8"/>
  <c r="Y14" i="8"/>
  <c r="Y38" i="8"/>
  <c r="Y24" i="8"/>
  <c r="Y44" i="8"/>
  <c r="AA63" i="8"/>
  <c r="AA26" i="8"/>
  <c r="AA44" i="8"/>
  <c r="AA19" i="8"/>
  <c r="AA35" i="8"/>
  <c r="AA39" i="8"/>
  <c r="AA50" i="8"/>
  <c r="AA59" i="8"/>
  <c r="AA70" i="8"/>
  <c r="Y20" i="8"/>
  <c r="AA90" i="8"/>
  <c r="AA96" i="8"/>
  <c r="Y16" i="8"/>
  <c r="Y26" i="8"/>
  <c r="Y43" i="8"/>
  <c r="Y10" i="8"/>
  <c r="Y27" i="8"/>
  <c r="AA21" i="8"/>
  <c r="Y35" i="8"/>
  <c r="AA62" i="8"/>
  <c r="Y45" i="8"/>
  <c r="Y97" i="8"/>
  <c r="AN97" i="8" s="1"/>
  <c r="AA22" i="8"/>
  <c r="AA42" i="8"/>
  <c r="AA51" i="8"/>
  <c r="AA61" i="8"/>
  <c r="AA72" i="8"/>
  <c r="AA80" i="8"/>
  <c r="Y25" i="8"/>
  <c r="Y36" i="8"/>
  <c r="AA92" i="8"/>
  <c r="AA23" i="8"/>
  <c r="AA34" i="8"/>
  <c r="AA43" i="8"/>
  <c r="Y12" i="8"/>
  <c r="Y13" i="8"/>
  <c r="AA71" i="8"/>
  <c r="Y15" i="8"/>
  <c r="Y23" i="8"/>
  <c r="AA88" i="8"/>
  <c r="AA97" i="8"/>
  <c r="AA84" i="8"/>
  <c r="AA13" i="8"/>
  <c r="AA24" i="8"/>
  <c r="AA36" i="8"/>
  <c r="AA52" i="8"/>
  <c r="AA25" i="8"/>
  <c r="AA99" i="8"/>
  <c r="Y52" i="8"/>
  <c r="Y53" i="8"/>
  <c r="AA93" i="8"/>
  <c r="Y60" i="8"/>
  <c r="Y61" i="8"/>
  <c r="AA94" i="8"/>
  <c r="Y54" i="8"/>
  <c r="Y59" i="8"/>
  <c r="Y55" i="8"/>
  <c r="Y64" i="8"/>
  <c r="Y99" i="8"/>
  <c r="Y66" i="8"/>
  <c r="Y63" i="8"/>
  <c r="Y68" i="8"/>
  <c r="Y62" i="8"/>
  <c r="Y65" i="8"/>
  <c r="Y67" i="8"/>
  <c r="Y100" i="8"/>
  <c r="AN100" i="8" s="1"/>
  <c r="AA100" i="8"/>
  <c r="Y102" i="8"/>
  <c r="AN102" i="8" s="1"/>
  <c r="Y74" i="8"/>
  <c r="AA102" i="8"/>
  <c r="AA101" i="8"/>
  <c r="Y101" i="8"/>
  <c r="AN101" i="8" s="1"/>
  <c r="Y70" i="8"/>
  <c r="Y73" i="8"/>
  <c r="Y71" i="8"/>
  <c r="Y72" i="8"/>
  <c r="Y69" i="8"/>
  <c r="AA103" i="8"/>
  <c r="Y103" i="8"/>
  <c r="AN103" i="8" s="1"/>
  <c r="Y104" i="8"/>
  <c r="AN104" i="8" s="1"/>
  <c r="Y76" i="8"/>
  <c r="AN76" i="8" s="1"/>
  <c r="AO76" i="8" s="1"/>
  <c r="Y77" i="8"/>
  <c r="AN77" i="8" s="1"/>
  <c r="AO77" i="8" s="1"/>
  <c r="Y75" i="8"/>
  <c r="AN75" i="8" s="1"/>
  <c r="AO75" i="8" s="1"/>
  <c r="AA104" i="8"/>
  <c r="AA105" i="8"/>
  <c r="Y83" i="8"/>
  <c r="AN83" i="8" s="1"/>
  <c r="AO83" i="8" s="1"/>
  <c r="Y79" i="8"/>
  <c r="AN79" i="8" s="1"/>
  <c r="AO79" i="8" s="1"/>
  <c r="Y80" i="8"/>
  <c r="AN80" i="8" s="1"/>
  <c r="AO80" i="8" s="1"/>
  <c r="Y82" i="8"/>
  <c r="AN82" i="8" s="1"/>
  <c r="AO82" i="8" s="1"/>
  <c r="Y84" i="8"/>
  <c r="AN84" i="8" s="1"/>
  <c r="AO84" i="8" s="1"/>
  <c r="Y78" i="8"/>
  <c r="AN78" i="8" s="1"/>
  <c r="AO78" i="8" s="1"/>
  <c r="Y81" i="8"/>
  <c r="AN81" i="8" s="1"/>
  <c r="AO81" i="8" s="1"/>
  <c r="Y105" i="8"/>
  <c r="Y106" i="8"/>
  <c r="AN106" i="8" s="1"/>
  <c r="Y85" i="8"/>
  <c r="AN85" i="8" s="1"/>
  <c r="AO85" i="8" s="1"/>
  <c r="AA106" i="8"/>
  <c r="Y86" i="8"/>
  <c r="AN86" i="8" s="1"/>
  <c r="AO86" i="8" s="1"/>
  <c r="Y87" i="8"/>
  <c r="AN87" i="8" s="1"/>
  <c r="AO87" i="8" s="1"/>
  <c r="AA108" i="8"/>
  <c r="AA107" i="8"/>
  <c r="Y89" i="8"/>
  <c r="AN89" i="8" s="1"/>
  <c r="AO89" i="8" s="1"/>
  <c r="Y107" i="8"/>
  <c r="AC107" i="8" s="1"/>
  <c r="Y88" i="8"/>
  <c r="AN88" i="8" s="1"/>
  <c r="AO88" i="8" s="1"/>
  <c r="Y108" i="8"/>
  <c r="AN108" i="8" s="1"/>
  <c r="Y90" i="8"/>
  <c r="AN90" i="8" s="1"/>
  <c r="AO90" i="8" s="1"/>
  <c r="Y94" i="8"/>
  <c r="AN94" i="8" s="1"/>
  <c r="Y110" i="8"/>
  <c r="AN110" i="8" s="1"/>
  <c r="AA110" i="8"/>
  <c r="Y92" i="8"/>
  <c r="AN92" i="8" s="1"/>
  <c r="AO92" i="8" s="1"/>
  <c r="Y109" i="8"/>
  <c r="AF109" i="8" s="1"/>
  <c r="AT109" i="8" s="1"/>
  <c r="Y91" i="8"/>
  <c r="AN91" i="8" s="1"/>
  <c r="AO91" i="8" s="1"/>
  <c r="AA109" i="8"/>
  <c r="Y93" i="8"/>
  <c r="AN93" i="8" s="1"/>
  <c r="AO93" i="8" s="1"/>
  <c r="Y111" i="8"/>
  <c r="AN111" i="8" s="1"/>
  <c r="AA111" i="8"/>
  <c r="Y112" i="8"/>
  <c r="AN112" i="8" s="1"/>
  <c r="AA112" i="8"/>
  <c r="AA114" i="8"/>
  <c r="AA113" i="8"/>
  <c r="Y113" i="8"/>
  <c r="Y114" i="8"/>
  <c r="Y115" i="8"/>
  <c r="AC115" i="8" s="1"/>
  <c r="AA115" i="8"/>
  <c r="Y116" i="8"/>
  <c r="Z116" i="8" s="1"/>
  <c r="AA117" i="8"/>
  <c r="AA116" i="8"/>
  <c r="AA118" i="8"/>
  <c r="Y118" i="8"/>
  <c r="Y117" i="8"/>
  <c r="AG117" i="8" s="1"/>
  <c r="Y119" i="8"/>
  <c r="AA120" i="8"/>
  <c r="AA119" i="8"/>
  <c r="Y120" i="8"/>
  <c r="Y121" i="8"/>
  <c r="AA121" i="8"/>
  <c r="Y122" i="8"/>
  <c r="AA122" i="8"/>
  <c r="Y123" i="8"/>
  <c r="AG123" i="8" s="1"/>
  <c r="AA124" i="8"/>
  <c r="Y124" i="8"/>
  <c r="AA123" i="8"/>
  <c r="AA125" i="8"/>
  <c r="Y125" i="8"/>
  <c r="Y126" i="8"/>
  <c r="AC126" i="8" s="1"/>
  <c r="AA126" i="8"/>
  <c r="AA127" i="8"/>
  <c r="Y127" i="8"/>
  <c r="AC127" i="8" s="1"/>
  <c r="AA128" i="8"/>
  <c r="Y129" i="8"/>
  <c r="Y128" i="8"/>
  <c r="AA129" i="8"/>
  <c r="Y131" i="8"/>
  <c r="AA130" i="8"/>
  <c r="AA131" i="8"/>
  <c r="Y130" i="8"/>
  <c r="Y132" i="8"/>
  <c r="AG132" i="8" s="1"/>
  <c r="AA132" i="8"/>
  <c r="Y133" i="8"/>
  <c r="AA133" i="8"/>
  <c r="Y134" i="8"/>
  <c r="AA134" i="8"/>
  <c r="AA135" i="8"/>
  <c r="Y135" i="8"/>
  <c r="AG135" i="8" s="1"/>
  <c r="Y137" i="8"/>
  <c r="AA137" i="8"/>
  <c r="Y136" i="8"/>
  <c r="AA136" i="8"/>
  <c r="AA139" i="8"/>
  <c r="Y139" i="8"/>
  <c r="Z139" i="8" s="1"/>
  <c r="Y138" i="8"/>
  <c r="AG138" i="8" s="1"/>
  <c r="AA138" i="8"/>
  <c r="AA140" i="8"/>
  <c r="Y140" i="8"/>
  <c r="AG140" i="8" s="1"/>
  <c r="AA141" i="8"/>
  <c r="Y141" i="8"/>
  <c r="Y142" i="8"/>
  <c r="AG142" i="8" s="1"/>
  <c r="AA142" i="8"/>
  <c r="Y143" i="8"/>
  <c r="AA143" i="8"/>
  <c r="Y145" i="8"/>
  <c r="Y144" i="8"/>
  <c r="AA145" i="8"/>
  <c r="AA144" i="8"/>
  <c r="Y146" i="8"/>
  <c r="AA147" i="8"/>
  <c r="AA146" i="8"/>
  <c r="Y147" i="8"/>
  <c r="Y148" i="8"/>
  <c r="AA148" i="8"/>
  <c r="AA149" i="8"/>
  <c r="Y149" i="8"/>
  <c r="Y150" i="8"/>
  <c r="AA150" i="8"/>
  <c r="AA151" i="8"/>
  <c r="Y151" i="8"/>
  <c r="Y152" i="8"/>
  <c r="AA152" i="8"/>
  <c r="Y154" i="8"/>
  <c r="Y153" i="8"/>
  <c r="AA153" i="8"/>
  <c r="AA154" i="8"/>
  <c r="AA155" i="8"/>
  <c r="Y155" i="8"/>
  <c r="AA156" i="8"/>
  <c r="Y156" i="8"/>
  <c r="AA157" i="8"/>
  <c r="Y157" i="8"/>
  <c r="Y158" i="8"/>
  <c r="AA158" i="8"/>
  <c r="Y159" i="8"/>
  <c r="AA159" i="8"/>
  <c r="Y161" i="8"/>
  <c r="Y162" i="8"/>
  <c r="AA161" i="8"/>
  <c r="AA160" i="8"/>
  <c r="AA162" i="8"/>
  <c r="Y160" i="8"/>
  <c r="Y163" i="8"/>
  <c r="AA163" i="8"/>
  <c r="AA164" i="8"/>
  <c r="Y164" i="8"/>
  <c r="AA165" i="8"/>
  <c r="Y165" i="8"/>
  <c r="AA166" i="8"/>
  <c r="AA167" i="8"/>
  <c r="Y166" i="8"/>
  <c r="Y167" i="8"/>
  <c r="AA168" i="8"/>
  <c r="Y168" i="8"/>
  <c r="AA169" i="8"/>
  <c r="Y169" i="8"/>
  <c r="AC169" i="8" s="1"/>
  <c r="AA170" i="8"/>
  <c r="Y170" i="8"/>
  <c r="AA171" i="8"/>
  <c r="Y171" i="8"/>
  <c r="AA174" i="8"/>
  <c r="AA172" i="8"/>
  <c r="Y172" i="8"/>
  <c r="Y174" i="8"/>
  <c r="AA173" i="8"/>
  <c r="Y173" i="8"/>
  <c r="Z173" i="8" s="1"/>
  <c r="AA175" i="8"/>
  <c r="Y175" i="8"/>
  <c r="Y176" i="8"/>
  <c r="AA177" i="8"/>
  <c r="AA176" i="8"/>
  <c r="Y177" i="8"/>
  <c r="AA178" i="8"/>
  <c r="Y178" i="8"/>
  <c r="AA180" i="8"/>
  <c r="Y180" i="8"/>
  <c r="AA179" i="8"/>
  <c r="Y179" i="8"/>
  <c r="Y182" i="8"/>
  <c r="AA181" i="8"/>
  <c r="AA182" i="8"/>
  <c r="Y181" i="8"/>
  <c r="AA183" i="8"/>
  <c r="Y183" i="8"/>
  <c r="Y184" i="8"/>
  <c r="AA184" i="8"/>
  <c r="Y185" i="8"/>
  <c r="AA185" i="8"/>
  <c r="Y186" i="8"/>
  <c r="AA186" i="8"/>
  <c r="Y187" i="8"/>
  <c r="AA187" i="8"/>
  <c r="AA188" i="8"/>
  <c r="Y188" i="8"/>
  <c r="AA189" i="8"/>
  <c r="Y189" i="8"/>
  <c r="AA190" i="8"/>
  <c r="Y190" i="8"/>
  <c r="Y191" i="8"/>
  <c r="AA191" i="8"/>
  <c r="AA192" i="8"/>
  <c r="Y192" i="8"/>
  <c r="AA193" i="8"/>
  <c r="Y193" i="8"/>
  <c r="Y194" i="8"/>
  <c r="AA194" i="8"/>
  <c r="AA195" i="8"/>
  <c r="Y195" i="8"/>
  <c r="Y196" i="8"/>
  <c r="AA196" i="8"/>
  <c r="AA197" i="8"/>
  <c r="Y197" i="8"/>
  <c r="AA198" i="8"/>
  <c r="Y198" i="8"/>
  <c r="AA199" i="8"/>
  <c r="Y199" i="8"/>
  <c r="Y200" i="8"/>
  <c r="AA200" i="8"/>
  <c r="Y201" i="8"/>
  <c r="AA201" i="8"/>
  <c r="Y202" i="8"/>
  <c r="AA202" i="8"/>
  <c r="AA203" i="8"/>
  <c r="Y204" i="8"/>
  <c r="AA204" i="8"/>
  <c r="Y203" i="8"/>
  <c r="AC203" i="8" s="1"/>
  <c r="Y205" i="8"/>
  <c r="AA205" i="8"/>
  <c r="AA207" i="8"/>
  <c r="Y207" i="8"/>
  <c r="Y206" i="8"/>
  <c r="AA208" i="8"/>
  <c r="AA206" i="8"/>
  <c r="Y208" i="8"/>
  <c r="Y209" i="8"/>
  <c r="AA209" i="8"/>
  <c r="Y210" i="8"/>
  <c r="AA210" i="8"/>
  <c r="AA211" i="8"/>
  <c r="Y211" i="8"/>
  <c r="Y212" i="8"/>
  <c r="Y213" i="8"/>
  <c r="AA213" i="8"/>
  <c r="AA212" i="8"/>
  <c r="Y215" i="8"/>
  <c r="Y214" i="8"/>
  <c r="AA215" i="8"/>
  <c r="AA214" i="8"/>
  <c r="AA216" i="8"/>
  <c r="Y216" i="8"/>
  <c r="AA217" i="8"/>
  <c r="Y217" i="8"/>
  <c r="Y219" i="8"/>
  <c r="AA219" i="8"/>
  <c r="Y220" i="8"/>
  <c r="Y218" i="8"/>
  <c r="AA218" i="8"/>
  <c r="AA220" i="8"/>
  <c r="Y221" i="8"/>
  <c r="AA222" i="8"/>
  <c r="AA221" i="8"/>
  <c r="Y222" i="8"/>
  <c r="AA223" i="8"/>
  <c r="Y223" i="8"/>
  <c r="AA224" i="8"/>
  <c r="Y224" i="8"/>
  <c r="Y225" i="8"/>
  <c r="AA225" i="8"/>
  <c r="AA227" i="8"/>
  <c r="Y227" i="8"/>
  <c r="Y226" i="8"/>
  <c r="Y228" i="8"/>
  <c r="AA226" i="8"/>
  <c r="AA228" i="8"/>
  <c r="Y229" i="8"/>
  <c r="AA229" i="8"/>
  <c r="Y232" i="8"/>
  <c r="Y230" i="8"/>
  <c r="AA230" i="8"/>
  <c r="Y231" i="8"/>
  <c r="AA232" i="8"/>
  <c r="AA231" i="8"/>
  <c r="AA233" i="8"/>
  <c r="Y233" i="8"/>
  <c r="Y234" i="8"/>
  <c r="AA234" i="8"/>
  <c r="Y235" i="8"/>
  <c r="AA235" i="8"/>
  <c r="AA236" i="8"/>
  <c r="Y236" i="8"/>
  <c r="Y238" i="8"/>
  <c r="Y237" i="8"/>
  <c r="AA238" i="8"/>
  <c r="AA237" i="8"/>
  <c r="Y239" i="8"/>
  <c r="AA239" i="8"/>
  <c r="Y240" i="8"/>
  <c r="AA240" i="8"/>
  <c r="Y241" i="8"/>
  <c r="AA241" i="8"/>
  <c r="Y245" i="8"/>
  <c r="Y242" i="8"/>
  <c r="AA242" i="8"/>
  <c r="AA245" i="8"/>
  <c r="AA244" i="8"/>
  <c r="Y246" i="8"/>
  <c r="AA246" i="8"/>
  <c r="AA243" i="8"/>
  <c r="Y243" i="8"/>
  <c r="Y244" i="8"/>
  <c r="Z244" i="8" s="1"/>
  <c r="Y247" i="8"/>
  <c r="AA247" i="8"/>
  <c r="AA248" i="8"/>
  <c r="Y248" i="8"/>
  <c r="Y250" i="8"/>
  <c r="AA250" i="8"/>
  <c r="AA249" i="8"/>
  <c r="Y249" i="8"/>
  <c r="AA251" i="8"/>
  <c r="Y251" i="8"/>
  <c r="AA252" i="8"/>
  <c r="Y252" i="8"/>
  <c r="AA253" i="8"/>
  <c r="Y253" i="8"/>
  <c r="AA254" i="8"/>
  <c r="Y254" i="8"/>
  <c r="Y255" i="8"/>
  <c r="AA255" i="8"/>
  <c r="Y257" i="8"/>
  <c r="Y256" i="8"/>
  <c r="AA257" i="8"/>
  <c r="AA256" i="8"/>
  <c r="AA258" i="8"/>
  <c r="Y258" i="8"/>
  <c r="Y259" i="8"/>
  <c r="AA259" i="8"/>
  <c r="Y260" i="8"/>
  <c r="AA260" i="8"/>
  <c r="AA261" i="8"/>
  <c r="Y261" i="8"/>
  <c r="Y263" i="8"/>
  <c r="AA262" i="8"/>
  <c r="AA263" i="8"/>
  <c r="Y262" i="8"/>
  <c r="Y264" i="8"/>
  <c r="AA264" i="8"/>
  <c r="AA265" i="8"/>
  <c r="Y265" i="8"/>
  <c r="AA266" i="8"/>
  <c r="Y266" i="8"/>
  <c r="Y267" i="8"/>
  <c r="AA267" i="8"/>
  <c r="AA268" i="8"/>
  <c r="Y268" i="8"/>
  <c r="AA270" i="8"/>
  <c r="Y270" i="8"/>
  <c r="AA269" i="8"/>
  <c r="Y269" i="8"/>
  <c r="AA271" i="8"/>
  <c r="Y271" i="8"/>
  <c r="Y272" i="8"/>
  <c r="AA272" i="8"/>
  <c r="AA273" i="8"/>
  <c r="Y273" i="8"/>
  <c r="AA274" i="8"/>
  <c r="Y274" i="8"/>
  <c r="AA275" i="8"/>
  <c r="AA276" i="8"/>
  <c r="Y276" i="8"/>
  <c r="Y275" i="8"/>
  <c r="AA277" i="8"/>
  <c r="Y277" i="8"/>
  <c r="Y278" i="8"/>
  <c r="AA279" i="8"/>
  <c r="AA278" i="8"/>
  <c r="Y279" i="8"/>
  <c r="Y281" i="8"/>
  <c r="AA281" i="8"/>
  <c r="AA280" i="8"/>
  <c r="Y280" i="8"/>
  <c r="Y282" i="8"/>
  <c r="AA282" i="8"/>
  <c r="Y283" i="8"/>
  <c r="AA283" i="8"/>
  <c r="Y284" i="8"/>
  <c r="Y285" i="8"/>
  <c r="AA285" i="8"/>
  <c r="AA284" i="8"/>
  <c r="AA286" i="8"/>
  <c r="Y286" i="8"/>
  <c r="AA287" i="8"/>
  <c r="AA288" i="8"/>
  <c r="Y288" i="8"/>
  <c r="Y287" i="8"/>
  <c r="Y289" i="8"/>
  <c r="AA289" i="8"/>
  <c r="Y290" i="8"/>
  <c r="Y291" i="8"/>
  <c r="AA291" i="8"/>
  <c r="AA290" i="8"/>
  <c r="Y292" i="8"/>
  <c r="AA292" i="8"/>
  <c r="AA293" i="8"/>
  <c r="Y293" i="8"/>
  <c r="Y294" i="8"/>
  <c r="AA294" i="8"/>
  <c r="Y295" i="8"/>
  <c r="AA295" i="8"/>
  <c r="AA296" i="8"/>
  <c r="Y297" i="8"/>
  <c r="Y296" i="8"/>
  <c r="AA297" i="8"/>
  <c r="AA298" i="8"/>
  <c r="Y298" i="8"/>
  <c r="AA299" i="8"/>
  <c r="Y299" i="8"/>
  <c r="AA300" i="8"/>
  <c r="Y301" i="8"/>
  <c r="Y300" i="8"/>
  <c r="AA301" i="8"/>
  <c r="Y302" i="8"/>
  <c r="AA302" i="8"/>
  <c r="AA303" i="8"/>
  <c r="Y303" i="8"/>
  <c r="AA304" i="8"/>
  <c r="AA305" i="8"/>
  <c r="Y304" i="8"/>
  <c r="Y305" i="8"/>
  <c r="Y307" i="8"/>
  <c r="Y306" i="8"/>
  <c r="AA307" i="8"/>
  <c r="AA306" i="8"/>
  <c r="AA308" i="8"/>
  <c r="Y308" i="8"/>
  <c r="Y309" i="8"/>
  <c r="AA309" i="8"/>
  <c r="Y310" i="8"/>
  <c r="AA310" i="8"/>
  <c r="AA311" i="8"/>
  <c r="Y312" i="8"/>
  <c r="Y311" i="8"/>
  <c r="AA312" i="8"/>
  <c r="AA314" i="8"/>
  <c r="Y313" i="8"/>
  <c r="Y314" i="8"/>
  <c r="AA313" i="8"/>
  <c r="Y315" i="8"/>
  <c r="AA315" i="8"/>
  <c r="Y316" i="8"/>
  <c r="Y317" i="8"/>
  <c r="AA316" i="8"/>
  <c r="AA317" i="8"/>
  <c r="Y318" i="8"/>
  <c r="Y319" i="8"/>
  <c r="AA318" i="8"/>
  <c r="AA319" i="8"/>
  <c r="Y320" i="8"/>
  <c r="Y321" i="8"/>
  <c r="AA320" i="8"/>
  <c r="AA321" i="8"/>
  <c r="AA322" i="8"/>
  <c r="Y322" i="8"/>
  <c r="Y323" i="8"/>
  <c r="AA323" i="8"/>
  <c r="Y324" i="8"/>
  <c r="AA324" i="8"/>
  <c r="AA325" i="8"/>
  <c r="Y325" i="8"/>
  <c r="AA326" i="8"/>
  <c r="Y326" i="8"/>
  <c r="AA327" i="8"/>
  <c r="Y327" i="8"/>
  <c r="Y329" i="8"/>
  <c r="AA329" i="8"/>
  <c r="AA328" i="8"/>
  <c r="Y328" i="8"/>
  <c r="Y330" i="8"/>
  <c r="AA330" i="8"/>
  <c r="AA332" i="8"/>
  <c r="Y331" i="8"/>
  <c r="Y332" i="8"/>
  <c r="AA331" i="8"/>
  <c r="AA333" i="8"/>
  <c r="Y333" i="8"/>
  <c r="Y334" i="8"/>
  <c r="AA334" i="8"/>
  <c r="AA335" i="8"/>
  <c r="Y335" i="8"/>
  <c r="AA337" i="8"/>
  <c r="AA336" i="8"/>
  <c r="Y337" i="8"/>
  <c r="Y336" i="8"/>
  <c r="AA338" i="8"/>
  <c r="Y338" i="8"/>
  <c r="Y339" i="8"/>
  <c r="AA339" i="8"/>
  <c r="Y340" i="8"/>
  <c r="Y341" i="8"/>
  <c r="AA340" i="8"/>
  <c r="AA341" i="8"/>
  <c r="Y342" i="8"/>
  <c r="AA342" i="8"/>
  <c r="AA343" i="8"/>
  <c r="Y343" i="8"/>
  <c r="Y344" i="8"/>
  <c r="AA344" i="8"/>
  <c r="AA346" i="8"/>
  <c r="Y345" i="8"/>
  <c r="Y346" i="8"/>
  <c r="AA345" i="8"/>
  <c r="AA347" i="8"/>
  <c r="Y347" i="8"/>
  <c r="AA348" i="8"/>
  <c r="AA349" i="8"/>
  <c r="Y348" i="8"/>
  <c r="Y349" i="8"/>
  <c r="AA350" i="8"/>
  <c r="Y350" i="8"/>
  <c r="AA351" i="8"/>
  <c r="Y351" i="8"/>
  <c r="Y352" i="8"/>
  <c r="Y353" i="8"/>
  <c r="AA352" i="8"/>
  <c r="AA353" i="8"/>
  <c r="Y354" i="8"/>
  <c r="AA354" i="8"/>
  <c r="Y355" i="8"/>
  <c r="AA355" i="8"/>
  <c r="Y356" i="8"/>
  <c r="AA356" i="8"/>
  <c r="AA357" i="8"/>
  <c r="Y357" i="8"/>
  <c r="AA358" i="8"/>
  <c r="Y358" i="8"/>
  <c r="AA359" i="8"/>
  <c r="AA360" i="8"/>
  <c r="Y359" i="8"/>
  <c r="Y360" i="8"/>
  <c r="Y361" i="8"/>
  <c r="AA361" i="8"/>
  <c r="AA362" i="8"/>
  <c r="Y362" i="8"/>
  <c r="AA363" i="8"/>
  <c r="Y363" i="8"/>
  <c r="AA364" i="8"/>
  <c r="Y364" i="8"/>
  <c r="Y365" i="8"/>
  <c r="AA365" i="8"/>
  <c r="Y367" i="8"/>
  <c r="AA367" i="8"/>
  <c r="Y366" i="8"/>
  <c r="AA366" i="8"/>
  <c r="Y368" i="8"/>
  <c r="AA368" i="8"/>
  <c r="Y369" i="8"/>
  <c r="AA369" i="8"/>
  <c r="AA370" i="8"/>
  <c r="Y370" i="8"/>
  <c r="AA371" i="8"/>
  <c r="Y371" i="8"/>
  <c r="Y372" i="8"/>
  <c r="AA372" i="8"/>
  <c r="Y373" i="8"/>
  <c r="AA373" i="8"/>
  <c r="Y374" i="8"/>
  <c r="AA374" i="8"/>
  <c r="AA376" i="8"/>
  <c r="Y376" i="8"/>
  <c r="AA375" i="8"/>
  <c r="Y375" i="8"/>
  <c r="Y377" i="8"/>
  <c r="AA377" i="8"/>
  <c r="Y378" i="8"/>
  <c r="AA378" i="8"/>
  <c r="AA379" i="8"/>
  <c r="Y379" i="8"/>
  <c r="Y380" i="8"/>
  <c r="AA380" i="8"/>
  <c r="AA381" i="8"/>
  <c r="Y381" i="8"/>
  <c r="Y382" i="8"/>
  <c r="AA382" i="8"/>
  <c r="Y383" i="8"/>
  <c r="AA383" i="8"/>
  <c r="AA384" i="8"/>
  <c r="Y384" i="8"/>
  <c r="AA385" i="8"/>
  <c r="Y385" i="8"/>
  <c r="Y386" i="8"/>
  <c r="AA386" i="8"/>
  <c r="Y387" i="8"/>
  <c r="AA387" i="8"/>
  <c r="Y388" i="8"/>
  <c r="AA388" i="8"/>
  <c r="AA389" i="8"/>
  <c r="Y389" i="8"/>
  <c r="AA390" i="8"/>
  <c r="Y390" i="8"/>
  <c r="Y391" i="8"/>
  <c r="AA392" i="8"/>
  <c r="AA391" i="8"/>
  <c r="Y392" i="8"/>
  <c r="Y393" i="8"/>
  <c r="AA393" i="8"/>
  <c r="AA394" i="8"/>
  <c r="Y394" i="8"/>
  <c r="AA395" i="8"/>
  <c r="Y395" i="8"/>
  <c r="Y396" i="8"/>
  <c r="AA396" i="8"/>
  <c r="AA398" i="8"/>
  <c r="AA397" i="8"/>
  <c r="Y397" i="8"/>
  <c r="Y398" i="8"/>
  <c r="AA399" i="8"/>
  <c r="Y399" i="8"/>
  <c r="Y400" i="8"/>
  <c r="Y401" i="8"/>
  <c r="AA400" i="8"/>
  <c r="AA401" i="8"/>
  <c r="Y402" i="8"/>
  <c r="Y403" i="8"/>
  <c r="AA402" i="8"/>
  <c r="AA403" i="8"/>
  <c r="Y404" i="8"/>
  <c r="AA404" i="8"/>
  <c r="AA405" i="8"/>
  <c r="Y405" i="8"/>
  <c r="AA406" i="8"/>
  <c r="Y407" i="8"/>
  <c r="AA407" i="8"/>
  <c r="Y406" i="8"/>
  <c r="Y408" i="8"/>
  <c r="AA408" i="8"/>
  <c r="Y410" i="8"/>
  <c r="AA409" i="8"/>
  <c r="AA410" i="8"/>
  <c r="Y409" i="8"/>
  <c r="Y411" i="8"/>
  <c r="AA411" i="8"/>
  <c r="Y412" i="8"/>
  <c r="AA412" i="8"/>
  <c r="Y413" i="8"/>
  <c r="AA413" i="8"/>
  <c r="AA414" i="8"/>
  <c r="Y414" i="8"/>
  <c r="Y415" i="8"/>
  <c r="AA416" i="8"/>
  <c r="AA415" i="8"/>
  <c r="Y416" i="8"/>
  <c r="AA418" i="8"/>
  <c r="Y418" i="8"/>
  <c r="AA417" i="8"/>
  <c r="Y417" i="8"/>
  <c r="Y419" i="8"/>
  <c r="AA419" i="8"/>
  <c r="AA421" i="8"/>
  <c r="Y421" i="8"/>
  <c r="Y420" i="8"/>
  <c r="AA420" i="8"/>
  <c r="Y422" i="8"/>
  <c r="AA422" i="8"/>
  <c r="Y423" i="8"/>
  <c r="AA423" i="8"/>
  <c r="AA424" i="8"/>
  <c r="Y424" i="8"/>
  <c r="Y425" i="8"/>
  <c r="AA425" i="8"/>
  <c r="Y426" i="8"/>
  <c r="AA426" i="8"/>
  <c r="Y427" i="8"/>
  <c r="AA428" i="8"/>
  <c r="AA427" i="8"/>
  <c r="Y428" i="8"/>
  <c r="AA429" i="8"/>
  <c r="Y429" i="8"/>
  <c r="AA430" i="8"/>
  <c r="Y430" i="8"/>
  <c r="Y431" i="8"/>
  <c r="AA431" i="8"/>
  <c r="Y432" i="8"/>
  <c r="AA432" i="8"/>
  <c r="AA434" i="8"/>
  <c r="Y434" i="8"/>
  <c r="AA433" i="8"/>
  <c r="Y433" i="8"/>
  <c r="Y435" i="8"/>
  <c r="AA435" i="8"/>
  <c r="AA436" i="8"/>
  <c r="Y436" i="8"/>
  <c r="Y437" i="8"/>
  <c r="AA437" i="8"/>
  <c r="AA439" i="8"/>
  <c r="Y439" i="8"/>
  <c r="Y438" i="8"/>
  <c r="AA438" i="8"/>
  <c r="Y440" i="8"/>
  <c r="AA440" i="8"/>
  <c r="AA441" i="8"/>
  <c r="Y441" i="8"/>
  <c r="AA442" i="8"/>
  <c r="Y442" i="8"/>
  <c r="Y443" i="8"/>
  <c r="AA443" i="8"/>
  <c r="AA444" i="8"/>
  <c r="Y444" i="8"/>
  <c r="AA445" i="8"/>
  <c r="Y445" i="8"/>
  <c r="Y446" i="8"/>
  <c r="AA446" i="8"/>
  <c r="Y447" i="8"/>
  <c r="AA447" i="8"/>
  <c r="Y448" i="8"/>
  <c r="AA449" i="8"/>
  <c r="AA448" i="8"/>
  <c r="Y449" i="8"/>
  <c r="Y451" i="8"/>
  <c r="AA450" i="8"/>
  <c r="Y450" i="8"/>
  <c r="AA451" i="8"/>
  <c r="AA452" i="8"/>
  <c r="Y452" i="8"/>
  <c r="Y453" i="8"/>
  <c r="AA453" i="8"/>
  <c r="AA454" i="8"/>
  <c r="Y454" i="8"/>
  <c r="AA455" i="8"/>
  <c r="Y455" i="8"/>
  <c r="AA456" i="8"/>
  <c r="Y456" i="8"/>
  <c r="AA457" i="8"/>
  <c r="Y457" i="8"/>
  <c r="Y458" i="8"/>
  <c r="Y459" i="8"/>
  <c r="AA459" i="8"/>
  <c r="AA458" i="8"/>
  <c r="AA460" i="8"/>
  <c r="Y460" i="8"/>
  <c r="AA461" i="8"/>
  <c r="Y461" i="8"/>
  <c r="AA462" i="8"/>
  <c r="Y462" i="8"/>
  <c r="AA464" i="8"/>
  <c r="Y463" i="8"/>
  <c r="AA463" i="8"/>
  <c r="Y464" i="8"/>
  <c r="Y466" i="8"/>
  <c r="AA465" i="8"/>
  <c r="AA466" i="8"/>
  <c r="Y465" i="8"/>
  <c r="AA467" i="8"/>
  <c r="Y467" i="8"/>
  <c r="Y468" i="8"/>
  <c r="AA468" i="8"/>
  <c r="AA469" i="8"/>
  <c r="Y469" i="8"/>
  <c r="Y470" i="8"/>
  <c r="AA470" i="8"/>
  <c r="Y471" i="8"/>
  <c r="AA471" i="8"/>
  <c r="Y472" i="8"/>
  <c r="AA472" i="8"/>
  <c r="Y473" i="8"/>
  <c r="AA473" i="8"/>
  <c r="Y475" i="8"/>
  <c r="Y474" i="8"/>
  <c r="AA474" i="8"/>
  <c r="AA475" i="8"/>
  <c r="Y476" i="8"/>
  <c r="AA476" i="8"/>
  <c r="AA477" i="8"/>
  <c r="Y477" i="8"/>
  <c r="AA478" i="8"/>
  <c r="Y478" i="8"/>
  <c r="AA479" i="8"/>
  <c r="Y479" i="8"/>
  <c r="AA480" i="8"/>
  <c r="AA481" i="8"/>
  <c r="Y480" i="8"/>
  <c r="Y481" i="8"/>
  <c r="Y482" i="8"/>
  <c r="AA482" i="8"/>
  <c r="Y483" i="8"/>
  <c r="AA484" i="8"/>
  <c r="AA483" i="8"/>
  <c r="Y484" i="8"/>
  <c r="Y485" i="8"/>
  <c r="AA485" i="8"/>
  <c r="AA486" i="8"/>
  <c r="Y486" i="8"/>
  <c r="Y487" i="8"/>
  <c r="AA487" i="8"/>
  <c r="AA488" i="8"/>
  <c r="Y488" i="8"/>
  <c r="Y490" i="8"/>
  <c r="AA490" i="8"/>
  <c r="AA489" i="8"/>
  <c r="Y489" i="8"/>
  <c r="AA491" i="8"/>
  <c r="Y491" i="8"/>
  <c r="AA494" i="8"/>
  <c r="Y494" i="8"/>
  <c r="Y492" i="8"/>
  <c r="AA492" i="8"/>
  <c r="AA493" i="8"/>
  <c r="Y493" i="8"/>
  <c r="O999" i="9"/>
  <c r="Q999" i="9" s="1"/>
  <c r="P999" i="9"/>
  <c r="R999" i="9" s="1"/>
  <c r="I1000" i="9"/>
  <c r="J1000" i="9" s="1"/>
  <c r="N1000" i="9" s="1"/>
  <c r="K1000" i="9"/>
  <c r="L1000" i="9" s="1"/>
  <c r="I496" i="3" l="1"/>
  <c r="AI496" i="3"/>
  <c r="U490" i="3"/>
  <c r="AN56" i="8"/>
  <c r="AO56" i="8" s="1"/>
  <c r="AR56" i="8" s="1"/>
  <c r="Z56" i="8"/>
  <c r="AG56" i="8"/>
  <c r="AC56" i="8"/>
  <c r="AF56" i="8"/>
  <c r="AT56" i="8" s="1"/>
  <c r="AN66" i="8"/>
  <c r="AO66" i="8" s="1"/>
  <c r="AR66" i="8" s="1"/>
  <c r="Z66" i="8"/>
  <c r="AC66" i="8"/>
  <c r="AG66" i="8"/>
  <c r="AF66" i="8"/>
  <c r="AT66" i="8" s="1"/>
  <c r="AN69" i="8"/>
  <c r="AO69" i="8" s="1"/>
  <c r="AR69" i="8" s="1"/>
  <c r="Z69" i="8"/>
  <c r="AC69" i="8"/>
  <c r="AF69" i="8"/>
  <c r="AT69" i="8" s="1"/>
  <c r="AG69" i="8"/>
  <c r="AN35" i="8"/>
  <c r="AO35" i="8" s="1"/>
  <c r="AR35" i="8" s="1"/>
  <c r="Z35" i="8"/>
  <c r="AF35" i="8"/>
  <c r="AT35" i="8" s="1"/>
  <c r="AG35" i="8"/>
  <c r="AC35" i="8"/>
  <c r="AN72" i="8"/>
  <c r="AO72" i="8" s="1"/>
  <c r="AR72" i="8" s="1"/>
  <c r="Z72" i="8"/>
  <c r="AG72" i="8"/>
  <c r="AF72" i="8"/>
  <c r="AT72" i="8" s="1"/>
  <c r="AC72" i="8"/>
  <c r="AN64" i="8"/>
  <c r="AO64" i="8" s="1"/>
  <c r="AR64" i="8" s="1"/>
  <c r="Z64" i="8"/>
  <c r="AF64" i="8"/>
  <c r="AT64" i="8" s="1"/>
  <c r="AG64" i="8"/>
  <c r="AC64" i="8"/>
  <c r="AN37" i="8"/>
  <c r="AO37" i="8" s="1"/>
  <c r="AR37" i="8" s="1"/>
  <c r="Z37" i="8"/>
  <c r="AF37" i="8"/>
  <c r="AT37" i="8" s="1"/>
  <c r="AG37" i="8"/>
  <c r="AC37" i="8"/>
  <c r="AN46" i="8"/>
  <c r="AO46" i="8" s="1"/>
  <c r="AR46" i="8" s="1"/>
  <c r="Z46" i="8"/>
  <c r="AF46" i="8"/>
  <c r="AT46" i="8" s="1"/>
  <c r="AG46" i="8"/>
  <c r="AC46" i="8"/>
  <c r="AN71" i="8"/>
  <c r="AO71" i="8" s="1"/>
  <c r="AR71" i="8" s="1"/>
  <c r="Z71" i="8"/>
  <c r="AC71" i="8"/>
  <c r="AF71" i="8"/>
  <c r="AT71" i="8" s="1"/>
  <c r="AG71" i="8"/>
  <c r="AN73" i="8"/>
  <c r="AO73" i="8" s="1"/>
  <c r="AR73" i="8" s="1"/>
  <c r="Z73" i="8"/>
  <c r="AG73" i="8"/>
  <c r="AC73" i="8"/>
  <c r="AF73" i="8"/>
  <c r="AT73" i="8" s="1"/>
  <c r="AN55" i="8"/>
  <c r="AO55" i="8" s="1"/>
  <c r="AR55" i="8" s="1"/>
  <c r="Z55" i="8"/>
  <c r="AF55" i="8"/>
  <c r="AT55" i="8" s="1"/>
  <c r="AC55" i="8"/>
  <c r="AG55" i="8"/>
  <c r="AN62" i="8"/>
  <c r="AO62" i="8" s="1"/>
  <c r="AR62" i="8" s="1"/>
  <c r="Z62" i="8"/>
  <c r="AG62" i="8"/>
  <c r="AC62" i="8"/>
  <c r="AF62" i="8"/>
  <c r="AT62" i="8" s="1"/>
  <c r="AN40" i="8"/>
  <c r="AO40" i="8" s="1"/>
  <c r="AR40" i="8" s="1"/>
  <c r="Z40" i="8"/>
  <c r="AC40" i="8"/>
  <c r="AG40" i="8"/>
  <c r="AF40" i="8"/>
  <c r="AT40" i="8" s="1"/>
  <c r="AN70" i="8"/>
  <c r="AO70" i="8" s="1"/>
  <c r="AR70" i="8" s="1"/>
  <c r="Z70" i="8"/>
  <c r="AF70" i="8"/>
  <c r="AT70" i="8" s="1"/>
  <c r="AC70" i="8"/>
  <c r="AG70" i="8"/>
  <c r="AN59" i="8"/>
  <c r="AO59" i="8" s="1"/>
  <c r="AR59" i="8" s="1"/>
  <c r="Z59" i="8"/>
  <c r="AF59" i="8"/>
  <c r="AT59" i="8" s="1"/>
  <c r="AC59" i="8"/>
  <c r="AG59" i="8"/>
  <c r="AN54" i="8"/>
  <c r="AO54" i="8" s="1"/>
  <c r="AR54" i="8" s="1"/>
  <c r="Z54" i="8"/>
  <c r="AC54" i="8"/>
  <c r="AF54" i="8"/>
  <c r="AT54" i="8" s="1"/>
  <c r="AG54" i="8"/>
  <c r="AN36" i="8"/>
  <c r="AO36" i="8" s="1"/>
  <c r="AR36" i="8" s="1"/>
  <c r="Z36" i="8"/>
  <c r="AF36" i="8"/>
  <c r="AT36" i="8" s="1"/>
  <c r="AC36" i="8"/>
  <c r="AG36" i="8"/>
  <c r="AN50" i="8"/>
  <c r="AO50" i="8" s="1"/>
  <c r="AR50" i="8" s="1"/>
  <c r="Z50" i="8"/>
  <c r="AF50" i="8"/>
  <c r="AT50" i="8" s="1"/>
  <c r="AC50" i="8"/>
  <c r="AG50" i="8"/>
  <c r="AN61" i="8"/>
  <c r="AO61" i="8" s="1"/>
  <c r="AR61" i="8" s="1"/>
  <c r="Z61" i="8"/>
  <c r="AG61" i="8"/>
  <c r="AF61" i="8"/>
  <c r="AT61" i="8" s="1"/>
  <c r="AC61" i="8"/>
  <c r="AN74" i="8"/>
  <c r="AO74" i="8" s="1"/>
  <c r="AR74" i="8" s="1"/>
  <c r="Z74" i="8"/>
  <c r="AC74" i="8"/>
  <c r="AF74" i="8"/>
  <c r="AT74" i="8" s="1"/>
  <c r="AG74" i="8"/>
  <c r="AN60" i="8"/>
  <c r="AO60" i="8" s="1"/>
  <c r="AR60" i="8" s="1"/>
  <c r="Z60" i="8"/>
  <c r="AG60" i="8"/>
  <c r="AC60" i="8"/>
  <c r="AF60" i="8"/>
  <c r="AT60" i="8" s="1"/>
  <c r="AN58" i="8"/>
  <c r="AO58" i="8" s="1"/>
  <c r="AR58" i="8" s="1"/>
  <c r="Z58" i="8"/>
  <c r="AG58" i="8"/>
  <c r="AC58" i="8"/>
  <c r="AF58" i="8"/>
  <c r="AT58" i="8" s="1"/>
  <c r="AN43" i="8"/>
  <c r="AO43" i="8" s="1"/>
  <c r="AR43" i="8" s="1"/>
  <c r="Z43" i="8"/>
  <c r="AC43" i="8"/>
  <c r="AG43" i="8"/>
  <c r="AF43" i="8"/>
  <c r="AT43" i="8" s="1"/>
  <c r="AN68" i="8"/>
  <c r="AO68" i="8" s="1"/>
  <c r="AR68" i="8" s="1"/>
  <c r="Z68" i="8"/>
  <c r="AF68" i="8"/>
  <c r="AT68" i="8" s="1"/>
  <c r="AC68" i="8"/>
  <c r="AG68" i="8"/>
  <c r="AN45" i="8"/>
  <c r="AO45" i="8" s="1"/>
  <c r="AR45" i="8" s="1"/>
  <c r="Z45" i="8"/>
  <c r="AC45" i="8"/>
  <c r="AG45" i="8"/>
  <c r="AF45" i="8"/>
  <c r="AT45" i="8" s="1"/>
  <c r="AN44" i="8"/>
  <c r="AO44" i="8" s="1"/>
  <c r="AR44" i="8" s="1"/>
  <c r="Z44" i="8"/>
  <c r="AF44" i="8"/>
  <c r="AT44" i="8" s="1"/>
  <c r="AC44" i="8"/>
  <c r="AG44" i="8"/>
  <c r="AN57" i="8"/>
  <c r="AO57" i="8" s="1"/>
  <c r="AR57" i="8" s="1"/>
  <c r="Z57" i="8"/>
  <c r="AC57" i="8"/>
  <c r="AF57" i="8"/>
  <c r="AT57" i="8" s="1"/>
  <c r="AG57" i="8"/>
  <c r="AN53" i="8"/>
  <c r="AO53" i="8" s="1"/>
  <c r="AR53" i="8" s="1"/>
  <c r="Z53" i="8"/>
  <c r="AF53" i="8"/>
  <c r="AT53" i="8" s="1"/>
  <c r="AC53" i="8"/>
  <c r="AG53" i="8"/>
  <c r="AN51" i="8"/>
  <c r="AO51" i="8" s="1"/>
  <c r="AR51" i="8" s="1"/>
  <c r="Z51" i="8"/>
  <c r="AF51" i="8"/>
  <c r="AT51" i="8" s="1"/>
  <c r="AC51" i="8"/>
  <c r="AG51" i="8"/>
  <c r="AN48" i="8"/>
  <c r="AO48" i="8" s="1"/>
  <c r="AR48" i="8" s="1"/>
  <c r="Z48" i="8"/>
  <c r="AG48" i="8"/>
  <c r="AF48" i="8"/>
  <c r="AT48" i="8" s="1"/>
  <c r="AC48" i="8"/>
  <c r="AN52" i="8"/>
  <c r="AO52" i="8" s="1"/>
  <c r="AR52" i="8" s="1"/>
  <c r="Z52" i="8"/>
  <c r="AF52" i="8"/>
  <c r="AT52" i="8" s="1"/>
  <c r="AG52" i="8"/>
  <c r="AC52" i="8"/>
  <c r="AN38" i="8"/>
  <c r="AO38" i="8" s="1"/>
  <c r="AR38" i="8" s="1"/>
  <c r="Z38" i="8"/>
  <c r="AF38" i="8"/>
  <c r="AT38" i="8" s="1"/>
  <c r="AG38" i="8"/>
  <c r="AC38" i="8"/>
  <c r="AN67" i="8"/>
  <c r="AO67" i="8" s="1"/>
  <c r="AR67" i="8" s="1"/>
  <c r="Z67" i="8"/>
  <c r="AC67" i="8"/>
  <c r="AF67" i="8"/>
  <c r="AT67" i="8" s="1"/>
  <c r="AG67" i="8"/>
  <c r="AN49" i="8"/>
  <c r="AO49" i="8" s="1"/>
  <c r="AR49" i="8" s="1"/>
  <c r="Z49" i="8"/>
  <c r="AG49" i="8"/>
  <c r="AC49" i="8"/>
  <c r="AF49" i="8"/>
  <c r="AT49" i="8" s="1"/>
  <c r="AN42" i="8"/>
  <c r="AO42" i="8" s="1"/>
  <c r="AR42" i="8" s="1"/>
  <c r="Z42" i="8"/>
  <c r="AF42" i="8"/>
  <c r="AT42" i="8" s="1"/>
  <c r="AC42" i="8"/>
  <c r="AG42" i="8"/>
  <c r="AN39" i="8"/>
  <c r="AO39" i="8" s="1"/>
  <c r="AR39" i="8" s="1"/>
  <c r="Z39" i="8"/>
  <c r="AF39" i="8"/>
  <c r="AT39" i="8" s="1"/>
  <c r="AG39" i="8"/>
  <c r="AC39" i="8"/>
  <c r="AN63" i="8"/>
  <c r="AO63" i="8" s="1"/>
  <c r="AR63" i="8" s="1"/>
  <c r="Z63" i="8"/>
  <c r="AF63" i="8"/>
  <c r="AT63" i="8" s="1"/>
  <c r="AC63" i="8"/>
  <c r="AG63" i="8"/>
  <c r="AN65" i="8"/>
  <c r="AO65" i="8" s="1"/>
  <c r="AR65" i="8" s="1"/>
  <c r="Z65" i="8"/>
  <c r="AG65" i="8"/>
  <c r="AC65" i="8"/>
  <c r="AF65" i="8"/>
  <c r="AT65" i="8" s="1"/>
  <c r="AN41" i="8"/>
  <c r="AO41" i="8" s="1"/>
  <c r="AR41" i="8" s="1"/>
  <c r="Z41" i="8"/>
  <c r="AF41" i="8"/>
  <c r="AT41" i="8" s="1"/>
  <c r="AC41" i="8"/>
  <c r="AG41" i="8"/>
  <c r="AN47" i="8"/>
  <c r="AO47" i="8" s="1"/>
  <c r="AR47" i="8" s="1"/>
  <c r="Z47" i="8"/>
  <c r="AC47" i="8"/>
  <c r="AG47" i="8"/>
  <c r="AF47" i="8"/>
  <c r="AT47" i="8" s="1"/>
  <c r="AD489" i="3"/>
  <c r="AJ489" i="3" s="1"/>
  <c r="V490" i="3"/>
  <c r="O493" i="3"/>
  <c r="R493" i="3" s="1"/>
  <c r="Z493" i="3" s="1"/>
  <c r="N494" i="3"/>
  <c r="M494" i="3"/>
  <c r="AC493" i="3"/>
  <c r="U491" i="3"/>
  <c r="V491" i="3" s="1"/>
  <c r="AH495" i="3"/>
  <c r="L495" i="3"/>
  <c r="U492" i="3"/>
  <c r="V492" i="3" s="1"/>
  <c r="AD492" i="3" s="1"/>
  <c r="AE497" i="3"/>
  <c r="AQ497" i="3"/>
  <c r="AN497" i="3"/>
  <c r="AO497" i="3" s="1"/>
  <c r="H497" i="3"/>
  <c r="F498" i="3"/>
  <c r="AB498" i="3" s="1"/>
  <c r="AF496" i="3"/>
  <c r="AG496" i="3"/>
  <c r="AN18" i="8"/>
  <c r="AO18" i="8" s="1"/>
  <c r="AR18" i="8" s="1"/>
  <c r="Z18" i="8"/>
  <c r="AC18" i="8"/>
  <c r="AG18" i="8"/>
  <c r="AF18" i="8"/>
  <c r="AT18" i="8" s="1"/>
  <c r="AN19" i="8"/>
  <c r="AO19" i="8" s="1"/>
  <c r="AR19" i="8" s="1"/>
  <c r="Z19" i="8"/>
  <c r="AC19" i="8"/>
  <c r="AG19" i="8"/>
  <c r="AF19" i="8"/>
  <c r="AT19" i="8" s="1"/>
  <c r="AN14" i="8"/>
  <c r="AO14" i="8" s="1"/>
  <c r="AR14" i="8" s="1"/>
  <c r="Z14" i="8"/>
  <c r="AF14" i="8"/>
  <c r="AT14" i="8" s="1"/>
  <c r="AG14" i="8"/>
  <c r="AC14" i="8"/>
  <c r="AN20" i="8"/>
  <c r="AO20" i="8" s="1"/>
  <c r="AR20" i="8" s="1"/>
  <c r="Z20" i="8"/>
  <c r="AF20" i="8"/>
  <c r="AT20" i="8" s="1"/>
  <c r="AC20" i="8"/>
  <c r="AG20" i="8"/>
  <c r="AN34" i="8"/>
  <c r="AO34" i="8" s="1"/>
  <c r="AR34" i="8" s="1"/>
  <c r="Z34" i="8"/>
  <c r="AF34" i="8"/>
  <c r="AT34" i="8" s="1"/>
  <c r="AC34" i="8"/>
  <c r="AG34" i="8"/>
  <c r="AN29" i="8"/>
  <c r="AO29" i="8" s="1"/>
  <c r="AR29" i="8" s="1"/>
  <c r="Z29" i="8"/>
  <c r="AG29" i="8"/>
  <c r="AC29" i="8"/>
  <c r="AF29" i="8"/>
  <c r="AT29" i="8" s="1"/>
  <c r="S493" i="3"/>
  <c r="T493" i="3" s="1"/>
  <c r="AN12" i="8"/>
  <c r="AO12" i="8" s="1"/>
  <c r="AR12" i="8" s="1"/>
  <c r="Z12" i="8"/>
  <c r="AF12" i="8"/>
  <c r="AT12" i="8" s="1"/>
  <c r="AC12" i="8"/>
  <c r="AG12" i="8"/>
  <c r="AN13" i="8"/>
  <c r="AO13" i="8" s="1"/>
  <c r="AR13" i="8" s="1"/>
  <c r="Z13" i="8"/>
  <c r="AG13" i="8"/>
  <c r="AF13" i="8"/>
  <c r="AT13" i="8" s="1"/>
  <c r="AC13" i="8"/>
  <c r="AN32" i="8"/>
  <c r="AO32" i="8" s="1"/>
  <c r="AR32" i="8" s="1"/>
  <c r="Z32" i="8"/>
  <c r="AG32" i="8"/>
  <c r="AF32" i="8"/>
  <c r="AT32" i="8" s="1"/>
  <c r="AC32" i="8"/>
  <c r="AN17" i="8"/>
  <c r="AO17" i="8" s="1"/>
  <c r="AR17" i="8" s="1"/>
  <c r="Z17" i="8"/>
  <c r="AC17" i="8"/>
  <c r="AF17" i="8"/>
  <c r="AT17" i="8" s="1"/>
  <c r="AG17" i="8"/>
  <c r="AN33" i="8"/>
  <c r="AO33" i="8" s="1"/>
  <c r="AR33" i="8" s="1"/>
  <c r="Z33" i="8"/>
  <c r="AC33" i="8"/>
  <c r="AF33" i="8"/>
  <c r="AT33" i="8" s="1"/>
  <c r="AG33" i="8"/>
  <c r="AN21" i="8"/>
  <c r="AO21" i="8" s="1"/>
  <c r="AR21" i="8" s="1"/>
  <c r="Z21" i="8"/>
  <c r="AG21" i="8"/>
  <c r="AC21" i="8"/>
  <c r="AF21" i="8"/>
  <c r="AT21" i="8" s="1"/>
  <c r="AN22" i="8"/>
  <c r="AO22" i="8" s="1"/>
  <c r="AR22" i="8" s="1"/>
  <c r="Z22" i="8"/>
  <c r="AF22" i="8"/>
  <c r="AT22" i="8" s="1"/>
  <c r="AG22" i="8"/>
  <c r="AC22" i="8"/>
  <c r="AN27" i="8"/>
  <c r="AO27" i="8" s="1"/>
  <c r="AR27" i="8" s="1"/>
  <c r="Z27" i="8"/>
  <c r="AF27" i="8"/>
  <c r="AT27" i="8" s="1"/>
  <c r="AG27" i="8"/>
  <c r="AC27" i="8"/>
  <c r="AN23" i="8"/>
  <c r="AO23" i="8" s="1"/>
  <c r="AR23" i="8" s="1"/>
  <c r="Z23" i="8"/>
  <c r="AF23" i="8"/>
  <c r="AT23" i="8" s="1"/>
  <c r="AG23" i="8"/>
  <c r="AC23" i="8"/>
  <c r="AN30" i="8"/>
  <c r="AO30" i="8" s="1"/>
  <c r="AR30" i="8" s="1"/>
  <c r="Z30" i="8"/>
  <c r="AC30" i="8"/>
  <c r="AG30" i="8"/>
  <c r="AF30" i="8"/>
  <c r="AT30" i="8" s="1"/>
  <c r="AN25" i="8"/>
  <c r="AO25" i="8" s="1"/>
  <c r="AR25" i="8" s="1"/>
  <c r="Z25" i="8"/>
  <c r="AC25" i="8"/>
  <c r="AF25" i="8"/>
  <c r="AT25" i="8" s="1"/>
  <c r="AG25" i="8"/>
  <c r="AN10" i="8"/>
  <c r="AO10" i="8" s="1"/>
  <c r="AR10" i="8" s="1"/>
  <c r="Z10" i="8"/>
  <c r="AC10" i="8"/>
  <c r="AG10" i="8"/>
  <c r="AF10" i="8"/>
  <c r="AT10" i="8" s="1"/>
  <c r="AN15" i="8"/>
  <c r="AO15" i="8" s="1"/>
  <c r="AR15" i="8" s="1"/>
  <c r="Z15" i="8"/>
  <c r="AG15" i="8"/>
  <c r="AC15" i="8"/>
  <c r="AF15" i="8"/>
  <c r="AT15" i="8" s="1"/>
  <c r="AN9" i="8"/>
  <c r="AO9" i="8" s="1"/>
  <c r="AR9" i="8" s="1"/>
  <c r="Z9" i="8"/>
  <c r="AG9" i="8"/>
  <c r="AC9" i="8"/>
  <c r="AF9" i="8"/>
  <c r="AT9" i="8" s="1"/>
  <c r="AN28" i="8"/>
  <c r="AO28" i="8" s="1"/>
  <c r="AR28" i="8" s="1"/>
  <c r="Z28" i="8"/>
  <c r="AF28" i="8"/>
  <c r="AT28" i="8" s="1"/>
  <c r="AC28" i="8"/>
  <c r="AG28" i="8"/>
  <c r="AN31" i="8"/>
  <c r="AO31" i="8" s="1"/>
  <c r="AR31" i="8" s="1"/>
  <c r="Z31" i="8"/>
  <c r="AC31" i="8"/>
  <c r="AG31" i="8"/>
  <c r="AF31" i="8"/>
  <c r="AT31" i="8" s="1"/>
  <c r="AN26" i="8"/>
  <c r="AO26" i="8" s="1"/>
  <c r="AR26" i="8" s="1"/>
  <c r="Z26" i="8"/>
  <c r="AC26" i="8"/>
  <c r="AF26" i="8"/>
  <c r="AT26" i="8" s="1"/>
  <c r="AG26" i="8"/>
  <c r="AN16" i="8"/>
  <c r="AO16" i="8" s="1"/>
  <c r="AR16" i="8" s="1"/>
  <c r="Z16" i="8"/>
  <c r="AF16" i="8"/>
  <c r="AT16" i="8" s="1"/>
  <c r="AC16" i="8"/>
  <c r="AG16" i="8"/>
  <c r="AN24" i="8"/>
  <c r="AO24" i="8" s="1"/>
  <c r="AR24" i="8" s="1"/>
  <c r="Z24" i="8"/>
  <c r="AF24" i="8"/>
  <c r="AT24" i="8" s="1"/>
  <c r="AG24" i="8"/>
  <c r="AC24" i="8"/>
  <c r="AN11" i="8"/>
  <c r="AO11" i="8" s="1"/>
  <c r="AR11" i="8" s="1"/>
  <c r="Z11" i="8"/>
  <c r="AC11" i="8"/>
  <c r="AF11" i="8"/>
  <c r="AT11" i="8" s="1"/>
  <c r="AG11" i="8"/>
  <c r="P1000" i="9"/>
  <c r="R1000" i="9" s="1"/>
  <c r="O1000" i="9"/>
  <c r="Q1000" i="9" s="1"/>
  <c r="I497" i="3" l="1"/>
  <c r="AI497" i="3"/>
  <c r="W493" i="3"/>
  <c r="AD36" i="8"/>
  <c r="AD56" i="8"/>
  <c r="AD37" i="8"/>
  <c r="AD57" i="8"/>
  <c r="AD38" i="8"/>
  <c r="AD58" i="8"/>
  <c r="AD39" i="8"/>
  <c r="AD59" i="8"/>
  <c r="AD40" i="8"/>
  <c r="AD60" i="8"/>
  <c r="AD74" i="8"/>
  <c r="AD41" i="8"/>
  <c r="AD61" i="8"/>
  <c r="AD43" i="8"/>
  <c r="AD62" i="8"/>
  <c r="AD54" i="8"/>
  <c r="AD42" i="8"/>
  <c r="AD63" i="8"/>
  <c r="AD45" i="8"/>
  <c r="AD64" i="8"/>
  <c r="AD53" i="8"/>
  <c r="AD44" i="8"/>
  <c r="AD65" i="8"/>
  <c r="AD47" i="8"/>
  <c r="AD66" i="8"/>
  <c r="AD46" i="8"/>
  <c r="AD67" i="8"/>
  <c r="AD72" i="8"/>
  <c r="AD49" i="8"/>
  <c r="AD68" i="8"/>
  <c r="AD48" i="8"/>
  <c r="AD69" i="8"/>
  <c r="AD52" i="8"/>
  <c r="AD55" i="8"/>
  <c r="AD50" i="8"/>
  <c r="AD70" i="8"/>
  <c r="AD73" i="8"/>
  <c r="AD51" i="8"/>
  <c r="AD71" i="8"/>
  <c r="AD35" i="8"/>
  <c r="AU47" i="8"/>
  <c r="AU67" i="8"/>
  <c r="AU63" i="8"/>
  <c r="AU46" i="8"/>
  <c r="AU66" i="8"/>
  <c r="AU48" i="8"/>
  <c r="AU69" i="8"/>
  <c r="AU49" i="8"/>
  <c r="AU68" i="8"/>
  <c r="AU51" i="8"/>
  <c r="AU70" i="8"/>
  <c r="AU50" i="8"/>
  <c r="AU71" i="8"/>
  <c r="AU52" i="8"/>
  <c r="AU72" i="8"/>
  <c r="AU53" i="8"/>
  <c r="AU73" i="8"/>
  <c r="AU54" i="8"/>
  <c r="AU35" i="8"/>
  <c r="AU55" i="8"/>
  <c r="AU74" i="8"/>
  <c r="AU65" i="8"/>
  <c r="AU37" i="8"/>
  <c r="AU57" i="8"/>
  <c r="AU36" i="8"/>
  <c r="AU56" i="8"/>
  <c r="AU42" i="8"/>
  <c r="AU45" i="8"/>
  <c r="AU38" i="8"/>
  <c r="AU58" i="8"/>
  <c r="AU39" i="8"/>
  <c r="AU59" i="8"/>
  <c r="AU44" i="8"/>
  <c r="AU40" i="8"/>
  <c r="AU60" i="8"/>
  <c r="AU43" i="8"/>
  <c r="AU41" i="8"/>
  <c r="AU61" i="8"/>
  <c r="AU62" i="8"/>
  <c r="AU64" i="8"/>
  <c r="AP489" i="3"/>
  <c r="AT489" i="3"/>
  <c r="AR489" i="3"/>
  <c r="AS489" i="3" s="1"/>
  <c r="AD491" i="3"/>
  <c r="AJ491" i="3" s="1"/>
  <c r="AD490" i="3"/>
  <c r="AJ490" i="3" s="1"/>
  <c r="N495" i="3"/>
  <c r="M495" i="3"/>
  <c r="AJ492" i="3"/>
  <c r="L496" i="3"/>
  <c r="AH496" i="3"/>
  <c r="AE498" i="3"/>
  <c r="AQ498" i="3"/>
  <c r="H498" i="3"/>
  <c r="F499" i="3"/>
  <c r="AB499" i="3" s="1"/>
  <c r="AN498" i="3"/>
  <c r="AO498" i="3" s="1"/>
  <c r="O494" i="3"/>
  <c r="R494" i="3" s="1"/>
  <c r="Z494" i="3" s="1"/>
  <c r="AF497" i="3"/>
  <c r="AG497" i="3"/>
  <c r="U493" i="3"/>
  <c r="V493" i="3" s="1"/>
  <c r="AD493" i="3" s="1"/>
  <c r="AU18" i="8"/>
  <c r="AU19" i="8"/>
  <c r="AU22" i="8"/>
  <c r="AU20" i="8"/>
  <c r="AU21" i="8"/>
  <c r="AU23" i="8"/>
  <c r="AU25" i="8"/>
  <c r="AU26" i="8"/>
  <c r="AU24" i="8"/>
  <c r="AU17" i="8"/>
  <c r="AU27" i="8"/>
  <c r="AU15" i="8"/>
  <c r="AU28" i="8"/>
  <c r="AU9" i="8"/>
  <c r="AU29" i="8"/>
  <c r="AU10" i="8"/>
  <c r="AU30" i="8"/>
  <c r="AU16" i="8"/>
  <c r="AU11" i="8"/>
  <c r="AU31" i="8"/>
  <c r="AU13" i="8"/>
  <c r="AU12" i="8"/>
  <c r="AU32" i="8"/>
  <c r="AU33" i="8"/>
  <c r="AU14" i="8"/>
  <c r="AU34" i="8"/>
  <c r="AD22" i="8"/>
  <c r="AD23" i="8"/>
  <c r="AD24" i="8"/>
  <c r="AD26" i="8"/>
  <c r="AC5" i="8"/>
  <c r="AD20" i="8"/>
  <c r="AD25" i="8"/>
  <c r="AD21" i="8"/>
  <c r="AD27" i="8"/>
  <c r="AD30" i="8"/>
  <c r="AD28" i="8"/>
  <c r="AD9" i="8"/>
  <c r="AD29" i="8"/>
  <c r="AD10" i="8"/>
  <c r="AD11" i="8"/>
  <c r="AD31" i="8"/>
  <c r="AD12" i="8"/>
  <c r="AD32" i="8"/>
  <c r="AD34" i="8"/>
  <c r="AD33" i="8"/>
  <c r="AD14" i="8"/>
  <c r="AD13" i="8"/>
  <c r="AD19" i="8"/>
  <c r="AD17" i="8"/>
  <c r="AD15" i="8"/>
  <c r="AD16" i="8"/>
  <c r="AD18" i="8"/>
  <c r="I498" i="3" l="1"/>
  <c r="AI498" i="3"/>
  <c r="AR490" i="3"/>
  <c r="AS490" i="3" s="1"/>
  <c r="AP490" i="3"/>
  <c r="AT490" i="3"/>
  <c r="AP491" i="3"/>
  <c r="AT491" i="3"/>
  <c r="AR491" i="3"/>
  <c r="AS491" i="3" s="1"/>
  <c r="N496" i="3"/>
  <c r="M496" i="3"/>
  <c r="O495" i="3"/>
  <c r="S494" i="3"/>
  <c r="T494" i="3" s="1"/>
  <c r="AH497" i="3"/>
  <c r="AP492" i="3"/>
  <c r="AR492" i="3"/>
  <c r="AS492" i="3" s="1"/>
  <c r="AT492" i="3"/>
  <c r="AJ493" i="3"/>
  <c r="AG498" i="3"/>
  <c r="AF498" i="3"/>
  <c r="L497" i="3"/>
  <c r="AG5" i="8"/>
  <c r="AF4" i="8"/>
  <c r="AR4" i="8"/>
  <c r="AG4" i="8"/>
  <c r="AQ499" i="3"/>
  <c r="AE499" i="3"/>
  <c r="AN499" i="3"/>
  <c r="AO499" i="3" s="1"/>
  <c r="H499" i="3"/>
  <c r="F500" i="3"/>
  <c r="AB500" i="3" s="1"/>
  <c r="I499" i="3" l="1"/>
  <c r="AI499" i="3"/>
  <c r="AH498" i="3"/>
  <c r="R495" i="3"/>
  <c r="N497" i="3"/>
  <c r="M497" i="3"/>
  <c r="L498" i="3"/>
  <c r="AC494" i="3"/>
  <c r="W494" i="3"/>
  <c r="U494" i="3"/>
  <c r="V494" i="3" s="1"/>
  <c r="AP493" i="3"/>
  <c r="AT493" i="3"/>
  <c r="AR493" i="3"/>
  <c r="AS493" i="3" s="1"/>
  <c r="O496" i="3"/>
  <c r="R496" i="3" s="1"/>
  <c r="Z496" i="3" s="1"/>
  <c r="AN500" i="3"/>
  <c r="AO500" i="3" s="1"/>
  <c r="F501" i="3"/>
  <c r="AB501" i="3" s="1"/>
  <c r="AQ500" i="3"/>
  <c r="H500" i="3"/>
  <c r="AE500" i="3"/>
  <c r="AF499" i="3"/>
  <c r="AG499" i="3"/>
  <c r="I500" i="3" l="1"/>
  <c r="AI500" i="3"/>
  <c r="AD494" i="3"/>
  <c r="AC495" i="3"/>
  <c r="Z495" i="3"/>
  <c r="S495" i="3"/>
  <c r="T495" i="3" s="1"/>
  <c r="W495" i="3"/>
  <c r="N498" i="3"/>
  <c r="M498" i="3"/>
  <c r="AJ494" i="3"/>
  <c r="AC496" i="3"/>
  <c r="O497" i="3"/>
  <c r="R497" i="3" s="1"/>
  <c r="Z497" i="3" s="1"/>
  <c r="AH499" i="3"/>
  <c r="L499" i="3"/>
  <c r="AF500" i="3"/>
  <c r="AG500" i="3"/>
  <c r="S496" i="3"/>
  <c r="T496" i="3" s="1"/>
  <c r="W496" i="3"/>
  <c r="AN501" i="3"/>
  <c r="AO501" i="3" s="1"/>
  <c r="F502" i="3"/>
  <c r="AB502" i="3" s="1"/>
  <c r="AQ501" i="3"/>
  <c r="AE501" i="3"/>
  <c r="H501" i="3"/>
  <c r="I501" i="3" l="1"/>
  <c r="AI501" i="3"/>
  <c r="U495" i="3"/>
  <c r="V495" i="3" s="1"/>
  <c r="AH500" i="3"/>
  <c r="N499" i="3"/>
  <c r="M499" i="3"/>
  <c r="AR494" i="3"/>
  <c r="AS494" i="3" s="1"/>
  <c r="AT494" i="3"/>
  <c r="AP494" i="3"/>
  <c r="AG501" i="3"/>
  <c r="AF501" i="3"/>
  <c r="O499" i="3"/>
  <c r="R499" i="3" s="1"/>
  <c r="Z499" i="3" s="1"/>
  <c r="U496" i="3"/>
  <c r="V496" i="3" s="1"/>
  <c r="AD496" i="3" s="1"/>
  <c r="L500" i="3"/>
  <c r="AE502" i="3"/>
  <c r="F503" i="3"/>
  <c r="AB503" i="3" s="1"/>
  <c r="AQ502" i="3"/>
  <c r="H502" i="3"/>
  <c r="AN502" i="3"/>
  <c r="AO502" i="3" s="1"/>
  <c r="O498" i="3"/>
  <c r="R498" i="3" s="1"/>
  <c r="Z498" i="3" s="1"/>
  <c r="I502" i="3" l="1"/>
  <c r="AI502" i="3"/>
  <c r="AD495" i="3"/>
  <c r="AJ495" i="3" s="1"/>
  <c r="L501" i="3"/>
  <c r="N500" i="3"/>
  <c r="M500" i="3"/>
  <c r="AC498" i="3"/>
  <c r="AC499" i="3"/>
  <c r="W497" i="3"/>
  <c r="S497" i="3"/>
  <c r="AC497" i="3"/>
  <c r="AH501" i="3"/>
  <c r="AJ496" i="3"/>
  <c r="S499" i="3"/>
  <c r="T499" i="3" s="1"/>
  <c r="W499" i="3"/>
  <c r="AG502" i="3"/>
  <c r="AF502" i="3"/>
  <c r="AE503" i="3"/>
  <c r="H503" i="3"/>
  <c r="F504" i="3"/>
  <c r="AB504" i="3" s="1"/>
  <c r="AN503" i="3"/>
  <c r="AO503" i="3" s="1"/>
  <c r="AQ503" i="3"/>
  <c r="I503" i="3" l="1"/>
  <c r="AI503" i="3"/>
  <c r="AP495" i="3"/>
  <c r="AT495" i="3"/>
  <c r="AR495" i="3"/>
  <c r="AS495" i="3" s="1"/>
  <c r="N501" i="3"/>
  <c r="M501" i="3"/>
  <c r="AH502" i="3"/>
  <c r="S498" i="3"/>
  <c r="T498" i="3" s="1"/>
  <c r="W498" i="3"/>
  <c r="T497" i="3"/>
  <c r="U497" i="3"/>
  <c r="L502" i="3"/>
  <c r="AT496" i="3"/>
  <c r="AP496" i="3"/>
  <c r="AR496" i="3"/>
  <c r="AS496" i="3" s="1"/>
  <c r="O501" i="3"/>
  <c r="R501" i="3" s="1"/>
  <c r="Z501" i="3" s="1"/>
  <c r="U499" i="3"/>
  <c r="V499" i="3" s="1"/>
  <c r="AD499" i="3" s="1"/>
  <c r="O500" i="3"/>
  <c r="R500" i="3" s="1"/>
  <c r="Z500" i="3" s="1"/>
  <c r="AN504" i="3"/>
  <c r="AO504" i="3" s="1"/>
  <c r="AQ504" i="3"/>
  <c r="H504" i="3"/>
  <c r="F505" i="3"/>
  <c r="AB505" i="3" s="1"/>
  <c r="AE504" i="3"/>
  <c r="AF503" i="3"/>
  <c r="AG503" i="3"/>
  <c r="I504" i="3" l="1"/>
  <c r="AI504" i="3"/>
  <c r="U498" i="3"/>
  <c r="V498" i="3" s="1"/>
  <c r="N502" i="3"/>
  <c r="M502" i="3"/>
  <c r="V497" i="3"/>
  <c r="AC500" i="3"/>
  <c r="AH503" i="3"/>
  <c r="AJ499" i="3"/>
  <c r="L503" i="3"/>
  <c r="S500" i="3"/>
  <c r="T500" i="3" s="1"/>
  <c r="W500" i="3"/>
  <c r="AQ505" i="3"/>
  <c r="AN505" i="3"/>
  <c r="AO505" i="3" s="1"/>
  <c r="H505" i="3"/>
  <c r="F506" i="3"/>
  <c r="AB506" i="3" s="1"/>
  <c r="AE505" i="3"/>
  <c r="AG504" i="3"/>
  <c r="AF504" i="3"/>
  <c r="I505" i="3" l="1"/>
  <c r="AI505" i="3"/>
  <c r="AD497" i="3"/>
  <c r="AJ497" i="3" s="1"/>
  <c r="AD498" i="3"/>
  <c r="AJ498" i="3" s="1"/>
  <c r="O502" i="3"/>
  <c r="R502" i="3" s="1"/>
  <c r="Z502" i="3" s="1"/>
  <c r="M503" i="3"/>
  <c r="N503" i="3"/>
  <c r="W501" i="3"/>
  <c r="S501" i="3"/>
  <c r="AC501" i="3"/>
  <c r="AH504" i="3"/>
  <c r="AT499" i="3"/>
  <c r="AP499" i="3"/>
  <c r="AG505" i="3"/>
  <c r="AF505" i="3"/>
  <c r="AQ506" i="3"/>
  <c r="AE506" i="3"/>
  <c r="AN506" i="3"/>
  <c r="AO506" i="3" s="1"/>
  <c r="F507" i="3"/>
  <c r="AB507" i="3" s="1"/>
  <c r="H506" i="3"/>
  <c r="U500" i="3"/>
  <c r="V500" i="3" s="1"/>
  <c r="AD500" i="3" s="1"/>
  <c r="L504" i="3"/>
  <c r="I506" i="3" l="1"/>
  <c r="AI506" i="3"/>
  <c r="AR499" i="3"/>
  <c r="AS499" i="3" s="1"/>
  <c r="AT498" i="3"/>
  <c r="AR498" i="3"/>
  <c r="AS498" i="3" s="1"/>
  <c r="AP498" i="3"/>
  <c r="AR497" i="3"/>
  <c r="AS497" i="3" s="1"/>
  <c r="AP497" i="3"/>
  <c r="AT497" i="3"/>
  <c r="N504" i="3"/>
  <c r="M504" i="3"/>
  <c r="T501" i="3"/>
  <c r="U501" i="3"/>
  <c r="W502" i="3"/>
  <c r="S502" i="3"/>
  <c r="AC502" i="3"/>
  <c r="L505" i="3"/>
  <c r="AH505" i="3"/>
  <c r="O503" i="3"/>
  <c r="R503" i="3" s="1"/>
  <c r="Z503" i="3" s="1"/>
  <c r="AJ500" i="3"/>
  <c r="AQ507" i="3"/>
  <c r="H507" i="3"/>
  <c r="AN507" i="3"/>
  <c r="AO507" i="3" s="1"/>
  <c r="F508" i="3"/>
  <c r="AB508" i="3" s="1"/>
  <c r="AE507" i="3"/>
  <c r="AF506" i="3"/>
  <c r="AG506" i="3"/>
  <c r="I507" i="3" l="1"/>
  <c r="AI507" i="3"/>
  <c r="V501" i="3"/>
  <c r="N505" i="3"/>
  <c r="M505" i="3"/>
  <c r="T502" i="3"/>
  <c r="U502" i="3"/>
  <c r="AH506" i="3"/>
  <c r="AR500" i="3"/>
  <c r="AS500" i="3" s="1"/>
  <c r="AP500" i="3"/>
  <c r="AT500" i="3"/>
  <c r="L506" i="3"/>
  <c r="AN508" i="3"/>
  <c r="AO508" i="3" s="1"/>
  <c r="H508" i="3"/>
  <c r="F509" i="3"/>
  <c r="AB509" i="3" s="1"/>
  <c r="AE508" i="3"/>
  <c r="AQ508" i="3"/>
  <c r="AF507" i="3"/>
  <c r="AG507" i="3"/>
  <c r="O504" i="3"/>
  <c r="R504" i="3" s="1"/>
  <c r="Z504" i="3" s="1"/>
  <c r="I508" i="3" l="1"/>
  <c r="AI508" i="3"/>
  <c r="AD501" i="3"/>
  <c r="AJ501" i="3" s="1"/>
  <c r="O505" i="3"/>
  <c r="R505" i="3" s="1"/>
  <c r="Z505" i="3" s="1"/>
  <c r="N506" i="3"/>
  <c r="M506" i="3"/>
  <c r="V502" i="3"/>
  <c r="AD502" i="3" s="1"/>
  <c r="AJ502" i="3" s="1"/>
  <c r="AC505" i="3"/>
  <c r="S503" i="3"/>
  <c r="W503" i="3"/>
  <c r="S504" i="3"/>
  <c r="T504" i="3" s="1"/>
  <c r="AC503" i="3"/>
  <c r="O506" i="3"/>
  <c r="R506" i="3" s="1"/>
  <c r="Z506" i="3" s="1"/>
  <c r="S505" i="3"/>
  <c r="T505" i="3" s="1"/>
  <c r="W505" i="3"/>
  <c r="AH507" i="3"/>
  <c r="L507" i="3"/>
  <c r="H509" i="3"/>
  <c r="F510" i="3"/>
  <c r="AB510" i="3" s="1"/>
  <c r="AN509" i="3"/>
  <c r="AO509" i="3" s="1"/>
  <c r="AE509" i="3"/>
  <c r="AQ509" i="3"/>
  <c r="AG508" i="3"/>
  <c r="AF508" i="3"/>
  <c r="I509" i="3" l="1"/>
  <c r="AI509" i="3"/>
  <c r="AP501" i="3"/>
  <c r="AR501" i="3"/>
  <c r="AS501" i="3" s="1"/>
  <c r="AT501" i="3"/>
  <c r="N507" i="3"/>
  <c r="M507" i="3"/>
  <c r="AP502" i="3"/>
  <c r="AR502" i="3"/>
  <c r="AS502" i="3" s="1"/>
  <c r="AT502" i="3"/>
  <c r="W504" i="3"/>
  <c r="AC506" i="3"/>
  <c r="AC504" i="3"/>
  <c r="T503" i="3"/>
  <c r="U503" i="3"/>
  <c r="L508" i="3"/>
  <c r="U505" i="3"/>
  <c r="V505" i="3" s="1"/>
  <c r="AD505" i="3" s="1"/>
  <c r="AH508" i="3"/>
  <c r="AF509" i="3"/>
  <c r="AG509" i="3"/>
  <c r="F511" i="3"/>
  <c r="AB511" i="3" s="1"/>
  <c r="AE510" i="3"/>
  <c r="AQ510" i="3"/>
  <c r="AN510" i="3"/>
  <c r="AO510" i="3" s="1"/>
  <c r="H510" i="3"/>
  <c r="U504" i="3"/>
  <c r="V504" i="3" s="1"/>
  <c r="I510" i="3" l="1"/>
  <c r="AI510" i="3"/>
  <c r="AD504" i="3"/>
  <c r="N508" i="3"/>
  <c r="M508" i="3"/>
  <c r="W506" i="3"/>
  <c r="S506" i="3"/>
  <c r="T506" i="3" s="1"/>
  <c r="V503" i="3"/>
  <c r="AD503" i="3" s="1"/>
  <c r="O507" i="3"/>
  <c r="R507" i="3" s="1"/>
  <c r="Z507" i="3" s="1"/>
  <c r="O508" i="3"/>
  <c r="R508" i="3" s="1"/>
  <c r="Z508" i="3" s="1"/>
  <c r="AJ504" i="3"/>
  <c r="AH509" i="3"/>
  <c r="AJ505" i="3"/>
  <c r="L509" i="3"/>
  <c r="AG510" i="3"/>
  <c r="AF510" i="3"/>
  <c r="U506" i="3"/>
  <c r="V506" i="3" s="1"/>
  <c r="AD506" i="3" s="1"/>
  <c r="AQ511" i="3"/>
  <c r="F512" i="3"/>
  <c r="AB512" i="3" s="1"/>
  <c r="AE511" i="3"/>
  <c r="AN511" i="3"/>
  <c r="AO511" i="3" s="1"/>
  <c r="H511" i="3"/>
  <c r="I511" i="3" l="1"/>
  <c r="AI511" i="3"/>
  <c r="AH510" i="3"/>
  <c r="N509" i="3"/>
  <c r="M509" i="3"/>
  <c r="AJ503" i="3"/>
  <c r="S508" i="3"/>
  <c r="T508" i="3" s="1"/>
  <c r="AC508" i="3"/>
  <c r="W508" i="3"/>
  <c r="AR505" i="3"/>
  <c r="AS505" i="3" s="1"/>
  <c r="AT505" i="3"/>
  <c r="AP505" i="3"/>
  <c r="AP504" i="3"/>
  <c r="AT504" i="3"/>
  <c r="AJ506" i="3"/>
  <c r="AG511" i="3"/>
  <c r="AF511" i="3"/>
  <c r="AE512" i="3"/>
  <c r="AN512" i="3"/>
  <c r="AO512" i="3" s="1"/>
  <c r="AQ512" i="3"/>
  <c r="H512" i="3"/>
  <c r="F513" i="3"/>
  <c r="AB513" i="3" s="1"/>
  <c r="L510" i="3"/>
  <c r="I512" i="3" l="1"/>
  <c r="AI512" i="3"/>
  <c r="AH511" i="3"/>
  <c r="N510" i="3"/>
  <c r="M510" i="3"/>
  <c r="AP503" i="3"/>
  <c r="AT503" i="3"/>
  <c r="AR503" i="3"/>
  <c r="AS503" i="3" s="1"/>
  <c r="AR504" i="3"/>
  <c r="AS504" i="3" s="1"/>
  <c r="U508" i="3"/>
  <c r="V508" i="3" s="1"/>
  <c r="S507" i="3"/>
  <c r="W507" i="3"/>
  <c r="AC507" i="3"/>
  <c r="L511" i="3"/>
  <c r="AT506" i="3"/>
  <c r="AP506" i="3"/>
  <c r="AR506" i="3"/>
  <c r="AS506" i="3" s="1"/>
  <c r="AE513" i="3"/>
  <c r="H513" i="3"/>
  <c r="AN513" i="3"/>
  <c r="AO513" i="3" s="1"/>
  <c r="AQ513" i="3"/>
  <c r="F514" i="3"/>
  <c r="AB514" i="3" s="1"/>
  <c r="O509" i="3"/>
  <c r="R509" i="3" s="1"/>
  <c r="Z509" i="3" s="1"/>
  <c r="AG512" i="3"/>
  <c r="AF512" i="3"/>
  <c r="I513" i="3" l="1"/>
  <c r="AI513" i="3"/>
  <c r="AD508" i="3"/>
  <c r="AJ508" i="3" s="1"/>
  <c r="M511" i="3"/>
  <c r="N511" i="3"/>
  <c r="AC509" i="3"/>
  <c r="T507" i="3"/>
  <c r="U507" i="3"/>
  <c r="O510" i="3"/>
  <c r="R510" i="3" s="1"/>
  <c r="Z510" i="3" s="1"/>
  <c r="AH512" i="3"/>
  <c r="L512" i="3"/>
  <c r="W509" i="3"/>
  <c r="S509" i="3"/>
  <c r="T509" i="3" s="1"/>
  <c r="AF513" i="3"/>
  <c r="AG513" i="3"/>
  <c r="O511" i="3"/>
  <c r="R511" i="3" s="1"/>
  <c r="Z511" i="3" s="1"/>
  <c r="AE514" i="3"/>
  <c r="AN514" i="3"/>
  <c r="AO514" i="3" s="1"/>
  <c r="F515" i="3"/>
  <c r="AB515" i="3" s="1"/>
  <c r="H514" i="3"/>
  <c r="AQ514" i="3"/>
  <c r="I514" i="3" l="1"/>
  <c r="AI514" i="3"/>
  <c r="AT508" i="3"/>
  <c r="AP508" i="3"/>
  <c r="V507" i="3"/>
  <c r="AD507" i="3" s="1"/>
  <c r="AJ507" i="3" s="1"/>
  <c r="N512" i="3"/>
  <c r="M512" i="3"/>
  <c r="AC511" i="3"/>
  <c r="L513" i="3"/>
  <c r="AH513" i="3"/>
  <c r="AF514" i="3"/>
  <c r="AG514" i="3"/>
  <c r="S511" i="3"/>
  <c r="T511" i="3" s="1"/>
  <c r="W511" i="3"/>
  <c r="AE515" i="3"/>
  <c r="AN515" i="3"/>
  <c r="AO515" i="3" s="1"/>
  <c r="F516" i="3"/>
  <c r="AB516" i="3" s="1"/>
  <c r="H515" i="3"/>
  <c r="AQ515" i="3"/>
  <c r="U509" i="3"/>
  <c r="V509" i="3" s="1"/>
  <c r="AD509" i="3" s="1"/>
  <c r="I515" i="3" l="1"/>
  <c r="AI515" i="3"/>
  <c r="O512" i="3"/>
  <c r="R512" i="3" s="1"/>
  <c r="Z512" i="3" s="1"/>
  <c r="AH514" i="3"/>
  <c r="N513" i="3"/>
  <c r="M513" i="3"/>
  <c r="AR508" i="3"/>
  <c r="AS508" i="3" s="1"/>
  <c r="AR507" i="3"/>
  <c r="AS507" i="3" s="1"/>
  <c r="AT507" i="3"/>
  <c r="AP507" i="3"/>
  <c r="W510" i="3"/>
  <c r="S510" i="3"/>
  <c r="AC510" i="3"/>
  <c r="S512" i="3"/>
  <c r="T512" i="3" s="1"/>
  <c r="AC512" i="3"/>
  <c r="W512" i="3"/>
  <c r="U511" i="3"/>
  <c r="V511" i="3" s="1"/>
  <c r="AD511" i="3" s="1"/>
  <c r="AJ509" i="3"/>
  <c r="L514" i="3"/>
  <c r="AF515" i="3"/>
  <c r="AG515" i="3"/>
  <c r="AE516" i="3"/>
  <c r="AN516" i="3"/>
  <c r="AO516" i="3" s="1"/>
  <c r="F517" i="3"/>
  <c r="AB517" i="3" s="1"/>
  <c r="H516" i="3"/>
  <c r="AQ516" i="3"/>
  <c r="I516" i="3" l="1"/>
  <c r="AI516" i="3"/>
  <c r="N514" i="3"/>
  <c r="M514" i="3"/>
  <c r="AH515" i="3"/>
  <c r="U512" i="3"/>
  <c r="V512" i="3" s="1"/>
  <c r="T510" i="3"/>
  <c r="U510" i="3"/>
  <c r="O514" i="3"/>
  <c r="R514" i="3" s="1"/>
  <c r="Z514" i="3" s="1"/>
  <c r="L515" i="3"/>
  <c r="AR509" i="3"/>
  <c r="AS509" i="3" s="1"/>
  <c r="AP509" i="3"/>
  <c r="AT509" i="3"/>
  <c r="AJ511" i="3"/>
  <c r="H517" i="3"/>
  <c r="AE517" i="3"/>
  <c r="AQ517" i="3"/>
  <c r="F518" i="3"/>
  <c r="AB518" i="3" s="1"/>
  <c r="AN517" i="3"/>
  <c r="AO517" i="3" s="1"/>
  <c r="AF516" i="3"/>
  <c r="AG516" i="3"/>
  <c r="O513" i="3"/>
  <c r="R513" i="3" s="1"/>
  <c r="Z513" i="3" s="1"/>
  <c r="I517" i="3" l="1"/>
  <c r="AI517" i="3"/>
  <c r="AD512" i="3"/>
  <c r="AJ512" i="3" s="1"/>
  <c r="N515" i="3"/>
  <c r="M515" i="3"/>
  <c r="V510" i="3"/>
  <c r="AD510" i="3" s="1"/>
  <c r="W513" i="3"/>
  <c r="AC514" i="3"/>
  <c r="L516" i="3"/>
  <c r="AH516" i="3"/>
  <c r="AT511" i="3"/>
  <c r="AP511" i="3"/>
  <c r="S514" i="3"/>
  <c r="T514" i="3" s="1"/>
  <c r="W514" i="3"/>
  <c r="AN518" i="3"/>
  <c r="AO518" i="3" s="1"/>
  <c r="AQ518" i="3"/>
  <c r="AE518" i="3"/>
  <c r="H518" i="3"/>
  <c r="F519" i="3"/>
  <c r="AB519" i="3" s="1"/>
  <c r="AF517" i="3"/>
  <c r="AG517" i="3"/>
  <c r="I518" i="3" l="1"/>
  <c r="AI518" i="3"/>
  <c r="O515" i="3"/>
  <c r="R515" i="3" s="1"/>
  <c r="Z515" i="3" s="1"/>
  <c r="AR512" i="3"/>
  <c r="AS512" i="3" s="1"/>
  <c r="AP512" i="3"/>
  <c r="AT512" i="3"/>
  <c r="N516" i="3"/>
  <c r="M516" i="3"/>
  <c r="AJ510" i="3"/>
  <c r="S513" i="3"/>
  <c r="T513" i="3" s="1"/>
  <c r="AC513" i="3"/>
  <c r="S515" i="3"/>
  <c r="T515" i="3" s="1"/>
  <c r="AC515" i="3"/>
  <c r="W515" i="3"/>
  <c r="U514" i="3"/>
  <c r="V514" i="3" s="1"/>
  <c r="AD514" i="3" s="1"/>
  <c r="AH517" i="3"/>
  <c r="L517" i="3"/>
  <c r="AG518" i="3"/>
  <c r="AF518" i="3"/>
  <c r="AQ519" i="3"/>
  <c r="AE519" i="3"/>
  <c r="AN519" i="3"/>
  <c r="AO519" i="3" s="1"/>
  <c r="F520" i="3"/>
  <c r="AB520" i="3" s="1"/>
  <c r="H519" i="3"/>
  <c r="I519" i="3" l="1"/>
  <c r="AI519" i="3"/>
  <c r="O516" i="3"/>
  <c r="R516" i="3" s="1"/>
  <c r="M517" i="3"/>
  <c r="N517" i="3"/>
  <c r="U513" i="3"/>
  <c r="V513" i="3" s="1"/>
  <c r="AD513" i="3" s="1"/>
  <c r="U515" i="3"/>
  <c r="V515" i="3" s="1"/>
  <c r="AP510" i="3"/>
  <c r="AR510" i="3"/>
  <c r="AS510" i="3" s="1"/>
  <c r="AT510" i="3"/>
  <c r="AR511" i="3"/>
  <c r="AS511" i="3" s="1"/>
  <c r="S516" i="3"/>
  <c r="T516" i="3" s="1"/>
  <c r="L518" i="3"/>
  <c r="AJ514" i="3"/>
  <c r="AJ513" i="3"/>
  <c r="AF519" i="3"/>
  <c r="AG519" i="3"/>
  <c r="AN520" i="3"/>
  <c r="AO520" i="3" s="1"/>
  <c r="F521" i="3"/>
  <c r="AB521" i="3" s="1"/>
  <c r="AQ520" i="3"/>
  <c r="H520" i="3"/>
  <c r="AE520" i="3"/>
  <c r="AH518" i="3"/>
  <c r="I520" i="3" l="1"/>
  <c r="AI520" i="3"/>
  <c r="AD515" i="3"/>
  <c r="AJ515" i="3" s="1"/>
  <c r="W516" i="3"/>
  <c r="Z516" i="3"/>
  <c r="AC516" i="3"/>
  <c r="N518" i="3"/>
  <c r="M518" i="3"/>
  <c r="U516" i="3"/>
  <c r="V516" i="3" s="1"/>
  <c r="AD516" i="3" s="1"/>
  <c r="AJ516" i="3" s="1"/>
  <c r="O517" i="3"/>
  <c r="R517" i="3" s="1"/>
  <c r="Z517" i="3" s="1"/>
  <c r="AT514" i="3"/>
  <c r="AP514" i="3"/>
  <c r="L519" i="3"/>
  <c r="AR514" i="3"/>
  <c r="AS514" i="3" s="1"/>
  <c r="AP513" i="3"/>
  <c r="AR513" i="3"/>
  <c r="AS513" i="3" s="1"/>
  <c r="AT513" i="3"/>
  <c r="AN521" i="3"/>
  <c r="AO521" i="3" s="1"/>
  <c r="F522" i="3"/>
  <c r="AB522" i="3" s="1"/>
  <c r="H521" i="3"/>
  <c r="AQ521" i="3"/>
  <c r="AE521" i="3"/>
  <c r="AF520" i="3"/>
  <c r="AG520" i="3"/>
  <c r="AH519" i="3"/>
  <c r="I521" i="3" l="1"/>
  <c r="AI521" i="3"/>
  <c r="O518" i="3"/>
  <c r="R518" i="3" s="1"/>
  <c r="Z518" i="3" s="1"/>
  <c r="AT515" i="3"/>
  <c r="AP515" i="3"/>
  <c r="AR515" i="3"/>
  <c r="AS515" i="3" s="1"/>
  <c r="N519" i="3"/>
  <c r="M519" i="3"/>
  <c r="S517" i="3"/>
  <c r="T517" i="3" s="1"/>
  <c r="W517" i="3"/>
  <c r="AC517" i="3"/>
  <c r="W518" i="3"/>
  <c r="AC518" i="3"/>
  <c r="L520" i="3"/>
  <c r="AP516" i="3"/>
  <c r="AR516" i="3"/>
  <c r="AS516" i="3" s="1"/>
  <c r="AT516" i="3"/>
  <c r="S518" i="3"/>
  <c r="T518" i="3" s="1"/>
  <c r="AH520" i="3"/>
  <c r="AG521" i="3"/>
  <c r="AF521" i="3"/>
  <c r="AE522" i="3"/>
  <c r="AQ522" i="3"/>
  <c r="H522" i="3"/>
  <c r="F523" i="3"/>
  <c r="AB523" i="3" s="1"/>
  <c r="AN522" i="3"/>
  <c r="AO522" i="3" s="1"/>
  <c r="I522" i="3" l="1"/>
  <c r="AI522" i="3"/>
  <c r="AH521" i="3"/>
  <c r="M520" i="3"/>
  <c r="N520" i="3"/>
  <c r="U517" i="3"/>
  <c r="V517" i="3" s="1"/>
  <c r="O519" i="3"/>
  <c r="R519" i="3" s="1"/>
  <c r="Z519" i="3" s="1"/>
  <c r="U518" i="3"/>
  <c r="V518" i="3" s="1"/>
  <c r="AD518" i="3" s="1"/>
  <c r="H523" i="3"/>
  <c r="AQ523" i="3"/>
  <c r="F524" i="3"/>
  <c r="AB524" i="3" s="1"/>
  <c r="AE523" i="3"/>
  <c r="AN523" i="3"/>
  <c r="AO523" i="3" s="1"/>
  <c r="L521" i="3"/>
  <c r="AF522" i="3"/>
  <c r="AG522" i="3"/>
  <c r="I523" i="3" l="1"/>
  <c r="AI523" i="3"/>
  <c r="AD517" i="3"/>
  <c r="AJ517" i="3" s="1"/>
  <c r="N521" i="3"/>
  <c r="M521" i="3"/>
  <c r="O520" i="3"/>
  <c r="R520" i="3" s="1"/>
  <c r="Z520" i="3" s="1"/>
  <c r="AH522" i="3"/>
  <c r="AJ518" i="3"/>
  <c r="L522" i="3"/>
  <c r="AN524" i="3"/>
  <c r="AO524" i="3" s="1"/>
  <c r="F525" i="3"/>
  <c r="AB525" i="3" s="1"/>
  <c r="AQ524" i="3"/>
  <c r="AE524" i="3"/>
  <c r="H524" i="3"/>
  <c r="AF523" i="3"/>
  <c r="AG523" i="3"/>
  <c r="I524" i="3" l="1"/>
  <c r="AI524" i="3"/>
  <c r="AT517" i="3"/>
  <c r="AP517" i="3"/>
  <c r="AR517" i="3"/>
  <c r="AS517" i="3" s="1"/>
  <c r="N522" i="3"/>
  <c r="M522" i="3"/>
  <c r="S519" i="3"/>
  <c r="W519" i="3"/>
  <c r="AC519" i="3"/>
  <c r="AH523" i="3"/>
  <c r="AP518" i="3"/>
  <c r="AT518" i="3"/>
  <c r="AR518" i="3"/>
  <c r="AS518" i="3" s="1"/>
  <c r="O522" i="3"/>
  <c r="R522" i="3" s="1"/>
  <c r="Z522" i="3" s="1"/>
  <c r="AG524" i="3"/>
  <c r="AF524" i="3"/>
  <c r="AE525" i="3"/>
  <c r="AQ525" i="3"/>
  <c r="H525" i="3"/>
  <c r="F526" i="3"/>
  <c r="AB526" i="3" s="1"/>
  <c r="AN525" i="3"/>
  <c r="AO525" i="3" s="1"/>
  <c r="L523" i="3"/>
  <c r="O521" i="3"/>
  <c r="R521" i="3" s="1"/>
  <c r="Z521" i="3" s="1"/>
  <c r="I525" i="3" l="1"/>
  <c r="AI525" i="3"/>
  <c r="N523" i="3"/>
  <c r="M523" i="3"/>
  <c r="L524" i="3"/>
  <c r="AC521" i="3"/>
  <c r="S520" i="3"/>
  <c r="W520" i="3"/>
  <c r="AC520" i="3"/>
  <c r="AH524" i="3"/>
  <c r="T519" i="3"/>
  <c r="U519" i="3"/>
  <c r="S522" i="3"/>
  <c r="T522" i="3" s="1"/>
  <c r="AC522" i="3"/>
  <c r="W522" i="3"/>
  <c r="S521" i="3"/>
  <c r="T521" i="3" s="1"/>
  <c r="W521" i="3"/>
  <c r="AE526" i="3"/>
  <c r="F527" i="3"/>
  <c r="AB527" i="3" s="1"/>
  <c r="H526" i="3"/>
  <c r="AN526" i="3"/>
  <c r="AO526" i="3" s="1"/>
  <c r="AQ526" i="3"/>
  <c r="AG525" i="3"/>
  <c r="AF525" i="3"/>
  <c r="I526" i="3" l="1"/>
  <c r="AI526" i="3"/>
  <c r="N524" i="3"/>
  <c r="M524" i="3"/>
  <c r="V519" i="3"/>
  <c r="T520" i="3"/>
  <c r="U520" i="3"/>
  <c r="U522" i="3"/>
  <c r="V522" i="3" s="1"/>
  <c r="AH525" i="3"/>
  <c r="U521" i="3"/>
  <c r="V521" i="3" s="1"/>
  <c r="AD521" i="3" s="1"/>
  <c r="AG526" i="3"/>
  <c r="AF526" i="3"/>
  <c r="L525" i="3"/>
  <c r="AN527" i="3"/>
  <c r="AO527" i="3" s="1"/>
  <c r="F528" i="3"/>
  <c r="AB528" i="3" s="1"/>
  <c r="AQ527" i="3"/>
  <c r="H527" i="3"/>
  <c r="AE527" i="3"/>
  <c r="O523" i="3"/>
  <c r="R523" i="3" s="1"/>
  <c r="Z523" i="3" s="1"/>
  <c r="I527" i="3" l="1"/>
  <c r="AI527" i="3"/>
  <c r="AD522" i="3"/>
  <c r="AJ522" i="3" s="1"/>
  <c r="AD519" i="3"/>
  <c r="AJ519" i="3" s="1"/>
  <c r="O524" i="3"/>
  <c r="R524" i="3" s="1"/>
  <c r="Z524" i="3" s="1"/>
  <c r="N525" i="3"/>
  <c r="M525" i="3"/>
  <c r="AH526" i="3"/>
  <c r="V520" i="3"/>
  <c r="AD520" i="3" s="1"/>
  <c r="AC524" i="3"/>
  <c r="AC523" i="3"/>
  <c r="AJ521" i="3"/>
  <c r="S523" i="3"/>
  <c r="T523" i="3" s="1"/>
  <c r="W523" i="3"/>
  <c r="W524" i="3"/>
  <c r="AG527" i="3"/>
  <c r="AF527" i="3"/>
  <c r="H528" i="3"/>
  <c r="F529" i="3"/>
  <c r="AB529" i="3" s="1"/>
  <c r="AQ528" i="3"/>
  <c r="AE528" i="3"/>
  <c r="AN528" i="3"/>
  <c r="AO528" i="3" s="1"/>
  <c r="L526" i="3"/>
  <c r="I528" i="3" l="1"/>
  <c r="AI528" i="3"/>
  <c r="AP519" i="3"/>
  <c r="AR519" i="3"/>
  <c r="AS519" i="3" s="1"/>
  <c r="AT519" i="3"/>
  <c r="AP522" i="3"/>
  <c r="AT522" i="3"/>
  <c r="S524" i="3"/>
  <c r="T524" i="3" s="1"/>
  <c r="N526" i="3"/>
  <c r="M526" i="3"/>
  <c r="AJ520" i="3"/>
  <c r="AT521" i="3"/>
  <c r="AP521" i="3"/>
  <c r="AR522" i="3"/>
  <c r="AS522" i="3" s="1"/>
  <c r="U523" i="3"/>
  <c r="V523" i="3" s="1"/>
  <c r="AD523" i="3" s="1"/>
  <c r="U524" i="3"/>
  <c r="V524" i="3" s="1"/>
  <c r="AD524" i="3" s="1"/>
  <c r="F530" i="3"/>
  <c r="AB530" i="3" s="1"/>
  <c r="AN529" i="3"/>
  <c r="AO529" i="3" s="1"/>
  <c r="AQ529" i="3"/>
  <c r="AE529" i="3"/>
  <c r="H529" i="3"/>
  <c r="AF528" i="3"/>
  <c r="AG528" i="3"/>
  <c r="O525" i="3"/>
  <c r="R525" i="3" s="1"/>
  <c r="Z525" i="3" s="1"/>
  <c r="L527" i="3"/>
  <c r="AH527" i="3"/>
  <c r="I529" i="3" l="1"/>
  <c r="AI529" i="3"/>
  <c r="O526" i="3"/>
  <c r="R526" i="3" s="1"/>
  <c r="Z526" i="3" s="1"/>
  <c r="N527" i="3"/>
  <c r="M527" i="3"/>
  <c r="AP520" i="3"/>
  <c r="AT520" i="3"/>
  <c r="AR520" i="3"/>
  <c r="AS520" i="3" s="1"/>
  <c r="AR521" i="3"/>
  <c r="AS521" i="3" s="1"/>
  <c r="AC525" i="3"/>
  <c r="AC526" i="3"/>
  <c r="AJ524" i="3"/>
  <c r="AH528" i="3"/>
  <c r="AJ523" i="3"/>
  <c r="W525" i="3"/>
  <c r="S525" i="3"/>
  <c r="T525" i="3" s="1"/>
  <c r="L528" i="3"/>
  <c r="AG529" i="3"/>
  <c r="AF529" i="3"/>
  <c r="F531" i="3"/>
  <c r="AB531" i="3" s="1"/>
  <c r="AN530" i="3"/>
  <c r="AO530" i="3" s="1"/>
  <c r="AE530" i="3"/>
  <c r="AQ530" i="3"/>
  <c r="H530" i="3"/>
  <c r="I530" i="3" l="1"/>
  <c r="AI530" i="3"/>
  <c r="N528" i="3"/>
  <c r="M528" i="3"/>
  <c r="AH529" i="3"/>
  <c r="W526" i="3"/>
  <c r="S526" i="3"/>
  <c r="T526" i="3" s="1"/>
  <c r="U525" i="3"/>
  <c r="V525" i="3" s="1"/>
  <c r="AD525" i="3" s="1"/>
  <c r="AP523" i="3"/>
  <c r="AR523" i="3"/>
  <c r="AS523" i="3" s="1"/>
  <c r="AT523" i="3"/>
  <c r="AR524" i="3"/>
  <c r="AS524" i="3" s="1"/>
  <c r="AP524" i="3"/>
  <c r="AT524" i="3"/>
  <c r="O527" i="3"/>
  <c r="R527" i="3" s="1"/>
  <c r="Z527" i="3" s="1"/>
  <c r="L529" i="3"/>
  <c r="H531" i="3"/>
  <c r="AE531" i="3"/>
  <c r="AN531" i="3"/>
  <c r="AO531" i="3" s="1"/>
  <c r="AQ531" i="3"/>
  <c r="F532" i="3"/>
  <c r="AB532" i="3" s="1"/>
  <c r="AG530" i="3"/>
  <c r="AF530" i="3"/>
  <c r="I531" i="3" l="1"/>
  <c r="AI531" i="3"/>
  <c r="M529" i="3"/>
  <c r="N529" i="3"/>
  <c r="U526" i="3"/>
  <c r="V526" i="3" s="1"/>
  <c r="AJ525" i="3"/>
  <c r="W527" i="3"/>
  <c r="L530" i="3"/>
  <c r="AH530" i="3"/>
  <c r="O528" i="3"/>
  <c r="R528" i="3" s="1"/>
  <c r="Z528" i="3" s="1"/>
  <c r="AF531" i="3"/>
  <c r="AG531" i="3"/>
  <c r="AQ532" i="3"/>
  <c r="F533" i="3"/>
  <c r="AB533" i="3" s="1"/>
  <c r="H532" i="3"/>
  <c r="AN532" i="3"/>
  <c r="AO532" i="3" s="1"/>
  <c r="AE532" i="3"/>
  <c r="I532" i="3" l="1"/>
  <c r="AI532" i="3"/>
  <c r="AD526" i="3"/>
  <c r="AJ526" i="3" s="1"/>
  <c r="N530" i="3"/>
  <c r="M530" i="3"/>
  <c r="AC527" i="3"/>
  <c r="S527" i="3"/>
  <c r="AT525" i="3"/>
  <c r="AP525" i="3"/>
  <c r="AR525" i="3"/>
  <c r="AS525" i="3" s="1"/>
  <c r="W528" i="3"/>
  <c r="AC528" i="3"/>
  <c r="AH531" i="3"/>
  <c r="S528" i="3"/>
  <c r="T528" i="3" s="1"/>
  <c r="AQ533" i="3"/>
  <c r="F534" i="3"/>
  <c r="AB534" i="3" s="1"/>
  <c r="H533" i="3"/>
  <c r="AE533" i="3"/>
  <c r="AN533" i="3"/>
  <c r="AO533" i="3" s="1"/>
  <c r="AF532" i="3"/>
  <c r="AG532" i="3"/>
  <c r="L531" i="3"/>
  <c r="O529" i="3"/>
  <c r="R529" i="3" s="1"/>
  <c r="Z529" i="3" s="1"/>
  <c r="I533" i="3" l="1"/>
  <c r="AI533" i="3"/>
  <c r="AR526" i="3"/>
  <c r="AS526" i="3" s="1"/>
  <c r="AT526" i="3"/>
  <c r="AP526" i="3"/>
  <c r="N531" i="3"/>
  <c r="M531" i="3"/>
  <c r="O530" i="3"/>
  <c r="R530" i="3" s="1"/>
  <c r="Z530" i="3" s="1"/>
  <c r="T527" i="3"/>
  <c r="U527" i="3"/>
  <c r="AC530" i="3"/>
  <c r="AC529" i="3"/>
  <c r="L532" i="3"/>
  <c r="AH532" i="3"/>
  <c r="U528" i="3"/>
  <c r="V528" i="3" s="1"/>
  <c r="AD528" i="3" s="1"/>
  <c r="W529" i="3"/>
  <c r="S529" i="3"/>
  <c r="T529" i="3" s="1"/>
  <c r="AF533" i="3"/>
  <c r="AG533" i="3"/>
  <c r="AQ534" i="3"/>
  <c r="H534" i="3"/>
  <c r="AE534" i="3"/>
  <c r="F535" i="3"/>
  <c r="AB535" i="3" s="1"/>
  <c r="AN534" i="3"/>
  <c r="AO534" i="3" s="1"/>
  <c r="I534" i="3" l="1"/>
  <c r="AI534" i="3"/>
  <c r="N532" i="3"/>
  <c r="M532" i="3"/>
  <c r="V527" i="3"/>
  <c r="W530" i="3"/>
  <c r="S530" i="3"/>
  <c r="T530" i="3" s="1"/>
  <c r="O531" i="3"/>
  <c r="R531" i="3" s="1"/>
  <c r="Z531" i="3" s="1"/>
  <c r="AH533" i="3"/>
  <c r="AJ528" i="3"/>
  <c r="L533" i="3"/>
  <c r="U529" i="3"/>
  <c r="V529" i="3" s="1"/>
  <c r="AD529" i="3" s="1"/>
  <c r="F536" i="3"/>
  <c r="AB536" i="3" s="1"/>
  <c r="AE535" i="3"/>
  <c r="AN535" i="3"/>
  <c r="AO535" i="3" s="1"/>
  <c r="H535" i="3"/>
  <c r="AQ535" i="3"/>
  <c r="AF534" i="3"/>
  <c r="AG534" i="3"/>
  <c r="I535" i="3" l="1"/>
  <c r="AI535" i="3"/>
  <c r="O532" i="3"/>
  <c r="R532" i="3" s="1"/>
  <c r="Z532" i="3" s="1"/>
  <c r="AD527" i="3"/>
  <c r="AJ527" i="3" s="1"/>
  <c r="M533" i="3"/>
  <c r="N533" i="3"/>
  <c r="U530" i="3"/>
  <c r="V530" i="3" s="1"/>
  <c r="W531" i="3"/>
  <c r="AC532" i="3"/>
  <c r="W532" i="3"/>
  <c r="S532" i="3"/>
  <c r="T532" i="3" s="1"/>
  <c r="S531" i="3"/>
  <c r="T531" i="3" s="1"/>
  <c r="AT528" i="3"/>
  <c r="AP528" i="3"/>
  <c r="AH534" i="3"/>
  <c r="AJ529" i="3"/>
  <c r="L534" i="3"/>
  <c r="F537" i="3"/>
  <c r="AB537" i="3" s="1"/>
  <c r="AQ536" i="3"/>
  <c r="AE536" i="3"/>
  <c r="AN536" i="3"/>
  <c r="AO536" i="3" s="1"/>
  <c r="H536" i="3"/>
  <c r="AF535" i="3"/>
  <c r="AG535" i="3"/>
  <c r="I536" i="3" l="1"/>
  <c r="AI536" i="3"/>
  <c r="AP527" i="3"/>
  <c r="AT527" i="3"/>
  <c r="AR527" i="3"/>
  <c r="AS527" i="3" s="1"/>
  <c r="AR528" i="3"/>
  <c r="AS528" i="3" s="1"/>
  <c r="AD530" i="3"/>
  <c r="AJ530" i="3" s="1"/>
  <c r="M534" i="3"/>
  <c r="N534" i="3"/>
  <c r="AH535" i="3"/>
  <c r="AC531" i="3"/>
  <c r="U532" i="3"/>
  <c r="V532" i="3" s="1"/>
  <c r="AD532" i="3" s="1"/>
  <c r="U531" i="3"/>
  <c r="V531" i="3" s="1"/>
  <c r="AD531" i="3" s="1"/>
  <c r="AT529" i="3"/>
  <c r="AP529" i="3"/>
  <c r="AR529" i="3"/>
  <c r="AS529" i="3" s="1"/>
  <c r="L535" i="3"/>
  <c r="AF536" i="3"/>
  <c r="AG536" i="3"/>
  <c r="AQ537" i="3"/>
  <c r="F538" i="3"/>
  <c r="AB538" i="3" s="1"/>
  <c r="AE537" i="3"/>
  <c r="AN537" i="3"/>
  <c r="AO537" i="3" s="1"/>
  <c r="H537" i="3"/>
  <c r="O533" i="3"/>
  <c r="R533" i="3" s="1"/>
  <c r="Z533" i="3" s="1"/>
  <c r="I537" i="3" l="1"/>
  <c r="AI537" i="3"/>
  <c r="AT530" i="3"/>
  <c r="AR530" i="3"/>
  <c r="AS530" i="3" s="1"/>
  <c r="AP530" i="3"/>
  <c r="N535" i="3"/>
  <c r="M535" i="3"/>
  <c r="AJ531" i="3"/>
  <c r="AJ532" i="3"/>
  <c r="AC533" i="3"/>
  <c r="AH536" i="3"/>
  <c r="O534" i="3"/>
  <c r="R534" i="3" s="1"/>
  <c r="Z534" i="3" s="1"/>
  <c r="S533" i="3"/>
  <c r="T533" i="3" s="1"/>
  <c r="W533" i="3"/>
  <c r="AF537" i="3"/>
  <c r="AG537" i="3"/>
  <c r="H538" i="3"/>
  <c r="AQ538" i="3"/>
  <c r="AE538" i="3"/>
  <c r="F539" i="3"/>
  <c r="AB539" i="3" s="1"/>
  <c r="AN538" i="3"/>
  <c r="AO538" i="3" s="1"/>
  <c r="L536" i="3"/>
  <c r="I538" i="3" l="1"/>
  <c r="AI538" i="3"/>
  <c r="O535" i="3"/>
  <c r="R535" i="3" s="1"/>
  <c r="N536" i="3"/>
  <c r="M536" i="3"/>
  <c r="AP532" i="3"/>
  <c r="AR532" i="3"/>
  <c r="AS532" i="3" s="1"/>
  <c r="AT532" i="3"/>
  <c r="AT531" i="3"/>
  <c r="AR531" i="3"/>
  <c r="AS531" i="3" s="1"/>
  <c r="AP531" i="3"/>
  <c r="AC534" i="3"/>
  <c r="AC535" i="3"/>
  <c r="U533" i="3"/>
  <c r="V533" i="3" s="1"/>
  <c r="AD533" i="3" s="1"/>
  <c r="W535" i="3"/>
  <c r="AN539" i="3"/>
  <c r="AO539" i="3" s="1"/>
  <c r="AQ539" i="3"/>
  <c r="H539" i="3"/>
  <c r="F540" i="3"/>
  <c r="AB540" i="3" s="1"/>
  <c r="AE539" i="3"/>
  <c r="AG538" i="3"/>
  <c r="AF538" i="3"/>
  <c r="L537" i="3"/>
  <c r="AH537" i="3"/>
  <c r="I539" i="3" l="1"/>
  <c r="AI539" i="3"/>
  <c r="S535" i="3"/>
  <c r="T535" i="3" s="1"/>
  <c r="Z535" i="3"/>
  <c r="M537" i="3"/>
  <c r="N537" i="3"/>
  <c r="W534" i="3"/>
  <c r="AH538" i="3"/>
  <c r="S534" i="3"/>
  <c r="T534" i="3" s="1"/>
  <c r="L538" i="3"/>
  <c r="AJ533" i="3"/>
  <c r="U535" i="3"/>
  <c r="V535" i="3" s="1"/>
  <c r="AD535" i="3" s="1"/>
  <c r="O536" i="3"/>
  <c r="R536" i="3" s="1"/>
  <c r="Z536" i="3" s="1"/>
  <c r="AF539" i="3"/>
  <c r="AG539" i="3"/>
  <c r="AN540" i="3"/>
  <c r="AO540" i="3" s="1"/>
  <c r="AE540" i="3"/>
  <c r="AQ540" i="3"/>
  <c r="F541" i="3"/>
  <c r="AB541" i="3" s="1"/>
  <c r="H540" i="3"/>
  <c r="I540" i="3" l="1"/>
  <c r="AI540" i="3"/>
  <c r="AH539" i="3"/>
  <c r="N538" i="3"/>
  <c r="M538" i="3"/>
  <c r="U534" i="3"/>
  <c r="V534" i="3" s="1"/>
  <c r="AT533" i="3"/>
  <c r="AP533" i="3"/>
  <c r="AR533" i="3"/>
  <c r="AS533" i="3" s="1"/>
  <c r="AJ535" i="3"/>
  <c r="O537" i="3"/>
  <c r="R537" i="3" s="1"/>
  <c r="Z537" i="3" s="1"/>
  <c r="O538" i="3"/>
  <c r="R538" i="3" s="1"/>
  <c r="Z538" i="3" s="1"/>
  <c r="L539" i="3"/>
  <c r="AF540" i="3"/>
  <c r="AG540" i="3"/>
  <c r="AE541" i="3"/>
  <c r="H541" i="3"/>
  <c r="AQ541" i="3"/>
  <c r="AN541" i="3"/>
  <c r="AO541" i="3" s="1"/>
  <c r="F542" i="3"/>
  <c r="AB542" i="3" s="1"/>
  <c r="I541" i="3" l="1"/>
  <c r="AI541" i="3"/>
  <c r="AD534" i="3"/>
  <c r="AJ534" i="3" s="1"/>
  <c r="N539" i="3"/>
  <c r="M539" i="3"/>
  <c r="AP535" i="3"/>
  <c r="AT535" i="3"/>
  <c r="AC538" i="3"/>
  <c r="S536" i="3"/>
  <c r="W536" i="3"/>
  <c r="AC536" i="3"/>
  <c r="AH540" i="3"/>
  <c r="L540" i="3"/>
  <c r="AF541" i="3"/>
  <c r="AG541" i="3"/>
  <c r="W538" i="3"/>
  <c r="AN542" i="3"/>
  <c r="AO542" i="3" s="1"/>
  <c r="F543" i="3"/>
  <c r="AB543" i="3" s="1"/>
  <c r="H542" i="3"/>
  <c r="AQ542" i="3"/>
  <c r="AE542" i="3"/>
  <c r="I542" i="3" l="1"/>
  <c r="AI542" i="3"/>
  <c r="AP534" i="3"/>
  <c r="AR534" i="3"/>
  <c r="AS534" i="3" s="1"/>
  <c r="AT534" i="3"/>
  <c r="AR535" i="3"/>
  <c r="AS535" i="3" s="1"/>
  <c r="M540" i="3"/>
  <c r="N540" i="3"/>
  <c r="S538" i="3"/>
  <c r="T538" i="3" s="1"/>
  <c r="T536" i="3"/>
  <c r="U536" i="3"/>
  <c r="W537" i="3"/>
  <c r="S537" i="3"/>
  <c r="AC537" i="3"/>
  <c r="AH541" i="3"/>
  <c r="L541" i="3"/>
  <c r="AQ543" i="3"/>
  <c r="AN543" i="3"/>
  <c r="AO543" i="3" s="1"/>
  <c r="F544" i="3"/>
  <c r="AB544" i="3" s="1"/>
  <c r="AE543" i="3"/>
  <c r="H543" i="3"/>
  <c r="AF542" i="3"/>
  <c r="AG542" i="3"/>
  <c r="O539" i="3"/>
  <c r="R539" i="3" s="1"/>
  <c r="Z539" i="3" s="1"/>
  <c r="I543" i="3" l="1"/>
  <c r="AI543" i="3"/>
  <c r="O540" i="3"/>
  <c r="R540" i="3" s="1"/>
  <c r="Z540" i="3" s="1"/>
  <c r="U538" i="3"/>
  <c r="V538" i="3" s="1"/>
  <c r="N541" i="3"/>
  <c r="M541" i="3"/>
  <c r="V536" i="3"/>
  <c r="S539" i="3"/>
  <c r="T539" i="3" s="1"/>
  <c r="T537" i="3"/>
  <c r="U537" i="3"/>
  <c r="AC540" i="3"/>
  <c r="AH542" i="3"/>
  <c r="L542" i="3"/>
  <c r="AF543" i="3"/>
  <c r="AG543" i="3"/>
  <c r="AN544" i="3"/>
  <c r="AO544" i="3" s="1"/>
  <c r="AE544" i="3"/>
  <c r="H544" i="3"/>
  <c r="AQ544" i="3"/>
  <c r="F545" i="3"/>
  <c r="AB545" i="3" s="1"/>
  <c r="I544" i="3" l="1"/>
  <c r="AI544" i="3"/>
  <c r="AD536" i="3"/>
  <c r="AJ536" i="3" s="1"/>
  <c r="AD538" i="3"/>
  <c r="AJ538" i="3" s="1"/>
  <c r="N542" i="3"/>
  <c r="M542" i="3"/>
  <c r="W540" i="3"/>
  <c r="O541" i="3"/>
  <c r="R541" i="3" s="1"/>
  <c r="Z541" i="3" s="1"/>
  <c r="S540" i="3"/>
  <c r="T540" i="3" s="1"/>
  <c r="AC541" i="3"/>
  <c r="W539" i="3"/>
  <c r="AC539" i="3"/>
  <c r="V537" i="3"/>
  <c r="AD537" i="3" s="1"/>
  <c r="AH543" i="3"/>
  <c r="L543" i="3"/>
  <c r="U539" i="3"/>
  <c r="V539" i="3" s="1"/>
  <c r="AF544" i="3"/>
  <c r="AG544" i="3"/>
  <c r="H545" i="3"/>
  <c r="AE545" i="3"/>
  <c r="AN545" i="3"/>
  <c r="AO545" i="3" s="1"/>
  <c r="F546" i="3"/>
  <c r="AB546" i="3" s="1"/>
  <c r="AQ545" i="3"/>
  <c r="I545" i="3" l="1"/>
  <c r="AI545" i="3"/>
  <c r="S541" i="3"/>
  <c r="T541" i="3" s="1"/>
  <c r="W541" i="3"/>
  <c r="AP538" i="3"/>
  <c r="AT538" i="3"/>
  <c r="AP536" i="3"/>
  <c r="AT536" i="3"/>
  <c r="AR536" i="3"/>
  <c r="AS536" i="3" s="1"/>
  <c r="AD539" i="3"/>
  <c r="AJ539" i="3" s="1"/>
  <c r="U540" i="3"/>
  <c r="V540" i="3" s="1"/>
  <c r="AD540" i="3" s="1"/>
  <c r="AJ540" i="3" s="1"/>
  <c r="M543" i="3"/>
  <c r="N543" i="3"/>
  <c r="AJ537" i="3"/>
  <c r="AH544" i="3"/>
  <c r="L544" i="3"/>
  <c r="O542" i="3"/>
  <c r="R542" i="3" s="1"/>
  <c r="Z542" i="3" s="1"/>
  <c r="AQ546" i="3"/>
  <c r="AN546" i="3"/>
  <c r="AO546" i="3" s="1"/>
  <c r="AE546" i="3"/>
  <c r="F547" i="3"/>
  <c r="AB547" i="3" s="1"/>
  <c r="H546" i="3"/>
  <c r="AG545" i="3"/>
  <c r="AF545" i="3"/>
  <c r="U541" i="3" l="1"/>
  <c r="V541" i="3" s="1"/>
  <c r="AD541" i="3" s="1"/>
  <c r="I546" i="3"/>
  <c r="AI546" i="3"/>
  <c r="O543" i="3"/>
  <c r="R543" i="3" s="1"/>
  <c r="Z543" i="3" s="1"/>
  <c r="N544" i="3"/>
  <c r="M544" i="3"/>
  <c r="O544" i="3" s="1"/>
  <c r="R544" i="3" s="1"/>
  <c r="Z544" i="3" s="1"/>
  <c r="AR538" i="3"/>
  <c r="AS538" i="3" s="1"/>
  <c r="AP537" i="3"/>
  <c r="AT537" i="3"/>
  <c r="AR537" i="3"/>
  <c r="AS537" i="3" s="1"/>
  <c r="AC543" i="3"/>
  <c r="AC542" i="3"/>
  <c r="AH545" i="3"/>
  <c r="L545" i="3"/>
  <c r="AT540" i="3"/>
  <c r="AP540" i="3"/>
  <c r="AR540" i="3"/>
  <c r="AS540" i="3" s="1"/>
  <c r="AR539" i="3"/>
  <c r="AS539" i="3" s="1"/>
  <c r="AP539" i="3"/>
  <c r="AT539" i="3"/>
  <c r="AJ541" i="3"/>
  <c r="AF546" i="3"/>
  <c r="AG546" i="3"/>
  <c r="AE547" i="3"/>
  <c r="H547" i="3"/>
  <c r="F548" i="3"/>
  <c r="AB548" i="3" s="1"/>
  <c r="AN547" i="3"/>
  <c r="AO547" i="3" s="1"/>
  <c r="AQ547" i="3"/>
  <c r="W542" i="3"/>
  <c r="S542" i="3"/>
  <c r="T542" i="3" s="1"/>
  <c r="S543" i="3" l="1"/>
  <c r="T543" i="3" s="1"/>
  <c r="I547" i="3"/>
  <c r="AI547" i="3"/>
  <c r="M545" i="3"/>
  <c r="N545" i="3"/>
  <c r="W543" i="3"/>
  <c r="AC544" i="3"/>
  <c r="L546" i="3"/>
  <c r="AP541" i="3"/>
  <c r="AR541" i="3"/>
  <c r="AS541" i="3" s="1"/>
  <c r="AT541" i="3"/>
  <c r="U543" i="3"/>
  <c r="V543" i="3" s="1"/>
  <c r="AD543" i="3" s="1"/>
  <c r="U542" i="3"/>
  <c r="V542" i="3" s="1"/>
  <c r="AD542" i="3" s="1"/>
  <c r="AH546" i="3"/>
  <c r="AQ548" i="3"/>
  <c r="F549" i="3"/>
  <c r="AB549" i="3" s="1"/>
  <c r="H548" i="3"/>
  <c r="AE548" i="3"/>
  <c r="AN548" i="3"/>
  <c r="AO548" i="3" s="1"/>
  <c r="AF547" i="3"/>
  <c r="AG547" i="3"/>
  <c r="I548" i="3" l="1"/>
  <c r="AI548" i="3"/>
  <c r="M546" i="3"/>
  <c r="N546" i="3"/>
  <c r="O545" i="3"/>
  <c r="R545" i="3" s="1"/>
  <c r="S544" i="3"/>
  <c r="T544" i="3" s="1"/>
  <c r="W544" i="3"/>
  <c r="AH547" i="3"/>
  <c r="AJ543" i="3"/>
  <c r="AJ542" i="3"/>
  <c r="L547" i="3"/>
  <c r="AG548" i="3"/>
  <c r="AF548" i="3"/>
  <c r="AN549" i="3"/>
  <c r="AO549" i="3" s="1"/>
  <c r="H549" i="3"/>
  <c r="F550" i="3"/>
  <c r="AB550" i="3" s="1"/>
  <c r="AE549" i="3"/>
  <c r="AQ549" i="3"/>
  <c r="I549" i="3" l="1"/>
  <c r="AI549" i="3"/>
  <c r="AC545" i="3"/>
  <c r="Z545" i="3"/>
  <c r="U544" i="3"/>
  <c r="V544" i="3" s="1"/>
  <c r="AD544" i="3" s="1"/>
  <c r="AJ544" i="3" s="1"/>
  <c r="AH548" i="3"/>
  <c r="W545" i="3"/>
  <c r="S545" i="3"/>
  <c r="N547" i="3"/>
  <c r="M547" i="3"/>
  <c r="AT542" i="3"/>
  <c r="AP542" i="3"/>
  <c r="AR542" i="3"/>
  <c r="AS542" i="3" s="1"/>
  <c r="AR543" i="3"/>
  <c r="AS543" i="3" s="1"/>
  <c r="AP543" i="3"/>
  <c r="AT543" i="3"/>
  <c r="AF549" i="3"/>
  <c r="AG549" i="3"/>
  <c r="F551" i="3"/>
  <c r="AB551" i="3" s="1"/>
  <c r="AQ550" i="3"/>
  <c r="AN550" i="3"/>
  <c r="AO550" i="3" s="1"/>
  <c r="H550" i="3"/>
  <c r="AE550" i="3"/>
  <c r="O546" i="3"/>
  <c r="R546" i="3" s="1"/>
  <c r="Z546" i="3" s="1"/>
  <c r="L548" i="3"/>
  <c r="I550" i="3" l="1"/>
  <c r="AI550" i="3"/>
  <c r="T545" i="3"/>
  <c r="U545" i="3"/>
  <c r="N548" i="3"/>
  <c r="M548" i="3"/>
  <c r="AC546" i="3"/>
  <c r="AH549" i="3"/>
  <c r="AR544" i="3"/>
  <c r="AS544" i="3" s="1"/>
  <c r="AT544" i="3"/>
  <c r="AP544" i="3"/>
  <c r="O547" i="3"/>
  <c r="R547" i="3" s="1"/>
  <c r="Z547" i="3" s="1"/>
  <c r="H551" i="3"/>
  <c r="AE551" i="3"/>
  <c r="AN551" i="3"/>
  <c r="AO551" i="3" s="1"/>
  <c r="F552" i="3"/>
  <c r="AB552" i="3" s="1"/>
  <c r="AQ551" i="3"/>
  <c r="AF550" i="3"/>
  <c r="AG550" i="3"/>
  <c r="L549" i="3"/>
  <c r="I551" i="3" l="1"/>
  <c r="AI551" i="3"/>
  <c r="V545" i="3"/>
  <c r="N549" i="3"/>
  <c r="M549" i="3"/>
  <c r="S546" i="3"/>
  <c r="T546" i="3" s="1"/>
  <c r="W546" i="3"/>
  <c r="AC547" i="3"/>
  <c r="O548" i="3"/>
  <c r="R548" i="3" s="1"/>
  <c r="Z548" i="3" s="1"/>
  <c r="AH550" i="3"/>
  <c r="L550" i="3"/>
  <c r="AN552" i="3"/>
  <c r="AO552" i="3" s="1"/>
  <c r="AQ552" i="3"/>
  <c r="F553" i="3"/>
  <c r="AB553" i="3" s="1"/>
  <c r="H552" i="3"/>
  <c r="AE552" i="3"/>
  <c r="AG551" i="3"/>
  <c r="AF551" i="3"/>
  <c r="I552" i="3" l="1"/>
  <c r="AI552" i="3"/>
  <c r="AD545" i="3"/>
  <c r="AJ545" i="3" s="1"/>
  <c r="U546" i="3"/>
  <c r="V546" i="3" s="1"/>
  <c r="AD546" i="3" s="1"/>
  <c r="N550" i="3"/>
  <c r="M550" i="3"/>
  <c r="W547" i="3"/>
  <c r="S547" i="3"/>
  <c r="T547" i="3" s="1"/>
  <c r="AC548" i="3"/>
  <c r="AH551" i="3"/>
  <c r="AJ546" i="3"/>
  <c r="F554" i="3"/>
  <c r="AB554" i="3" s="1"/>
  <c r="AN553" i="3"/>
  <c r="AO553" i="3" s="1"/>
  <c r="AE553" i="3"/>
  <c r="AQ553" i="3"/>
  <c r="H553" i="3"/>
  <c r="L551" i="3"/>
  <c r="AF552" i="3"/>
  <c r="AG552" i="3"/>
  <c r="O549" i="3"/>
  <c r="R549" i="3" s="1"/>
  <c r="Z549" i="3" s="1"/>
  <c r="I553" i="3" l="1"/>
  <c r="AI553" i="3"/>
  <c r="AP545" i="3"/>
  <c r="AT545" i="3"/>
  <c r="AR545" i="3"/>
  <c r="AS545" i="3" s="1"/>
  <c r="O550" i="3"/>
  <c r="R550" i="3" s="1"/>
  <c r="Z550" i="3" s="1"/>
  <c r="N551" i="3"/>
  <c r="M551" i="3"/>
  <c r="U547" i="3"/>
  <c r="V547" i="3" s="1"/>
  <c r="AD547" i="3" s="1"/>
  <c r="AJ547" i="3" s="1"/>
  <c r="AC549" i="3"/>
  <c r="S548" i="3"/>
  <c r="W548" i="3"/>
  <c r="AC550" i="3"/>
  <c r="AR546" i="3"/>
  <c r="AS546" i="3" s="1"/>
  <c r="AT546" i="3"/>
  <c r="AP546" i="3"/>
  <c r="AH552" i="3"/>
  <c r="L552" i="3"/>
  <c r="W550" i="3"/>
  <c r="S550" i="3"/>
  <c r="T550" i="3" s="1"/>
  <c r="AG553" i="3"/>
  <c r="AF553" i="3"/>
  <c r="S549" i="3"/>
  <c r="T549" i="3" s="1"/>
  <c r="W549" i="3"/>
  <c r="AE554" i="3"/>
  <c r="F555" i="3"/>
  <c r="AB555" i="3" s="1"/>
  <c r="AN554" i="3"/>
  <c r="AO554" i="3" s="1"/>
  <c r="AQ554" i="3"/>
  <c r="H554" i="3"/>
  <c r="I554" i="3" l="1"/>
  <c r="AI554" i="3"/>
  <c r="N552" i="3"/>
  <c r="M552" i="3"/>
  <c r="T548" i="3"/>
  <c r="U548" i="3"/>
  <c r="AH553" i="3"/>
  <c r="O551" i="3"/>
  <c r="R551" i="3" s="1"/>
  <c r="Z551" i="3" s="1"/>
  <c r="AR547" i="3"/>
  <c r="AS547" i="3" s="1"/>
  <c r="AP547" i="3"/>
  <c r="AT547" i="3"/>
  <c r="U549" i="3"/>
  <c r="V549" i="3" s="1"/>
  <c r="AD549" i="3" s="1"/>
  <c r="AF554" i="3"/>
  <c r="AG554" i="3"/>
  <c r="U550" i="3"/>
  <c r="V550" i="3" s="1"/>
  <c r="AD550" i="3" s="1"/>
  <c r="L553" i="3"/>
  <c r="H555" i="3"/>
  <c r="AN555" i="3"/>
  <c r="AO555" i="3" s="1"/>
  <c r="F556" i="3"/>
  <c r="AB556" i="3" s="1"/>
  <c r="AE555" i="3"/>
  <c r="AQ555" i="3"/>
  <c r="I555" i="3" l="1"/>
  <c r="AI555" i="3"/>
  <c r="O552" i="3"/>
  <c r="R552" i="3" s="1"/>
  <c r="Z552" i="3" s="1"/>
  <c r="N553" i="3"/>
  <c r="M553" i="3"/>
  <c r="AH554" i="3"/>
  <c r="V548" i="3"/>
  <c r="AD548" i="3" s="1"/>
  <c r="S552" i="3"/>
  <c r="T552" i="3" s="1"/>
  <c r="AJ550" i="3"/>
  <c r="AJ549" i="3"/>
  <c r="H556" i="3"/>
  <c r="F557" i="3"/>
  <c r="AB557" i="3" s="1"/>
  <c r="AE556" i="3"/>
  <c r="AN556" i="3"/>
  <c r="AO556" i="3" s="1"/>
  <c r="AQ556" i="3"/>
  <c r="AG555" i="3"/>
  <c r="AF555" i="3"/>
  <c r="L554" i="3"/>
  <c r="I556" i="3" l="1"/>
  <c r="AI556" i="3"/>
  <c r="O553" i="3"/>
  <c r="R553" i="3" s="1"/>
  <c r="Z553" i="3" s="1"/>
  <c r="N554" i="3"/>
  <c r="M554" i="3"/>
  <c r="U552" i="3"/>
  <c r="V552" i="3" s="1"/>
  <c r="W552" i="3"/>
  <c r="AJ548" i="3"/>
  <c r="W551" i="3"/>
  <c r="S551" i="3"/>
  <c r="AC553" i="3"/>
  <c r="AC551" i="3"/>
  <c r="AH555" i="3"/>
  <c r="AC552" i="3"/>
  <c r="AP549" i="3"/>
  <c r="AT549" i="3"/>
  <c r="AT550" i="3"/>
  <c r="AP550" i="3"/>
  <c r="AR550" i="3"/>
  <c r="AS550" i="3" s="1"/>
  <c r="L555" i="3"/>
  <c r="F558" i="3"/>
  <c r="AB558" i="3" s="1"/>
  <c r="AE557" i="3"/>
  <c r="H557" i="3"/>
  <c r="AN557" i="3"/>
  <c r="AO557" i="3" s="1"/>
  <c r="AQ557" i="3"/>
  <c r="AG556" i="3"/>
  <c r="AF556" i="3"/>
  <c r="I557" i="3" l="1"/>
  <c r="AI557" i="3"/>
  <c r="AD552" i="3"/>
  <c r="N555" i="3"/>
  <c r="M555" i="3"/>
  <c r="AR548" i="3"/>
  <c r="AS548" i="3" s="1"/>
  <c r="AT548" i="3"/>
  <c r="AP548" i="3"/>
  <c r="AR549" i="3"/>
  <c r="AS549" i="3" s="1"/>
  <c r="AJ552" i="3"/>
  <c r="T551" i="3"/>
  <c r="U551" i="3"/>
  <c r="W553" i="3"/>
  <c r="S553" i="3"/>
  <c r="T553" i="3" s="1"/>
  <c r="O554" i="3"/>
  <c r="R554" i="3" s="1"/>
  <c r="Z554" i="3" s="1"/>
  <c r="L556" i="3"/>
  <c r="AH556" i="3"/>
  <c r="AF557" i="3"/>
  <c r="AG557" i="3"/>
  <c r="AE558" i="3"/>
  <c r="H558" i="3"/>
  <c r="AQ558" i="3"/>
  <c r="AN558" i="3"/>
  <c r="AO558" i="3" s="1"/>
  <c r="F559" i="3"/>
  <c r="AB559" i="3" s="1"/>
  <c r="I558" i="3" l="1"/>
  <c r="AI558" i="3"/>
  <c r="N556" i="3"/>
  <c r="M556" i="3"/>
  <c r="V551" i="3"/>
  <c r="AD551" i="3" s="1"/>
  <c r="U553" i="3"/>
  <c r="V553" i="3" s="1"/>
  <c r="AT552" i="3"/>
  <c r="AP552" i="3"/>
  <c r="AJ551" i="3"/>
  <c r="O555" i="3"/>
  <c r="R555" i="3" s="1"/>
  <c r="Z555" i="3" s="1"/>
  <c r="O556" i="3"/>
  <c r="R556" i="3" s="1"/>
  <c r="Z556" i="3" s="1"/>
  <c r="AH557" i="3"/>
  <c r="F560" i="3"/>
  <c r="AB560" i="3" s="1"/>
  <c r="H559" i="3"/>
  <c r="AQ559" i="3"/>
  <c r="AE559" i="3"/>
  <c r="AN559" i="3"/>
  <c r="AO559" i="3" s="1"/>
  <c r="AG558" i="3"/>
  <c r="AF558" i="3"/>
  <c r="L557" i="3"/>
  <c r="I559" i="3" l="1"/>
  <c r="AI559" i="3"/>
  <c r="AD553" i="3"/>
  <c r="AJ553" i="3" s="1"/>
  <c r="N557" i="3"/>
  <c r="M557" i="3"/>
  <c r="O557" i="3" s="1"/>
  <c r="R557" i="3" s="1"/>
  <c r="Z557" i="3" s="1"/>
  <c r="AH558" i="3"/>
  <c r="AR551" i="3"/>
  <c r="AS551" i="3" s="1"/>
  <c r="AT551" i="3"/>
  <c r="AP551" i="3"/>
  <c r="AR552" i="3"/>
  <c r="AS552" i="3" s="1"/>
  <c r="AC556" i="3"/>
  <c r="W554" i="3"/>
  <c r="S554" i="3"/>
  <c r="T554" i="3" s="1"/>
  <c r="AC554" i="3"/>
  <c r="S555" i="3"/>
  <c r="T555" i="3" s="1"/>
  <c r="AC555" i="3"/>
  <c r="W555" i="3"/>
  <c r="L558" i="3"/>
  <c r="AF559" i="3"/>
  <c r="AG559" i="3"/>
  <c r="AN560" i="3"/>
  <c r="AO560" i="3" s="1"/>
  <c r="H560" i="3"/>
  <c r="AE560" i="3"/>
  <c r="AQ560" i="3"/>
  <c r="F561" i="3"/>
  <c r="AB561" i="3" s="1"/>
  <c r="I560" i="3" l="1"/>
  <c r="AI560" i="3"/>
  <c r="AR553" i="3"/>
  <c r="AS553" i="3" s="1"/>
  <c r="AP553" i="3"/>
  <c r="AT553" i="3"/>
  <c r="N558" i="3"/>
  <c r="M558" i="3"/>
  <c r="U554" i="3"/>
  <c r="V554" i="3" s="1"/>
  <c r="AD554" i="3" s="1"/>
  <c r="S556" i="3"/>
  <c r="W556" i="3"/>
  <c r="AC557" i="3"/>
  <c r="U555" i="3"/>
  <c r="V555" i="3" s="1"/>
  <c r="AD555" i="3" s="1"/>
  <c r="AH559" i="3"/>
  <c r="H561" i="3"/>
  <c r="AE561" i="3"/>
  <c r="F562" i="3"/>
  <c r="AB562" i="3" s="1"/>
  <c r="AN561" i="3"/>
  <c r="AO561" i="3" s="1"/>
  <c r="AQ561" i="3"/>
  <c r="AF560" i="3"/>
  <c r="AG560" i="3"/>
  <c r="L559" i="3"/>
  <c r="I561" i="3" l="1"/>
  <c r="AI561" i="3"/>
  <c r="O558" i="3"/>
  <c r="R558" i="3" s="1"/>
  <c r="Z558" i="3" s="1"/>
  <c r="N559" i="3"/>
  <c r="M559" i="3"/>
  <c r="L560" i="3"/>
  <c r="AJ555" i="3"/>
  <c r="AJ554" i="3"/>
  <c r="S557" i="3"/>
  <c r="T557" i="3" s="1"/>
  <c r="W557" i="3"/>
  <c r="T556" i="3"/>
  <c r="U556" i="3"/>
  <c r="S558" i="3"/>
  <c r="T558" i="3" s="1"/>
  <c r="AC558" i="3"/>
  <c r="W558" i="3"/>
  <c r="AH560" i="3"/>
  <c r="AN562" i="3"/>
  <c r="AO562" i="3" s="1"/>
  <c r="AQ562" i="3"/>
  <c r="F563" i="3"/>
  <c r="AB563" i="3" s="1"/>
  <c r="AE562" i="3"/>
  <c r="H562" i="3"/>
  <c r="AF561" i="3"/>
  <c r="AG561" i="3"/>
  <c r="I562" i="3" l="1"/>
  <c r="AI562" i="3"/>
  <c r="U557" i="3"/>
  <c r="N560" i="3"/>
  <c r="M560" i="3"/>
  <c r="O560" i="3" s="1"/>
  <c r="R560" i="3" s="1"/>
  <c r="Z560" i="3" s="1"/>
  <c r="U558" i="3"/>
  <c r="V558" i="3" s="1"/>
  <c r="V557" i="3"/>
  <c r="AD557" i="3" s="1"/>
  <c r="AP554" i="3"/>
  <c r="AR554" i="3"/>
  <c r="AS554" i="3" s="1"/>
  <c r="AT554" i="3"/>
  <c r="AR555" i="3"/>
  <c r="AS555" i="3" s="1"/>
  <c r="AT555" i="3"/>
  <c r="AP555" i="3"/>
  <c r="V556" i="3"/>
  <c r="AD556" i="3" s="1"/>
  <c r="AH561" i="3"/>
  <c r="AJ557" i="3"/>
  <c r="L561" i="3"/>
  <c r="AG562" i="3"/>
  <c r="AF562" i="3"/>
  <c r="AQ563" i="3"/>
  <c r="AE563" i="3"/>
  <c r="H563" i="3"/>
  <c r="F564" i="3"/>
  <c r="AB564" i="3" s="1"/>
  <c r="AN563" i="3"/>
  <c r="AO563" i="3" s="1"/>
  <c r="O559" i="3"/>
  <c r="R559" i="3" s="1"/>
  <c r="Z559" i="3" s="1"/>
  <c r="I563" i="3" l="1"/>
  <c r="AI563" i="3"/>
  <c r="AD558" i="3"/>
  <c r="AJ558" i="3" s="1"/>
  <c r="AH562" i="3"/>
  <c r="N561" i="3"/>
  <c r="M561" i="3"/>
  <c r="AJ556" i="3"/>
  <c r="AC560" i="3"/>
  <c r="AC559" i="3"/>
  <c r="AP557" i="3"/>
  <c r="AT557" i="3"/>
  <c r="W560" i="3"/>
  <c r="S560" i="3"/>
  <c r="T560" i="3" s="1"/>
  <c r="AN564" i="3"/>
  <c r="AO564" i="3" s="1"/>
  <c r="AE564" i="3"/>
  <c r="AQ564" i="3"/>
  <c r="F565" i="3"/>
  <c r="AB565" i="3" s="1"/>
  <c r="H564" i="3"/>
  <c r="AF563" i="3"/>
  <c r="AG563" i="3"/>
  <c r="L562" i="3"/>
  <c r="W559" i="3"/>
  <c r="S559" i="3"/>
  <c r="T559" i="3" s="1"/>
  <c r="I564" i="3" l="1"/>
  <c r="AI564" i="3"/>
  <c r="O561" i="3"/>
  <c r="R561" i="3" s="1"/>
  <c r="Z561" i="3" s="1"/>
  <c r="AT558" i="3"/>
  <c r="AR558" i="3"/>
  <c r="AS558" i="3" s="1"/>
  <c r="AP558" i="3"/>
  <c r="N562" i="3"/>
  <c r="M562" i="3"/>
  <c r="AP556" i="3"/>
  <c r="AR556" i="3"/>
  <c r="AS556" i="3" s="1"/>
  <c r="AT556" i="3"/>
  <c r="AR557" i="3"/>
  <c r="AS557" i="3" s="1"/>
  <c r="AC561" i="3"/>
  <c r="AH563" i="3"/>
  <c r="U560" i="3"/>
  <c r="V560" i="3" s="1"/>
  <c r="AD560" i="3" s="1"/>
  <c r="AG564" i="3"/>
  <c r="AF564" i="3"/>
  <c r="S561" i="3"/>
  <c r="T561" i="3" s="1"/>
  <c r="W561" i="3"/>
  <c r="L563" i="3"/>
  <c r="AQ565" i="3"/>
  <c r="H565" i="3"/>
  <c r="AN565" i="3"/>
  <c r="AO565" i="3" s="1"/>
  <c r="F566" i="3"/>
  <c r="AB566" i="3" s="1"/>
  <c r="AE565" i="3"/>
  <c r="U559" i="3"/>
  <c r="V559" i="3" s="1"/>
  <c r="AD559" i="3" s="1"/>
  <c r="I565" i="3" l="1"/>
  <c r="AI565" i="3"/>
  <c r="L564" i="3"/>
  <c r="AH564" i="3"/>
  <c r="M563" i="3"/>
  <c r="N563" i="3"/>
  <c r="N564" i="3"/>
  <c r="M564" i="3"/>
  <c r="O562" i="3"/>
  <c r="R562" i="3" s="1"/>
  <c r="Z562" i="3" s="1"/>
  <c r="U561" i="3"/>
  <c r="V561" i="3" s="1"/>
  <c r="AD561" i="3" s="1"/>
  <c r="AJ559" i="3"/>
  <c r="AJ560" i="3"/>
  <c r="H566" i="3"/>
  <c r="F567" i="3"/>
  <c r="AB567" i="3" s="1"/>
  <c r="AE566" i="3"/>
  <c r="AN566" i="3"/>
  <c r="AO566" i="3" s="1"/>
  <c r="AQ566" i="3"/>
  <c r="AG565" i="3"/>
  <c r="AF565" i="3"/>
  <c r="I566" i="3" l="1"/>
  <c r="AI566" i="3"/>
  <c r="AH565" i="3"/>
  <c r="AJ561" i="3"/>
  <c r="L565" i="3"/>
  <c r="O563" i="3"/>
  <c r="R563" i="3" s="1"/>
  <c r="Z563" i="3" s="1"/>
  <c r="AR560" i="3"/>
  <c r="AS560" i="3" s="1"/>
  <c r="AT560" i="3"/>
  <c r="AP560" i="3"/>
  <c r="AP559" i="3"/>
  <c r="AR559" i="3"/>
  <c r="AS559" i="3" s="1"/>
  <c r="AT559" i="3"/>
  <c r="O564" i="3"/>
  <c r="H567" i="3"/>
  <c r="AN567" i="3"/>
  <c r="AO567" i="3" s="1"/>
  <c r="AQ567" i="3"/>
  <c r="F568" i="3"/>
  <c r="AB568" i="3" s="1"/>
  <c r="AE567" i="3"/>
  <c r="AG566" i="3"/>
  <c r="AF566" i="3"/>
  <c r="I567" i="3" l="1"/>
  <c r="AI567" i="3"/>
  <c r="R564" i="3"/>
  <c r="N565" i="3"/>
  <c r="M565" i="3"/>
  <c r="AR561" i="3"/>
  <c r="AS561" i="3" s="1"/>
  <c r="AT561" i="3"/>
  <c r="AP561" i="3"/>
  <c r="AC563" i="3"/>
  <c r="W562" i="3"/>
  <c r="S562" i="3"/>
  <c r="AC562" i="3"/>
  <c r="AH566" i="3"/>
  <c r="AQ568" i="3"/>
  <c r="F569" i="3"/>
  <c r="AB569" i="3" s="1"/>
  <c r="H568" i="3"/>
  <c r="AE568" i="3"/>
  <c r="AN568" i="3"/>
  <c r="AO568" i="3" s="1"/>
  <c r="AF567" i="3"/>
  <c r="AG567" i="3"/>
  <c r="L566" i="3"/>
  <c r="I568" i="3" l="1"/>
  <c r="AI568" i="3"/>
  <c r="S564" i="3"/>
  <c r="Z564" i="3"/>
  <c r="O565" i="3"/>
  <c r="R565" i="3" s="1"/>
  <c r="Z565" i="3" s="1"/>
  <c r="AC564" i="3"/>
  <c r="W564" i="3"/>
  <c r="T564" i="3"/>
  <c r="U564" i="3"/>
  <c r="N566" i="3"/>
  <c r="M566" i="3"/>
  <c r="T562" i="3"/>
  <c r="U562" i="3"/>
  <c r="S563" i="3"/>
  <c r="W563" i="3"/>
  <c r="AC565" i="3"/>
  <c r="L567" i="3"/>
  <c r="AH567" i="3"/>
  <c r="S565" i="3"/>
  <c r="T565" i="3" s="1"/>
  <c r="W565" i="3"/>
  <c r="AF568" i="3"/>
  <c r="AG568" i="3"/>
  <c r="AQ569" i="3"/>
  <c r="F570" i="3"/>
  <c r="AB570" i="3" s="1"/>
  <c r="H569" i="3"/>
  <c r="AE569" i="3"/>
  <c r="AN569" i="3"/>
  <c r="AO569" i="3" s="1"/>
  <c r="I569" i="3" l="1"/>
  <c r="AI569" i="3"/>
  <c r="V564" i="3"/>
  <c r="V562" i="3"/>
  <c r="AD562" i="3" s="1"/>
  <c r="AJ562" i="3" s="1"/>
  <c r="N567" i="3"/>
  <c r="M567" i="3"/>
  <c r="T563" i="3"/>
  <c r="U563" i="3"/>
  <c r="AH568" i="3"/>
  <c r="L568" i="3"/>
  <c r="AF569" i="3"/>
  <c r="AG569" i="3"/>
  <c r="AN570" i="3"/>
  <c r="AO570" i="3" s="1"/>
  <c r="H570" i="3"/>
  <c r="AE570" i="3"/>
  <c r="AQ570" i="3"/>
  <c r="F571" i="3"/>
  <c r="AB571" i="3" s="1"/>
  <c r="U565" i="3"/>
  <c r="V565" i="3" s="1"/>
  <c r="AD565" i="3" s="1"/>
  <c r="O566" i="3"/>
  <c r="R566" i="3" s="1"/>
  <c r="Z566" i="3" s="1"/>
  <c r="I570" i="3" l="1"/>
  <c r="AI570" i="3"/>
  <c r="O567" i="3"/>
  <c r="R567" i="3" s="1"/>
  <c r="Z567" i="3" s="1"/>
  <c r="AD564" i="3"/>
  <c r="AJ564" i="3" s="1"/>
  <c r="N568" i="3"/>
  <c r="M568" i="3"/>
  <c r="L569" i="3"/>
  <c r="V563" i="3"/>
  <c r="AD563" i="3" s="1"/>
  <c r="AR562" i="3"/>
  <c r="AS562" i="3" s="1"/>
  <c r="AP562" i="3"/>
  <c r="AT562" i="3"/>
  <c r="AJ563" i="3"/>
  <c r="AC566" i="3"/>
  <c r="W567" i="3"/>
  <c r="AJ565" i="3"/>
  <c r="S566" i="3"/>
  <c r="T566" i="3" s="1"/>
  <c r="W566" i="3"/>
  <c r="AF570" i="3"/>
  <c r="AG570" i="3"/>
  <c r="AN571" i="3"/>
  <c r="AO571" i="3" s="1"/>
  <c r="F572" i="3"/>
  <c r="AB572" i="3" s="1"/>
  <c r="AQ571" i="3"/>
  <c r="H571" i="3"/>
  <c r="AE571" i="3"/>
  <c r="AH569" i="3"/>
  <c r="I571" i="3" l="1"/>
  <c r="AI571" i="3"/>
  <c r="AP564" i="3"/>
  <c r="AT564" i="3"/>
  <c r="N569" i="3"/>
  <c r="M569" i="3"/>
  <c r="AR563" i="3"/>
  <c r="AS563" i="3" s="1"/>
  <c r="AR564" i="3"/>
  <c r="AS564" i="3" s="1"/>
  <c r="AT563" i="3"/>
  <c r="AP563" i="3"/>
  <c r="S567" i="3"/>
  <c r="T567" i="3" s="1"/>
  <c r="AC567" i="3"/>
  <c r="L570" i="3"/>
  <c r="AH570" i="3"/>
  <c r="AT565" i="3"/>
  <c r="AP565" i="3"/>
  <c r="AR565" i="3"/>
  <c r="AS565" i="3" s="1"/>
  <c r="AQ572" i="3"/>
  <c r="AE572" i="3"/>
  <c r="F573" i="3"/>
  <c r="AB573" i="3" s="1"/>
  <c r="H572" i="3"/>
  <c r="AN572" i="3"/>
  <c r="AO572" i="3" s="1"/>
  <c r="AG571" i="3"/>
  <c r="AF571" i="3"/>
  <c r="O568" i="3"/>
  <c r="R568" i="3" s="1"/>
  <c r="Z568" i="3" s="1"/>
  <c r="U566" i="3"/>
  <c r="V566" i="3" s="1"/>
  <c r="AD566" i="3" s="1"/>
  <c r="I572" i="3" l="1"/>
  <c r="AI572" i="3"/>
  <c r="O569" i="3"/>
  <c r="R569" i="3" s="1"/>
  <c r="Z569" i="3" s="1"/>
  <c r="N570" i="3"/>
  <c r="M570" i="3"/>
  <c r="U567" i="3"/>
  <c r="V567" i="3" s="1"/>
  <c r="AC569" i="3"/>
  <c r="AH571" i="3"/>
  <c r="S568" i="3"/>
  <c r="T568" i="3" s="1"/>
  <c r="AJ566" i="3"/>
  <c r="W569" i="3"/>
  <c r="S569" i="3"/>
  <c r="T569" i="3" s="1"/>
  <c r="L571" i="3"/>
  <c r="AF572" i="3"/>
  <c r="AG572" i="3"/>
  <c r="AN573" i="3"/>
  <c r="AO573" i="3" s="1"/>
  <c r="AQ573" i="3"/>
  <c r="AE573" i="3"/>
  <c r="H573" i="3"/>
  <c r="F574" i="3"/>
  <c r="AB574" i="3" s="1"/>
  <c r="I573" i="3" l="1"/>
  <c r="AI573" i="3"/>
  <c r="AD567" i="3"/>
  <c r="AJ567" i="3" s="1"/>
  <c r="O570" i="3"/>
  <c r="R570" i="3" s="1"/>
  <c r="Z570" i="3" s="1"/>
  <c r="M571" i="3"/>
  <c r="N571" i="3"/>
  <c r="AC568" i="3"/>
  <c r="AC570" i="3"/>
  <c r="W568" i="3"/>
  <c r="L572" i="3"/>
  <c r="AR566" i="3"/>
  <c r="AS566" i="3" s="1"/>
  <c r="AP566" i="3"/>
  <c r="AT566" i="3"/>
  <c r="AH572" i="3"/>
  <c r="U568" i="3"/>
  <c r="V568" i="3" s="1"/>
  <c r="AD568" i="3" s="1"/>
  <c r="AQ574" i="3"/>
  <c r="F575" i="3"/>
  <c r="AB575" i="3" s="1"/>
  <c r="AE574" i="3"/>
  <c r="AN574" i="3"/>
  <c r="AO574" i="3" s="1"/>
  <c r="H574" i="3"/>
  <c r="U569" i="3"/>
  <c r="V569" i="3" s="1"/>
  <c r="AD569" i="3" s="1"/>
  <c r="AF573" i="3"/>
  <c r="AG573" i="3"/>
  <c r="I574" i="3" l="1"/>
  <c r="AI574" i="3"/>
  <c r="AR567" i="3"/>
  <c r="AS567" i="3" s="1"/>
  <c r="AP567" i="3"/>
  <c r="AT567" i="3"/>
  <c r="N572" i="3"/>
  <c r="M572" i="3"/>
  <c r="S570" i="3"/>
  <c r="T570" i="3" s="1"/>
  <c r="AH573" i="3"/>
  <c r="W570" i="3"/>
  <c r="O572" i="3"/>
  <c r="R572" i="3" s="1"/>
  <c r="Z572" i="3" s="1"/>
  <c r="AJ569" i="3"/>
  <c r="AJ568" i="3"/>
  <c r="O571" i="3"/>
  <c r="R571" i="3" s="1"/>
  <c r="Z571" i="3" s="1"/>
  <c r="AF574" i="3"/>
  <c r="AG574" i="3"/>
  <c r="H575" i="3"/>
  <c r="F576" i="3"/>
  <c r="AB576" i="3" s="1"/>
  <c r="AN575" i="3"/>
  <c r="AO575" i="3" s="1"/>
  <c r="AE575" i="3"/>
  <c r="AQ575" i="3"/>
  <c r="L573" i="3"/>
  <c r="I575" i="3" l="1"/>
  <c r="AI575" i="3"/>
  <c r="N573" i="3"/>
  <c r="M573" i="3"/>
  <c r="L574" i="3"/>
  <c r="U570" i="3"/>
  <c r="V570" i="3" s="1"/>
  <c r="AC571" i="3"/>
  <c r="AH574" i="3"/>
  <c r="AP568" i="3"/>
  <c r="AT568" i="3"/>
  <c r="AR568" i="3"/>
  <c r="AS568" i="3" s="1"/>
  <c r="AP569" i="3"/>
  <c r="AT569" i="3"/>
  <c r="AR569" i="3"/>
  <c r="AS569" i="3" s="1"/>
  <c r="AF575" i="3"/>
  <c r="AG575" i="3"/>
  <c r="AE576" i="3"/>
  <c r="F577" i="3"/>
  <c r="AB577" i="3" s="1"/>
  <c r="AQ576" i="3"/>
  <c r="H576" i="3"/>
  <c r="AN576" i="3"/>
  <c r="AO576" i="3" s="1"/>
  <c r="S571" i="3"/>
  <c r="T571" i="3" s="1"/>
  <c r="W571" i="3"/>
  <c r="I576" i="3" l="1"/>
  <c r="AI576" i="3"/>
  <c r="AD570" i="3"/>
  <c r="AJ570" i="3" s="1"/>
  <c r="N574" i="3"/>
  <c r="M574" i="3"/>
  <c r="S572" i="3"/>
  <c r="W572" i="3"/>
  <c r="AC572" i="3"/>
  <c r="L575" i="3"/>
  <c r="O573" i="3"/>
  <c r="R573" i="3" s="1"/>
  <c r="Z573" i="3" s="1"/>
  <c r="U571" i="3"/>
  <c r="V571" i="3" s="1"/>
  <c r="AD571" i="3" s="1"/>
  <c r="AH575" i="3"/>
  <c r="AN577" i="3"/>
  <c r="AO577" i="3" s="1"/>
  <c r="F578" i="3"/>
  <c r="AB578" i="3" s="1"/>
  <c r="AE577" i="3"/>
  <c r="AQ577" i="3"/>
  <c r="H577" i="3"/>
  <c r="AF576" i="3"/>
  <c r="AG576" i="3"/>
  <c r="I577" i="3" l="1"/>
  <c r="AI577" i="3"/>
  <c r="O574" i="3"/>
  <c r="R574" i="3" s="1"/>
  <c r="Z574" i="3" s="1"/>
  <c r="AR570" i="3"/>
  <c r="AS570" i="3" s="1"/>
  <c r="AT570" i="3"/>
  <c r="AP570" i="3"/>
  <c r="N575" i="3"/>
  <c r="M575" i="3"/>
  <c r="AJ571" i="3"/>
  <c r="AC574" i="3"/>
  <c r="AC573" i="3"/>
  <c r="T572" i="3"/>
  <c r="U572" i="3"/>
  <c r="W573" i="3"/>
  <c r="S573" i="3"/>
  <c r="T573" i="3" s="1"/>
  <c r="AH576" i="3"/>
  <c r="AF577" i="3"/>
  <c r="AG577" i="3"/>
  <c r="L576" i="3"/>
  <c r="H578" i="3"/>
  <c r="AN578" i="3"/>
  <c r="AO578" i="3" s="1"/>
  <c r="AQ578" i="3"/>
  <c r="AE578" i="3"/>
  <c r="F579" i="3"/>
  <c r="AB579" i="3" s="1"/>
  <c r="W574" i="3"/>
  <c r="I578" i="3" l="1"/>
  <c r="AI578" i="3"/>
  <c r="O575" i="3"/>
  <c r="R575" i="3" s="1"/>
  <c r="Z575" i="3" s="1"/>
  <c r="N576" i="3"/>
  <c r="M576" i="3"/>
  <c r="U573" i="3"/>
  <c r="V573" i="3" s="1"/>
  <c r="S574" i="3"/>
  <c r="T574" i="3" s="1"/>
  <c r="AT571" i="3"/>
  <c r="AR571" i="3"/>
  <c r="AS571" i="3" s="1"/>
  <c r="AP571" i="3"/>
  <c r="V572" i="3"/>
  <c r="AD572" i="3" s="1"/>
  <c r="AH577" i="3"/>
  <c r="L577" i="3"/>
  <c r="AQ579" i="3"/>
  <c r="AE579" i="3"/>
  <c r="F580" i="3"/>
  <c r="AB580" i="3" s="1"/>
  <c r="H579" i="3"/>
  <c r="AN579" i="3"/>
  <c r="AO579" i="3" s="1"/>
  <c r="AG578" i="3"/>
  <c r="AF578" i="3"/>
  <c r="I579" i="3" l="1"/>
  <c r="AI579" i="3"/>
  <c r="AD573" i="3"/>
  <c r="AJ573" i="3" s="1"/>
  <c r="N577" i="3"/>
  <c r="M577" i="3"/>
  <c r="U574" i="3"/>
  <c r="V574" i="3" s="1"/>
  <c r="AJ572" i="3"/>
  <c r="W575" i="3"/>
  <c r="S575" i="3"/>
  <c r="AC575" i="3"/>
  <c r="AH578" i="3"/>
  <c r="L578" i="3"/>
  <c r="O576" i="3"/>
  <c r="R576" i="3" s="1"/>
  <c r="Z576" i="3" s="1"/>
  <c r="O577" i="3"/>
  <c r="R577" i="3" s="1"/>
  <c r="Z577" i="3" s="1"/>
  <c r="AF579" i="3"/>
  <c r="AG579" i="3"/>
  <c r="H580" i="3"/>
  <c r="AQ580" i="3"/>
  <c r="AN580" i="3"/>
  <c r="AO580" i="3" s="1"/>
  <c r="F581" i="3"/>
  <c r="AB581" i="3" s="1"/>
  <c r="AE580" i="3"/>
  <c r="I580" i="3" l="1"/>
  <c r="AI580" i="3"/>
  <c r="AP573" i="3"/>
  <c r="AT573" i="3"/>
  <c r="AD574" i="3"/>
  <c r="AJ574" i="3" s="1"/>
  <c r="N578" i="3"/>
  <c r="M578" i="3"/>
  <c r="AP572" i="3"/>
  <c r="AT572" i="3"/>
  <c r="AR572" i="3"/>
  <c r="AS572" i="3" s="1"/>
  <c r="AR573" i="3"/>
  <c r="AS573" i="3" s="1"/>
  <c r="AC577" i="3"/>
  <c r="AC576" i="3"/>
  <c r="T575" i="3"/>
  <c r="U575" i="3"/>
  <c r="O578" i="3"/>
  <c r="R578" i="3" s="1"/>
  <c r="Z578" i="3" s="1"/>
  <c r="AH579" i="3"/>
  <c r="AE581" i="3"/>
  <c r="H581" i="3"/>
  <c r="AN581" i="3"/>
  <c r="AO581" i="3" s="1"/>
  <c r="AQ581" i="3"/>
  <c r="F582" i="3"/>
  <c r="AB582" i="3" s="1"/>
  <c r="S577" i="3"/>
  <c r="T577" i="3" s="1"/>
  <c r="AF580" i="3"/>
  <c r="L580" i="3"/>
  <c r="AG580" i="3"/>
  <c r="L579" i="3"/>
  <c r="S576" i="3"/>
  <c r="T576" i="3" s="1"/>
  <c r="W576" i="3"/>
  <c r="I581" i="3" l="1"/>
  <c r="AI581" i="3"/>
  <c r="AR574" i="3"/>
  <c r="AS574" i="3" s="1"/>
  <c r="AP574" i="3"/>
  <c r="AT574" i="3"/>
  <c r="N580" i="3"/>
  <c r="M580" i="3"/>
  <c r="N579" i="3"/>
  <c r="M579" i="3"/>
  <c r="V575" i="3"/>
  <c r="AD575" i="3" s="1"/>
  <c r="W577" i="3"/>
  <c r="AC578" i="3"/>
  <c r="U576" i="3"/>
  <c r="V576" i="3" s="1"/>
  <c r="AD576" i="3" s="1"/>
  <c r="AH580" i="3"/>
  <c r="U577" i="3"/>
  <c r="V577" i="3" s="1"/>
  <c r="AD577" i="3" s="1"/>
  <c r="AN582" i="3"/>
  <c r="AO582" i="3" s="1"/>
  <c r="AQ582" i="3"/>
  <c r="F583" i="3"/>
  <c r="AB583" i="3" s="1"/>
  <c r="AE582" i="3"/>
  <c r="H582" i="3"/>
  <c r="S578" i="3"/>
  <c r="T578" i="3" s="1"/>
  <c r="W578" i="3"/>
  <c r="AG581" i="3"/>
  <c r="AF581" i="3"/>
  <c r="I582" i="3" l="1"/>
  <c r="AI582" i="3"/>
  <c r="AJ575" i="3"/>
  <c r="AJ576" i="3"/>
  <c r="AJ577" i="3"/>
  <c r="AH581" i="3"/>
  <c r="L581" i="3"/>
  <c r="U578" i="3"/>
  <c r="V578" i="3" s="1"/>
  <c r="AD578" i="3" s="1"/>
  <c r="AG582" i="3"/>
  <c r="AF582" i="3"/>
  <c r="AE583" i="3"/>
  <c r="AN583" i="3"/>
  <c r="AO583" i="3" s="1"/>
  <c r="H583" i="3"/>
  <c r="F584" i="3"/>
  <c r="AB584" i="3" s="1"/>
  <c r="AQ583" i="3"/>
  <c r="O580" i="3"/>
  <c r="R580" i="3" s="1"/>
  <c r="Z580" i="3" s="1"/>
  <c r="O579" i="3"/>
  <c r="R579" i="3" s="1"/>
  <c r="Z579" i="3" s="1"/>
  <c r="I583" i="3" l="1"/>
  <c r="AI583" i="3"/>
  <c r="AH582" i="3"/>
  <c r="N581" i="3"/>
  <c r="M581" i="3"/>
  <c r="L582" i="3"/>
  <c r="AP575" i="3"/>
  <c r="AR575" i="3"/>
  <c r="AS575" i="3" s="1"/>
  <c r="AT575" i="3"/>
  <c r="AC580" i="3"/>
  <c r="AC579" i="3"/>
  <c r="AP576" i="3"/>
  <c r="AR576" i="3"/>
  <c r="AS576" i="3" s="1"/>
  <c r="AT576" i="3"/>
  <c r="AR577" i="3"/>
  <c r="AS577" i="3" s="1"/>
  <c r="AP577" i="3"/>
  <c r="AT577" i="3"/>
  <c r="AJ578" i="3"/>
  <c r="S579" i="3"/>
  <c r="T579" i="3" s="1"/>
  <c r="W579" i="3"/>
  <c r="S580" i="3"/>
  <c r="T580" i="3" s="1"/>
  <c r="W580" i="3"/>
  <c r="AN584" i="3"/>
  <c r="AO584" i="3" s="1"/>
  <c r="AQ584" i="3"/>
  <c r="F585" i="3"/>
  <c r="AB585" i="3" s="1"/>
  <c r="AE584" i="3"/>
  <c r="H584" i="3"/>
  <c r="AF583" i="3"/>
  <c r="AG583" i="3"/>
  <c r="I584" i="3" l="1"/>
  <c r="AI584" i="3"/>
  <c r="O581" i="3"/>
  <c r="R581" i="3" s="1"/>
  <c r="Z581" i="3" s="1"/>
  <c r="N582" i="3"/>
  <c r="M582" i="3"/>
  <c r="AC581" i="3"/>
  <c r="AR578" i="3"/>
  <c r="AS578" i="3" s="1"/>
  <c r="AT578" i="3"/>
  <c r="AP578" i="3"/>
  <c r="U579" i="3"/>
  <c r="V579" i="3" s="1"/>
  <c r="AD579" i="3" s="1"/>
  <c r="L583" i="3"/>
  <c r="AH583" i="3"/>
  <c r="O582" i="3"/>
  <c r="R582" i="3" s="1"/>
  <c r="Z582" i="3" s="1"/>
  <c r="U580" i="3"/>
  <c r="V580" i="3" s="1"/>
  <c r="AD580" i="3" s="1"/>
  <c r="AG584" i="3"/>
  <c r="AF584" i="3"/>
  <c r="AN585" i="3"/>
  <c r="AO585" i="3" s="1"/>
  <c r="F586" i="3"/>
  <c r="AB586" i="3" s="1"/>
  <c r="AE585" i="3"/>
  <c r="H585" i="3"/>
  <c r="AQ585" i="3"/>
  <c r="I585" i="3" l="1"/>
  <c r="AI585" i="3"/>
  <c r="AH584" i="3"/>
  <c r="M583" i="3"/>
  <c r="N583" i="3"/>
  <c r="S581" i="3"/>
  <c r="T581" i="3" s="1"/>
  <c r="W581" i="3"/>
  <c r="O583" i="3"/>
  <c r="R583" i="3" s="1"/>
  <c r="L584" i="3"/>
  <c r="AJ580" i="3"/>
  <c r="AJ579" i="3"/>
  <c r="AF585" i="3"/>
  <c r="AG585" i="3"/>
  <c r="AN586" i="3"/>
  <c r="AO586" i="3" s="1"/>
  <c r="F587" i="3"/>
  <c r="AB587" i="3" s="1"/>
  <c r="H586" i="3"/>
  <c r="AE586" i="3"/>
  <c r="AQ586" i="3"/>
  <c r="I586" i="3" l="1"/>
  <c r="AI586" i="3"/>
  <c r="U581" i="3"/>
  <c r="V581" i="3" s="1"/>
  <c r="AD581" i="3" s="1"/>
  <c r="AC583" i="3"/>
  <c r="Z583" i="3"/>
  <c r="L585" i="3"/>
  <c r="M585" i="3" s="1"/>
  <c r="N584" i="3"/>
  <c r="M584" i="3"/>
  <c r="W583" i="3"/>
  <c r="S583" i="3"/>
  <c r="T583" i="3" s="1"/>
  <c r="W582" i="3"/>
  <c r="S582" i="3"/>
  <c r="AC582" i="3"/>
  <c r="AR579" i="3"/>
  <c r="AS579" i="3" s="1"/>
  <c r="AP579" i="3"/>
  <c r="AT579" i="3"/>
  <c r="AT580" i="3"/>
  <c r="AP580" i="3"/>
  <c r="AR580" i="3"/>
  <c r="AS580" i="3" s="1"/>
  <c r="AJ581" i="3"/>
  <c r="AF586" i="3"/>
  <c r="AG586" i="3"/>
  <c r="AE587" i="3"/>
  <c r="AQ587" i="3"/>
  <c r="AN587" i="3"/>
  <c r="AO587" i="3" s="1"/>
  <c r="H587" i="3"/>
  <c r="F588" i="3"/>
  <c r="AB588" i="3" s="1"/>
  <c r="AH585" i="3"/>
  <c r="I587" i="3" l="1"/>
  <c r="AI587" i="3"/>
  <c r="N585" i="3"/>
  <c r="O584" i="3"/>
  <c r="R584" i="3" s="1"/>
  <c r="Z584" i="3" s="1"/>
  <c r="U583" i="3"/>
  <c r="V583" i="3" s="1"/>
  <c r="W584" i="3"/>
  <c r="S584" i="3"/>
  <c r="T584" i="3" s="1"/>
  <c r="AC584" i="3"/>
  <c r="AH586" i="3"/>
  <c r="T582" i="3"/>
  <c r="U582" i="3"/>
  <c r="AR581" i="3"/>
  <c r="AS581" i="3" s="1"/>
  <c r="AP581" i="3"/>
  <c r="AT581" i="3"/>
  <c r="AN588" i="3"/>
  <c r="AO588" i="3" s="1"/>
  <c r="AE588" i="3"/>
  <c r="H588" i="3"/>
  <c r="F589" i="3"/>
  <c r="AB589" i="3" s="1"/>
  <c r="AQ588" i="3"/>
  <c r="O585" i="3"/>
  <c r="R585" i="3" s="1"/>
  <c r="Z585" i="3" s="1"/>
  <c r="AG587" i="3"/>
  <c r="AF587" i="3"/>
  <c r="L586" i="3"/>
  <c r="I588" i="3" l="1"/>
  <c r="AI588" i="3"/>
  <c r="U584" i="3"/>
  <c r="V584" i="3" s="1"/>
  <c r="AD584" i="3" s="1"/>
  <c r="AD583" i="3"/>
  <c r="AJ583" i="3" s="1"/>
  <c r="M586" i="3"/>
  <c r="N586" i="3"/>
  <c r="AC585" i="3"/>
  <c r="V582" i="3"/>
  <c r="AD582" i="3" s="1"/>
  <c r="AH587" i="3"/>
  <c r="AJ584" i="3"/>
  <c r="L587" i="3"/>
  <c r="S585" i="3"/>
  <c r="T585" i="3" s="1"/>
  <c r="W585" i="3"/>
  <c r="F590" i="3"/>
  <c r="AB590" i="3" s="1"/>
  <c r="H589" i="3"/>
  <c r="AQ589" i="3"/>
  <c r="AE589" i="3"/>
  <c r="AN589" i="3"/>
  <c r="AO589" i="3" s="1"/>
  <c r="AF588" i="3"/>
  <c r="AG588" i="3"/>
  <c r="I589" i="3" l="1"/>
  <c r="AI589" i="3"/>
  <c r="AT583" i="3"/>
  <c r="AP583" i="3"/>
  <c r="N587" i="3"/>
  <c r="M587" i="3"/>
  <c r="AJ582" i="3"/>
  <c r="AP584" i="3"/>
  <c r="AT584" i="3"/>
  <c r="AR584" i="3"/>
  <c r="AS584" i="3" s="1"/>
  <c r="U585" i="3"/>
  <c r="V585" i="3" s="1"/>
  <c r="AD585" i="3" s="1"/>
  <c r="AH588" i="3"/>
  <c r="L588" i="3"/>
  <c r="AG589" i="3"/>
  <c r="AF589" i="3"/>
  <c r="AE590" i="3"/>
  <c r="AN590" i="3"/>
  <c r="AO590" i="3" s="1"/>
  <c r="F591" i="3"/>
  <c r="AB591" i="3" s="1"/>
  <c r="H590" i="3"/>
  <c r="AQ590" i="3"/>
  <c r="O586" i="3"/>
  <c r="R586" i="3" s="1"/>
  <c r="Z586" i="3" s="1"/>
  <c r="I590" i="3" l="1"/>
  <c r="AI590" i="3"/>
  <c r="AH589" i="3"/>
  <c r="N588" i="3"/>
  <c r="M588" i="3"/>
  <c r="AR583" i="3"/>
  <c r="AS583" i="3" s="1"/>
  <c r="AP582" i="3"/>
  <c r="AR582" i="3"/>
  <c r="AS582" i="3" s="1"/>
  <c r="AT582" i="3"/>
  <c r="AC586" i="3"/>
  <c r="L589" i="3"/>
  <c r="O587" i="3"/>
  <c r="R587" i="3" s="1"/>
  <c r="Z587" i="3" s="1"/>
  <c r="AJ585" i="3"/>
  <c r="S586" i="3"/>
  <c r="T586" i="3" s="1"/>
  <c r="W586" i="3"/>
  <c r="AG590" i="3"/>
  <c r="AF590" i="3"/>
  <c r="AE591" i="3"/>
  <c r="F592" i="3"/>
  <c r="AB592" i="3" s="1"/>
  <c r="AN591" i="3"/>
  <c r="AO591" i="3" s="1"/>
  <c r="AQ591" i="3"/>
  <c r="H591" i="3"/>
  <c r="I591" i="3" l="1"/>
  <c r="AI591" i="3"/>
  <c r="M589" i="3"/>
  <c r="N589" i="3"/>
  <c r="AH590" i="3"/>
  <c r="U586" i="3"/>
  <c r="V586" i="3" s="1"/>
  <c r="AD586" i="3" s="1"/>
  <c r="AR585" i="3"/>
  <c r="AS585" i="3" s="1"/>
  <c r="AP585" i="3"/>
  <c r="AT585" i="3"/>
  <c r="L590" i="3"/>
  <c r="F593" i="3"/>
  <c r="AB593" i="3" s="1"/>
  <c r="AN592" i="3"/>
  <c r="AO592" i="3" s="1"/>
  <c r="AQ592" i="3"/>
  <c r="AE592" i="3"/>
  <c r="H592" i="3"/>
  <c r="AF591" i="3"/>
  <c r="AG591" i="3"/>
  <c r="O588" i="3"/>
  <c r="R588" i="3" s="1"/>
  <c r="Z588" i="3" s="1"/>
  <c r="I592" i="3" l="1"/>
  <c r="AI592" i="3"/>
  <c r="O589" i="3"/>
  <c r="R589" i="3" s="1"/>
  <c r="Z589" i="3" s="1"/>
  <c r="M590" i="3"/>
  <c r="N590" i="3"/>
  <c r="AC588" i="3"/>
  <c r="W587" i="3"/>
  <c r="S587" i="3"/>
  <c r="AC587" i="3"/>
  <c r="AH591" i="3"/>
  <c r="AJ586" i="3"/>
  <c r="W588" i="3"/>
  <c r="S588" i="3"/>
  <c r="T588" i="3" s="1"/>
  <c r="L591" i="3"/>
  <c r="AG592" i="3"/>
  <c r="AF592" i="3"/>
  <c r="F594" i="3"/>
  <c r="AB594" i="3" s="1"/>
  <c r="AE593" i="3"/>
  <c r="H593" i="3"/>
  <c r="AQ593" i="3"/>
  <c r="AN593" i="3"/>
  <c r="AO593" i="3" s="1"/>
  <c r="I593" i="3" l="1"/>
  <c r="AI593" i="3"/>
  <c r="M591" i="3"/>
  <c r="N591" i="3"/>
  <c r="AH592" i="3"/>
  <c r="W589" i="3"/>
  <c r="S589" i="3"/>
  <c r="T587" i="3"/>
  <c r="U587" i="3"/>
  <c r="AC589" i="3"/>
  <c r="AP586" i="3"/>
  <c r="AR586" i="3"/>
  <c r="AS586" i="3" s="1"/>
  <c r="AT586" i="3"/>
  <c r="AG593" i="3"/>
  <c r="AF593" i="3"/>
  <c r="U588" i="3"/>
  <c r="V588" i="3" s="1"/>
  <c r="AD588" i="3" s="1"/>
  <c r="O590" i="3"/>
  <c r="R590" i="3" s="1"/>
  <c r="Z590" i="3" s="1"/>
  <c r="AQ594" i="3"/>
  <c r="AE594" i="3"/>
  <c r="AN594" i="3"/>
  <c r="AO594" i="3" s="1"/>
  <c r="F595" i="3"/>
  <c r="AB595" i="3" s="1"/>
  <c r="H594" i="3"/>
  <c r="L592" i="3"/>
  <c r="I594" i="3" l="1"/>
  <c r="AI594" i="3"/>
  <c r="AH593" i="3"/>
  <c r="L593" i="3"/>
  <c r="M593" i="3" s="1"/>
  <c r="M592" i="3"/>
  <c r="N592" i="3"/>
  <c r="V587" i="3"/>
  <c r="AD587" i="3" s="1"/>
  <c r="T589" i="3"/>
  <c r="U589" i="3"/>
  <c r="AC590" i="3"/>
  <c r="O591" i="3"/>
  <c r="R591" i="3" s="1"/>
  <c r="Z591" i="3" s="1"/>
  <c r="AJ588" i="3"/>
  <c r="S590" i="3"/>
  <c r="T590" i="3" s="1"/>
  <c r="W590" i="3"/>
  <c r="AG594" i="3"/>
  <c r="AF594" i="3"/>
  <c r="F596" i="3"/>
  <c r="AB596" i="3" s="1"/>
  <c r="AQ595" i="3"/>
  <c r="H595" i="3"/>
  <c r="AE595" i="3"/>
  <c r="AN595" i="3"/>
  <c r="AO595" i="3" s="1"/>
  <c r="I595" i="3" l="1"/>
  <c r="AI595" i="3"/>
  <c r="N593" i="3"/>
  <c r="V589" i="3"/>
  <c r="AH594" i="3"/>
  <c r="AJ587" i="3"/>
  <c r="AT588" i="3"/>
  <c r="AP588" i="3"/>
  <c r="L594" i="3"/>
  <c r="U590" i="3"/>
  <c r="V590" i="3" s="1"/>
  <c r="AD590" i="3" s="1"/>
  <c r="AG595" i="3"/>
  <c r="AF595" i="3"/>
  <c r="H596" i="3"/>
  <c r="AN596" i="3"/>
  <c r="AO596" i="3" s="1"/>
  <c r="AE596" i="3"/>
  <c r="AQ596" i="3"/>
  <c r="F597" i="3"/>
  <c r="AB597" i="3" s="1"/>
  <c r="O592" i="3"/>
  <c r="R592" i="3" s="1"/>
  <c r="Z592" i="3" s="1"/>
  <c r="O593" i="3"/>
  <c r="R593" i="3" s="1"/>
  <c r="Z593" i="3" s="1"/>
  <c r="I596" i="3" l="1"/>
  <c r="AI596" i="3"/>
  <c r="AH595" i="3"/>
  <c r="AD589" i="3"/>
  <c r="AJ589" i="3" s="1"/>
  <c r="N594" i="3"/>
  <c r="M594" i="3"/>
  <c r="AP587" i="3"/>
  <c r="AR587" i="3"/>
  <c r="AS587" i="3" s="1"/>
  <c r="AT587" i="3"/>
  <c r="AR588" i="3"/>
  <c r="AS588" i="3" s="1"/>
  <c r="AC593" i="3"/>
  <c r="AC592" i="3"/>
  <c r="W591" i="3"/>
  <c r="S591" i="3"/>
  <c r="AC591" i="3"/>
  <c r="AJ590" i="3"/>
  <c r="AF596" i="3"/>
  <c r="AG596" i="3"/>
  <c r="S593" i="3"/>
  <c r="T593" i="3" s="1"/>
  <c r="H597" i="3"/>
  <c r="AN597" i="3"/>
  <c r="AO597" i="3" s="1"/>
  <c r="F598" i="3"/>
  <c r="AB598" i="3" s="1"/>
  <c r="AE597" i="3"/>
  <c r="AQ597" i="3"/>
  <c r="L595" i="3"/>
  <c r="I597" i="3" l="1"/>
  <c r="AI597" i="3"/>
  <c r="AT589" i="3"/>
  <c r="AP589" i="3"/>
  <c r="AR589" i="3"/>
  <c r="AS589" i="3" s="1"/>
  <c r="N595" i="3"/>
  <c r="M595" i="3"/>
  <c r="W592" i="3"/>
  <c r="S592" i="3"/>
  <c r="T592" i="3" s="1"/>
  <c r="W593" i="3"/>
  <c r="T591" i="3"/>
  <c r="U591" i="3"/>
  <c r="AP590" i="3"/>
  <c r="AR590" i="3"/>
  <c r="AS590" i="3" s="1"/>
  <c r="AT590" i="3"/>
  <c r="AE598" i="3"/>
  <c r="AN598" i="3"/>
  <c r="AO598" i="3" s="1"/>
  <c r="F599" i="3"/>
  <c r="AB599" i="3" s="1"/>
  <c r="H598" i="3"/>
  <c r="AQ598" i="3"/>
  <c r="AG597" i="3"/>
  <c r="AF597" i="3"/>
  <c r="O594" i="3"/>
  <c r="R594" i="3" s="1"/>
  <c r="Z594" i="3" s="1"/>
  <c r="U593" i="3"/>
  <c r="V593" i="3" s="1"/>
  <c r="AH596" i="3"/>
  <c r="L596" i="3"/>
  <c r="I598" i="3" l="1"/>
  <c r="AI598" i="3"/>
  <c r="U592" i="3"/>
  <c r="V592" i="3" s="1"/>
  <c r="AD592" i="3" s="1"/>
  <c r="AJ592" i="3" s="1"/>
  <c r="AD593" i="3"/>
  <c r="V591" i="3"/>
  <c r="N596" i="3"/>
  <c r="M596" i="3"/>
  <c r="L597" i="3"/>
  <c r="AC594" i="3"/>
  <c r="AH597" i="3"/>
  <c r="AJ593" i="3"/>
  <c r="W594" i="3"/>
  <c r="S594" i="3"/>
  <c r="T594" i="3" s="1"/>
  <c r="AG598" i="3"/>
  <c r="AF598" i="3"/>
  <c r="H599" i="3"/>
  <c r="F600" i="3"/>
  <c r="AB600" i="3" s="1"/>
  <c r="AE599" i="3"/>
  <c r="AQ599" i="3"/>
  <c r="AN599" i="3"/>
  <c r="AO599" i="3" s="1"/>
  <c r="O595" i="3"/>
  <c r="R595" i="3" s="1"/>
  <c r="Z595" i="3" s="1"/>
  <c r="I599" i="3" l="1"/>
  <c r="AI599" i="3"/>
  <c r="AD591" i="3"/>
  <c r="AJ591" i="3" s="1"/>
  <c r="AH598" i="3"/>
  <c r="N597" i="3"/>
  <c r="M597" i="3"/>
  <c r="AC595" i="3"/>
  <c r="O596" i="3"/>
  <c r="R596" i="3" s="1"/>
  <c r="Z596" i="3" s="1"/>
  <c r="AT593" i="3"/>
  <c r="AR593" i="3"/>
  <c r="AS593" i="3" s="1"/>
  <c r="AP593" i="3"/>
  <c r="AT592" i="3"/>
  <c r="AP592" i="3"/>
  <c r="U594" i="3"/>
  <c r="V594" i="3" s="1"/>
  <c r="AD594" i="3" s="1"/>
  <c r="AG599" i="3"/>
  <c r="AF599" i="3"/>
  <c r="L598" i="3"/>
  <c r="AN600" i="3"/>
  <c r="AO600" i="3" s="1"/>
  <c r="H600" i="3"/>
  <c r="F601" i="3"/>
  <c r="AB601" i="3" s="1"/>
  <c r="AE600" i="3"/>
  <c r="AQ600" i="3"/>
  <c r="O597" i="3" l="1"/>
  <c r="R597" i="3" s="1"/>
  <c r="Z597" i="3" s="1"/>
  <c r="I600" i="3"/>
  <c r="AI600" i="3"/>
  <c r="AT591" i="3"/>
  <c r="AR592" i="3"/>
  <c r="AS592" i="3" s="1"/>
  <c r="AR591" i="3"/>
  <c r="AS591" i="3" s="1"/>
  <c r="AP591" i="3"/>
  <c r="N598" i="3"/>
  <c r="M598" i="3"/>
  <c r="W595" i="3"/>
  <c r="S595" i="3"/>
  <c r="T595" i="3" s="1"/>
  <c r="AJ594" i="3"/>
  <c r="AH599" i="3"/>
  <c r="AG600" i="3"/>
  <c r="AF600" i="3"/>
  <c r="L599" i="3"/>
  <c r="F602" i="3"/>
  <c r="AB602" i="3" s="1"/>
  <c r="H601" i="3"/>
  <c r="AN601" i="3"/>
  <c r="AO601" i="3" s="1"/>
  <c r="AE601" i="3"/>
  <c r="AQ601" i="3"/>
  <c r="I601" i="3" l="1"/>
  <c r="AI601" i="3"/>
  <c r="AH600" i="3"/>
  <c r="L600" i="3"/>
  <c r="N600" i="3" s="1"/>
  <c r="N599" i="3"/>
  <c r="M599" i="3"/>
  <c r="M600" i="3"/>
  <c r="U595" i="3"/>
  <c r="V595" i="3" s="1"/>
  <c r="S597" i="3"/>
  <c r="W597" i="3"/>
  <c r="AC597" i="3"/>
  <c r="S596" i="3"/>
  <c r="T596" i="3" s="1"/>
  <c r="W596" i="3"/>
  <c r="AC596" i="3"/>
  <c r="AR594" i="3"/>
  <c r="AS594" i="3" s="1"/>
  <c r="AP594" i="3"/>
  <c r="AT594" i="3"/>
  <c r="F603" i="3"/>
  <c r="AB603" i="3" s="1"/>
  <c r="AN602" i="3"/>
  <c r="AO602" i="3" s="1"/>
  <c r="H602" i="3"/>
  <c r="AQ602" i="3"/>
  <c r="AE602" i="3"/>
  <c r="AF601" i="3"/>
  <c r="AG601" i="3"/>
  <c r="O598" i="3"/>
  <c r="R598" i="3" s="1"/>
  <c r="Z598" i="3" s="1"/>
  <c r="I602" i="3" l="1"/>
  <c r="AI602" i="3"/>
  <c r="AD595" i="3"/>
  <c r="AJ595" i="3" s="1"/>
  <c r="U596" i="3"/>
  <c r="V596" i="3" s="1"/>
  <c r="T597" i="3"/>
  <c r="U597" i="3"/>
  <c r="W598" i="3"/>
  <c r="AH601" i="3"/>
  <c r="AF602" i="3"/>
  <c r="AG602" i="3"/>
  <c r="O600" i="3"/>
  <c r="R600" i="3" s="1"/>
  <c r="Z600" i="3" s="1"/>
  <c r="H603" i="3"/>
  <c r="AN603" i="3"/>
  <c r="AO603" i="3" s="1"/>
  <c r="AQ603" i="3"/>
  <c r="F604" i="3"/>
  <c r="AB604" i="3" s="1"/>
  <c r="AE603" i="3"/>
  <c r="O599" i="3"/>
  <c r="R599" i="3" s="1"/>
  <c r="Z599" i="3" s="1"/>
  <c r="L601" i="3"/>
  <c r="I603" i="3" l="1"/>
  <c r="AI603" i="3"/>
  <c r="AT595" i="3"/>
  <c r="AP595" i="3"/>
  <c r="AR595" i="3"/>
  <c r="AS595" i="3" s="1"/>
  <c r="AD596" i="3"/>
  <c r="AJ596" i="3" s="1"/>
  <c r="V597" i="3"/>
  <c r="AD597" i="3" s="1"/>
  <c r="AJ597" i="3" s="1"/>
  <c r="N601" i="3"/>
  <c r="M601" i="3"/>
  <c r="AC599" i="3"/>
  <c r="AC600" i="3"/>
  <c r="AC598" i="3"/>
  <c r="S598" i="3"/>
  <c r="T598" i="3" s="1"/>
  <c r="AH602" i="3"/>
  <c r="S599" i="3"/>
  <c r="T599" i="3" s="1"/>
  <c r="W599" i="3"/>
  <c r="H604" i="3"/>
  <c r="F605" i="3"/>
  <c r="AB605" i="3" s="1"/>
  <c r="AN604" i="3"/>
  <c r="AO604" i="3" s="1"/>
  <c r="AQ604" i="3"/>
  <c r="AE604" i="3"/>
  <c r="AF603" i="3"/>
  <c r="AG603" i="3"/>
  <c r="L602" i="3"/>
  <c r="I604" i="3" l="1"/>
  <c r="AI604" i="3"/>
  <c r="AP596" i="3"/>
  <c r="AR596" i="3"/>
  <c r="AS596" i="3" s="1"/>
  <c r="AT596" i="3"/>
  <c r="N602" i="3"/>
  <c r="M602" i="3"/>
  <c r="AR597" i="3"/>
  <c r="AS597" i="3" s="1"/>
  <c r="AT597" i="3"/>
  <c r="AP597" i="3"/>
  <c r="W600" i="3"/>
  <c r="U598" i="3"/>
  <c r="V598" i="3" s="1"/>
  <c r="S600" i="3"/>
  <c r="T600" i="3" s="1"/>
  <c r="L603" i="3"/>
  <c r="AH603" i="3"/>
  <c r="O601" i="3"/>
  <c r="R601" i="3" s="1"/>
  <c r="Z601" i="3" s="1"/>
  <c r="U599" i="3"/>
  <c r="V599" i="3" s="1"/>
  <c r="AD599" i="3" s="1"/>
  <c r="H605" i="3"/>
  <c r="AN605" i="3"/>
  <c r="AO605" i="3" s="1"/>
  <c r="AE605" i="3"/>
  <c r="AQ605" i="3"/>
  <c r="F606" i="3"/>
  <c r="AB606" i="3" s="1"/>
  <c r="AF604" i="3"/>
  <c r="AG604" i="3"/>
  <c r="I605" i="3" l="1"/>
  <c r="AI605" i="3"/>
  <c r="AD598" i="3"/>
  <c r="AJ598" i="3" s="1"/>
  <c r="U600" i="3"/>
  <c r="V600" i="3" s="1"/>
  <c r="M603" i="3"/>
  <c r="N603" i="3"/>
  <c r="O602" i="3"/>
  <c r="R602" i="3" s="1"/>
  <c r="Z602" i="3" s="1"/>
  <c r="AJ599" i="3"/>
  <c r="AH604" i="3"/>
  <c r="AQ606" i="3"/>
  <c r="H606" i="3"/>
  <c r="AE606" i="3"/>
  <c r="AN606" i="3"/>
  <c r="AO606" i="3" s="1"/>
  <c r="F607" i="3"/>
  <c r="AB607" i="3" s="1"/>
  <c r="AG605" i="3"/>
  <c r="AF605" i="3"/>
  <c r="L604" i="3"/>
  <c r="I606" i="3" l="1"/>
  <c r="AI606" i="3"/>
  <c r="AP598" i="3"/>
  <c r="AR598" i="3"/>
  <c r="AS598" i="3" s="1"/>
  <c r="AT598" i="3"/>
  <c r="AD600" i="3"/>
  <c r="AJ600" i="3" s="1"/>
  <c r="O603" i="3"/>
  <c r="R603" i="3" s="1"/>
  <c r="S603" i="3" s="1"/>
  <c r="N604" i="3"/>
  <c r="M604" i="3"/>
  <c r="W601" i="3"/>
  <c r="S601" i="3"/>
  <c r="AC601" i="3"/>
  <c r="L605" i="3"/>
  <c r="AH605" i="3"/>
  <c r="AR599" i="3"/>
  <c r="AS599" i="3" s="1"/>
  <c r="AT599" i="3"/>
  <c r="AP599" i="3"/>
  <c r="AE607" i="3"/>
  <c r="AN607" i="3"/>
  <c r="AO607" i="3" s="1"/>
  <c r="AQ607" i="3"/>
  <c r="H607" i="3"/>
  <c r="F608" i="3"/>
  <c r="AB608" i="3" s="1"/>
  <c r="AG606" i="3"/>
  <c r="AF606" i="3"/>
  <c r="AH606" i="3" s="1"/>
  <c r="I607" i="3" l="1"/>
  <c r="AI607" i="3"/>
  <c r="W603" i="3"/>
  <c r="AP600" i="3"/>
  <c r="AR600" i="3"/>
  <c r="AS600" i="3" s="1"/>
  <c r="AT600" i="3"/>
  <c r="T603" i="3"/>
  <c r="U603" i="3"/>
  <c r="AC603" i="3"/>
  <c r="Z603" i="3"/>
  <c r="N605" i="3"/>
  <c r="M605" i="3"/>
  <c r="S602" i="3"/>
  <c r="W602" i="3"/>
  <c r="AC602" i="3"/>
  <c r="T601" i="3"/>
  <c r="U601" i="3"/>
  <c r="O605" i="3"/>
  <c r="R605" i="3" s="1"/>
  <c r="Z605" i="3" s="1"/>
  <c r="L606" i="3"/>
  <c r="AG607" i="3"/>
  <c r="AF607" i="3"/>
  <c r="AN608" i="3"/>
  <c r="AO608" i="3" s="1"/>
  <c r="AQ608" i="3"/>
  <c r="F609" i="3"/>
  <c r="AB609" i="3" s="1"/>
  <c r="H608" i="3"/>
  <c r="AE608" i="3"/>
  <c r="O604" i="3"/>
  <c r="R604" i="3" s="1"/>
  <c r="Z604" i="3" s="1"/>
  <c r="I608" i="3" l="1"/>
  <c r="AI608" i="3"/>
  <c r="V603" i="3"/>
  <c r="AD603" i="3"/>
  <c r="AJ603" i="3" s="1"/>
  <c r="AH607" i="3"/>
  <c r="N606" i="3"/>
  <c r="M606" i="3"/>
  <c r="V601" i="3"/>
  <c r="AC604" i="3"/>
  <c r="T602" i="3"/>
  <c r="U602" i="3"/>
  <c r="S605" i="3"/>
  <c r="T605" i="3" s="1"/>
  <c r="AP603" i="3"/>
  <c r="AT603" i="3"/>
  <c r="S604" i="3"/>
  <c r="T604" i="3" s="1"/>
  <c r="W604" i="3"/>
  <c r="AG608" i="3"/>
  <c r="AF608" i="3"/>
  <c r="AN609" i="3"/>
  <c r="AO609" i="3" s="1"/>
  <c r="AE609" i="3"/>
  <c r="H609" i="3"/>
  <c r="AQ609" i="3"/>
  <c r="F610" i="3"/>
  <c r="AB610" i="3" s="1"/>
  <c r="L607" i="3"/>
  <c r="I609" i="3" l="1"/>
  <c r="AI609" i="3"/>
  <c r="AD601" i="3"/>
  <c r="AJ601" i="3" s="1"/>
  <c r="N607" i="3"/>
  <c r="M607" i="3"/>
  <c r="AH608" i="3"/>
  <c r="U605" i="3"/>
  <c r="V605" i="3" s="1"/>
  <c r="W605" i="3"/>
  <c r="AC605" i="3"/>
  <c r="V602" i="3"/>
  <c r="AD602" i="3" s="1"/>
  <c r="U604" i="3"/>
  <c r="V604" i="3" s="1"/>
  <c r="AD604" i="3" s="1"/>
  <c r="AQ610" i="3"/>
  <c r="AE610" i="3"/>
  <c r="AN610" i="3"/>
  <c r="AO610" i="3" s="1"/>
  <c r="H610" i="3"/>
  <c r="F611" i="3"/>
  <c r="AB611" i="3" s="1"/>
  <c r="L608" i="3"/>
  <c r="O606" i="3"/>
  <c r="R606" i="3" s="1"/>
  <c r="Z606" i="3" s="1"/>
  <c r="AF609" i="3"/>
  <c r="AG609" i="3"/>
  <c r="I610" i="3" l="1"/>
  <c r="AI610" i="3"/>
  <c r="AD605" i="3"/>
  <c r="AT601" i="3"/>
  <c r="AR601" i="3"/>
  <c r="AS601" i="3" s="1"/>
  <c r="AP601" i="3"/>
  <c r="N608" i="3"/>
  <c r="M608" i="3"/>
  <c r="AJ602" i="3"/>
  <c r="AC606" i="3"/>
  <c r="AJ605" i="3"/>
  <c r="AT605" i="3" s="1"/>
  <c r="L609" i="3"/>
  <c r="AH609" i="3"/>
  <c r="AJ604" i="3"/>
  <c r="AN611" i="3"/>
  <c r="AO611" i="3" s="1"/>
  <c r="F612" i="3"/>
  <c r="AB612" i="3" s="1"/>
  <c r="H611" i="3"/>
  <c r="AQ611" i="3"/>
  <c r="AE611" i="3"/>
  <c r="AG610" i="3"/>
  <c r="AF610" i="3"/>
  <c r="O607" i="3"/>
  <c r="R607" i="3" s="1"/>
  <c r="Z607" i="3" s="1"/>
  <c r="I611" i="3" l="1"/>
  <c r="AI611" i="3"/>
  <c r="AP605" i="3"/>
  <c r="N609" i="3"/>
  <c r="M609" i="3"/>
  <c r="S606" i="3"/>
  <c r="T606" i="3" s="1"/>
  <c r="W606" i="3"/>
  <c r="AR603" i="3"/>
  <c r="AS603" i="3" s="1"/>
  <c r="AT602" i="3"/>
  <c r="AR602" i="3"/>
  <c r="AS602" i="3" s="1"/>
  <c r="AP602" i="3"/>
  <c r="AC607" i="3"/>
  <c r="AP604" i="3"/>
  <c r="AR604" i="3"/>
  <c r="AS604" i="3" s="1"/>
  <c r="AT604" i="3"/>
  <c r="AR605" i="3"/>
  <c r="AS605" i="3" s="1"/>
  <c r="AH610" i="3"/>
  <c r="L610" i="3"/>
  <c r="U606" i="3"/>
  <c r="V606" i="3" s="1"/>
  <c r="AD606" i="3" s="1"/>
  <c r="O608" i="3"/>
  <c r="R608" i="3" s="1"/>
  <c r="Z608" i="3" s="1"/>
  <c r="W607" i="3"/>
  <c r="S607" i="3"/>
  <c r="T607" i="3" s="1"/>
  <c r="AF611" i="3"/>
  <c r="AG611" i="3"/>
  <c r="AE612" i="3"/>
  <c r="H612" i="3"/>
  <c r="AQ612" i="3"/>
  <c r="AN612" i="3"/>
  <c r="AO612" i="3" s="1"/>
  <c r="F613" i="3"/>
  <c r="AB613" i="3" s="1"/>
  <c r="O609" i="3"/>
  <c r="R609" i="3" s="1"/>
  <c r="Z609" i="3" s="1"/>
  <c r="I612" i="3" l="1"/>
  <c r="AI612" i="3"/>
  <c r="N610" i="3"/>
  <c r="M610" i="3"/>
  <c r="L611" i="3"/>
  <c r="AC608" i="3"/>
  <c r="AC609" i="3"/>
  <c r="AJ606" i="3"/>
  <c r="AH611" i="3"/>
  <c r="F614" i="3"/>
  <c r="AB614" i="3" s="1"/>
  <c r="AE613" i="3"/>
  <c r="H613" i="3"/>
  <c r="AN613" i="3"/>
  <c r="AO613" i="3" s="1"/>
  <c r="AQ613" i="3"/>
  <c r="W609" i="3"/>
  <c r="S609" i="3"/>
  <c r="T609" i="3" s="1"/>
  <c r="AF612" i="3"/>
  <c r="AG612" i="3"/>
  <c r="U607" i="3"/>
  <c r="V607" i="3" s="1"/>
  <c r="AD607" i="3" s="1"/>
  <c r="W608" i="3"/>
  <c r="I613" i="3" l="1"/>
  <c r="AI613" i="3"/>
  <c r="O610" i="3"/>
  <c r="R610" i="3" s="1"/>
  <c r="Z610" i="3" s="1"/>
  <c r="M611" i="3"/>
  <c r="N611" i="3"/>
  <c r="S608" i="3"/>
  <c r="T608" i="3" s="1"/>
  <c r="AC610" i="3"/>
  <c r="AH612" i="3"/>
  <c r="AP606" i="3"/>
  <c r="AT606" i="3"/>
  <c r="AR606" i="3"/>
  <c r="AS606" i="3" s="1"/>
  <c r="AJ607" i="3"/>
  <c r="L612" i="3"/>
  <c r="U609" i="3"/>
  <c r="V609" i="3" s="1"/>
  <c r="AD609" i="3" s="1"/>
  <c r="S610" i="3"/>
  <c r="T610" i="3" s="1"/>
  <c r="W610" i="3"/>
  <c r="O611" i="3"/>
  <c r="R611" i="3" s="1"/>
  <c r="Z611" i="3" s="1"/>
  <c r="AF613" i="3"/>
  <c r="AG613" i="3"/>
  <c r="H614" i="3"/>
  <c r="AN614" i="3"/>
  <c r="AO614" i="3" s="1"/>
  <c r="AQ614" i="3"/>
  <c r="F615" i="3"/>
  <c r="AB615" i="3" s="1"/>
  <c r="AE614" i="3"/>
  <c r="I614" i="3" l="1"/>
  <c r="AI614" i="3"/>
  <c r="U608" i="3"/>
  <c r="V608" i="3" s="1"/>
  <c r="AD608" i="3" s="1"/>
  <c r="N612" i="3"/>
  <c r="M612" i="3"/>
  <c r="AC611" i="3"/>
  <c r="AH613" i="3"/>
  <c r="AP607" i="3"/>
  <c r="AR607" i="3"/>
  <c r="AS607" i="3" s="1"/>
  <c r="AT607" i="3"/>
  <c r="AJ609" i="3"/>
  <c r="AJ608" i="3"/>
  <c r="U610" i="3"/>
  <c r="V610" i="3" s="1"/>
  <c r="AD610" i="3" s="1"/>
  <c r="L613" i="3"/>
  <c r="AF614" i="3"/>
  <c r="AG614" i="3"/>
  <c r="O612" i="3"/>
  <c r="R612" i="3" s="1"/>
  <c r="Z612" i="3" s="1"/>
  <c r="AN615" i="3"/>
  <c r="AO615" i="3" s="1"/>
  <c r="AQ615" i="3"/>
  <c r="H615" i="3"/>
  <c r="F616" i="3"/>
  <c r="AB616" i="3" s="1"/>
  <c r="AE615" i="3"/>
  <c r="W611" i="3"/>
  <c r="S611" i="3"/>
  <c r="T611" i="3" s="1"/>
  <c r="I615" i="3" l="1"/>
  <c r="AI615" i="3"/>
  <c r="N613" i="3"/>
  <c r="M613" i="3"/>
  <c r="L614" i="3"/>
  <c r="AC612" i="3"/>
  <c r="U611" i="3"/>
  <c r="V611" i="3" s="1"/>
  <c r="AT608" i="3"/>
  <c r="AP608" i="3"/>
  <c r="AR608" i="3"/>
  <c r="AS608" i="3" s="1"/>
  <c r="AJ610" i="3"/>
  <c r="AP609" i="3"/>
  <c r="AR609" i="3"/>
  <c r="AS609" i="3" s="1"/>
  <c r="AT609" i="3"/>
  <c r="F617" i="3"/>
  <c r="AB617" i="3" s="1"/>
  <c r="AN616" i="3"/>
  <c r="AO616" i="3" s="1"/>
  <c r="AE616" i="3"/>
  <c r="AQ616" i="3"/>
  <c r="H616" i="3"/>
  <c r="AF615" i="3"/>
  <c r="AG615" i="3"/>
  <c r="AH614" i="3"/>
  <c r="S612" i="3"/>
  <c r="T612" i="3" s="1"/>
  <c r="W612" i="3"/>
  <c r="I616" i="3" l="1"/>
  <c r="AI616" i="3"/>
  <c r="AD611" i="3"/>
  <c r="AJ611" i="3" s="1"/>
  <c r="N614" i="3"/>
  <c r="M614" i="3"/>
  <c r="L615" i="3"/>
  <c r="AP610" i="3"/>
  <c r="AT610" i="3"/>
  <c r="AR610" i="3"/>
  <c r="AS610" i="3" s="1"/>
  <c r="U612" i="3"/>
  <c r="V612" i="3" s="1"/>
  <c r="AD612" i="3" s="1"/>
  <c r="AH615" i="3"/>
  <c r="AF616" i="3"/>
  <c r="AG616" i="3"/>
  <c r="AQ617" i="3"/>
  <c r="F618" i="3"/>
  <c r="AB618" i="3" s="1"/>
  <c r="AN617" i="3"/>
  <c r="AO617" i="3" s="1"/>
  <c r="H617" i="3"/>
  <c r="AE617" i="3"/>
  <c r="O613" i="3"/>
  <c r="R613" i="3" s="1"/>
  <c r="Z613" i="3" s="1"/>
  <c r="I617" i="3" l="1"/>
  <c r="AI617" i="3"/>
  <c r="AR611" i="3"/>
  <c r="AS611" i="3" s="1"/>
  <c r="AP611" i="3"/>
  <c r="AT611" i="3"/>
  <c r="O614" i="3"/>
  <c r="R614" i="3" s="1"/>
  <c r="Z614" i="3" s="1"/>
  <c r="M615" i="3"/>
  <c r="N615" i="3"/>
  <c r="S614" i="3"/>
  <c r="T614" i="3" s="1"/>
  <c r="W614" i="3"/>
  <c r="AC613" i="3"/>
  <c r="AH616" i="3"/>
  <c r="L616" i="3"/>
  <c r="AJ612" i="3"/>
  <c r="S613" i="3"/>
  <c r="T613" i="3" s="1"/>
  <c r="W613" i="3"/>
  <c r="O615" i="3"/>
  <c r="R615" i="3" s="1"/>
  <c r="Z615" i="3" s="1"/>
  <c r="AG617" i="3"/>
  <c r="AF617" i="3"/>
  <c r="H618" i="3"/>
  <c r="AN618" i="3"/>
  <c r="AO618" i="3" s="1"/>
  <c r="AQ618" i="3"/>
  <c r="F619" i="3"/>
  <c r="AB619" i="3" s="1"/>
  <c r="AE618" i="3"/>
  <c r="AC614" i="3" l="1"/>
  <c r="I618" i="3"/>
  <c r="AI618" i="3"/>
  <c r="U614" i="3"/>
  <c r="V614" i="3" s="1"/>
  <c r="AD614" i="3" s="1"/>
  <c r="AJ614" i="3" s="1"/>
  <c r="N616" i="3"/>
  <c r="M616" i="3"/>
  <c r="AH617" i="3"/>
  <c r="AC615" i="3"/>
  <c r="U613" i="3"/>
  <c r="V613" i="3" s="1"/>
  <c r="AR612" i="3"/>
  <c r="AS612" i="3" s="1"/>
  <c r="AP612" i="3"/>
  <c r="AT612" i="3"/>
  <c r="L617" i="3"/>
  <c r="W615" i="3"/>
  <c r="S615" i="3"/>
  <c r="T615" i="3" s="1"/>
  <c r="AQ619" i="3"/>
  <c r="F620" i="3"/>
  <c r="AB620" i="3" s="1"/>
  <c r="AE619" i="3"/>
  <c r="H619" i="3"/>
  <c r="AN619" i="3"/>
  <c r="AO619" i="3" s="1"/>
  <c r="AF618" i="3"/>
  <c r="AG618" i="3"/>
  <c r="I619" i="3" l="1"/>
  <c r="AI619" i="3"/>
  <c r="AD613" i="3"/>
  <c r="AJ613" i="3" s="1"/>
  <c r="O616" i="3"/>
  <c r="R616" i="3" s="1"/>
  <c r="Z616" i="3" s="1"/>
  <c r="M617" i="3"/>
  <c r="N617" i="3"/>
  <c r="W616" i="3"/>
  <c r="S616" i="3"/>
  <c r="T616" i="3" s="1"/>
  <c r="AC616" i="3"/>
  <c r="AP614" i="3"/>
  <c r="AT614" i="3"/>
  <c r="L618" i="3"/>
  <c r="AH618" i="3"/>
  <c r="AG619" i="3"/>
  <c r="AF619" i="3"/>
  <c r="AE620" i="3"/>
  <c r="F621" i="3"/>
  <c r="AB621" i="3" s="1"/>
  <c r="H620" i="3"/>
  <c r="AQ620" i="3"/>
  <c r="AN620" i="3"/>
  <c r="AO620" i="3" s="1"/>
  <c r="U615" i="3"/>
  <c r="V615" i="3" s="1"/>
  <c r="AD615" i="3" s="1"/>
  <c r="I620" i="3" l="1"/>
  <c r="AI620" i="3"/>
  <c r="AP613" i="3"/>
  <c r="AT613" i="3"/>
  <c r="AR613" i="3"/>
  <c r="AS613" i="3" s="1"/>
  <c r="AR614" i="3"/>
  <c r="AS614" i="3" s="1"/>
  <c r="U616" i="3"/>
  <c r="V616" i="3" s="1"/>
  <c r="M618" i="3"/>
  <c r="N618" i="3"/>
  <c r="AH619" i="3"/>
  <c r="O617" i="3"/>
  <c r="R617" i="3" s="1"/>
  <c r="Z617" i="3" s="1"/>
  <c r="AJ615" i="3"/>
  <c r="AG620" i="3"/>
  <c r="AF620" i="3"/>
  <c r="AN621" i="3"/>
  <c r="AO621" i="3" s="1"/>
  <c r="AQ621" i="3"/>
  <c r="F622" i="3"/>
  <c r="AB622" i="3" s="1"/>
  <c r="AE621" i="3"/>
  <c r="H621" i="3"/>
  <c r="L619" i="3"/>
  <c r="I621" i="3" l="1"/>
  <c r="AI621" i="3"/>
  <c r="AD616" i="3"/>
  <c r="AJ616" i="3" s="1"/>
  <c r="AH620" i="3"/>
  <c r="O618" i="3"/>
  <c r="R618" i="3" s="1"/>
  <c r="Z618" i="3" s="1"/>
  <c r="M619" i="3"/>
  <c r="N619" i="3"/>
  <c r="AC618" i="3"/>
  <c r="AP615" i="3"/>
  <c r="AR615" i="3"/>
  <c r="AS615" i="3" s="1"/>
  <c r="AT615" i="3"/>
  <c r="W618" i="3"/>
  <c r="S618" i="3"/>
  <c r="T618" i="3" s="1"/>
  <c r="L620" i="3"/>
  <c r="AF621" i="3"/>
  <c r="AG621" i="3"/>
  <c r="H622" i="3"/>
  <c r="AN622" i="3"/>
  <c r="AO622" i="3" s="1"/>
  <c r="AQ622" i="3"/>
  <c r="F623" i="3"/>
  <c r="AB623" i="3" s="1"/>
  <c r="AE622" i="3"/>
  <c r="I622" i="3" l="1"/>
  <c r="AI622" i="3"/>
  <c r="AT616" i="3"/>
  <c r="AP616" i="3"/>
  <c r="AR616" i="3"/>
  <c r="AS616" i="3" s="1"/>
  <c r="N620" i="3"/>
  <c r="M620" i="3"/>
  <c r="W617" i="3"/>
  <c r="S617" i="3"/>
  <c r="AC617" i="3"/>
  <c r="L621" i="3"/>
  <c r="AH621" i="3"/>
  <c r="U618" i="3"/>
  <c r="V618" i="3" s="1"/>
  <c r="AD618" i="3" s="1"/>
  <c r="AN623" i="3"/>
  <c r="AO623" i="3" s="1"/>
  <c r="AQ623" i="3"/>
  <c r="F624" i="3"/>
  <c r="AB624" i="3" s="1"/>
  <c r="H623" i="3"/>
  <c r="AE623" i="3"/>
  <c r="O619" i="3"/>
  <c r="R619" i="3" s="1"/>
  <c r="Z619" i="3" s="1"/>
  <c r="AF622" i="3"/>
  <c r="AG622" i="3"/>
  <c r="I623" i="3" l="1"/>
  <c r="AI623" i="3"/>
  <c r="O620" i="3"/>
  <c r="R620" i="3" s="1"/>
  <c r="Z620" i="3" s="1"/>
  <c r="N621" i="3"/>
  <c r="M621" i="3"/>
  <c r="AC619" i="3"/>
  <c r="T617" i="3"/>
  <c r="U617" i="3"/>
  <c r="AH622" i="3"/>
  <c r="AJ618" i="3"/>
  <c r="L622" i="3"/>
  <c r="S619" i="3"/>
  <c r="T619" i="3" s="1"/>
  <c r="W619" i="3"/>
  <c r="AF623" i="3"/>
  <c r="AG623" i="3"/>
  <c r="H624" i="3"/>
  <c r="AQ624" i="3"/>
  <c r="F625" i="3"/>
  <c r="AB625" i="3" s="1"/>
  <c r="AN624" i="3"/>
  <c r="AO624" i="3" s="1"/>
  <c r="AE624" i="3"/>
  <c r="I624" i="3" l="1"/>
  <c r="AI624" i="3"/>
  <c r="O621" i="3"/>
  <c r="R621" i="3" s="1"/>
  <c r="Z621" i="3" s="1"/>
  <c r="N622" i="3"/>
  <c r="M622" i="3"/>
  <c r="V617" i="3"/>
  <c r="AD617" i="3" s="1"/>
  <c r="S620" i="3"/>
  <c r="W620" i="3"/>
  <c r="AC620" i="3"/>
  <c r="U619" i="3"/>
  <c r="V619" i="3" s="1"/>
  <c r="AD619" i="3" s="1"/>
  <c r="O622" i="3"/>
  <c r="R622" i="3" s="1"/>
  <c r="Z622" i="3" s="1"/>
  <c r="AP618" i="3"/>
  <c r="AT618" i="3"/>
  <c r="AH623" i="3"/>
  <c r="L623" i="3"/>
  <c r="AQ625" i="3"/>
  <c r="F626" i="3"/>
  <c r="AB626" i="3" s="1"/>
  <c r="H625" i="3"/>
  <c r="AE625" i="3"/>
  <c r="AN625" i="3"/>
  <c r="AO625" i="3" s="1"/>
  <c r="AG624" i="3"/>
  <c r="AF624" i="3"/>
  <c r="I625" i="3" l="1"/>
  <c r="AI625" i="3"/>
  <c r="N623" i="3"/>
  <c r="M623" i="3"/>
  <c r="L624" i="3"/>
  <c r="AH624" i="3"/>
  <c r="AJ617" i="3"/>
  <c r="S621" i="3"/>
  <c r="W621" i="3"/>
  <c r="AC621" i="3"/>
  <c r="AC622" i="3"/>
  <c r="T620" i="3"/>
  <c r="U620" i="3"/>
  <c r="AJ619" i="3"/>
  <c r="W622" i="3"/>
  <c r="S622" i="3"/>
  <c r="T622" i="3" s="1"/>
  <c r="AF625" i="3"/>
  <c r="AG625" i="3"/>
  <c r="AE626" i="3"/>
  <c r="AN626" i="3"/>
  <c r="AO626" i="3" s="1"/>
  <c r="AQ626" i="3"/>
  <c r="F627" i="3"/>
  <c r="AB627" i="3" s="1"/>
  <c r="H626" i="3"/>
  <c r="I626" i="3" l="1"/>
  <c r="AI626" i="3"/>
  <c r="V620" i="3"/>
  <c r="AD620" i="3" s="1"/>
  <c r="N624" i="3"/>
  <c r="M624" i="3"/>
  <c r="AR617" i="3"/>
  <c r="AS617" i="3" s="1"/>
  <c r="AT617" i="3"/>
  <c r="AP617" i="3"/>
  <c r="AR618" i="3"/>
  <c r="AS618" i="3" s="1"/>
  <c r="AJ620" i="3"/>
  <c r="T621" i="3"/>
  <c r="U621" i="3"/>
  <c r="AT619" i="3"/>
  <c r="AP619" i="3"/>
  <c r="AR619" i="3"/>
  <c r="AS619" i="3" s="1"/>
  <c r="U622" i="3"/>
  <c r="V622" i="3" s="1"/>
  <c r="AD622" i="3" s="1"/>
  <c r="AH625" i="3"/>
  <c r="AF626" i="3"/>
  <c r="AG626" i="3"/>
  <c r="AE627" i="3"/>
  <c r="AN627" i="3"/>
  <c r="AO627" i="3" s="1"/>
  <c r="F628" i="3"/>
  <c r="AB628" i="3" s="1"/>
  <c r="H627" i="3"/>
  <c r="AQ627" i="3"/>
  <c r="L625" i="3"/>
  <c r="O623" i="3"/>
  <c r="R623" i="3" s="1"/>
  <c r="Z623" i="3" s="1"/>
  <c r="I627" i="3" l="1"/>
  <c r="AI627" i="3"/>
  <c r="O624" i="3"/>
  <c r="R624" i="3" s="1"/>
  <c r="Z624" i="3" s="1"/>
  <c r="N625" i="3"/>
  <c r="M625" i="3"/>
  <c r="AH626" i="3"/>
  <c r="V621" i="3"/>
  <c r="AD621" i="3" s="1"/>
  <c r="AP620" i="3"/>
  <c r="AT620" i="3"/>
  <c r="AR620" i="3"/>
  <c r="AS620" i="3" s="1"/>
  <c r="AJ621" i="3"/>
  <c r="S624" i="3"/>
  <c r="T624" i="3" s="1"/>
  <c r="W624" i="3"/>
  <c r="AC623" i="3"/>
  <c r="AC624" i="3"/>
  <c r="AJ622" i="3"/>
  <c r="S623" i="3"/>
  <c r="T623" i="3" s="1"/>
  <c r="W623" i="3"/>
  <c r="H628" i="3"/>
  <c r="F629" i="3"/>
  <c r="AB629" i="3" s="1"/>
  <c r="AE628" i="3"/>
  <c r="AN628" i="3"/>
  <c r="AO628" i="3" s="1"/>
  <c r="AQ628" i="3"/>
  <c r="AF627" i="3"/>
  <c r="AG627" i="3"/>
  <c r="L626" i="3"/>
  <c r="I628" i="3" l="1"/>
  <c r="AI628" i="3"/>
  <c r="U624" i="3"/>
  <c r="V624" i="3" s="1"/>
  <c r="N626" i="3"/>
  <c r="M626" i="3"/>
  <c r="AR621" i="3"/>
  <c r="AS621" i="3" s="1"/>
  <c r="AT621" i="3"/>
  <c r="AP621" i="3"/>
  <c r="AH627" i="3"/>
  <c r="AP622" i="3"/>
  <c r="AR622" i="3"/>
  <c r="AS622" i="3" s="1"/>
  <c r="AT622" i="3"/>
  <c r="U623" i="3"/>
  <c r="V623" i="3" s="1"/>
  <c r="AD623" i="3" s="1"/>
  <c r="L627" i="3"/>
  <c r="AG628" i="3"/>
  <c r="AF628" i="3"/>
  <c r="AE629" i="3"/>
  <c r="AN629" i="3"/>
  <c r="AO629" i="3" s="1"/>
  <c r="AQ629" i="3"/>
  <c r="H629" i="3"/>
  <c r="F630" i="3"/>
  <c r="AB630" i="3" s="1"/>
  <c r="O625" i="3"/>
  <c r="R625" i="3" s="1"/>
  <c r="Z625" i="3" s="1"/>
  <c r="I629" i="3" l="1"/>
  <c r="AI629" i="3"/>
  <c r="AD624" i="3"/>
  <c r="AJ624" i="3" s="1"/>
  <c r="AH628" i="3"/>
  <c r="N627" i="3"/>
  <c r="M627" i="3"/>
  <c r="AC625" i="3"/>
  <c r="AJ623" i="3"/>
  <c r="O626" i="3"/>
  <c r="R626" i="3" s="1"/>
  <c r="Z626" i="3" s="1"/>
  <c r="AQ630" i="3"/>
  <c r="F631" i="3"/>
  <c r="AB631" i="3" s="1"/>
  <c r="AE630" i="3"/>
  <c r="H630" i="3"/>
  <c r="AN630" i="3"/>
  <c r="AO630" i="3" s="1"/>
  <c r="S625" i="3"/>
  <c r="T625" i="3" s="1"/>
  <c r="W625" i="3"/>
  <c r="AF629" i="3"/>
  <c r="AG629" i="3"/>
  <c r="L628" i="3"/>
  <c r="I630" i="3" l="1"/>
  <c r="AI630" i="3"/>
  <c r="AP624" i="3"/>
  <c r="AT624" i="3"/>
  <c r="N628" i="3"/>
  <c r="M628" i="3"/>
  <c r="L629" i="3"/>
  <c r="AR623" i="3"/>
  <c r="AS623" i="3" s="1"/>
  <c r="AT623" i="3"/>
  <c r="AR624" i="3"/>
  <c r="AS624" i="3" s="1"/>
  <c r="AP623" i="3"/>
  <c r="U625" i="3"/>
  <c r="V625" i="3" s="1"/>
  <c r="AD625" i="3" s="1"/>
  <c r="AH629" i="3"/>
  <c r="AF630" i="3"/>
  <c r="AG630" i="3"/>
  <c r="AQ631" i="3"/>
  <c r="F632" i="3"/>
  <c r="AB632" i="3" s="1"/>
  <c r="AE631" i="3"/>
  <c r="AN631" i="3"/>
  <c r="AO631" i="3" s="1"/>
  <c r="H631" i="3"/>
  <c r="O627" i="3"/>
  <c r="R627" i="3" s="1"/>
  <c r="Z627" i="3" s="1"/>
  <c r="I631" i="3" l="1"/>
  <c r="AI631" i="3"/>
  <c r="N629" i="3"/>
  <c r="M629" i="3"/>
  <c r="AC627" i="3"/>
  <c r="S626" i="3"/>
  <c r="W626" i="3"/>
  <c r="AC626" i="3"/>
  <c r="AJ625" i="3"/>
  <c r="AH630" i="3"/>
  <c r="W627" i="3"/>
  <c r="S627" i="3"/>
  <c r="T627" i="3" s="1"/>
  <c r="L630" i="3"/>
  <c r="O628" i="3"/>
  <c r="R628" i="3" s="1"/>
  <c r="Z628" i="3" s="1"/>
  <c r="AG631" i="3"/>
  <c r="AF631" i="3"/>
  <c r="F633" i="3"/>
  <c r="AB633" i="3" s="1"/>
  <c r="AQ632" i="3"/>
  <c r="H632" i="3"/>
  <c r="AN632" i="3"/>
  <c r="AO632" i="3" s="1"/>
  <c r="AE632" i="3"/>
  <c r="I632" i="3" l="1"/>
  <c r="AI632" i="3"/>
  <c r="AH631" i="3"/>
  <c r="N630" i="3"/>
  <c r="M630" i="3"/>
  <c r="AC628" i="3"/>
  <c r="T626" i="3"/>
  <c r="U626" i="3"/>
  <c r="O629" i="3"/>
  <c r="R629" i="3" s="1"/>
  <c r="Z629" i="3" s="1"/>
  <c r="L631" i="3"/>
  <c r="AR625" i="3"/>
  <c r="AS625" i="3" s="1"/>
  <c r="AT625" i="3"/>
  <c r="AP625" i="3"/>
  <c r="U627" i="3"/>
  <c r="V627" i="3" s="1"/>
  <c r="AD627" i="3" s="1"/>
  <c r="W628" i="3"/>
  <c r="S628" i="3"/>
  <c r="T628" i="3" s="1"/>
  <c r="AF632" i="3"/>
  <c r="AG632" i="3"/>
  <c r="AQ633" i="3"/>
  <c r="F634" i="3"/>
  <c r="AB634" i="3" s="1"/>
  <c r="AE633" i="3"/>
  <c r="H633" i="3"/>
  <c r="AN633" i="3"/>
  <c r="AO633" i="3" s="1"/>
  <c r="I633" i="3" l="1"/>
  <c r="AI633" i="3"/>
  <c r="M631" i="3"/>
  <c r="N631" i="3"/>
  <c r="V626" i="3"/>
  <c r="L632" i="3"/>
  <c r="AH632" i="3"/>
  <c r="AJ627" i="3"/>
  <c r="AN634" i="3"/>
  <c r="AO634" i="3" s="1"/>
  <c r="AE634" i="3"/>
  <c r="F635" i="3"/>
  <c r="AB635" i="3" s="1"/>
  <c r="H634" i="3"/>
  <c r="AQ634" i="3"/>
  <c r="AF633" i="3"/>
  <c r="AG633" i="3"/>
  <c r="U628" i="3"/>
  <c r="V628" i="3" s="1"/>
  <c r="AD628" i="3" s="1"/>
  <c r="O630" i="3"/>
  <c r="R630" i="3" s="1"/>
  <c r="Z630" i="3" s="1"/>
  <c r="I634" i="3" l="1"/>
  <c r="AI634" i="3"/>
  <c r="AD626" i="3"/>
  <c r="AJ626" i="3" s="1"/>
  <c r="O631" i="3"/>
  <c r="R631" i="3" s="1"/>
  <c r="Z631" i="3" s="1"/>
  <c r="N632" i="3"/>
  <c r="M632" i="3"/>
  <c r="AH633" i="3"/>
  <c r="AC630" i="3"/>
  <c r="AC631" i="3"/>
  <c r="W629" i="3"/>
  <c r="S629" i="3"/>
  <c r="AC629" i="3"/>
  <c r="L633" i="3"/>
  <c r="W631" i="3"/>
  <c r="S631" i="3"/>
  <c r="T631" i="3" s="1"/>
  <c r="AT627" i="3"/>
  <c r="AP627" i="3"/>
  <c r="AJ628" i="3"/>
  <c r="AG634" i="3"/>
  <c r="AF634" i="3"/>
  <c r="F636" i="3"/>
  <c r="AB636" i="3" s="1"/>
  <c r="AE635" i="3"/>
  <c r="H635" i="3"/>
  <c r="AN635" i="3"/>
  <c r="AO635" i="3" s="1"/>
  <c r="AQ635" i="3"/>
  <c r="S630" i="3"/>
  <c r="T630" i="3" s="1"/>
  <c r="W630" i="3"/>
  <c r="I635" i="3" l="1"/>
  <c r="AI635" i="3"/>
  <c r="AP626" i="3"/>
  <c r="AR626" i="3"/>
  <c r="AS626" i="3" s="1"/>
  <c r="AT626" i="3"/>
  <c r="AR627" i="3"/>
  <c r="AS627" i="3" s="1"/>
  <c r="O632" i="3"/>
  <c r="R632" i="3" s="1"/>
  <c r="Z632" i="3" s="1"/>
  <c r="M633" i="3"/>
  <c r="N633" i="3"/>
  <c r="U631" i="3"/>
  <c r="V631" i="3" s="1"/>
  <c r="AD631" i="3" s="1"/>
  <c r="AJ631" i="3" s="1"/>
  <c r="T629" i="3"/>
  <c r="U629" i="3"/>
  <c r="AT628" i="3"/>
  <c r="AP628" i="3"/>
  <c r="AR628" i="3"/>
  <c r="AS628" i="3" s="1"/>
  <c r="O633" i="3"/>
  <c r="R633" i="3" s="1"/>
  <c r="Z633" i="3" s="1"/>
  <c r="U630" i="3"/>
  <c r="V630" i="3" s="1"/>
  <c r="AD630" i="3" s="1"/>
  <c r="H636" i="3"/>
  <c r="AQ636" i="3"/>
  <c r="AN636" i="3"/>
  <c r="AO636" i="3" s="1"/>
  <c r="F637" i="3"/>
  <c r="AB637" i="3" s="1"/>
  <c r="AE636" i="3"/>
  <c r="AG635" i="3"/>
  <c r="AF635" i="3"/>
  <c r="AH634" i="3"/>
  <c r="L634" i="3"/>
  <c r="I636" i="3" l="1"/>
  <c r="AI636" i="3"/>
  <c r="W632" i="3"/>
  <c r="S632" i="3"/>
  <c r="T632" i="3" s="1"/>
  <c r="AC632" i="3"/>
  <c r="M634" i="3"/>
  <c r="N634" i="3"/>
  <c r="V629" i="3"/>
  <c r="S633" i="3"/>
  <c r="T633" i="3" s="1"/>
  <c r="AC633" i="3"/>
  <c r="W633" i="3"/>
  <c r="AT631" i="3"/>
  <c r="AP631" i="3"/>
  <c r="AJ630" i="3"/>
  <c r="AH635" i="3"/>
  <c r="L635" i="3"/>
  <c r="H637" i="3"/>
  <c r="AQ637" i="3"/>
  <c r="AN637" i="3"/>
  <c r="AO637" i="3" s="1"/>
  <c r="F638" i="3"/>
  <c r="AB638" i="3" s="1"/>
  <c r="AE637" i="3"/>
  <c r="AF636" i="3"/>
  <c r="AG636" i="3"/>
  <c r="I637" i="3" l="1"/>
  <c r="AI637" i="3"/>
  <c r="AD629" i="3"/>
  <c r="AJ629" i="3" s="1"/>
  <c r="U632" i="3"/>
  <c r="V632" i="3" s="1"/>
  <c r="AD632" i="3" s="1"/>
  <c r="AJ632" i="3" s="1"/>
  <c r="U633" i="3"/>
  <c r="V633" i="3" s="1"/>
  <c r="M635" i="3"/>
  <c r="N635" i="3"/>
  <c r="AP630" i="3"/>
  <c r="AT630" i="3"/>
  <c r="AR631" i="3"/>
  <c r="AS631" i="3" s="1"/>
  <c r="AH636" i="3"/>
  <c r="AN638" i="3"/>
  <c r="AO638" i="3" s="1"/>
  <c r="F639" i="3"/>
  <c r="AB639" i="3" s="1"/>
  <c r="H638" i="3"/>
  <c r="AQ638" i="3"/>
  <c r="AE638" i="3"/>
  <c r="L636" i="3"/>
  <c r="AG637" i="3"/>
  <c r="AF637" i="3"/>
  <c r="O634" i="3"/>
  <c r="R634" i="3" s="1"/>
  <c r="Z634" i="3" s="1"/>
  <c r="I638" i="3" l="1"/>
  <c r="AI638" i="3"/>
  <c r="AT629" i="3"/>
  <c r="AR629" i="3"/>
  <c r="AS629" i="3" s="1"/>
  <c r="AP629" i="3"/>
  <c r="AR630" i="3"/>
  <c r="AS630" i="3" s="1"/>
  <c r="AD633" i="3"/>
  <c r="AJ633" i="3" s="1"/>
  <c r="N636" i="3"/>
  <c r="M636" i="3"/>
  <c r="AP632" i="3"/>
  <c r="AR632" i="3"/>
  <c r="AS632" i="3" s="1"/>
  <c r="AT632" i="3"/>
  <c r="AC634" i="3"/>
  <c r="O635" i="3"/>
  <c r="R635" i="3" s="1"/>
  <c r="Z635" i="3" s="1"/>
  <c r="AH637" i="3"/>
  <c r="W634" i="3"/>
  <c r="S634" i="3"/>
  <c r="T634" i="3" s="1"/>
  <c r="L637" i="3"/>
  <c r="AF638" i="3"/>
  <c r="AG638" i="3"/>
  <c r="AN639" i="3"/>
  <c r="AO639" i="3" s="1"/>
  <c r="F640" i="3"/>
  <c r="AB640" i="3" s="1"/>
  <c r="AE639" i="3"/>
  <c r="H639" i="3"/>
  <c r="AQ639" i="3"/>
  <c r="I639" i="3" l="1"/>
  <c r="AI639" i="3"/>
  <c r="AP633" i="3"/>
  <c r="AT633" i="3"/>
  <c r="AR633" i="3"/>
  <c r="AS633" i="3" s="1"/>
  <c r="N637" i="3"/>
  <c r="M637" i="3"/>
  <c r="AH638" i="3"/>
  <c r="U634" i="3"/>
  <c r="V634" i="3" s="1"/>
  <c r="AD634" i="3" s="1"/>
  <c r="O636" i="3"/>
  <c r="R636" i="3" s="1"/>
  <c r="Z636" i="3" s="1"/>
  <c r="L638" i="3"/>
  <c r="AG639" i="3"/>
  <c r="AF639" i="3"/>
  <c r="H640" i="3"/>
  <c r="AN640" i="3"/>
  <c r="AO640" i="3" s="1"/>
  <c r="F641" i="3"/>
  <c r="AB641" i="3" s="1"/>
  <c r="AE640" i="3"/>
  <c r="AQ640" i="3"/>
  <c r="I640" i="3" l="1"/>
  <c r="AI640" i="3"/>
  <c r="AH639" i="3"/>
  <c r="N638" i="3"/>
  <c r="M638" i="3"/>
  <c r="S635" i="3"/>
  <c r="W635" i="3"/>
  <c r="AC635" i="3"/>
  <c r="L639" i="3"/>
  <c r="S636" i="3"/>
  <c r="T636" i="3" s="1"/>
  <c r="AC636" i="3"/>
  <c r="W636" i="3"/>
  <c r="O637" i="3"/>
  <c r="R637" i="3" s="1"/>
  <c r="Z637" i="3" s="1"/>
  <c r="AJ634" i="3"/>
  <c r="F642" i="3"/>
  <c r="AB642" i="3" s="1"/>
  <c r="H641" i="3"/>
  <c r="AN641" i="3"/>
  <c r="AO641" i="3" s="1"/>
  <c r="AE641" i="3"/>
  <c r="AQ641" i="3"/>
  <c r="AG640" i="3"/>
  <c r="AF640" i="3"/>
  <c r="I641" i="3" l="1"/>
  <c r="AI641" i="3"/>
  <c r="M639" i="3"/>
  <c r="N639" i="3"/>
  <c r="AH640" i="3"/>
  <c r="U636" i="3"/>
  <c r="V636" i="3" s="1"/>
  <c r="AD636" i="3" s="1"/>
  <c r="T635" i="3"/>
  <c r="U635" i="3"/>
  <c r="W637" i="3"/>
  <c r="AC637" i="3"/>
  <c r="O638" i="3"/>
  <c r="R638" i="3" s="1"/>
  <c r="Z638" i="3" s="1"/>
  <c r="S637" i="3"/>
  <c r="T637" i="3" s="1"/>
  <c r="AR634" i="3"/>
  <c r="AS634" i="3" s="1"/>
  <c r="AT634" i="3"/>
  <c r="AP634" i="3"/>
  <c r="L640" i="3"/>
  <c r="O639" i="3"/>
  <c r="R639" i="3" s="1"/>
  <c r="Z639" i="3" s="1"/>
  <c r="AF641" i="3"/>
  <c r="AG641" i="3"/>
  <c r="F643" i="3"/>
  <c r="AB643" i="3" s="1"/>
  <c r="AN642" i="3"/>
  <c r="AO642" i="3" s="1"/>
  <c r="AE642" i="3"/>
  <c r="H642" i="3"/>
  <c r="AQ642" i="3"/>
  <c r="I642" i="3" l="1"/>
  <c r="AI642" i="3"/>
  <c r="V635" i="3"/>
  <c r="AD635" i="3" s="1"/>
  <c r="N640" i="3"/>
  <c r="M640" i="3"/>
  <c r="U637" i="3"/>
  <c r="V637" i="3" s="1"/>
  <c r="AJ635" i="3"/>
  <c r="W639" i="3"/>
  <c r="AJ636" i="3"/>
  <c r="AG642" i="3"/>
  <c r="AF642" i="3"/>
  <c r="AN643" i="3"/>
  <c r="AO643" i="3" s="1"/>
  <c r="F644" i="3"/>
  <c r="AB644" i="3" s="1"/>
  <c r="AE643" i="3"/>
  <c r="H643" i="3"/>
  <c r="AQ643" i="3"/>
  <c r="L641" i="3"/>
  <c r="AH641" i="3"/>
  <c r="I643" i="3" l="1"/>
  <c r="AI643" i="3"/>
  <c r="AH642" i="3"/>
  <c r="AD637" i="3"/>
  <c r="AJ637" i="3" s="1"/>
  <c r="N641" i="3"/>
  <c r="M641" i="3"/>
  <c r="AT635" i="3"/>
  <c r="AR635" i="3"/>
  <c r="AS635" i="3" s="1"/>
  <c r="AP635" i="3"/>
  <c r="W638" i="3"/>
  <c r="S638" i="3"/>
  <c r="T638" i="3" s="1"/>
  <c r="AC638" i="3"/>
  <c r="S639" i="3"/>
  <c r="T639" i="3" s="1"/>
  <c r="AC639" i="3"/>
  <c r="AR636" i="3"/>
  <c r="AS636" i="3" s="1"/>
  <c r="AP636" i="3"/>
  <c r="AT636" i="3"/>
  <c r="O640" i="3"/>
  <c r="R640" i="3" s="1"/>
  <c r="Z640" i="3" s="1"/>
  <c r="AG643" i="3"/>
  <c r="AF643" i="3"/>
  <c r="F645" i="3"/>
  <c r="AB645" i="3" s="1"/>
  <c r="H644" i="3"/>
  <c r="AN644" i="3"/>
  <c r="AO644" i="3" s="1"/>
  <c r="AQ644" i="3"/>
  <c r="AE644" i="3"/>
  <c r="L642" i="3"/>
  <c r="I644" i="3" l="1"/>
  <c r="AI644" i="3"/>
  <c r="AP637" i="3"/>
  <c r="AR637" i="3"/>
  <c r="AS637" i="3" s="1"/>
  <c r="AT637" i="3"/>
  <c r="N642" i="3"/>
  <c r="M642" i="3"/>
  <c r="U639" i="3"/>
  <c r="V639" i="3" s="1"/>
  <c r="U638" i="3"/>
  <c r="V638" i="3" s="1"/>
  <c r="O641" i="3"/>
  <c r="R641" i="3" s="1"/>
  <c r="Z641" i="3" s="1"/>
  <c r="AC640" i="3"/>
  <c r="AH643" i="3"/>
  <c r="AF644" i="3"/>
  <c r="AG644" i="3"/>
  <c r="L643" i="3"/>
  <c r="AQ645" i="3"/>
  <c r="AN645" i="3"/>
  <c r="AO645" i="3" s="1"/>
  <c r="F646" i="3"/>
  <c r="AB646" i="3" s="1"/>
  <c r="H645" i="3"/>
  <c r="AE645" i="3"/>
  <c r="I645" i="3" l="1"/>
  <c r="AI645" i="3"/>
  <c r="AD638" i="3"/>
  <c r="AJ638" i="3" s="1"/>
  <c r="AD639" i="3"/>
  <c r="AJ639" i="3" s="1"/>
  <c r="M643" i="3"/>
  <c r="N643" i="3"/>
  <c r="W640" i="3"/>
  <c r="S640" i="3"/>
  <c r="AH644" i="3"/>
  <c r="AE646" i="3"/>
  <c r="F647" i="3"/>
  <c r="AB647" i="3" s="1"/>
  <c r="AQ646" i="3"/>
  <c r="AN646" i="3"/>
  <c r="AO646" i="3" s="1"/>
  <c r="H646" i="3"/>
  <c r="AF645" i="3"/>
  <c r="AG645" i="3"/>
  <c r="L644" i="3"/>
  <c r="O642" i="3"/>
  <c r="R642" i="3" s="1"/>
  <c r="Z642" i="3" s="1"/>
  <c r="I646" i="3" l="1"/>
  <c r="AI646" i="3"/>
  <c r="AT639" i="3"/>
  <c r="AR639" i="3"/>
  <c r="AS639" i="3" s="1"/>
  <c r="AP639" i="3"/>
  <c r="AR638" i="3"/>
  <c r="AS638" i="3" s="1"/>
  <c r="AP638" i="3"/>
  <c r="AT638" i="3"/>
  <c r="N644" i="3"/>
  <c r="M644" i="3"/>
  <c r="T640" i="3"/>
  <c r="U640" i="3"/>
  <c r="AC642" i="3"/>
  <c r="W641" i="3"/>
  <c r="S641" i="3"/>
  <c r="T641" i="3" s="1"/>
  <c r="AC641" i="3"/>
  <c r="AH645" i="3"/>
  <c r="S642" i="3"/>
  <c r="T642" i="3" s="1"/>
  <c r="W642" i="3"/>
  <c r="L645" i="3"/>
  <c r="O643" i="3"/>
  <c r="R643" i="3" s="1"/>
  <c r="Z643" i="3" s="1"/>
  <c r="AG646" i="3"/>
  <c r="AF646" i="3"/>
  <c r="AQ647" i="3"/>
  <c r="AN647" i="3"/>
  <c r="AO647" i="3" s="1"/>
  <c r="F648" i="3"/>
  <c r="AB648" i="3" s="1"/>
  <c r="H647" i="3"/>
  <c r="AE647" i="3"/>
  <c r="I647" i="3" l="1"/>
  <c r="AI647" i="3"/>
  <c r="M645" i="3"/>
  <c r="N645" i="3"/>
  <c r="AH646" i="3"/>
  <c r="V640" i="3"/>
  <c r="AC643" i="3"/>
  <c r="U641" i="3"/>
  <c r="V641" i="3" s="1"/>
  <c r="AD641" i="3" s="1"/>
  <c r="U642" i="3"/>
  <c r="V642" i="3" s="1"/>
  <c r="AD642" i="3" s="1"/>
  <c r="O644" i="3"/>
  <c r="R644" i="3" s="1"/>
  <c r="Z644" i="3" s="1"/>
  <c r="L646" i="3"/>
  <c r="AG647" i="3"/>
  <c r="AF647" i="3"/>
  <c r="AQ648" i="3"/>
  <c r="F649" i="3"/>
  <c r="AB649" i="3" s="1"/>
  <c r="H648" i="3"/>
  <c r="AN648" i="3"/>
  <c r="AO648" i="3" s="1"/>
  <c r="AE648" i="3"/>
  <c r="I648" i="3" l="1"/>
  <c r="AI648" i="3"/>
  <c r="AD640" i="3"/>
  <c r="AJ640" i="3" s="1"/>
  <c r="L647" i="3"/>
  <c r="N647" i="3" s="1"/>
  <c r="M646" i="3"/>
  <c r="N646" i="3"/>
  <c r="W643" i="3"/>
  <c r="S643" i="3"/>
  <c r="T643" i="3" s="1"/>
  <c r="AJ641" i="3"/>
  <c r="AH647" i="3"/>
  <c r="AJ642" i="3"/>
  <c r="AE649" i="3"/>
  <c r="H649" i="3"/>
  <c r="AQ649" i="3"/>
  <c r="F650" i="3"/>
  <c r="AB650" i="3" s="1"/>
  <c r="AN649" i="3"/>
  <c r="AO649" i="3" s="1"/>
  <c r="AG648" i="3"/>
  <c r="AF648" i="3"/>
  <c r="O645" i="3"/>
  <c r="R645" i="3" s="1"/>
  <c r="Z645" i="3" s="1"/>
  <c r="I649" i="3" l="1"/>
  <c r="AI649" i="3"/>
  <c r="AT640" i="3"/>
  <c r="AR640" i="3"/>
  <c r="AS640" i="3" s="1"/>
  <c r="AP640" i="3"/>
  <c r="M647" i="3"/>
  <c r="U643" i="3"/>
  <c r="V643" i="3" s="1"/>
  <c r="O646" i="3"/>
  <c r="R646" i="3" s="1"/>
  <c r="Z646" i="3" s="1"/>
  <c r="AP641" i="3"/>
  <c r="AR641" i="3"/>
  <c r="AS641" i="3" s="1"/>
  <c r="AT641" i="3"/>
  <c r="S644" i="3"/>
  <c r="W644" i="3"/>
  <c r="AC644" i="3"/>
  <c r="AC645" i="3"/>
  <c r="AC646" i="3"/>
  <c r="AH648" i="3"/>
  <c r="O647" i="3"/>
  <c r="R647" i="3" s="1"/>
  <c r="Z647" i="3" s="1"/>
  <c r="AP642" i="3"/>
  <c r="AT642" i="3"/>
  <c r="AR642" i="3"/>
  <c r="AS642" i="3" s="1"/>
  <c r="W645" i="3"/>
  <c r="S645" i="3"/>
  <c r="T645" i="3" s="1"/>
  <c r="L648" i="3"/>
  <c r="AQ650" i="3"/>
  <c r="F651" i="3"/>
  <c r="AB651" i="3" s="1"/>
  <c r="AE650" i="3"/>
  <c r="H650" i="3"/>
  <c r="AN650" i="3"/>
  <c r="AO650" i="3" s="1"/>
  <c r="AF649" i="3"/>
  <c r="AG649" i="3"/>
  <c r="I650" i="3" l="1"/>
  <c r="AI650" i="3"/>
  <c r="AD643" i="3"/>
  <c r="AJ643" i="3" s="1"/>
  <c r="AH649" i="3"/>
  <c r="N648" i="3"/>
  <c r="M648" i="3"/>
  <c r="S646" i="3"/>
  <c r="T646" i="3" s="1"/>
  <c r="T644" i="3"/>
  <c r="U644" i="3"/>
  <c r="W646" i="3"/>
  <c r="U646" i="3"/>
  <c r="AF650" i="3"/>
  <c r="AG650" i="3"/>
  <c r="L649" i="3"/>
  <c r="AE651" i="3"/>
  <c r="AQ651" i="3"/>
  <c r="AN651" i="3"/>
  <c r="AO651" i="3" s="1"/>
  <c r="F652" i="3"/>
  <c r="AB652" i="3" s="1"/>
  <c r="H651" i="3"/>
  <c r="U645" i="3"/>
  <c r="V645" i="3" s="1"/>
  <c r="AD645" i="3" s="1"/>
  <c r="I651" i="3" l="1"/>
  <c r="AI651" i="3"/>
  <c r="AR643" i="3"/>
  <c r="AS643" i="3" s="1"/>
  <c r="AP643" i="3"/>
  <c r="AT643" i="3"/>
  <c r="N649" i="3"/>
  <c r="M649" i="3"/>
  <c r="V644" i="3"/>
  <c r="O648" i="3"/>
  <c r="R648" i="3" s="1"/>
  <c r="Z648" i="3" s="1"/>
  <c r="V646" i="3"/>
  <c r="W647" i="3"/>
  <c r="S647" i="3"/>
  <c r="AH650" i="3"/>
  <c r="AC647" i="3"/>
  <c r="L650" i="3"/>
  <c r="AC648" i="3"/>
  <c r="AJ645" i="3"/>
  <c r="AG651" i="3"/>
  <c r="AF651" i="3"/>
  <c r="H652" i="3"/>
  <c r="F653" i="3"/>
  <c r="AB653" i="3" s="1"/>
  <c r="AE652" i="3"/>
  <c r="AN652" i="3"/>
  <c r="AO652" i="3" s="1"/>
  <c r="AQ652" i="3"/>
  <c r="I652" i="3" l="1"/>
  <c r="AI652" i="3"/>
  <c r="AD646" i="3"/>
  <c r="AJ646" i="3" s="1"/>
  <c r="AD644" i="3"/>
  <c r="AJ644" i="3" s="1"/>
  <c r="AH651" i="3"/>
  <c r="N650" i="3"/>
  <c r="M650" i="3"/>
  <c r="W648" i="3"/>
  <c r="S648" i="3"/>
  <c r="T648" i="3" s="1"/>
  <c r="T647" i="3"/>
  <c r="U647" i="3"/>
  <c r="O649" i="3"/>
  <c r="R649" i="3" s="1"/>
  <c r="Z649" i="3" s="1"/>
  <c r="AT645" i="3"/>
  <c r="AP645" i="3"/>
  <c r="AN653" i="3"/>
  <c r="AO653" i="3" s="1"/>
  <c r="AQ653" i="3"/>
  <c r="H653" i="3"/>
  <c r="AE653" i="3"/>
  <c r="F654" i="3"/>
  <c r="AB654" i="3" s="1"/>
  <c r="AG652" i="3"/>
  <c r="AF652" i="3"/>
  <c r="L651" i="3"/>
  <c r="I653" i="3" l="1"/>
  <c r="AI653" i="3"/>
  <c r="AP644" i="3"/>
  <c r="AR644" i="3"/>
  <c r="AS644" i="3" s="1"/>
  <c r="AT644" i="3"/>
  <c r="AR645" i="3"/>
  <c r="AS645" i="3" s="1"/>
  <c r="AR646" i="3"/>
  <c r="AS646" i="3" s="1"/>
  <c r="AT646" i="3"/>
  <c r="AP646" i="3"/>
  <c r="U648" i="3"/>
  <c r="V648" i="3" s="1"/>
  <c r="N651" i="3"/>
  <c r="M651" i="3"/>
  <c r="V647" i="3"/>
  <c r="AH652" i="3"/>
  <c r="O650" i="3"/>
  <c r="R650" i="3" s="1"/>
  <c r="Z650" i="3" s="1"/>
  <c r="L652" i="3"/>
  <c r="AE654" i="3"/>
  <c r="H654" i="3"/>
  <c r="AN654" i="3"/>
  <c r="AO654" i="3" s="1"/>
  <c r="F655" i="3"/>
  <c r="AB655" i="3" s="1"/>
  <c r="AQ654" i="3"/>
  <c r="AF653" i="3"/>
  <c r="AG653" i="3"/>
  <c r="I654" i="3" l="1"/>
  <c r="AI654" i="3"/>
  <c r="AD647" i="3"/>
  <c r="AJ647" i="3" s="1"/>
  <c r="AD648" i="3"/>
  <c r="AJ648" i="3" s="1"/>
  <c r="N652" i="3"/>
  <c r="M652" i="3"/>
  <c r="AC650" i="3"/>
  <c r="S649" i="3"/>
  <c r="W649" i="3"/>
  <c r="AC649" i="3"/>
  <c r="AH653" i="3"/>
  <c r="L653" i="3"/>
  <c r="F656" i="3"/>
  <c r="AB656" i="3" s="1"/>
  <c r="AN655" i="3"/>
  <c r="AO655" i="3" s="1"/>
  <c r="AQ655" i="3"/>
  <c r="AE655" i="3"/>
  <c r="H655" i="3"/>
  <c r="AF654" i="3"/>
  <c r="AG654" i="3"/>
  <c r="O651" i="3"/>
  <c r="R651" i="3" s="1"/>
  <c r="Z651" i="3" s="1"/>
  <c r="S650" i="3"/>
  <c r="T650" i="3" s="1"/>
  <c r="W650" i="3"/>
  <c r="I655" i="3" l="1"/>
  <c r="AI655" i="3"/>
  <c r="AR648" i="3"/>
  <c r="AS648" i="3" s="1"/>
  <c r="AP648" i="3"/>
  <c r="AT648" i="3"/>
  <c r="AP647" i="3"/>
  <c r="AR647" i="3"/>
  <c r="AS647" i="3" s="1"/>
  <c r="AT647" i="3"/>
  <c r="N653" i="3"/>
  <c r="M653" i="3"/>
  <c r="T649" i="3"/>
  <c r="U649" i="3"/>
  <c r="AC651" i="3"/>
  <c r="AH654" i="3"/>
  <c r="U650" i="3"/>
  <c r="V650" i="3" s="1"/>
  <c r="AD650" i="3" s="1"/>
  <c r="O652" i="3"/>
  <c r="R652" i="3" s="1"/>
  <c r="Z652" i="3" s="1"/>
  <c r="S651" i="3"/>
  <c r="T651" i="3" s="1"/>
  <c r="W651" i="3"/>
  <c r="L654" i="3"/>
  <c r="AF655" i="3"/>
  <c r="AG655" i="3"/>
  <c r="AQ656" i="3"/>
  <c r="AN656" i="3"/>
  <c r="AO656" i="3" s="1"/>
  <c r="H656" i="3"/>
  <c r="AE656" i="3"/>
  <c r="F657" i="3"/>
  <c r="AB657" i="3" s="1"/>
  <c r="I656" i="3" l="1"/>
  <c r="AI656" i="3"/>
  <c r="N654" i="3"/>
  <c r="M654" i="3"/>
  <c r="V649" i="3"/>
  <c r="AC652" i="3"/>
  <c r="U651" i="3"/>
  <c r="V651" i="3" s="1"/>
  <c r="AD651" i="3" s="1"/>
  <c r="AJ650" i="3"/>
  <c r="AH655" i="3"/>
  <c r="O653" i="3"/>
  <c r="R653" i="3" s="1"/>
  <c r="Z653" i="3" s="1"/>
  <c r="H657" i="3"/>
  <c r="F658" i="3"/>
  <c r="AB658" i="3" s="1"/>
  <c r="AN657" i="3"/>
  <c r="AO657" i="3" s="1"/>
  <c r="AQ657" i="3"/>
  <c r="AE657" i="3"/>
  <c r="AF656" i="3"/>
  <c r="AG656" i="3"/>
  <c r="L655" i="3"/>
  <c r="I657" i="3" l="1"/>
  <c r="AI657" i="3"/>
  <c r="AD649" i="3"/>
  <c r="AJ649" i="3" s="1"/>
  <c r="N655" i="3"/>
  <c r="M655" i="3"/>
  <c r="S652" i="3"/>
  <c r="T652" i="3" s="1"/>
  <c r="W652" i="3"/>
  <c r="AJ651" i="3"/>
  <c r="L656" i="3"/>
  <c r="O654" i="3"/>
  <c r="R654" i="3" s="1"/>
  <c r="Z654" i="3" s="1"/>
  <c r="AP650" i="3"/>
  <c r="AT650" i="3"/>
  <c r="AH656" i="3"/>
  <c r="F659" i="3"/>
  <c r="AB659" i="3" s="1"/>
  <c r="AN658" i="3"/>
  <c r="AO658" i="3" s="1"/>
  <c r="AQ658" i="3"/>
  <c r="AE658" i="3"/>
  <c r="H658" i="3"/>
  <c r="AF657" i="3"/>
  <c r="AG657" i="3"/>
  <c r="I658" i="3" l="1"/>
  <c r="AI658" i="3"/>
  <c r="AR649" i="3"/>
  <c r="AS649" i="3" s="1"/>
  <c r="AP649" i="3"/>
  <c r="AT649" i="3"/>
  <c r="AR650" i="3"/>
  <c r="AS650" i="3" s="1"/>
  <c r="N656" i="3"/>
  <c r="M656" i="3"/>
  <c r="U652" i="3"/>
  <c r="V652" i="3" s="1"/>
  <c r="AR651" i="3"/>
  <c r="AS651" i="3" s="1"/>
  <c r="AP651" i="3"/>
  <c r="AT651" i="3"/>
  <c r="O656" i="3"/>
  <c r="R656" i="3" s="1"/>
  <c r="Z656" i="3" s="1"/>
  <c r="S653" i="3"/>
  <c r="W653" i="3"/>
  <c r="AC653" i="3"/>
  <c r="L657" i="3"/>
  <c r="AH657" i="3"/>
  <c r="F660" i="3"/>
  <c r="AB660" i="3" s="1"/>
  <c r="AN659" i="3"/>
  <c r="AO659" i="3" s="1"/>
  <c r="H659" i="3"/>
  <c r="AQ659" i="3"/>
  <c r="AE659" i="3"/>
  <c r="AG658" i="3"/>
  <c r="AF658" i="3"/>
  <c r="O655" i="3"/>
  <c r="R655" i="3" s="1"/>
  <c r="Z655" i="3" s="1"/>
  <c r="I659" i="3" l="1"/>
  <c r="AI659" i="3"/>
  <c r="AD652" i="3"/>
  <c r="AJ652" i="3" s="1"/>
  <c r="M657" i="3"/>
  <c r="N657" i="3"/>
  <c r="L658" i="3"/>
  <c r="S655" i="3"/>
  <c r="T655" i="3" s="1"/>
  <c r="W654" i="3"/>
  <c r="S654" i="3"/>
  <c r="T653" i="3"/>
  <c r="U653" i="3"/>
  <c r="AC654" i="3"/>
  <c r="AC656" i="3"/>
  <c r="AH658" i="3"/>
  <c r="O657" i="3"/>
  <c r="R657" i="3" s="1"/>
  <c r="Z657" i="3" s="1"/>
  <c r="AG659" i="3"/>
  <c r="AF659" i="3"/>
  <c r="H660" i="3"/>
  <c r="F661" i="3"/>
  <c r="AB661" i="3" s="1"/>
  <c r="AE660" i="3"/>
  <c r="AQ660" i="3"/>
  <c r="AN660" i="3"/>
  <c r="AO660" i="3" s="1"/>
  <c r="I660" i="3" l="1"/>
  <c r="AI660" i="3"/>
  <c r="AR652" i="3"/>
  <c r="AS652" i="3" s="1"/>
  <c r="AT652" i="3"/>
  <c r="AP652" i="3"/>
  <c r="AH659" i="3"/>
  <c r="M658" i="3"/>
  <c r="N658" i="3"/>
  <c r="S656" i="3"/>
  <c r="T656" i="3" s="1"/>
  <c r="V653" i="3"/>
  <c r="AD653" i="3" s="1"/>
  <c r="W656" i="3"/>
  <c r="T654" i="3"/>
  <c r="U654" i="3"/>
  <c r="W655" i="3"/>
  <c r="AC655" i="3"/>
  <c r="AC657" i="3"/>
  <c r="U655" i="3"/>
  <c r="V655" i="3" s="1"/>
  <c r="AD655" i="3" s="1"/>
  <c r="AF660" i="3"/>
  <c r="AG660" i="3"/>
  <c r="U656" i="3"/>
  <c r="V656" i="3" s="1"/>
  <c r="AD656" i="3" s="1"/>
  <c r="L659" i="3"/>
  <c r="AN661" i="3"/>
  <c r="AO661" i="3" s="1"/>
  <c r="F662" i="3"/>
  <c r="AB662" i="3" s="1"/>
  <c r="AE661" i="3"/>
  <c r="AQ661" i="3"/>
  <c r="H661" i="3"/>
  <c r="I661" i="3" l="1"/>
  <c r="AI661" i="3"/>
  <c r="O658" i="3"/>
  <c r="R658" i="3" s="1"/>
  <c r="Z658" i="3" s="1"/>
  <c r="M659" i="3"/>
  <c r="N659" i="3"/>
  <c r="V654" i="3"/>
  <c r="AD654" i="3" s="1"/>
  <c r="AH660" i="3"/>
  <c r="W657" i="3"/>
  <c r="S657" i="3"/>
  <c r="T657" i="3" s="1"/>
  <c r="AJ653" i="3"/>
  <c r="AJ654" i="3"/>
  <c r="AJ656" i="3"/>
  <c r="AC658" i="3"/>
  <c r="L660" i="3"/>
  <c r="AJ655" i="3"/>
  <c r="AF661" i="3"/>
  <c r="AG661" i="3"/>
  <c r="AQ662" i="3"/>
  <c r="H662" i="3"/>
  <c r="F663" i="3"/>
  <c r="AB663" i="3" s="1"/>
  <c r="AE662" i="3"/>
  <c r="AN662" i="3"/>
  <c r="AO662" i="3" s="1"/>
  <c r="I662" i="3" l="1"/>
  <c r="AI662" i="3"/>
  <c r="U657" i="3"/>
  <c r="V657" i="3" s="1"/>
  <c r="AD657" i="3" s="1"/>
  <c r="AJ657" i="3" s="1"/>
  <c r="N660" i="3"/>
  <c r="M660" i="3"/>
  <c r="W658" i="3"/>
  <c r="AT654" i="3"/>
  <c r="AR654" i="3"/>
  <c r="AS654" i="3" s="1"/>
  <c r="AP654" i="3"/>
  <c r="AP653" i="3"/>
  <c r="AR653" i="3"/>
  <c r="AS653" i="3" s="1"/>
  <c r="AT653" i="3"/>
  <c r="S658" i="3"/>
  <c r="T658" i="3" s="1"/>
  <c r="AT655" i="3"/>
  <c r="AR655" i="3"/>
  <c r="AS655" i="3" s="1"/>
  <c r="AP655" i="3"/>
  <c r="AP656" i="3"/>
  <c r="AT656" i="3"/>
  <c r="AR656" i="3"/>
  <c r="AS656" i="3" s="1"/>
  <c r="AH661" i="3"/>
  <c r="F664" i="3"/>
  <c r="AB664" i="3" s="1"/>
  <c r="AE663" i="3"/>
  <c r="AN663" i="3"/>
  <c r="AO663" i="3" s="1"/>
  <c r="AQ663" i="3"/>
  <c r="H663" i="3"/>
  <c r="AF662" i="3"/>
  <c r="AG662" i="3"/>
  <c r="L661" i="3"/>
  <c r="O659" i="3"/>
  <c r="R659" i="3" s="1"/>
  <c r="Z659" i="3" s="1"/>
  <c r="I663" i="3" l="1"/>
  <c r="AI663" i="3"/>
  <c r="O660" i="3"/>
  <c r="R660" i="3" s="1"/>
  <c r="Z660" i="3" s="1"/>
  <c r="N661" i="3"/>
  <c r="M661" i="3"/>
  <c r="U658" i="3"/>
  <c r="V658" i="3" s="1"/>
  <c r="AC659" i="3"/>
  <c r="AC660" i="3"/>
  <c r="AH662" i="3"/>
  <c r="AT657" i="3"/>
  <c r="AP657" i="3"/>
  <c r="AR657" i="3"/>
  <c r="AS657" i="3" s="1"/>
  <c r="W660" i="3"/>
  <c r="S660" i="3"/>
  <c r="T660" i="3" s="1"/>
  <c r="S659" i="3"/>
  <c r="T659" i="3" s="1"/>
  <c r="W659" i="3"/>
  <c r="L662" i="3"/>
  <c r="AF663" i="3"/>
  <c r="AG663" i="3"/>
  <c r="AE664" i="3"/>
  <c r="AQ664" i="3"/>
  <c r="F665" i="3"/>
  <c r="AB665" i="3" s="1"/>
  <c r="AN664" i="3"/>
  <c r="AO664" i="3" s="1"/>
  <c r="H664" i="3"/>
  <c r="I664" i="3" l="1"/>
  <c r="AI664" i="3"/>
  <c r="AD658" i="3"/>
  <c r="AJ658" i="3" s="1"/>
  <c r="N662" i="3"/>
  <c r="M662" i="3"/>
  <c r="AH663" i="3"/>
  <c r="U659" i="3"/>
  <c r="V659" i="3" s="1"/>
  <c r="AD659" i="3" s="1"/>
  <c r="U660" i="3"/>
  <c r="V660" i="3" s="1"/>
  <c r="AD660" i="3" s="1"/>
  <c r="O661" i="3"/>
  <c r="R661" i="3" s="1"/>
  <c r="Z661" i="3" s="1"/>
  <c r="AG664" i="3"/>
  <c r="AF664" i="3"/>
  <c r="L663" i="3"/>
  <c r="F666" i="3"/>
  <c r="AB666" i="3" s="1"/>
  <c r="AQ665" i="3"/>
  <c r="H665" i="3"/>
  <c r="AN665" i="3"/>
  <c r="AO665" i="3" s="1"/>
  <c r="AE665" i="3"/>
  <c r="I665" i="3" l="1"/>
  <c r="AI665" i="3"/>
  <c r="AP658" i="3"/>
  <c r="AT658" i="3"/>
  <c r="AR658" i="3"/>
  <c r="AS658" i="3" s="1"/>
  <c r="AH664" i="3"/>
  <c r="M663" i="3"/>
  <c r="N663" i="3"/>
  <c r="S661" i="3"/>
  <c r="T661" i="3" s="1"/>
  <c r="AC661" i="3"/>
  <c r="AJ660" i="3"/>
  <c r="W661" i="3"/>
  <c r="O662" i="3"/>
  <c r="R662" i="3" s="1"/>
  <c r="Z662" i="3" s="1"/>
  <c r="AJ659" i="3"/>
  <c r="AG665" i="3"/>
  <c r="AF665" i="3"/>
  <c r="AQ666" i="3"/>
  <c r="H666" i="3"/>
  <c r="AN666" i="3"/>
  <c r="AO666" i="3" s="1"/>
  <c r="F667" i="3"/>
  <c r="AB667" i="3" s="1"/>
  <c r="AE666" i="3"/>
  <c r="L664" i="3"/>
  <c r="I666" i="3" l="1"/>
  <c r="AI666" i="3"/>
  <c r="AH665" i="3"/>
  <c r="U661" i="3"/>
  <c r="V661" i="3" s="1"/>
  <c r="N664" i="3"/>
  <c r="M664" i="3"/>
  <c r="L665" i="3"/>
  <c r="AT659" i="3"/>
  <c r="AP659" i="3"/>
  <c r="AR659" i="3"/>
  <c r="AS659" i="3" s="1"/>
  <c r="AR660" i="3"/>
  <c r="AS660" i="3" s="1"/>
  <c r="AP660" i="3"/>
  <c r="AT660" i="3"/>
  <c r="O663" i="3"/>
  <c r="R663" i="3" s="1"/>
  <c r="Z663" i="3" s="1"/>
  <c r="F668" i="3"/>
  <c r="AB668" i="3" s="1"/>
  <c r="H667" i="3"/>
  <c r="AE667" i="3"/>
  <c r="AN667" i="3"/>
  <c r="AO667" i="3" s="1"/>
  <c r="AQ667" i="3"/>
  <c r="AF666" i="3"/>
  <c r="AG666" i="3"/>
  <c r="I667" i="3" l="1"/>
  <c r="AI667" i="3"/>
  <c r="AD661" i="3"/>
  <c r="AJ661" i="3" s="1"/>
  <c r="AH666" i="3"/>
  <c r="M665" i="3"/>
  <c r="N665" i="3"/>
  <c r="AC663" i="3"/>
  <c r="W662" i="3"/>
  <c r="S662" i="3"/>
  <c r="AC662" i="3"/>
  <c r="W663" i="3"/>
  <c r="S663" i="3"/>
  <c r="T663" i="3" s="1"/>
  <c r="L666" i="3"/>
  <c r="AQ668" i="3"/>
  <c r="H668" i="3"/>
  <c r="AN668" i="3"/>
  <c r="AO668" i="3" s="1"/>
  <c r="F669" i="3"/>
  <c r="AB669" i="3" s="1"/>
  <c r="AE668" i="3"/>
  <c r="O664" i="3"/>
  <c r="R664" i="3" s="1"/>
  <c r="Z664" i="3" s="1"/>
  <c r="AF667" i="3"/>
  <c r="AG667" i="3"/>
  <c r="I668" i="3" l="1"/>
  <c r="AI668" i="3"/>
  <c r="AR661" i="3"/>
  <c r="AS661" i="3" s="1"/>
  <c r="AP661" i="3"/>
  <c r="AT661" i="3"/>
  <c r="O665" i="3"/>
  <c r="R665" i="3" s="1"/>
  <c r="Z665" i="3" s="1"/>
  <c r="M666" i="3"/>
  <c r="N666" i="3"/>
  <c r="U663" i="3"/>
  <c r="V663" i="3" s="1"/>
  <c r="T662" i="3"/>
  <c r="U662" i="3"/>
  <c r="S664" i="3"/>
  <c r="T664" i="3" s="1"/>
  <c r="AH667" i="3"/>
  <c r="O666" i="3"/>
  <c r="R666" i="3" s="1"/>
  <c r="Z666" i="3" s="1"/>
  <c r="F670" i="3"/>
  <c r="AB670" i="3" s="1"/>
  <c r="H669" i="3"/>
  <c r="AN669" i="3"/>
  <c r="AO669" i="3" s="1"/>
  <c r="AE669" i="3"/>
  <c r="AQ669" i="3"/>
  <c r="L667" i="3"/>
  <c r="AF668" i="3"/>
  <c r="AG668" i="3"/>
  <c r="I669" i="3" l="1"/>
  <c r="AI669" i="3"/>
  <c r="AD663" i="3"/>
  <c r="AJ663" i="3" s="1"/>
  <c r="N667" i="3"/>
  <c r="M667" i="3"/>
  <c r="V662" i="3"/>
  <c r="AC664" i="3"/>
  <c r="W665" i="3"/>
  <c r="S665" i="3"/>
  <c r="W664" i="3"/>
  <c r="AC665" i="3"/>
  <c r="AC666" i="3"/>
  <c r="L668" i="3"/>
  <c r="AH668" i="3"/>
  <c r="F671" i="3"/>
  <c r="AB671" i="3" s="1"/>
  <c r="H670" i="3"/>
  <c r="AE670" i="3"/>
  <c r="AN670" i="3"/>
  <c r="AO670" i="3" s="1"/>
  <c r="AQ670" i="3"/>
  <c r="W666" i="3"/>
  <c r="U664" i="3"/>
  <c r="V664" i="3" s="1"/>
  <c r="AF669" i="3"/>
  <c r="AG669" i="3"/>
  <c r="I670" i="3" l="1"/>
  <c r="AI670" i="3"/>
  <c r="AT663" i="3"/>
  <c r="AP663" i="3"/>
  <c r="AD662" i="3"/>
  <c r="AJ662" i="3" s="1"/>
  <c r="AD664" i="3"/>
  <c r="O667" i="3"/>
  <c r="R667" i="3" s="1"/>
  <c r="Z667" i="3" s="1"/>
  <c r="N668" i="3"/>
  <c r="M668" i="3"/>
  <c r="T665" i="3"/>
  <c r="U665" i="3"/>
  <c r="S666" i="3"/>
  <c r="T666" i="3" s="1"/>
  <c r="AJ664" i="3"/>
  <c r="AH669" i="3"/>
  <c r="L669" i="3"/>
  <c r="O668" i="3"/>
  <c r="R668" i="3" s="1"/>
  <c r="Z668" i="3" s="1"/>
  <c r="AF670" i="3"/>
  <c r="AG670" i="3"/>
  <c r="F672" i="3"/>
  <c r="AB672" i="3" s="1"/>
  <c r="H671" i="3"/>
  <c r="AE671" i="3"/>
  <c r="AQ671" i="3"/>
  <c r="AN671" i="3"/>
  <c r="AO671" i="3" s="1"/>
  <c r="I671" i="3" l="1"/>
  <c r="AI671" i="3"/>
  <c r="AT662" i="3"/>
  <c r="AP662" i="3"/>
  <c r="AR663" i="3"/>
  <c r="AS663" i="3" s="1"/>
  <c r="AR662" i="3"/>
  <c r="AS662" i="3" s="1"/>
  <c r="W667" i="3"/>
  <c r="S667" i="3"/>
  <c r="T667" i="3" s="1"/>
  <c r="AC667" i="3"/>
  <c r="V665" i="3"/>
  <c r="N669" i="3"/>
  <c r="M669" i="3"/>
  <c r="U666" i="3"/>
  <c r="V666" i="3" s="1"/>
  <c r="AC668" i="3"/>
  <c r="AP664" i="3"/>
  <c r="AR664" i="3"/>
  <c r="AS664" i="3" s="1"/>
  <c r="AT664" i="3"/>
  <c r="U667" i="3"/>
  <c r="V667" i="3" s="1"/>
  <c r="AD667" i="3" s="1"/>
  <c r="AH670" i="3"/>
  <c r="S668" i="3"/>
  <c r="T668" i="3" s="1"/>
  <c r="W668" i="3"/>
  <c r="AG671" i="3"/>
  <c r="AF671" i="3"/>
  <c r="AN672" i="3"/>
  <c r="AO672" i="3" s="1"/>
  <c r="F673" i="3"/>
  <c r="AB673" i="3" s="1"/>
  <c r="H672" i="3"/>
  <c r="AQ672" i="3"/>
  <c r="AE672" i="3"/>
  <c r="L670" i="3"/>
  <c r="I672" i="3" l="1"/>
  <c r="AI672" i="3"/>
  <c r="AD666" i="3"/>
  <c r="AJ666" i="3" s="1"/>
  <c r="AD665" i="3"/>
  <c r="AJ665" i="3" s="1"/>
  <c r="AH671" i="3"/>
  <c r="N670" i="3"/>
  <c r="M670" i="3"/>
  <c r="L671" i="3"/>
  <c r="AJ667" i="3"/>
  <c r="U668" i="3"/>
  <c r="V668" i="3" s="1"/>
  <c r="AD668" i="3" s="1"/>
  <c r="AN673" i="3"/>
  <c r="AO673" i="3" s="1"/>
  <c r="H673" i="3"/>
  <c r="F674" i="3"/>
  <c r="AB674" i="3" s="1"/>
  <c r="AQ673" i="3"/>
  <c r="AE673" i="3"/>
  <c r="AF672" i="3"/>
  <c r="AG672" i="3"/>
  <c r="O669" i="3"/>
  <c r="R669" i="3" s="1"/>
  <c r="Z669" i="3" s="1"/>
  <c r="I673" i="3" l="1"/>
  <c r="AI673" i="3"/>
  <c r="AT665" i="3"/>
  <c r="AP665" i="3"/>
  <c r="AR665" i="3"/>
  <c r="AS665" i="3" s="1"/>
  <c r="AP666" i="3"/>
  <c r="AR666" i="3"/>
  <c r="AS666" i="3" s="1"/>
  <c r="AT666" i="3"/>
  <c r="N671" i="3"/>
  <c r="M671" i="3"/>
  <c r="AC669" i="3"/>
  <c r="AT667" i="3"/>
  <c r="AP667" i="3"/>
  <c r="AR667" i="3"/>
  <c r="AS667" i="3" s="1"/>
  <c r="AH672" i="3"/>
  <c r="AJ668" i="3"/>
  <c r="L672" i="3"/>
  <c r="O671" i="3"/>
  <c r="R671" i="3" s="1"/>
  <c r="Z671" i="3" s="1"/>
  <c r="AN674" i="3"/>
  <c r="AO674" i="3" s="1"/>
  <c r="AQ674" i="3"/>
  <c r="F675" i="3"/>
  <c r="AB675" i="3" s="1"/>
  <c r="AE674" i="3"/>
  <c r="H674" i="3"/>
  <c r="AF673" i="3"/>
  <c r="AG673" i="3"/>
  <c r="O670" i="3"/>
  <c r="R670" i="3" s="1"/>
  <c r="Z670" i="3" s="1"/>
  <c r="S669" i="3"/>
  <c r="T669" i="3" s="1"/>
  <c r="W669" i="3"/>
  <c r="I674" i="3" l="1"/>
  <c r="AI674" i="3"/>
  <c r="N672" i="3"/>
  <c r="M672" i="3"/>
  <c r="AC671" i="3"/>
  <c r="AC670" i="3"/>
  <c r="AP668" i="3"/>
  <c r="AR668" i="3"/>
  <c r="AS668" i="3" s="1"/>
  <c r="AT668" i="3"/>
  <c r="AH673" i="3"/>
  <c r="S670" i="3"/>
  <c r="T670" i="3" s="1"/>
  <c r="W670" i="3"/>
  <c r="L673" i="3"/>
  <c r="AF674" i="3"/>
  <c r="AG674" i="3"/>
  <c r="F676" i="3"/>
  <c r="AB676" i="3" s="1"/>
  <c r="AN675" i="3"/>
  <c r="AO675" i="3" s="1"/>
  <c r="AQ675" i="3"/>
  <c r="H675" i="3"/>
  <c r="AE675" i="3"/>
  <c r="W671" i="3"/>
  <c r="S671" i="3"/>
  <c r="T671" i="3" s="1"/>
  <c r="U669" i="3"/>
  <c r="V669" i="3" s="1"/>
  <c r="AD669" i="3" s="1"/>
  <c r="I675" i="3" l="1"/>
  <c r="AI675" i="3"/>
  <c r="O672" i="3"/>
  <c r="R672" i="3" s="1"/>
  <c r="N673" i="3"/>
  <c r="M673" i="3"/>
  <c r="AH674" i="3"/>
  <c r="L674" i="3"/>
  <c r="U670" i="3"/>
  <c r="V670" i="3" s="1"/>
  <c r="AD670" i="3" s="1"/>
  <c r="AJ669" i="3"/>
  <c r="AG675" i="3"/>
  <c r="AF675" i="3"/>
  <c r="U671" i="3"/>
  <c r="V671" i="3" s="1"/>
  <c r="AD671" i="3" s="1"/>
  <c r="S672" i="3"/>
  <c r="T672" i="3" s="1"/>
  <c r="W672" i="3"/>
  <c r="AN676" i="3"/>
  <c r="AO676" i="3" s="1"/>
  <c r="AE676" i="3"/>
  <c r="F677" i="3"/>
  <c r="AB677" i="3" s="1"/>
  <c r="H676" i="3"/>
  <c r="AQ676" i="3"/>
  <c r="I676" i="3" l="1"/>
  <c r="AI676" i="3"/>
  <c r="AC672" i="3"/>
  <c r="Z672" i="3"/>
  <c r="AH675" i="3"/>
  <c r="N674" i="3"/>
  <c r="M674" i="3"/>
  <c r="AP669" i="3"/>
  <c r="AT669" i="3"/>
  <c r="AR669" i="3"/>
  <c r="AS669" i="3" s="1"/>
  <c r="AJ670" i="3"/>
  <c r="AJ671" i="3"/>
  <c r="AG676" i="3"/>
  <c r="AF676" i="3"/>
  <c r="O673" i="3"/>
  <c r="R673" i="3" s="1"/>
  <c r="Z673" i="3" s="1"/>
  <c r="AE677" i="3"/>
  <c r="F678" i="3"/>
  <c r="AB678" i="3" s="1"/>
  <c r="AQ677" i="3"/>
  <c r="AN677" i="3"/>
  <c r="AO677" i="3" s="1"/>
  <c r="H677" i="3"/>
  <c r="U672" i="3"/>
  <c r="V672" i="3" s="1"/>
  <c r="L675" i="3"/>
  <c r="I677" i="3" l="1"/>
  <c r="AI677" i="3"/>
  <c r="AD672" i="3"/>
  <c r="O674" i="3"/>
  <c r="R674" i="3" s="1"/>
  <c r="W674" i="3"/>
  <c r="Z674" i="3"/>
  <c r="AH676" i="3"/>
  <c r="N675" i="3"/>
  <c r="M675" i="3"/>
  <c r="L676" i="3"/>
  <c r="AC673" i="3"/>
  <c r="S674" i="3"/>
  <c r="T674" i="3" s="1"/>
  <c r="AC674" i="3"/>
  <c r="AJ672" i="3"/>
  <c r="AR671" i="3"/>
  <c r="AS671" i="3" s="1"/>
  <c r="AP671" i="3"/>
  <c r="AT671" i="3"/>
  <c r="AT670" i="3"/>
  <c r="AR670" i="3"/>
  <c r="AS670" i="3" s="1"/>
  <c r="AP670" i="3"/>
  <c r="AF677" i="3"/>
  <c r="AG677" i="3"/>
  <c r="AE678" i="3"/>
  <c r="AQ678" i="3"/>
  <c r="F679" i="3"/>
  <c r="AB679" i="3" s="1"/>
  <c r="H678" i="3"/>
  <c r="AN678" i="3"/>
  <c r="AO678" i="3" s="1"/>
  <c r="W673" i="3"/>
  <c r="S673" i="3"/>
  <c r="T673" i="3" s="1"/>
  <c r="U674" i="3" l="1"/>
  <c r="I678" i="3"/>
  <c r="AI678" i="3"/>
  <c r="V674" i="3"/>
  <c r="AD674" i="3" s="1"/>
  <c r="N676" i="3"/>
  <c r="M676" i="3"/>
  <c r="AH677" i="3"/>
  <c r="AR672" i="3"/>
  <c r="AS672" i="3" s="1"/>
  <c r="AP672" i="3"/>
  <c r="AT672" i="3"/>
  <c r="AJ674" i="3"/>
  <c r="H679" i="3"/>
  <c r="F680" i="3"/>
  <c r="AB680" i="3" s="1"/>
  <c r="AQ679" i="3"/>
  <c r="AE679" i="3"/>
  <c r="AN679" i="3"/>
  <c r="AO679" i="3" s="1"/>
  <c r="AF678" i="3"/>
  <c r="AG678" i="3"/>
  <c r="L677" i="3"/>
  <c r="O675" i="3"/>
  <c r="R675" i="3" s="1"/>
  <c r="Z675" i="3" s="1"/>
  <c r="U673" i="3"/>
  <c r="V673" i="3" s="1"/>
  <c r="AD673" i="3" s="1"/>
  <c r="I679" i="3" l="1"/>
  <c r="AI679" i="3"/>
  <c r="O676" i="3"/>
  <c r="R676" i="3" s="1"/>
  <c r="Z676" i="3" s="1"/>
  <c r="AH678" i="3"/>
  <c r="M677" i="3"/>
  <c r="N677" i="3"/>
  <c r="AC675" i="3"/>
  <c r="AC676" i="3"/>
  <c r="AT674" i="3"/>
  <c r="AP674" i="3"/>
  <c r="L678" i="3"/>
  <c r="AJ673" i="3"/>
  <c r="S676" i="3"/>
  <c r="T676" i="3" s="1"/>
  <c r="W676" i="3"/>
  <c r="W675" i="3"/>
  <c r="S675" i="3"/>
  <c r="T675" i="3" s="1"/>
  <c r="H680" i="3"/>
  <c r="F681" i="3"/>
  <c r="AB681" i="3" s="1"/>
  <c r="AE680" i="3"/>
  <c r="AN680" i="3"/>
  <c r="AO680" i="3" s="1"/>
  <c r="AQ680" i="3"/>
  <c r="AF679" i="3"/>
  <c r="AG679" i="3"/>
  <c r="I680" i="3" l="1"/>
  <c r="AI680" i="3"/>
  <c r="N678" i="3"/>
  <c r="M678" i="3"/>
  <c r="AR673" i="3"/>
  <c r="AS673" i="3" s="1"/>
  <c r="AT673" i="3"/>
  <c r="AP673" i="3"/>
  <c r="AR674" i="3"/>
  <c r="AS674" i="3" s="1"/>
  <c r="AF680" i="3"/>
  <c r="AG680" i="3"/>
  <c r="U675" i="3"/>
  <c r="V675" i="3" s="1"/>
  <c r="AD675" i="3" s="1"/>
  <c r="U676" i="3"/>
  <c r="V676" i="3" s="1"/>
  <c r="AD676" i="3" s="1"/>
  <c r="O677" i="3"/>
  <c r="R677" i="3" s="1"/>
  <c r="Z677" i="3" s="1"/>
  <c r="L679" i="3"/>
  <c r="H681" i="3"/>
  <c r="AQ681" i="3"/>
  <c r="F682" i="3"/>
  <c r="AB682" i="3" s="1"/>
  <c r="AE681" i="3"/>
  <c r="AN681" i="3"/>
  <c r="AO681" i="3" s="1"/>
  <c r="AH679" i="3"/>
  <c r="I681" i="3" l="1"/>
  <c r="AI681" i="3"/>
  <c r="L680" i="3"/>
  <c r="M680" i="3" s="1"/>
  <c r="O678" i="3"/>
  <c r="R678" i="3" s="1"/>
  <c r="N680" i="3"/>
  <c r="N679" i="3"/>
  <c r="M679" i="3"/>
  <c r="AC677" i="3"/>
  <c r="AJ676" i="3"/>
  <c r="AJ675" i="3"/>
  <c r="W677" i="3"/>
  <c r="S677" i="3"/>
  <c r="T677" i="3" s="1"/>
  <c r="AN682" i="3"/>
  <c r="AO682" i="3" s="1"/>
  <c r="F683" i="3"/>
  <c r="AB683" i="3" s="1"/>
  <c r="AE682" i="3"/>
  <c r="H682" i="3"/>
  <c r="AQ682" i="3"/>
  <c r="AF681" i="3"/>
  <c r="AG681" i="3"/>
  <c r="AH680" i="3"/>
  <c r="I682" i="3" l="1"/>
  <c r="AI682" i="3"/>
  <c r="S678" i="3"/>
  <c r="T678" i="3" s="1"/>
  <c r="Z678" i="3"/>
  <c r="W678" i="3"/>
  <c r="AC678" i="3"/>
  <c r="O680" i="3"/>
  <c r="R680" i="3" s="1"/>
  <c r="Z680" i="3" s="1"/>
  <c r="AT675" i="3"/>
  <c r="AP675" i="3"/>
  <c r="AR675" i="3"/>
  <c r="AS675" i="3" s="1"/>
  <c r="AP676" i="3"/>
  <c r="AR676" i="3"/>
  <c r="AS676" i="3" s="1"/>
  <c r="AT676" i="3"/>
  <c r="AH681" i="3"/>
  <c r="U678" i="3"/>
  <c r="L681" i="3"/>
  <c r="AF682" i="3"/>
  <c r="AG682" i="3"/>
  <c r="H683" i="3"/>
  <c r="AQ683" i="3"/>
  <c r="AN683" i="3"/>
  <c r="AO683" i="3" s="1"/>
  <c r="F684" i="3"/>
  <c r="AB684" i="3" s="1"/>
  <c r="AE683" i="3"/>
  <c r="U677" i="3"/>
  <c r="V677" i="3" s="1"/>
  <c r="AD677" i="3" s="1"/>
  <c r="O679" i="3"/>
  <c r="R679" i="3" s="1"/>
  <c r="Z679" i="3" s="1"/>
  <c r="I683" i="3" l="1"/>
  <c r="AI683" i="3"/>
  <c r="V678" i="3"/>
  <c r="AD678" i="3" s="1"/>
  <c r="AJ678" i="3" s="1"/>
  <c r="L682" i="3"/>
  <c r="N682" i="3" s="1"/>
  <c r="N681" i="3"/>
  <c r="M681" i="3"/>
  <c r="AC679" i="3"/>
  <c r="AH682" i="3"/>
  <c r="AJ677" i="3"/>
  <c r="S679" i="3"/>
  <c r="T679" i="3" s="1"/>
  <c r="W679" i="3"/>
  <c r="H684" i="3"/>
  <c r="AQ684" i="3"/>
  <c r="F685" i="3"/>
  <c r="AB685" i="3" s="1"/>
  <c r="AN684" i="3"/>
  <c r="AO684" i="3" s="1"/>
  <c r="AE684" i="3"/>
  <c r="AG683" i="3"/>
  <c r="AF683" i="3"/>
  <c r="I684" i="3" l="1"/>
  <c r="AI684" i="3"/>
  <c r="M682" i="3"/>
  <c r="O681" i="3"/>
  <c r="R681" i="3" s="1"/>
  <c r="W680" i="3"/>
  <c r="S680" i="3"/>
  <c r="T680" i="3" s="1"/>
  <c r="AC680" i="3"/>
  <c r="AT677" i="3"/>
  <c r="AP677" i="3"/>
  <c r="AR677" i="3"/>
  <c r="AS677" i="3" s="1"/>
  <c r="AT678" i="3"/>
  <c r="AP678" i="3"/>
  <c r="AR678" i="3"/>
  <c r="AS678" i="3" s="1"/>
  <c r="W681" i="3"/>
  <c r="S681" i="3"/>
  <c r="T681" i="3" s="1"/>
  <c r="AH683" i="3"/>
  <c r="AE685" i="3"/>
  <c r="AN685" i="3"/>
  <c r="AO685" i="3" s="1"/>
  <c r="H685" i="3"/>
  <c r="AQ685" i="3"/>
  <c r="F686" i="3"/>
  <c r="AB686" i="3" s="1"/>
  <c r="L683" i="3"/>
  <c r="O682" i="3"/>
  <c r="R682" i="3" s="1"/>
  <c r="Z682" i="3" s="1"/>
  <c r="AF684" i="3"/>
  <c r="AG684" i="3"/>
  <c r="U679" i="3"/>
  <c r="V679" i="3" s="1"/>
  <c r="AD679" i="3" s="1"/>
  <c r="I685" i="3" l="1"/>
  <c r="AI685" i="3"/>
  <c r="AC681" i="3"/>
  <c r="Z681" i="3"/>
  <c r="M683" i="3"/>
  <c r="N683" i="3"/>
  <c r="U680" i="3"/>
  <c r="V680" i="3" s="1"/>
  <c r="AC682" i="3"/>
  <c r="AH684" i="3"/>
  <c r="AJ679" i="3"/>
  <c r="U681" i="3"/>
  <c r="V681" i="3" s="1"/>
  <c r="AD681" i="3" s="1"/>
  <c r="L684" i="3"/>
  <c r="AF685" i="3"/>
  <c r="AG685" i="3"/>
  <c r="W682" i="3"/>
  <c r="S682" i="3"/>
  <c r="T682" i="3" s="1"/>
  <c r="AQ686" i="3"/>
  <c r="AE686" i="3"/>
  <c r="F687" i="3"/>
  <c r="AB687" i="3" s="1"/>
  <c r="AN686" i="3"/>
  <c r="AO686" i="3" s="1"/>
  <c r="H686" i="3"/>
  <c r="I686" i="3" l="1"/>
  <c r="AI686" i="3"/>
  <c r="AD680" i="3"/>
  <c r="AJ680" i="3" s="1"/>
  <c r="N684" i="3"/>
  <c r="M684" i="3"/>
  <c r="O683" i="3"/>
  <c r="R683" i="3" s="1"/>
  <c r="Z683" i="3" s="1"/>
  <c r="AJ681" i="3"/>
  <c r="AT679" i="3"/>
  <c r="AP679" i="3"/>
  <c r="AR679" i="3"/>
  <c r="AS679" i="3" s="1"/>
  <c r="AH685" i="3"/>
  <c r="L685" i="3"/>
  <c r="U682" i="3"/>
  <c r="V682" i="3" s="1"/>
  <c r="AD682" i="3" s="1"/>
  <c r="AF686" i="3"/>
  <c r="AG686" i="3"/>
  <c r="H687" i="3"/>
  <c r="F688" i="3"/>
  <c r="AB688" i="3" s="1"/>
  <c r="AE687" i="3"/>
  <c r="AN687" i="3"/>
  <c r="AO687" i="3" s="1"/>
  <c r="AQ687" i="3"/>
  <c r="I687" i="3" l="1"/>
  <c r="AI687" i="3"/>
  <c r="AT680" i="3"/>
  <c r="AP680" i="3"/>
  <c r="AR680" i="3"/>
  <c r="AS680" i="3" s="1"/>
  <c r="L686" i="3"/>
  <c r="M685" i="3"/>
  <c r="N685" i="3"/>
  <c r="O684" i="3"/>
  <c r="R684" i="3" s="1"/>
  <c r="Z684" i="3" s="1"/>
  <c r="AH686" i="3"/>
  <c r="AJ682" i="3"/>
  <c r="AR681" i="3"/>
  <c r="AS681" i="3" s="1"/>
  <c r="AT681" i="3"/>
  <c r="AP681" i="3"/>
  <c r="AN688" i="3"/>
  <c r="AO688" i="3" s="1"/>
  <c r="AE688" i="3"/>
  <c r="H688" i="3"/>
  <c r="AQ688" i="3"/>
  <c r="F689" i="3"/>
  <c r="AB689" i="3" s="1"/>
  <c r="AF687" i="3"/>
  <c r="AG687" i="3"/>
  <c r="I688" i="3" l="1"/>
  <c r="AI688" i="3"/>
  <c r="M686" i="3"/>
  <c r="N686" i="3"/>
  <c r="W683" i="3"/>
  <c r="S683" i="3"/>
  <c r="AC683" i="3"/>
  <c r="AP682" i="3"/>
  <c r="AR682" i="3"/>
  <c r="AS682" i="3" s="1"/>
  <c r="AH687" i="3"/>
  <c r="O686" i="3"/>
  <c r="R686" i="3" s="1"/>
  <c r="Z686" i="3" s="1"/>
  <c r="AT682" i="3"/>
  <c r="L687" i="3"/>
  <c r="AN689" i="3"/>
  <c r="AO689" i="3" s="1"/>
  <c r="AE689" i="3"/>
  <c r="AQ689" i="3"/>
  <c r="F690" i="3"/>
  <c r="AB690" i="3" s="1"/>
  <c r="H689" i="3"/>
  <c r="O685" i="3"/>
  <c r="R685" i="3" s="1"/>
  <c r="Z685" i="3" s="1"/>
  <c r="AG688" i="3"/>
  <c r="AF688" i="3"/>
  <c r="I689" i="3" l="1"/>
  <c r="AI689" i="3"/>
  <c r="N687" i="3"/>
  <c r="M687" i="3"/>
  <c r="T683" i="3"/>
  <c r="U683" i="3"/>
  <c r="W684" i="3"/>
  <c r="S684" i="3"/>
  <c r="S685" i="3"/>
  <c r="T685" i="3" s="1"/>
  <c r="AC684" i="3"/>
  <c r="AH688" i="3"/>
  <c r="O687" i="3"/>
  <c r="R687" i="3" s="1"/>
  <c r="Z687" i="3" s="1"/>
  <c r="L688" i="3"/>
  <c r="W685" i="3"/>
  <c r="AG689" i="3"/>
  <c r="AF689" i="3"/>
  <c r="F691" i="3"/>
  <c r="AB691" i="3" s="1"/>
  <c r="H690" i="3"/>
  <c r="AE690" i="3"/>
  <c r="AN690" i="3"/>
  <c r="AO690" i="3" s="1"/>
  <c r="AQ690" i="3"/>
  <c r="I690" i="3" l="1"/>
  <c r="AI690" i="3"/>
  <c r="V683" i="3"/>
  <c r="AD683" i="3" s="1"/>
  <c r="N688" i="3"/>
  <c r="M688" i="3"/>
  <c r="AH689" i="3"/>
  <c r="AJ683" i="3"/>
  <c r="T684" i="3"/>
  <c r="U684" i="3"/>
  <c r="AC685" i="3"/>
  <c r="AC687" i="3"/>
  <c r="W686" i="3"/>
  <c r="S686" i="3"/>
  <c r="AC686" i="3"/>
  <c r="O688" i="3"/>
  <c r="R688" i="3" s="1"/>
  <c r="Z688" i="3" s="1"/>
  <c r="L689" i="3"/>
  <c r="AF690" i="3"/>
  <c r="AG690" i="3"/>
  <c r="U685" i="3"/>
  <c r="V685" i="3" s="1"/>
  <c r="AD685" i="3" s="1"/>
  <c r="AE691" i="3"/>
  <c r="H691" i="3"/>
  <c r="F692" i="3"/>
  <c r="AB692" i="3" s="1"/>
  <c r="AN691" i="3"/>
  <c r="AO691" i="3" s="1"/>
  <c r="AQ691" i="3"/>
  <c r="S687" i="3"/>
  <c r="T687" i="3" s="1"/>
  <c r="W687" i="3"/>
  <c r="I691" i="3" l="1"/>
  <c r="AI691" i="3"/>
  <c r="N689" i="3"/>
  <c r="M689" i="3"/>
  <c r="AR683" i="3"/>
  <c r="AS683" i="3" s="1"/>
  <c r="AP683" i="3"/>
  <c r="AT683" i="3"/>
  <c r="AC688" i="3"/>
  <c r="T686" i="3"/>
  <c r="U686" i="3"/>
  <c r="V684" i="3"/>
  <c r="AD684" i="3" s="1"/>
  <c r="AH690" i="3"/>
  <c r="L690" i="3"/>
  <c r="AJ685" i="3"/>
  <c r="U687" i="3"/>
  <c r="V687" i="3" s="1"/>
  <c r="AD687" i="3" s="1"/>
  <c r="O689" i="3"/>
  <c r="R689" i="3" s="1"/>
  <c r="Z689" i="3" s="1"/>
  <c r="S688" i="3"/>
  <c r="T688" i="3" s="1"/>
  <c r="W688" i="3"/>
  <c r="AE692" i="3"/>
  <c r="H692" i="3"/>
  <c r="F693" i="3"/>
  <c r="AB693" i="3" s="1"/>
  <c r="AN692" i="3"/>
  <c r="AO692" i="3" s="1"/>
  <c r="AQ692" i="3"/>
  <c r="AG691" i="3"/>
  <c r="AF691" i="3"/>
  <c r="I692" i="3" l="1"/>
  <c r="AI692" i="3"/>
  <c r="N690" i="3"/>
  <c r="M690" i="3"/>
  <c r="V686" i="3"/>
  <c r="AD686" i="3" s="1"/>
  <c r="AJ684" i="3"/>
  <c r="AJ686" i="3"/>
  <c r="AC689" i="3"/>
  <c r="AP685" i="3"/>
  <c r="AT685" i="3"/>
  <c r="L691" i="3"/>
  <c r="AJ687" i="3"/>
  <c r="AH691" i="3"/>
  <c r="H693" i="3"/>
  <c r="F694" i="3"/>
  <c r="AB694" i="3" s="1"/>
  <c r="AE693" i="3"/>
  <c r="AN693" i="3"/>
  <c r="AO693" i="3" s="1"/>
  <c r="AQ693" i="3"/>
  <c r="U688" i="3"/>
  <c r="V688" i="3" s="1"/>
  <c r="AD688" i="3" s="1"/>
  <c r="AG692" i="3"/>
  <c r="AF692" i="3"/>
  <c r="I693" i="3" l="1"/>
  <c r="AI693" i="3"/>
  <c r="O690" i="3"/>
  <c r="R690" i="3" s="1"/>
  <c r="Z690" i="3" s="1"/>
  <c r="N691" i="3"/>
  <c r="M691" i="3"/>
  <c r="AP686" i="3"/>
  <c r="AT686" i="3"/>
  <c r="AR686" i="3"/>
  <c r="AS686" i="3" s="1"/>
  <c r="AR685" i="3"/>
  <c r="AS685" i="3" s="1"/>
  <c r="AR684" i="3"/>
  <c r="AS684" i="3" s="1"/>
  <c r="AP684" i="3"/>
  <c r="AT684" i="3"/>
  <c r="W689" i="3"/>
  <c r="S689" i="3"/>
  <c r="T689" i="3" s="1"/>
  <c r="AC690" i="3"/>
  <c r="AR687" i="3"/>
  <c r="AS687" i="3" s="1"/>
  <c r="AT687" i="3"/>
  <c r="AP687" i="3"/>
  <c r="O691" i="3"/>
  <c r="R691" i="3" s="1"/>
  <c r="Z691" i="3" s="1"/>
  <c r="AJ688" i="3"/>
  <c r="L692" i="3"/>
  <c r="AH692" i="3"/>
  <c r="W690" i="3"/>
  <c r="S690" i="3"/>
  <c r="T690" i="3" s="1"/>
  <c r="H694" i="3"/>
  <c r="F695" i="3"/>
  <c r="AB695" i="3" s="1"/>
  <c r="AQ694" i="3"/>
  <c r="AE694" i="3"/>
  <c r="AN694" i="3"/>
  <c r="AO694" i="3" s="1"/>
  <c r="AG693" i="3"/>
  <c r="AF693" i="3"/>
  <c r="I694" i="3" l="1"/>
  <c r="AI694" i="3"/>
  <c r="M692" i="3"/>
  <c r="N692" i="3"/>
  <c r="U689" i="3"/>
  <c r="V689" i="3" s="1"/>
  <c r="AC691" i="3"/>
  <c r="AT688" i="3"/>
  <c r="AR688" i="3"/>
  <c r="AS688" i="3" s="1"/>
  <c r="AP688" i="3"/>
  <c r="U690" i="3"/>
  <c r="V690" i="3" s="1"/>
  <c r="AD690" i="3" s="1"/>
  <c r="AH693" i="3"/>
  <c r="AQ695" i="3"/>
  <c r="F696" i="3"/>
  <c r="AB696" i="3" s="1"/>
  <c r="AE695" i="3"/>
  <c r="H695" i="3"/>
  <c r="AN695" i="3"/>
  <c r="AO695" i="3" s="1"/>
  <c r="S691" i="3"/>
  <c r="T691" i="3" s="1"/>
  <c r="W691" i="3"/>
  <c r="AF694" i="3"/>
  <c r="AG694" i="3"/>
  <c r="L693" i="3"/>
  <c r="I695" i="3" l="1"/>
  <c r="AI695" i="3"/>
  <c r="O692" i="3"/>
  <c r="R692" i="3" s="1"/>
  <c r="Z692" i="3" s="1"/>
  <c r="AD689" i="3"/>
  <c r="AJ689" i="3" s="1"/>
  <c r="M693" i="3"/>
  <c r="N693" i="3"/>
  <c r="AC692" i="3"/>
  <c r="AJ690" i="3"/>
  <c r="U691" i="3"/>
  <c r="V691" i="3" s="1"/>
  <c r="AD691" i="3" s="1"/>
  <c r="AH694" i="3"/>
  <c r="W692" i="3"/>
  <c r="S692" i="3"/>
  <c r="T692" i="3" s="1"/>
  <c r="L694" i="3"/>
  <c r="AF695" i="3"/>
  <c r="AG695" i="3"/>
  <c r="AN696" i="3"/>
  <c r="AO696" i="3" s="1"/>
  <c r="H696" i="3"/>
  <c r="AQ696" i="3"/>
  <c r="F697" i="3"/>
  <c r="AB697" i="3" s="1"/>
  <c r="AE696" i="3"/>
  <c r="I696" i="3" l="1"/>
  <c r="AI696" i="3"/>
  <c r="AP689" i="3"/>
  <c r="AR689" i="3"/>
  <c r="AS689" i="3" s="1"/>
  <c r="AT689" i="3"/>
  <c r="M694" i="3"/>
  <c r="N694" i="3"/>
  <c r="AH695" i="3"/>
  <c r="AT690" i="3"/>
  <c r="AP690" i="3"/>
  <c r="AR690" i="3"/>
  <c r="AS690" i="3" s="1"/>
  <c r="AJ691" i="3"/>
  <c r="L695" i="3"/>
  <c r="O693" i="3"/>
  <c r="R693" i="3" s="1"/>
  <c r="Z693" i="3" s="1"/>
  <c r="U692" i="3"/>
  <c r="V692" i="3" s="1"/>
  <c r="AD692" i="3" s="1"/>
  <c r="AQ697" i="3"/>
  <c r="H697" i="3"/>
  <c r="AE697" i="3"/>
  <c r="F698" i="3"/>
  <c r="AB698" i="3" s="1"/>
  <c r="AN697" i="3"/>
  <c r="AO697" i="3" s="1"/>
  <c r="AF696" i="3"/>
  <c r="AG696" i="3"/>
  <c r="I697" i="3" l="1"/>
  <c r="AI697" i="3"/>
  <c r="M695" i="3"/>
  <c r="N695" i="3"/>
  <c r="AC693" i="3"/>
  <c r="AH696" i="3"/>
  <c r="AP691" i="3"/>
  <c r="AR691" i="3"/>
  <c r="AS691" i="3" s="1"/>
  <c r="AT691" i="3"/>
  <c r="AJ692" i="3"/>
  <c r="L696" i="3"/>
  <c r="AN698" i="3"/>
  <c r="AO698" i="3" s="1"/>
  <c r="F699" i="3"/>
  <c r="AB699" i="3" s="1"/>
  <c r="AE698" i="3"/>
  <c r="H698" i="3"/>
  <c r="AQ698" i="3"/>
  <c r="AF697" i="3"/>
  <c r="AG697" i="3"/>
  <c r="S693" i="3"/>
  <c r="T693" i="3" s="1"/>
  <c r="O694" i="3"/>
  <c r="R694" i="3" s="1"/>
  <c r="Z694" i="3" s="1"/>
  <c r="I698" i="3" l="1"/>
  <c r="AI698" i="3"/>
  <c r="M696" i="3"/>
  <c r="N696" i="3"/>
  <c r="L697" i="3"/>
  <c r="AC694" i="3"/>
  <c r="W693" i="3"/>
  <c r="AH697" i="3"/>
  <c r="AT692" i="3"/>
  <c r="AP692" i="3"/>
  <c r="AR692" i="3"/>
  <c r="AS692" i="3" s="1"/>
  <c r="W694" i="3"/>
  <c r="S694" i="3"/>
  <c r="T694" i="3" s="1"/>
  <c r="U693" i="3"/>
  <c r="V693" i="3" s="1"/>
  <c r="AD693" i="3" s="1"/>
  <c r="AF698" i="3"/>
  <c r="AG698" i="3"/>
  <c r="AN699" i="3"/>
  <c r="AO699" i="3" s="1"/>
  <c r="H699" i="3"/>
  <c r="AQ699" i="3"/>
  <c r="AE699" i="3"/>
  <c r="F700" i="3"/>
  <c r="AB700" i="3" s="1"/>
  <c r="O695" i="3"/>
  <c r="R695" i="3" s="1"/>
  <c r="Z695" i="3" s="1"/>
  <c r="I699" i="3" l="1"/>
  <c r="AI699" i="3"/>
  <c r="N697" i="3"/>
  <c r="M697" i="3"/>
  <c r="AC695" i="3"/>
  <c r="AJ693" i="3"/>
  <c r="U694" i="3"/>
  <c r="V694" i="3" s="1"/>
  <c r="AD694" i="3" s="1"/>
  <c r="O696" i="3"/>
  <c r="R696" i="3" s="1"/>
  <c r="Z696" i="3" s="1"/>
  <c r="H700" i="3"/>
  <c r="AQ700" i="3"/>
  <c r="F701" i="3"/>
  <c r="AB701" i="3" s="1"/>
  <c r="AN700" i="3"/>
  <c r="AO700" i="3" s="1"/>
  <c r="AE700" i="3"/>
  <c r="AH698" i="3"/>
  <c r="L698" i="3"/>
  <c r="AF699" i="3"/>
  <c r="AG699" i="3"/>
  <c r="I700" i="3" l="1"/>
  <c r="AI700" i="3"/>
  <c r="O697" i="3"/>
  <c r="R697" i="3" s="1"/>
  <c r="Z697" i="3" s="1"/>
  <c r="N698" i="3"/>
  <c r="M698" i="3"/>
  <c r="L699" i="3"/>
  <c r="S695" i="3"/>
  <c r="T695" i="3" s="1"/>
  <c r="W695" i="3"/>
  <c r="AC697" i="3"/>
  <c r="AH699" i="3"/>
  <c r="AR693" i="3"/>
  <c r="AS693" i="3" s="1"/>
  <c r="AP693" i="3"/>
  <c r="AT693" i="3"/>
  <c r="AJ694" i="3"/>
  <c r="AF700" i="3"/>
  <c r="AG700" i="3"/>
  <c r="AN701" i="3"/>
  <c r="AO701" i="3" s="1"/>
  <c r="F702" i="3"/>
  <c r="AB702" i="3" s="1"/>
  <c r="AQ701" i="3"/>
  <c r="AE701" i="3"/>
  <c r="H701" i="3"/>
  <c r="I701" i="3" l="1"/>
  <c r="AI701" i="3"/>
  <c r="U695" i="3"/>
  <c r="V695" i="3" s="1"/>
  <c r="N699" i="3"/>
  <c r="M699" i="3"/>
  <c r="W697" i="3"/>
  <c r="S697" i="3"/>
  <c r="T697" i="3" s="1"/>
  <c r="W696" i="3"/>
  <c r="S696" i="3"/>
  <c r="T696" i="3" s="1"/>
  <c r="AC696" i="3"/>
  <c r="AT694" i="3"/>
  <c r="AP694" i="3"/>
  <c r="AR694" i="3"/>
  <c r="AS694" i="3" s="1"/>
  <c r="O698" i="3"/>
  <c r="AH700" i="3"/>
  <c r="F703" i="3"/>
  <c r="AB703" i="3" s="1"/>
  <c r="AE702" i="3"/>
  <c r="AQ702" i="3"/>
  <c r="AN702" i="3"/>
  <c r="AO702" i="3" s="1"/>
  <c r="H702" i="3"/>
  <c r="L700" i="3"/>
  <c r="AG701" i="3"/>
  <c r="AF701" i="3"/>
  <c r="I702" i="3" l="1"/>
  <c r="AI702" i="3"/>
  <c r="AD695" i="3"/>
  <c r="AJ695" i="3" s="1"/>
  <c r="O699" i="3"/>
  <c r="R699" i="3" s="1"/>
  <c r="Z699" i="3" s="1"/>
  <c r="U697" i="3"/>
  <c r="V697" i="3" s="1"/>
  <c r="R698" i="3"/>
  <c r="N700" i="3"/>
  <c r="M700" i="3"/>
  <c r="AC699" i="3"/>
  <c r="U696" i="3"/>
  <c r="V696" i="3" s="1"/>
  <c r="AD696" i="3" s="1"/>
  <c r="AH701" i="3"/>
  <c r="AQ703" i="3"/>
  <c r="H703" i="3"/>
  <c r="AN703" i="3"/>
  <c r="AO703" i="3" s="1"/>
  <c r="AE703" i="3"/>
  <c r="F704" i="3"/>
  <c r="AB704" i="3" s="1"/>
  <c r="L701" i="3"/>
  <c r="AF702" i="3"/>
  <c r="AG702" i="3"/>
  <c r="W699" i="3"/>
  <c r="I703" i="3" l="1"/>
  <c r="AI703" i="3"/>
  <c r="S699" i="3"/>
  <c r="T699" i="3" s="1"/>
  <c r="AP695" i="3"/>
  <c r="AT695" i="3"/>
  <c r="AR695" i="3"/>
  <c r="AS695" i="3" s="1"/>
  <c r="AD697" i="3"/>
  <c r="AJ697" i="3" s="1"/>
  <c r="S698" i="3"/>
  <c r="T698" i="3" s="1"/>
  <c r="Z698" i="3"/>
  <c r="W698" i="3"/>
  <c r="AC698" i="3"/>
  <c r="AH702" i="3"/>
  <c r="N701" i="3"/>
  <c r="M701" i="3"/>
  <c r="AJ696" i="3"/>
  <c r="O700" i="3"/>
  <c r="R700" i="3" s="1"/>
  <c r="Z700" i="3" s="1"/>
  <c r="AE704" i="3"/>
  <c r="AQ704" i="3"/>
  <c r="F705" i="3"/>
  <c r="AB705" i="3" s="1"/>
  <c r="AN704" i="3"/>
  <c r="AO704" i="3" s="1"/>
  <c r="H704" i="3"/>
  <c r="AF703" i="3"/>
  <c r="AG703" i="3"/>
  <c r="L702" i="3"/>
  <c r="U699" i="3" l="1"/>
  <c r="V699" i="3" s="1"/>
  <c r="AD699" i="3" s="1"/>
  <c r="I704" i="3"/>
  <c r="AI704" i="3"/>
  <c r="U698" i="3"/>
  <c r="V698" i="3" s="1"/>
  <c r="AT697" i="3"/>
  <c r="AP697" i="3"/>
  <c r="N702" i="3"/>
  <c r="M702" i="3"/>
  <c r="AP696" i="3"/>
  <c r="AR696" i="3"/>
  <c r="AS696" i="3" s="1"/>
  <c r="AT696" i="3"/>
  <c r="AR697" i="3"/>
  <c r="AS697" i="3" s="1"/>
  <c r="AH703" i="3"/>
  <c r="AJ699" i="3"/>
  <c r="O701" i="3"/>
  <c r="R701" i="3" s="1"/>
  <c r="Z701" i="3" s="1"/>
  <c r="AG704" i="3"/>
  <c r="AF704" i="3"/>
  <c r="L703" i="3"/>
  <c r="H705" i="3"/>
  <c r="AQ705" i="3"/>
  <c r="AE705" i="3"/>
  <c r="AN705" i="3"/>
  <c r="AO705" i="3" s="1"/>
  <c r="F706" i="3"/>
  <c r="AB706" i="3" s="1"/>
  <c r="I705" i="3" l="1"/>
  <c r="AI705" i="3"/>
  <c r="AD698" i="3"/>
  <c r="AJ698" i="3" s="1"/>
  <c r="AH704" i="3"/>
  <c r="M703" i="3"/>
  <c r="N703" i="3"/>
  <c r="L704" i="3"/>
  <c r="AC701" i="3"/>
  <c r="W700" i="3"/>
  <c r="S700" i="3"/>
  <c r="T700" i="3" s="1"/>
  <c r="AC700" i="3"/>
  <c r="AP699" i="3"/>
  <c r="AT699" i="3"/>
  <c r="AG705" i="3"/>
  <c r="AF705" i="3"/>
  <c r="AE706" i="3"/>
  <c r="AQ706" i="3"/>
  <c r="AN706" i="3"/>
  <c r="AO706" i="3" s="1"/>
  <c r="H706" i="3"/>
  <c r="F707" i="3"/>
  <c r="AB707" i="3" s="1"/>
  <c r="W701" i="3"/>
  <c r="O702" i="3"/>
  <c r="R702" i="3" s="1"/>
  <c r="Z702" i="3" s="1"/>
  <c r="I706" i="3" l="1"/>
  <c r="AI706" i="3"/>
  <c r="AR698" i="3"/>
  <c r="AS698" i="3" s="1"/>
  <c r="AT698" i="3"/>
  <c r="AR699" i="3"/>
  <c r="AS699" i="3" s="1"/>
  <c r="AP698" i="3"/>
  <c r="AH705" i="3"/>
  <c r="N704" i="3"/>
  <c r="M704" i="3"/>
  <c r="S701" i="3"/>
  <c r="T701" i="3" s="1"/>
  <c r="AC702" i="3"/>
  <c r="U700" i="3"/>
  <c r="V700" i="3" s="1"/>
  <c r="AD700" i="3" s="1"/>
  <c r="O704" i="3"/>
  <c r="R704" i="3" s="1"/>
  <c r="Z704" i="3" s="1"/>
  <c r="O703" i="3"/>
  <c r="R703" i="3" s="1"/>
  <c r="Z703" i="3" s="1"/>
  <c r="H707" i="3"/>
  <c r="AQ707" i="3"/>
  <c r="F708" i="3"/>
  <c r="AB708" i="3" s="1"/>
  <c r="AN707" i="3"/>
  <c r="AO707" i="3" s="1"/>
  <c r="AE707" i="3"/>
  <c r="AG706" i="3"/>
  <c r="AF706" i="3"/>
  <c r="L705" i="3"/>
  <c r="I707" i="3" l="1"/>
  <c r="AI707" i="3"/>
  <c r="AH706" i="3"/>
  <c r="U701" i="3"/>
  <c r="V701" i="3" s="1"/>
  <c r="N705" i="3"/>
  <c r="M705" i="3"/>
  <c r="AJ700" i="3"/>
  <c r="S702" i="3"/>
  <c r="T702" i="3" s="1"/>
  <c r="W702" i="3"/>
  <c r="L706" i="3"/>
  <c r="AN708" i="3"/>
  <c r="AO708" i="3" s="1"/>
  <c r="AQ708" i="3"/>
  <c r="F709" i="3"/>
  <c r="AB709" i="3" s="1"/>
  <c r="AE708" i="3"/>
  <c r="H708" i="3"/>
  <c r="AG707" i="3"/>
  <c r="AF707" i="3"/>
  <c r="I708" i="3" l="1"/>
  <c r="AI708" i="3"/>
  <c r="AD701" i="3"/>
  <c r="AJ701" i="3" s="1"/>
  <c r="AH707" i="3"/>
  <c r="M706" i="3"/>
  <c r="N706" i="3"/>
  <c r="U702" i="3"/>
  <c r="V702" i="3" s="1"/>
  <c r="AD702" i="3" s="1"/>
  <c r="AT700" i="3"/>
  <c r="AP700" i="3"/>
  <c r="AR700" i="3"/>
  <c r="AS700" i="3" s="1"/>
  <c r="S704" i="3"/>
  <c r="W704" i="3"/>
  <c r="AC704" i="3"/>
  <c r="S703" i="3"/>
  <c r="W703" i="3"/>
  <c r="AC703" i="3"/>
  <c r="AJ702" i="3"/>
  <c r="L707" i="3"/>
  <c r="O705" i="3"/>
  <c r="R705" i="3" s="1"/>
  <c r="Z705" i="3" s="1"/>
  <c r="AF708" i="3"/>
  <c r="AG708" i="3"/>
  <c r="F710" i="3"/>
  <c r="AB710" i="3" s="1"/>
  <c r="AN709" i="3"/>
  <c r="AO709" i="3" s="1"/>
  <c r="AE709" i="3"/>
  <c r="AQ709" i="3"/>
  <c r="H709" i="3"/>
  <c r="I709" i="3" l="1"/>
  <c r="AI709" i="3"/>
  <c r="AT701" i="3"/>
  <c r="AP701" i="3"/>
  <c r="AR701" i="3"/>
  <c r="AS701" i="3" s="1"/>
  <c r="N707" i="3"/>
  <c r="M707" i="3"/>
  <c r="T704" i="3"/>
  <c r="U704" i="3"/>
  <c r="AC705" i="3"/>
  <c r="T703" i="3"/>
  <c r="U703" i="3"/>
  <c r="O706" i="3"/>
  <c r="R706" i="3" s="1"/>
  <c r="Z706" i="3" s="1"/>
  <c r="AP702" i="3"/>
  <c r="AR702" i="3"/>
  <c r="AS702" i="3" s="1"/>
  <c r="AT702" i="3"/>
  <c r="L708" i="3"/>
  <c r="W705" i="3"/>
  <c r="S705" i="3"/>
  <c r="T705" i="3" s="1"/>
  <c r="AG709" i="3"/>
  <c r="AF709" i="3"/>
  <c r="H710" i="3"/>
  <c r="F711" i="3"/>
  <c r="AB711" i="3" s="1"/>
  <c r="AQ710" i="3"/>
  <c r="AE710" i="3"/>
  <c r="AN710" i="3"/>
  <c r="AO710" i="3" s="1"/>
  <c r="AH708" i="3"/>
  <c r="I710" i="3" l="1"/>
  <c r="AI710" i="3"/>
  <c r="N708" i="3"/>
  <c r="M708" i="3"/>
  <c r="V704" i="3"/>
  <c r="V703" i="3"/>
  <c r="AD703" i="3" s="1"/>
  <c r="AC706" i="3"/>
  <c r="S706" i="3"/>
  <c r="T706" i="3" s="1"/>
  <c r="AH709" i="3"/>
  <c r="AF710" i="3"/>
  <c r="AG710" i="3"/>
  <c r="AE711" i="3"/>
  <c r="AN711" i="3"/>
  <c r="AO711" i="3" s="1"/>
  <c r="H711" i="3"/>
  <c r="AQ711" i="3"/>
  <c r="F712" i="3"/>
  <c r="AB712" i="3" s="1"/>
  <c r="L709" i="3"/>
  <c r="U705" i="3"/>
  <c r="V705" i="3" s="1"/>
  <c r="AD705" i="3" s="1"/>
  <c r="O707" i="3"/>
  <c r="R707" i="3" s="1"/>
  <c r="Z707" i="3" s="1"/>
  <c r="I711" i="3" l="1"/>
  <c r="AI711" i="3"/>
  <c r="AD704" i="3"/>
  <c r="AJ704" i="3" s="1"/>
  <c r="L710" i="3"/>
  <c r="N710" i="3" s="1"/>
  <c r="M709" i="3"/>
  <c r="N709" i="3"/>
  <c r="W706" i="3"/>
  <c r="AJ703" i="3"/>
  <c r="S707" i="3"/>
  <c r="T707" i="3" s="1"/>
  <c r="U706" i="3"/>
  <c r="V706" i="3" s="1"/>
  <c r="AD706" i="3" s="1"/>
  <c r="AJ705" i="3"/>
  <c r="AH710" i="3"/>
  <c r="AG711" i="3"/>
  <c r="AF711" i="3"/>
  <c r="AE712" i="3"/>
  <c r="F713" i="3"/>
  <c r="AB713" i="3" s="1"/>
  <c r="H712" i="3"/>
  <c r="AN712" i="3"/>
  <c r="AO712" i="3" s="1"/>
  <c r="AQ712" i="3"/>
  <c r="O708" i="3"/>
  <c r="R708" i="3" s="1"/>
  <c r="Z708" i="3" s="1"/>
  <c r="M710" i="3" l="1"/>
  <c r="I712" i="3"/>
  <c r="AI712" i="3"/>
  <c r="AP704" i="3"/>
  <c r="AT704" i="3"/>
  <c r="AR704" i="3"/>
  <c r="AS704" i="3" s="1"/>
  <c r="AT703" i="3"/>
  <c r="AR703" i="3"/>
  <c r="AS703" i="3" s="1"/>
  <c r="AP703" i="3"/>
  <c r="AJ706" i="3"/>
  <c r="AH711" i="3"/>
  <c r="AC708" i="3"/>
  <c r="W707" i="3"/>
  <c r="AC707" i="3"/>
  <c r="O709" i="3"/>
  <c r="R709" i="3" s="1"/>
  <c r="Z709" i="3" s="1"/>
  <c r="U707" i="3"/>
  <c r="V707" i="3" s="1"/>
  <c r="AD707" i="3" s="1"/>
  <c r="AT705" i="3"/>
  <c r="AP705" i="3"/>
  <c r="AR705" i="3"/>
  <c r="AS705" i="3" s="1"/>
  <c r="AE713" i="3"/>
  <c r="AQ713" i="3"/>
  <c r="AN713" i="3"/>
  <c r="AO713" i="3" s="1"/>
  <c r="H713" i="3"/>
  <c r="F714" i="3"/>
  <c r="AB714" i="3" s="1"/>
  <c r="AG712" i="3"/>
  <c r="AF712" i="3"/>
  <c r="L711" i="3"/>
  <c r="O710" i="3"/>
  <c r="R710" i="3" s="1"/>
  <c r="Z710" i="3" s="1"/>
  <c r="I713" i="3" l="1"/>
  <c r="AI713" i="3"/>
  <c r="AH712" i="3"/>
  <c r="AJ707" i="3"/>
  <c r="AT707" i="3" s="1"/>
  <c r="N711" i="3"/>
  <c r="M711" i="3"/>
  <c r="S708" i="3"/>
  <c r="T708" i="3" s="1"/>
  <c r="W708" i="3"/>
  <c r="AP706" i="3"/>
  <c r="AR706" i="3"/>
  <c r="AS706" i="3" s="1"/>
  <c r="AT706" i="3"/>
  <c r="AC710" i="3"/>
  <c r="AC709" i="3"/>
  <c r="L712" i="3"/>
  <c r="AG713" i="3"/>
  <c r="AF713" i="3"/>
  <c r="W710" i="3"/>
  <c r="S710" i="3"/>
  <c r="T710" i="3" s="1"/>
  <c r="F715" i="3"/>
  <c r="AB715" i="3" s="1"/>
  <c r="AN714" i="3"/>
  <c r="AO714" i="3" s="1"/>
  <c r="AQ714" i="3"/>
  <c r="AE714" i="3"/>
  <c r="H714" i="3"/>
  <c r="I714" i="3" l="1"/>
  <c r="AI714" i="3"/>
  <c r="U708" i="3"/>
  <c r="V708" i="3" s="1"/>
  <c r="N712" i="3"/>
  <c r="M712" i="3"/>
  <c r="AH713" i="3"/>
  <c r="W709" i="3"/>
  <c r="S709" i="3"/>
  <c r="T709" i="3" s="1"/>
  <c r="AP707" i="3"/>
  <c r="AR707" i="3"/>
  <c r="AS707" i="3" s="1"/>
  <c r="O711" i="3"/>
  <c r="R711" i="3" s="1"/>
  <c r="Z711" i="3" s="1"/>
  <c r="L713" i="3"/>
  <c r="U710" i="3"/>
  <c r="V710" i="3" s="1"/>
  <c r="AD710" i="3" s="1"/>
  <c r="AF714" i="3"/>
  <c r="AG714" i="3"/>
  <c r="AQ715" i="3"/>
  <c r="F716" i="3"/>
  <c r="AB716" i="3" s="1"/>
  <c r="H715" i="3"/>
  <c r="AE715" i="3"/>
  <c r="AN715" i="3"/>
  <c r="AO715" i="3" s="1"/>
  <c r="I715" i="3" l="1"/>
  <c r="AI715" i="3"/>
  <c r="AD708" i="3"/>
  <c r="AJ708" i="3" s="1"/>
  <c r="AH714" i="3"/>
  <c r="N713" i="3"/>
  <c r="M713" i="3"/>
  <c r="U709" i="3"/>
  <c r="V709" i="3" s="1"/>
  <c r="AJ710" i="3"/>
  <c r="O712" i="3"/>
  <c r="R712" i="3" s="1"/>
  <c r="Z712" i="3" s="1"/>
  <c r="AF715" i="3"/>
  <c r="AG715" i="3"/>
  <c r="AN716" i="3"/>
  <c r="AO716" i="3" s="1"/>
  <c r="H716" i="3"/>
  <c r="F717" i="3"/>
  <c r="AB717" i="3" s="1"/>
  <c r="AQ716" i="3"/>
  <c r="AE716" i="3"/>
  <c r="L714" i="3"/>
  <c r="I716" i="3" l="1"/>
  <c r="AI716" i="3"/>
  <c r="AT708" i="3"/>
  <c r="AP708" i="3"/>
  <c r="AR708" i="3"/>
  <c r="AS708" i="3" s="1"/>
  <c r="AD709" i="3"/>
  <c r="AJ709" i="3" s="1"/>
  <c r="L715" i="3"/>
  <c r="N715" i="3" s="1"/>
  <c r="N714" i="3"/>
  <c r="M714" i="3"/>
  <c r="O713" i="3"/>
  <c r="R713" i="3" s="1"/>
  <c r="S713" i="3" s="1"/>
  <c r="T713" i="3" s="1"/>
  <c r="AC712" i="3"/>
  <c r="S711" i="3"/>
  <c r="W711" i="3"/>
  <c r="AC711" i="3"/>
  <c r="AT710" i="3"/>
  <c r="AP710" i="3"/>
  <c r="AH715" i="3"/>
  <c r="AG716" i="3"/>
  <c r="AF716" i="3"/>
  <c r="AN717" i="3"/>
  <c r="AO717" i="3" s="1"/>
  <c r="H717" i="3"/>
  <c r="F718" i="3"/>
  <c r="AB718" i="3" s="1"/>
  <c r="AQ717" i="3"/>
  <c r="AE717" i="3"/>
  <c r="S712" i="3"/>
  <c r="T712" i="3" s="1"/>
  <c r="W712" i="3"/>
  <c r="I717" i="3" l="1"/>
  <c r="AI717" i="3"/>
  <c r="AC713" i="3"/>
  <c r="AR709" i="3"/>
  <c r="AS709" i="3" s="1"/>
  <c r="AP709" i="3"/>
  <c r="AT709" i="3"/>
  <c r="AR710" i="3"/>
  <c r="AS710" i="3" s="1"/>
  <c r="W713" i="3"/>
  <c r="Z713" i="3"/>
  <c r="M715" i="3"/>
  <c r="O715" i="3" s="1"/>
  <c r="R715" i="3" s="1"/>
  <c r="Z715" i="3" s="1"/>
  <c r="L716" i="3"/>
  <c r="N716" i="3" s="1"/>
  <c r="T711" i="3"/>
  <c r="U711" i="3"/>
  <c r="AH716" i="3"/>
  <c r="U713" i="3"/>
  <c r="V713" i="3" s="1"/>
  <c r="O714" i="3"/>
  <c r="R714" i="3" s="1"/>
  <c r="Z714" i="3" s="1"/>
  <c r="U712" i="3"/>
  <c r="V712" i="3" s="1"/>
  <c r="AD712" i="3" s="1"/>
  <c r="AG717" i="3"/>
  <c r="AF717" i="3"/>
  <c r="H718" i="3"/>
  <c r="AE718" i="3"/>
  <c r="AQ718" i="3"/>
  <c r="F719" i="3"/>
  <c r="AB719" i="3" s="1"/>
  <c r="AN718" i="3"/>
  <c r="AO718" i="3" s="1"/>
  <c r="I718" i="3" l="1"/>
  <c r="AI718" i="3"/>
  <c r="AD713" i="3"/>
  <c r="AJ713" i="3" s="1"/>
  <c r="M716" i="3"/>
  <c r="O716" i="3" s="1"/>
  <c r="R716" i="3" s="1"/>
  <c r="Z716" i="3" s="1"/>
  <c r="V711" i="3"/>
  <c r="AH717" i="3"/>
  <c r="AJ712" i="3"/>
  <c r="L717" i="3"/>
  <c r="F720" i="3"/>
  <c r="AB720" i="3" s="1"/>
  <c r="AE719" i="3"/>
  <c r="AQ719" i="3"/>
  <c r="AN719" i="3"/>
  <c r="AO719" i="3" s="1"/>
  <c r="H719" i="3"/>
  <c r="AG718" i="3"/>
  <c r="AF718" i="3"/>
  <c r="I719" i="3" l="1"/>
  <c r="AI719" i="3"/>
  <c r="AP713" i="3"/>
  <c r="AT713" i="3"/>
  <c r="AD711" i="3"/>
  <c r="AJ711" i="3" s="1"/>
  <c r="N717" i="3"/>
  <c r="M717" i="3"/>
  <c r="AC716" i="3"/>
  <c r="S715" i="3"/>
  <c r="W715" i="3"/>
  <c r="W714" i="3"/>
  <c r="S714" i="3"/>
  <c r="AC715" i="3"/>
  <c r="AC714" i="3"/>
  <c r="AH718" i="3"/>
  <c r="AP712" i="3"/>
  <c r="AT712" i="3"/>
  <c r="AR713" i="3"/>
  <c r="AS713" i="3" s="1"/>
  <c r="L718" i="3"/>
  <c r="AF719" i="3"/>
  <c r="AG719" i="3"/>
  <c r="H720" i="3"/>
  <c r="AN720" i="3"/>
  <c r="AO720" i="3" s="1"/>
  <c r="AQ720" i="3"/>
  <c r="F721" i="3"/>
  <c r="AB721" i="3" s="1"/>
  <c r="AE720" i="3"/>
  <c r="W716" i="3"/>
  <c r="S716" i="3"/>
  <c r="T716" i="3" s="1"/>
  <c r="I720" i="3" l="1"/>
  <c r="AI720" i="3"/>
  <c r="O717" i="3"/>
  <c r="R717" i="3" s="1"/>
  <c r="Z717" i="3" s="1"/>
  <c r="AT711" i="3"/>
  <c r="AP711" i="3"/>
  <c r="AR711" i="3"/>
  <c r="AS711" i="3" s="1"/>
  <c r="AR712" i="3"/>
  <c r="AS712" i="3" s="1"/>
  <c r="N718" i="3"/>
  <c r="M718" i="3"/>
  <c r="T714" i="3"/>
  <c r="U714" i="3"/>
  <c r="O718" i="3"/>
  <c r="R718" i="3" s="1"/>
  <c r="Z718" i="3" s="1"/>
  <c r="AC717" i="3"/>
  <c r="T715" i="3"/>
  <c r="U715" i="3"/>
  <c r="U716" i="3"/>
  <c r="V716" i="3" s="1"/>
  <c r="AD716" i="3" s="1"/>
  <c r="S717" i="3"/>
  <c r="T717" i="3" s="1"/>
  <c r="W717" i="3"/>
  <c r="H721" i="3"/>
  <c r="AN721" i="3"/>
  <c r="AO721" i="3" s="1"/>
  <c r="F722" i="3"/>
  <c r="AB722" i="3" s="1"/>
  <c r="AE721" i="3"/>
  <c r="AQ721" i="3"/>
  <c r="AG720" i="3"/>
  <c r="AF720" i="3"/>
  <c r="AH719" i="3"/>
  <c r="L719" i="3"/>
  <c r="I721" i="3" l="1"/>
  <c r="AI721" i="3"/>
  <c r="N719" i="3"/>
  <c r="M719" i="3"/>
  <c r="AH720" i="3"/>
  <c r="V714" i="3"/>
  <c r="V715" i="3"/>
  <c r="AD715" i="3" s="1"/>
  <c r="AC718" i="3"/>
  <c r="AJ716" i="3"/>
  <c r="S718" i="3"/>
  <c r="T718" i="3" s="1"/>
  <c r="W718" i="3"/>
  <c r="AE722" i="3"/>
  <c r="H722" i="3"/>
  <c r="F723" i="3"/>
  <c r="AB723" i="3" s="1"/>
  <c r="AN722" i="3"/>
  <c r="AO722" i="3" s="1"/>
  <c r="AQ722" i="3"/>
  <c r="L720" i="3"/>
  <c r="AF721" i="3"/>
  <c r="AG721" i="3"/>
  <c r="U717" i="3"/>
  <c r="V717" i="3" s="1"/>
  <c r="AD717" i="3" s="1"/>
  <c r="I722" i="3" l="1"/>
  <c r="AI722" i="3"/>
  <c r="AD714" i="3"/>
  <c r="AJ714" i="3" s="1"/>
  <c r="N720" i="3"/>
  <c r="M720" i="3"/>
  <c r="O719" i="3"/>
  <c r="R719" i="3" s="1"/>
  <c r="Z719" i="3" s="1"/>
  <c r="AJ715" i="3"/>
  <c r="AP716" i="3"/>
  <c r="AT716" i="3"/>
  <c r="U718" i="3"/>
  <c r="V718" i="3" s="1"/>
  <c r="AD718" i="3" s="1"/>
  <c r="AJ717" i="3"/>
  <c r="AH721" i="3"/>
  <c r="AG722" i="3"/>
  <c r="AF722" i="3"/>
  <c r="H723" i="3"/>
  <c r="AQ723" i="3"/>
  <c r="F724" i="3"/>
  <c r="AB724" i="3" s="1"/>
  <c r="AN723" i="3"/>
  <c r="AO723" i="3" s="1"/>
  <c r="AE723" i="3"/>
  <c r="L721" i="3"/>
  <c r="I723" i="3" l="1"/>
  <c r="AI723" i="3"/>
  <c r="AC719" i="3"/>
  <c r="AT714" i="3"/>
  <c r="AR714" i="3"/>
  <c r="AS714" i="3" s="1"/>
  <c r="AP714" i="3"/>
  <c r="N721" i="3"/>
  <c r="M721" i="3"/>
  <c r="W719" i="3"/>
  <c r="AT715" i="3"/>
  <c r="AR716" i="3"/>
  <c r="AS716" i="3" s="1"/>
  <c r="AP715" i="3"/>
  <c r="AR715" i="3"/>
  <c r="AS715" i="3" s="1"/>
  <c r="S719" i="3"/>
  <c r="T719" i="3" s="1"/>
  <c r="AH722" i="3"/>
  <c r="AR717" i="3"/>
  <c r="AS717" i="3" s="1"/>
  <c r="AP717" i="3"/>
  <c r="AT717" i="3"/>
  <c r="AJ718" i="3"/>
  <c r="AF723" i="3"/>
  <c r="AG723" i="3"/>
  <c r="L722" i="3"/>
  <c r="AQ724" i="3"/>
  <c r="AN724" i="3"/>
  <c r="AO724" i="3" s="1"/>
  <c r="AE724" i="3"/>
  <c r="F725" i="3"/>
  <c r="AB725" i="3" s="1"/>
  <c r="H724" i="3"/>
  <c r="O720" i="3"/>
  <c r="R720" i="3" s="1"/>
  <c r="Z720" i="3" s="1"/>
  <c r="I724" i="3" l="1"/>
  <c r="AI724" i="3"/>
  <c r="N722" i="3"/>
  <c r="M722" i="3"/>
  <c r="U719" i="3"/>
  <c r="V719" i="3" s="1"/>
  <c r="AC720" i="3"/>
  <c r="AR718" i="3"/>
  <c r="AS718" i="3" s="1"/>
  <c r="AP718" i="3"/>
  <c r="AT718" i="3"/>
  <c r="AH723" i="3"/>
  <c r="S720" i="3"/>
  <c r="T720" i="3" s="1"/>
  <c r="W720" i="3"/>
  <c r="AE725" i="3"/>
  <c r="H725" i="3"/>
  <c r="AQ725" i="3"/>
  <c r="F726" i="3"/>
  <c r="AB726" i="3" s="1"/>
  <c r="AN725" i="3"/>
  <c r="AO725" i="3" s="1"/>
  <c r="AF724" i="3"/>
  <c r="AG724" i="3"/>
  <c r="O721" i="3"/>
  <c r="R721" i="3" s="1"/>
  <c r="Z721" i="3" s="1"/>
  <c r="L723" i="3"/>
  <c r="I725" i="3" l="1"/>
  <c r="AI725" i="3"/>
  <c r="AD719" i="3"/>
  <c r="AJ719" i="3" s="1"/>
  <c r="N723" i="3"/>
  <c r="M723" i="3"/>
  <c r="AC721" i="3"/>
  <c r="AH724" i="3"/>
  <c r="L724" i="3"/>
  <c r="O722" i="3"/>
  <c r="R722" i="3" s="1"/>
  <c r="Z722" i="3" s="1"/>
  <c r="AE726" i="3"/>
  <c r="H726" i="3"/>
  <c r="AN726" i="3"/>
  <c r="AO726" i="3" s="1"/>
  <c r="AQ726" i="3"/>
  <c r="F727" i="3"/>
  <c r="AB727" i="3" s="1"/>
  <c r="AF725" i="3"/>
  <c r="AG725" i="3"/>
  <c r="U720" i="3"/>
  <c r="V720" i="3" s="1"/>
  <c r="AD720" i="3" s="1"/>
  <c r="W721" i="3"/>
  <c r="S721" i="3"/>
  <c r="T721" i="3" s="1"/>
  <c r="I726" i="3" l="1"/>
  <c r="AI726" i="3"/>
  <c r="AP719" i="3"/>
  <c r="AT719" i="3"/>
  <c r="AR719" i="3"/>
  <c r="AS719" i="3" s="1"/>
  <c r="N724" i="3"/>
  <c r="M724" i="3"/>
  <c r="AH725" i="3"/>
  <c r="O723" i="3"/>
  <c r="R723" i="3" s="1"/>
  <c r="Z723" i="3" s="1"/>
  <c r="AJ720" i="3"/>
  <c r="L725" i="3"/>
  <c r="AE727" i="3"/>
  <c r="AN727" i="3"/>
  <c r="AO727" i="3" s="1"/>
  <c r="AQ727" i="3"/>
  <c r="F728" i="3"/>
  <c r="AB728" i="3" s="1"/>
  <c r="H727" i="3"/>
  <c r="AG726" i="3"/>
  <c r="AF726" i="3"/>
  <c r="U721" i="3"/>
  <c r="V721" i="3" s="1"/>
  <c r="AD721" i="3" s="1"/>
  <c r="I727" i="3" l="1"/>
  <c r="AI727" i="3"/>
  <c r="O724" i="3"/>
  <c r="R724" i="3" s="1"/>
  <c r="Z724" i="3" s="1"/>
  <c r="M725" i="3"/>
  <c r="N725" i="3"/>
  <c r="AC723" i="3"/>
  <c r="W722" i="3"/>
  <c r="S722" i="3"/>
  <c r="AC722" i="3"/>
  <c r="AC724" i="3"/>
  <c r="AH726" i="3"/>
  <c r="AR720" i="3"/>
  <c r="AS720" i="3" s="1"/>
  <c r="AT720" i="3"/>
  <c r="AP720" i="3"/>
  <c r="AJ721" i="3"/>
  <c r="L726" i="3"/>
  <c r="H728" i="3"/>
  <c r="AN728" i="3"/>
  <c r="AO728" i="3" s="1"/>
  <c r="AE728" i="3"/>
  <c r="AQ728" i="3"/>
  <c r="F729" i="3"/>
  <c r="AB729" i="3" s="1"/>
  <c r="AG727" i="3"/>
  <c r="AF727" i="3"/>
  <c r="I728" i="3" l="1"/>
  <c r="AI728" i="3"/>
  <c r="N726" i="3"/>
  <c r="M726" i="3"/>
  <c r="W724" i="3"/>
  <c r="S724" i="3"/>
  <c r="T724" i="3" s="1"/>
  <c r="AH727" i="3"/>
  <c r="L727" i="3"/>
  <c r="T722" i="3"/>
  <c r="U722" i="3"/>
  <c r="W723" i="3"/>
  <c r="S723" i="3"/>
  <c r="AP721" i="3"/>
  <c r="AR721" i="3"/>
  <c r="AS721" i="3" s="1"/>
  <c r="AT721" i="3"/>
  <c r="O725" i="3"/>
  <c r="R725" i="3" s="1"/>
  <c r="Z725" i="3" s="1"/>
  <c r="F730" i="3"/>
  <c r="AB730" i="3" s="1"/>
  <c r="H729" i="3"/>
  <c r="AN729" i="3"/>
  <c r="AO729" i="3" s="1"/>
  <c r="AE729" i="3"/>
  <c r="AQ729" i="3"/>
  <c r="AF728" i="3"/>
  <c r="AG728" i="3"/>
  <c r="I729" i="3" l="1"/>
  <c r="AI729" i="3"/>
  <c r="U724" i="3"/>
  <c r="V724" i="3" s="1"/>
  <c r="M727" i="3"/>
  <c r="N727" i="3"/>
  <c r="V722" i="3"/>
  <c r="T723" i="3"/>
  <c r="U723" i="3"/>
  <c r="W725" i="3"/>
  <c r="AC725" i="3"/>
  <c r="S725" i="3"/>
  <c r="T725" i="3" s="1"/>
  <c r="L728" i="3"/>
  <c r="AH728" i="3"/>
  <c r="O727" i="3"/>
  <c r="R727" i="3" s="1"/>
  <c r="Z727" i="3" s="1"/>
  <c r="AQ730" i="3"/>
  <c r="AE730" i="3"/>
  <c r="H730" i="3"/>
  <c r="AN730" i="3"/>
  <c r="AO730" i="3" s="1"/>
  <c r="F731" i="3"/>
  <c r="AB731" i="3" s="1"/>
  <c r="AG729" i="3"/>
  <c r="AF729" i="3"/>
  <c r="O726" i="3"/>
  <c r="R726" i="3" s="1"/>
  <c r="Z726" i="3" s="1"/>
  <c r="I730" i="3" l="1"/>
  <c r="AI730" i="3"/>
  <c r="AD722" i="3"/>
  <c r="AJ722" i="3" s="1"/>
  <c r="AD724" i="3"/>
  <c r="AJ724" i="3" s="1"/>
  <c r="V723" i="3"/>
  <c r="AD723" i="3" s="1"/>
  <c r="N728" i="3"/>
  <c r="M728" i="3"/>
  <c r="U725" i="3"/>
  <c r="V725" i="3" s="1"/>
  <c r="AJ723" i="3"/>
  <c r="AC726" i="3"/>
  <c r="S727" i="3"/>
  <c r="T727" i="3" s="1"/>
  <c r="AC727" i="3"/>
  <c r="W727" i="3"/>
  <c r="L729" i="3"/>
  <c r="W726" i="3"/>
  <c r="S726" i="3"/>
  <c r="T726" i="3" s="1"/>
  <c r="AQ731" i="3"/>
  <c r="H731" i="3"/>
  <c r="AN731" i="3"/>
  <c r="AO731" i="3" s="1"/>
  <c r="AE731" i="3"/>
  <c r="F732" i="3"/>
  <c r="AB732" i="3" s="1"/>
  <c r="AG730" i="3"/>
  <c r="AF730" i="3"/>
  <c r="AH729" i="3"/>
  <c r="I731" i="3" l="1"/>
  <c r="AI731" i="3"/>
  <c r="O728" i="3"/>
  <c r="R728" i="3" s="1"/>
  <c r="Z728" i="3" s="1"/>
  <c r="AP724" i="3"/>
  <c r="AT724" i="3"/>
  <c r="AP722" i="3"/>
  <c r="AR722" i="3"/>
  <c r="AS722" i="3" s="1"/>
  <c r="AT722" i="3"/>
  <c r="AD725" i="3"/>
  <c r="AJ725" i="3" s="1"/>
  <c r="N729" i="3"/>
  <c r="M729" i="3"/>
  <c r="AR723" i="3"/>
  <c r="AS723" i="3" s="1"/>
  <c r="AR724" i="3"/>
  <c r="AS724" i="3" s="1"/>
  <c r="AT723" i="3"/>
  <c r="AP723" i="3"/>
  <c r="AC728" i="3"/>
  <c r="AH730" i="3"/>
  <c r="U727" i="3"/>
  <c r="V727" i="3" s="1"/>
  <c r="AD727" i="3" s="1"/>
  <c r="U726" i="3"/>
  <c r="V726" i="3" s="1"/>
  <c r="AD726" i="3" s="1"/>
  <c r="F733" i="3"/>
  <c r="AB733" i="3" s="1"/>
  <c r="AQ732" i="3"/>
  <c r="AE732" i="3"/>
  <c r="H732" i="3"/>
  <c r="AN732" i="3"/>
  <c r="AO732" i="3" s="1"/>
  <c r="L730" i="3"/>
  <c r="AF731" i="3"/>
  <c r="AG731" i="3"/>
  <c r="I732" i="3" l="1"/>
  <c r="AI732" i="3"/>
  <c r="O729" i="3"/>
  <c r="R729" i="3" s="1"/>
  <c r="Z729" i="3" s="1"/>
  <c r="AR725" i="3"/>
  <c r="AS725" i="3" s="1"/>
  <c r="AT725" i="3"/>
  <c r="AP725" i="3"/>
  <c r="M730" i="3"/>
  <c r="N730" i="3"/>
  <c r="S728" i="3"/>
  <c r="T728" i="3" s="1"/>
  <c r="AJ727" i="3"/>
  <c r="W728" i="3"/>
  <c r="AC729" i="3"/>
  <c r="AH731" i="3"/>
  <c r="AJ726" i="3"/>
  <c r="L731" i="3"/>
  <c r="AG732" i="3"/>
  <c r="AF732" i="3"/>
  <c r="W729" i="3"/>
  <c r="S729" i="3"/>
  <c r="T729" i="3" s="1"/>
  <c r="AN733" i="3"/>
  <c r="AO733" i="3" s="1"/>
  <c r="AQ733" i="3"/>
  <c r="AE733" i="3"/>
  <c r="H733" i="3"/>
  <c r="F734" i="3"/>
  <c r="AB734" i="3" s="1"/>
  <c r="I733" i="3" l="1"/>
  <c r="AI733" i="3"/>
  <c r="U728" i="3"/>
  <c r="V728" i="3" s="1"/>
  <c r="AD728" i="3" s="1"/>
  <c r="M731" i="3"/>
  <c r="N731" i="3"/>
  <c r="AT727" i="3"/>
  <c r="AP727" i="3"/>
  <c r="AH732" i="3"/>
  <c r="AP726" i="3"/>
  <c r="AR727" i="3"/>
  <c r="AS727" i="3" s="1"/>
  <c r="AR726" i="3"/>
  <c r="AS726" i="3" s="1"/>
  <c r="AT726" i="3"/>
  <c r="AJ728" i="3"/>
  <c r="U729" i="3"/>
  <c r="V729" i="3" s="1"/>
  <c r="AD729" i="3" s="1"/>
  <c r="AF733" i="3"/>
  <c r="AG733" i="3"/>
  <c r="L732" i="3"/>
  <c r="AQ734" i="3"/>
  <c r="F735" i="3"/>
  <c r="AB735" i="3" s="1"/>
  <c r="AE734" i="3"/>
  <c r="AN734" i="3"/>
  <c r="AO734" i="3" s="1"/>
  <c r="H734" i="3"/>
  <c r="O730" i="3"/>
  <c r="R730" i="3" s="1"/>
  <c r="Z730" i="3" s="1"/>
  <c r="I734" i="3" l="1"/>
  <c r="AI734" i="3"/>
  <c r="M732" i="3"/>
  <c r="N732" i="3"/>
  <c r="AC730" i="3"/>
  <c r="AT728" i="3"/>
  <c r="AR728" i="3"/>
  <c r="AS728" i="3" s="1"/>
  <c r="AP728" i="3"/>
  <c r="AJ729" i="3"/>
  <c r="AH733" i="3"/>
  <c r="H735" i="3"/>
  <c r="F736" i="3"/>
  <c r="AB736" i="3" s="1"/>
  <c r="AE735" i="3"/>
  <c r="AN735" i="3"/>
  <c r="AO735" i="3" s="1"/>
  <c r="AQ735" i="3"/>
  <c r="L733" i="3"/>
  <c r="W730" i="3"/>
  <c r="S730" i="3"/>
  <c r="T730" i="3" s="1"/>
  <c r="AF734" i="3"/>
  <c r="AG734" i="3"/>
  <c r="O731" i="3"/>
  <c r="R731" i="3" s="1"/>
  <c r="Z731" i="3" s="1"/>
  <c r="I735" i="3" l="1"/>
  <c r="AI735" i="3"/>
  <c r="N733" i="3"/>
  <c r="M733" i="3"/>
  <c r="AC731" i="3"/>
  <c r="AR729" i="3"/>
  <c r="AS729" i="3" s="1"/>
  <c r="AT729" i="3"/>
  <c r="AP729" i="3"/>
  <c r="AH734" i="3"/>
  <c r="L734" i="3"/>
  <c r="U730" i="3"/>
  <c r="V730" i="3" s="1"/>
  <c r="AD730" i="3" s="1"/>
  <c r="O732" i="3"/>
  <c r="R732" i="3" s="1"/>
  <c r="Z732" i="3" s="1"/>
  <c r="AE736" i="3"/>
  <c r="AN736" i="3"/>
  <c r="AO736" i="3" s="1"/>
  <c r="F737" i="3"/>
  <c r="AB737" i="3" s="1"/>
  <c r="H736" i="3"/>
  <c r="AQ736" i="3"/>
  <c r="AG735" i="3"/>
  <c r="AF735" i="3"/>
  <c r="I736" i="3" l="1"/>
  <c r="AI736" i="3"/>
  <c r="N734" i="3"/>
  <c r="M734" i="3"/>
  <c r="AH735" i="3"/>
  <c r="S731" i="3"/>
  <c r="T731" i="3" s="1"/>
  <c r="W731" i="3"/>
  <c r="AC732" i="3"/>
  <c r="AJ730" i="3"/>
  <c r="L735" i="3"/>
  <c r="AG736" i="3"/>
  <c r="AF736" i="3"/>
  <c r="AE737" i="3"/>
  <c r="AN737" i="3"/>
  <c r="AO737" i="3" s="1"/>
  <c r="H737" i="3"/>
  <c r="F738" i="3"/>
  <c r="AB738" i="3" s="1"/>
  <c r="AQ737" i="3"/>
  <c r="S732" i="3"/>
  <c r="T732" i="3" s="1"/>
  <c r="O733" i="3"/>
  <c r="R733" i="3" s="1"/>
  <c r="Z733" i="3" s="1"/>
  <c r="I737" i="3" l="1"/>
  <c r="AI737" i="3"/>
  <c r="O734" i="3"/>
  <c r="R734" i="3" s="1"/>
  <c r="Z734" i="3" s="1"/>
  <c r="AH736" i="3"/>
  <c r="U731" i="3"/>
  <c r="V731" i="3" s="1"/>
  <c r="AD731" i="3" s="1"/>
  <c r="AJ731" i="3" s="1"/>
  <c r="N735" i="3"/>
  <c r="M735" i="3"/>
  <c r="W732" i="3"/>
  <c r="AC734" i="3"/>
  <c r="AC733" i="3"/>
  <c r="AP730" i="3"/>
  <c r="AR730" i="3"/>
  <c r="AS730" i="3" s="1"/>
  <c r="AT730" i="3"/>
  <c r="AF737" i="3"/>
  <c r="AG737" i="3"/>
  <c r="W733" i="3"/>
  <c r="S733" i="3"/>
  <c r="T733" i="3" s="1"/>
  <c r="U732" i="3"/>
  <c r="V732" i="3" s="1"/>
  <c r="AD732" i="3" s="1"/>
  <c r="AN738" i="3"/>
  <c r="AO738" i="3" s="1"/>
  <c r="AE738" i="3"/>
  <c r="H738" i="3"/>
  <c r="AQ738" i="3"/>
  <c r="F739" i="3"/>
  <c r="AB739" i="3" s="1"/>
  <c r="L736" i="3"/>
  <c r="W734" i="3"/>
  <c r="S734" i="3"/>
  <c r="T734" i="3" s="1"/>
  <c r="I738" i="3" l="1"/>
  <c r="AI738" i="3"/>
  <c r="N736" i="3"/>
  <c r="M736" i="3"/>
  <c r="AH737" i="3"/>
  <c r="AP731" i="3"/>
  <c r="AR731" i="3"/>
  <c r="AS731" i="3" s="1"/>
  <c r="AT731" i="3"/>
  <c r="AJ732" i="3"/>
  <c r="AF738" i="3"/>
  <c r="AG738" i="3"/>
  <c r="AQ739" i="3"/>
  <c r="AN739" i="3"/>
  <c r="AO739" i="3" s="1"/>
  <c r="F740" i="3"/>
  <c r="AB740" i="3" s="1"/>
  <c r="H739" i="3"/>
  <c r="AE739" i="3"/>
  <c r="U733" i="3"/>
  <c r="V733" i="3" s="1"/>
  <c r="AD733" i="3" s="1"/>
  <c r="L737" i="3"/>
  <c r="U734" i="3"/>
  <c r="V734" i="3" s="1"/>
  <c r="AD734" i="3" s="1"/>
  <c r="O735" i="3"/>
  <c r="R735" i="3" s="1"/>
  <c r="Z735" i="3" s="1"/>
  <c r="I739" i="3" l="1"/>
  <c r="AI739" i="3"/>
  <c r="N737" i="3"/>
  <c r="M737" i="3"/>
  <c r="AC735" i="3"/>
  <c r="O736" i="3"/>
  <c r="R736" i="3" s="1"/>
  <c r="Z736" i="3" s="1"/>
  <c r="AH738" i="3"/>
  <c r="AT732" i="3"/>
  <c r="AP732" i="3"/>
  <c r="AR732" i="3"/>
  <c r="AS732" i="3" s="1"/>
  <c r="AJ734" i="3"/>
  <c r="AJ733" i="3"/>
  <c r="S735" i="3"/>
  <c r="T735" i="3" s="1"/>
  <c r="W735" i="3"/>
  <c r="AF739" i="3"/>
  <c r="AG739" i="3"/>
  <c r="AE740" i="3"/>
  <c r="H740" i="3"/>
  <c r="AQ740" i="3"/>
  <c r="F741" i="3"/>
  <c r="AB741" i="3" s="1"/>
  <c r="AN740" i="3"/>
  <c r="AO740" i="3" s="1"/>
  <c r="L738" i="3"/>
  <c r="I740" i="3" l="1"/>
  <c r="AI740" i="3"/>
  <c r="N738" i="3"/>
  <c r="M738" i="3"/>
  <c r="AH739" i="3"/>
  <c r="AR733" i="3"/>
  <c r="AS733" i="3" s="1"/>
  <c r="AT733" i="3"/>
  <c r="AP733" i="3"/>
  <c r="AT734" i="3"/>
  <c r="AR734" i="3"/>
  <c r="AS734" i="3" s="1"/>
  <c r="AP734" i="3"/>
  <c r="U735" i="3"/>
  <c r="V735" i="3" s="1"/>
  <c r="AD735" i="3" s="1"/>
  <c r="L739" i="3"/>
  <c r="AF740" i="3"/>
  <c r="AG740" i="3"/>
  <c r="O737" i="3"/>
  <c r="R737" i="3" s="1"/>
  <c r="Z737" i="3" s="1"/>
  <c r="AQ741" i="3"/>
  <c r="H741" i="3"/>
  <c r="AN741" i="3"/>
  <c r="AO741" i="3" s="1"/>
  <c r="F742" i="3"/>
  <c r="AB742" i="3" s="1"/>
  <c r="AE741" i="3"/>
  <c r="I741" i="3" l="1"/>
  <c r="AI741" i="3"/>
  <c r="AH740" i="3"/>
  <c r="N739" i="3"/>
  <c r="M739" i="3"/>
  <c r="W736" i="3"/>
  <c r="S736" i="3"/>
  <c r="AC736" i="3"/>
  <c r="AC737" i="3"/>
  <c r="AJ735" i="3"/>
  <c r="O738" i="3"/>
  <c r="R738" i="3" s="1"/>
  <c r="Z738" i="3" s="1"/>
  <c r="S737" i="3"/>
  <c r="T737" i="3" s="1"/>
  <c r="W737" i="3"/>
  <c r="AF741" i="3"/>
  <c r="AG741" i="3"/>
  <c r="AN742" i="3"/>
  <c r="AO742" i="3" s="1"/>
  <c r="H742" i="3"/>
  <c r="AE742" i="3"/>
  <c r="AQ742" i="3"/>
  <c r="F743" i="3"/>
  <c r="AB743" i="3" s="1"/>
  <c r="L740" i="3"/>
  <c r="I742" i="3" l="1"/>
  <c r="AI742" i="3"/>
  <c r="L741" i="3"/>
  <c r="N740" i="3"/>
  <c r="M740" i="3"/>
  <c r="O739" i="3"/>
  <c r="R739" i="3" s="1"/>
  <c r="Z739" i="3" s="1"/>
  <c r="AH741" i="3"/>
  <c r="T736" i="3"/>
  <c r="U736" i="3"/>
  <c r="AC739" i="3"/>
  <c r="AP735" i="3"/>
  <c r="AR735" i="3"/>
  <c r="AS735" i="3" s="1"/>
  <c r="AT735" i="3"/>
  <c r="U737" i="3"/>
  <c r="V737" i="3" s="1"/>
  <c r="AD737" i="3" s="1"/>
  <c r="AE743" i="3"/>
  <c r="H743" i="3"/>
  <c r="F744" i="3"/>
  <c r="AB744" i="3" s="1"/>
  <c r="AN743" i="3"/>
  <c r="AO743" i="3" s="1"/>
  <c r="AQ743" i="3"/>
  <c r="AG742" i="3"/>
  <c r="AF742" i="3"/>
  <c r="I743" i="3" l="1"/>
  <c r="AI743" i="3"/>
  <c r="V736" i="3"/>
  <c r="AD736" i="3" s="1"/>
  <c r="N741" i="3"/>
  <c r="M741" i="3"/>
  <c r="S739" i="3"/>
  <c r="T739" i="3" s="1"/>
  <c r="W739" i="3"/>
  <c r="AH742" i="3"/>
  <c r="AJ736" i="3"/>
  <c r="W738" i="3"/>
  <c r="S738" i="3"/>
  <c r="AC738" i="3"/>
  <c r="AJ737" i="3"/>
  <c r="AF743" i="3"/>
  <c r="AG743" i="3"/>
  <c r="U739" i="3"/>
  <c r="V739" i="3" s="1"/>
  <c r="AD739" i="3" s="1"/>
  <c r="L742" i="3"/>
  <c r="AE744" i="3"/>
  <c r="F745" i="3"/>
  <c r="AB745" i="3" s="1"/>
  <c r="AN744" i="3"/>
  <c r="AO744" i="3" s="1"/>
  <c r="AQ744" i="3"/>
  <c r="H744" i="3"/>
  <c r="O740" i="3"/>
  <c r="R740" i="3" s="1"/>
  <c r="Z740" i="3" s="1"/>
  <c r="I744" i="3" l="1"/>
  <c r="AI744" i="3"/>
  <c r="N742" i="3"/>
  <c r="M742" i="3"/>
  <c r="AT736" i="3"/>
  <c r="AP736" i="3"/>
  <c r="AR736" i="3"/>
  <c r="AS736" i="3" s="1"/>
  <c r="S740" i="3"/>
  <c r="T740" i="3" s="1"/>
  <c r="T738" i="3"/>
  <c r="U738" i="3"/>
  <c r="AT737" i="3"/>
  <c r="AR737" i="3"/>
  <c r="AS737" i="3" s="1"/>
  <c r="AP737" i="3"/>
  <c r="AJ739" i="3"/>
  <c r="AH743" i="3"/>
  <c r="H745" i="3"/>
  <c r="AN745" i="3"/>
  <c r="AO745" i="3" s="1"/>
  <c r="F746" i="3"/>
  <c r="AB746" i="3" s="1"/>
  <c r="AQ745" i="3"/>
  <c r="AE745" i="3"/>
  <c r="L743" i="3"/>
  <c r="O741" i="3"/>
  <c r="R741" i="3" s="1"/>
  <c r="Z741" i="3" s="1"/>
  <c r="AF744" i="3"/>
  <c r="AG744" i="3"/>
  <c r="I745" i="3" l="1"/>
  <c r="AI745" i="3"/>
  <c r="N743" i="3"/>
  <c r="M743" i="3"/>
  <c r="V738" i="3"/>
  <c r="AD738" i="3" s="1"/>
  <c r="AJ738" i="3" s="1"/>
  <c r="W740" i="3"/>
  <c r="AC741" i="3"/>
  <c r="AC740" i="3"/>
  <c r="L744" i="3"/>
  <c r="AP739" i="3"/>
  <c r="AT739" i="3"/>
  <c r="AH744" i="3"/>
  <c r="W741" i="3"/>
  <c r="S741" i="3"/>
  <c r="T741" i="3" s="1"/>
  <c r="O742" i="3"/>
  <c r="R742" i="3" s="1"/>
  <c r="Z742" i="3" s="1"/>
  <c r="AQ746" i="3"/>
  <c r="AE746" i="3"/>
  <c r="H746" i="3"/>
  <c r="AN746" i="3"/>
  <c r="AO746" i="3" s="1"/>
  <c r="F747" i="3"/>
  <c r="AB747" i="3" s="1"/>
  <c r="U740" i="3"/>
  <c r="V740" i="3" s="1"/>
  <c r="AF745" i="3"/>
  <c r="AG745" i="3"/>
  <c r="AD740" i="3" l="1"/>
  <c r="I746" i="3"/>
  <c r="AI746" i="3"/>
  <c r="N744" i="3"/>
  <c r="M744" i="3"/>
  <c r="AT738" i="3"/>
  <c r="AP738" i="3"/>
  <c r="AR738" i="3"/>
  <c r="AS738" i="3" s="1"/>
  <c r="AR739" i="3"/>
  <c r="AS739" i="3" s="1"/>
  <c r="AJ740" i="3"/>
  <c r="AC742" i="3"/>
  <c r="AH745" i="3"/>
  <c r="O743" i="3"/>
  <c r="R743" i="3" s="1"/>
  <c r="Z743" i="3" s="1"/>
  <c r="F748" i="3"/>
  <c r="AB748" i="3" s="1"/>
  <c r="AE747" i="3"/>
  <c r="AQ747" i="3"/>
  <c r="H747" i="3"/>
  <c r="AN747" i="3"/>
  <c r="AO747" i="3" s="1"/>
  <c r="AG746" i="3"/>
  <c r="AF746" i="3"/>
  <c r="U741" i="3"/>
  <c r="V741" i="3" s="1"/>
  <c r="AD741" i="3" s="1"/>
  <c r="L745" i="3"/>
  <c r="I747" i="3" l="1"/>
  <c r="AI747" i="3"/>
  <c r="O744" i="3"/>
  <c r="R744" i="3" s="1"/>
  <c r="Z744" i="3" s="1"/>
  <c r="M745" i="3"/>
  <c r="N745" i="3"/>
  <c r="S742" i="3"/>
  <c r="T742" i="3" s="1"/>
  <c r="W742" i="3"/>
  <c r="W744" i="3"/>
  <c r="S744" i="3"/>
  <c r="T744" i="3" s="1"/>
  <c r="AC743" i="3"/>
  <c r="AC744" i="3"/>
  <c r="AH746" i="3"/>
  <c r="AT740" i="3"/>
  <c r="AR740" i="3"/>
  <c r="AS740" i="3" s="1"/>
  <c r="AP740" i="3"/>
  <c r="AJ741" i="3"/>
  <c r="U742" i="3"/>
  <c r="V742" i="3" s="1"/>
  <c r="AD742" i="3" s="1"/>
  <c r="L746" i="3"/>
  <c r="AF747" i="3"/>
  <c r="AG747" i="3"/>
  <c r="F749" i="3"/>
  <c r="AB749" i="3" s="1"/>
  <c r="AE748" i="3"/>
  <c r="AN748" i="3"/>
  <c r="AO748" i="3" s="1"/>
  <c r="AQ748" i="3"/>
  <c r="H748" i="3"/>
  <c r="S743" i="3"/>
  <c r="T743" i="3" s="1"/>
  <c r="W743" i="3"/>
  <c r="I748" i="3" l="1"/>
  <c r="AI748" i="3"/>
  <c r="U744" i="3"/>
  <c r="V744" i="3" s="1"/>
  <c r="N746" i="3"/>
  <c r="M746" i="3"/>
  <c r="AH747" i="3"/>
  <c r="L747" i="3"/>
  <c r="U743" i="3"/>
  <c r="V743" i="3" s="1"/>
  <c r="AR741" i="3"/>
  <c r="AS741" i="3" s="1"/>
  <c r="AP741" i="3"/>
  <c r="AT741" i="3"/>
  <c r="AJ742" i="3"/>
  <c r="AE749" i="3"/>
  <c r="AN749" i="3"/>
  <c r="AO749" i="3" s="1"/>
  <c r="AQ749" i="3"/>
  <c r="F750" i="3"/>
  <c r="AB750" i="3" s="1"/>
  <c r="H749" i="3"/>
  <c r="AF748" i="3"/>
  <c r="AG748" i="3"/>
  <c r="O745" i="3"/>
  <c r="R745" i="3" s="1"/>
  <c r="Z745" i="3" s="1"/>
  <c r="I749" i="3" l="1"/>
  <c r="AI749" i="3"/>
  <c r="AD743" i="3"/>
  <c r="AJ743" i="3" s="1"/>
  <c r="AD744" i="3"/>
  <c r="AJ744" i="3" s="1"/>
  <c r="N747" i="3"/>
  <c r="M747" i="3"/>
  <c r="AC745" i="3"/>
  <c r="AR742" i="3"/>
  <c r="AS742" i="3" s="1"/>
  <c r="AT742" i="3"/>
  <c r="AP742" i="3"/>
  <c r="AH748" i="3"/>
  <c r="AG749" i="3"/>
  <c r="AF749" i="3"/>
  <c r="O746" i="3"/>
  <c r="R746" i="3" s="1"/>
  <c r="Z746" i="3" s="1"/>
  <c r="AQ750" i="3"/>
  <c r="AN750" i="3"/>
  <c r="AO750" i="3" s="1"/>
  <c r="AE750" i="3"/>
  <c r="F751" i="3"/>
  <c r="AB751" i="3" s="1"/>
  <c r="H750" i="3"/>
  <c r="W745" i="3"/>
  <c r="S745" i="3"/>
  <c r="T745" i="3" s="1"/>
  <c r="L748" i="3"/>
  <c r="I750" i="3" l="1"/>
  <c r="AI750" i="3"/>
  <c r="AT744" i="3"/>
  <c r="AR744" i="3"/>
  <c r="AS744" i="3" s="1"/>
  <c r="AP744" i="3"/>
  <c r="AR743" i="3"/>
  <c r="AS743" i="3" s="1"/>
  <c r="AT743" i="3"/>
  <c r="AP743" i="3"/>
  <c r="AH749" i="3"/>
  <c r="O747" i="3"/>
  <c r="R747" i="3" s="1"/>
  <c r="Z747" i="3" s="1"/>
  <c r="N748" i="3"/>
  <c r="M748" i="3"/>
  <c r="AC746" i="3"/>
  <c r="S747" i="3"/>
  <c r="T747" i="3" s="1"/>
  <c r="AC747" i="3"/>
  <c r="W747" i="3"/>
  <c r="U745" i="3"/>
  <c r="V745" i="3" s="1"/>
  <c r="AD745" i="3" s="1"/>
  <c r="S746" i="3"/>
  <c r="T746" i="3" s="1"/>
  <c r="W746" i="3"/>
  <c r="AG750" i="3"/>
  <c r="AF750" i="3"/>
  <c r="AQ751" i="3"/>
  <c r="AE751" i="3"/>
  <c r="F752" i="3"/>
  <c r="AB752" i="3" s="1"/>
  <c r="AN751" i="3"/>
  <c r="AO751" i="3" s="1"/>
  <c r="H751" i="3"/>
  <c r="L749" i="3"/>
  <c r="I751" i="3" l="1"/>
  <c r="AI751" i="3"/>
  <c r="U747" i="3"/>
  <c r="V747" i="3" s="1"/>
  <c r="AH750" i="3"/>
  <c r="N749" i="3"/>
  <c r="M749" i="3"/>
  <c r="AJ745" i="3"/>
  <c r="AF751" i="3"/>
  <c r="AG751" i="3"/>
  <c r="AQ752" i="3"/>
  <c r="AE752" i="3"/>
  <c r="F753" i="3"/>
  <c r="AB753" i="3" s="1"/>
  <c r="AN752" i="3"/>
  <c r="AO752" i="3" s="1"/>
  <c r="H752" i="3"/>
  <c r="L750" i="3"/>
  <c r="U746" i="3"/>
  <c r="V746" i="3" s="1"/>
  <c r="AD746" i="3" s="1"/>
  <c r="O748" i="3"/>
  <c r="R748" i="3" s="1"/>
  <c r="Z748" i="3" s="1"/>
  <c r="I752" i="3" l="1"/>
  <c r="AI752" i="3"/>
  <c r="AD747" i="3"/>
  <c r="AJ747" i="3" s="1"/>
  <c r="N750" i="3"/>
  <c r="M750" i="3"/>
  <c r="AC748" i="3"/>
  <c r="L751" i="3"/>
  <c r="AH751" i="3"/>
  <c r="AR745" i="3"/>
  <c r="AS745" i="3" s="1"/>
  <c r="AT745" i="3"/>
  <c r="AP745" i="3"/>
  <c r="AJ746" i="3"/>
  <c r="AF752" i="3"/>
  <c r="AG752" i="3"/>
  <c r="AN753" i="3"/>
  <c r="AO753" i="3" s="1"/>
  <c r="AQ753" i="3"/>
  <c r="AE753" i="3"/>
  <c r="F754" i="3"/>
  <c r="AB754" i="3" s="1"/>
  <c r="H753" i="3"/>
  <c r="O749" i="3"/>
  <c r="R749" i="3" s="1"/>
  <c r="Z749" i="3" s="1"/>
  <c r="S748" i="3"/>
  <c r="T748" i="3" s="1"/>
  <c r="W748" i="3"/>
  <c r="I753" i="3" l="1"/>
  <c r="AI753" i="3"/>
  <c r="AP747" i="3"/>
  <c r="AT747" i="3"/>
  <c r="N751" i="3"/>
  <c r="M751" i="3"/>
  <c r="AC749" i="3"/>
  <c r="L752" i="3"/>
  <c r="AP746" i="3"/>
  <c r="AT746" i="3"/>
  <c r="AR747" i="3"/>
  <c r="AS747" i="3" s="1"/>
  <c r="AR746" i="3"/>
  <c r="AS746" i="3" s="1"/>
  <c r="O750" i="3"/>
  <c r="R750" i="3" s="1"/>
  <c r="Z750" i="3" s="1"/>
  <c r="U748" i="3"/>
  <c r="V748" i="3" s="1"/>
  <c r="AD748" i="3" s="1"/>
  <c r="S749" i="3"/>
  <c r="T749" i="3" s="1"/>
  <c r="W749" i="3"/>
  <c r="AF753" i="3"/>
  <c r="AG753" i="3"/>
  <c r="AE754" i="3"/>
  <c r="AN754" i="3"/>
  <c r="AO754" i="3" s="1"/>
  <c r="F755" i="3"/>
  <c r="AB755" i="3" s="1"/>
  <c r="AQ754" i="3"/>
  <c r="H754" i="3"/>
  <c r="AH752" i="3"/>
  <c r="I754" i="3" l="1"/>
  <c r="AI754" i="3"/>
  <c r="O751" i="3"/>
  <c r="R751" i="3" s="1"/>
  <c r="Z751" i="3" s="1"/>
  <c r="N752" i="3"/>
  <c r="M752" i="3"/>
  <c r="AC751" i="3"/>
  <c r="AJ748" i="3"/>
  <c r="AH753" i="3"/>
  <c r="U749" i="3"/>
  <c r="V749" i="3" s="1"/>
  <c r="AD749" i="3" s="1"/>
  <c r="L753" i="3"/>
  <c r="W751" i="3"/>
  <c r="S751" i="3"/>
  <c r="T751" i="3" s="1"/>
  <c r="AG754" i="3"/>
  <c r="AF754" i="3"/>
  <c r="AQ755" i="3"/>
  <c r="F756" i="3"/>
  <c r="AB756" i="3" s="1"/>
  <c r="AN755" i="3"/>
  <c r="AO755" i="3" s="1"/>
  <c r="AE755" i="3"/>
  <c r="H755" i="3"/>
  <c r="I755" i="3" l="1"/>
  <c r="AI755" i="3"/>
  <c r="O752" i="3"/>
  <c r="R752" i="3" s="1"/>
  <c r="Z752" i="3" s="1"/>
  <c r="M753" i="3"/>
  <c r="N753" i="3"/>
  <c r="S750" i="3"/>
  <c r="W750" i="3"/>
  <c r="AC750" i="3"/>
  <c r="AH754" i="3"/>
  <c r="AP748" i="3"/>
  <c r="AT748" i="3"/>
  <c r="AR748" i="3"/>
  <c r="AS748" i="3" s="1"/>
  <c r="AJ749" i="3"/>
  <c r="AN756" i="3"/>
  <c r="AO756" i="3" s="1"/>
  <c r="AQ756" i="3"/>
  <c r="F757" i="3"/>
  <c r="AB757" i="3" s="1"/>
  <c r="AE756" i="3"/>
  <c r="H756" i="3"/>
  <c r="L754" i="3"/>
  <c r="U751" i="3"/>
  <c r="V751" i="3" s="1"/>
  <c r="AD751" i="3" s="1"/>
  <c r="AF755" i="3"/>
  <c r="AG755" i="3"/>
  <c r="I756" i="3" l="1"/>
  <c r="AI756" i="3"/>
  <c r="N754" i="3"/>
  <c r="M754" i="3"/>
  <c r="S752" i="3"/>
  <c r="W752" i="3"/>
  <c r="T750" i="3"/>
  <c r="U750" i="3"/>
  <c r="AC752" i="3"/>
  <c r="AT749" i="3"/>
  <c r="AR749" i="3"/>
  <c r="AS749" i="3" s="1"/>
  <c r="AP749" i="3"/>
  <c r="AJ751" i="3"/>
  <c r="L755" i="3"/>
  <c r="O753" i="3"/>
  <c r="R753" i="3" s="1"/>
  <c r="Z753" i="3" s="1"/>
  <c r="AG756" i="3"/>
  <c r="AF756" i="3"/>
  <c r="AH755" i="3"/>
  <c r="AQ757" i="3"/>
  <c r="AE757" i="3"/>
  <c r="AN757" i="3"/>
  <c r="AO757" i="3" s="1"/>
  <c r="F758" i="3"/>
  <c r="AB758" i="3" s="1"/>
  <c r="H757" i="3"/>
  <c r="I757" i="3" l="1"/>
  <c r="AI757" i="3"/>
  <c r="V750" i="3"/>
  <c r="AD750" i="3" s="1"/>
  <c r="M755" i="3"/>
  <c r="N755" i="3"/>
  <c r="O754" i="3"/>
  <c r="R754" i="3" s="1"/>
  <c r="AH756" i="3"/>
  <c r="AJ750" i="3"/>
  <c r="AC753" i="3"/>
  <c r="T752" i="3"/>
  <c r="U752" i="3"/>
  <c r="AP751" i="3"/>
  <c r="AT751" i="3"/>
  <c r="O755" i="3"/>
  <c r="R755" i="3" s="1"/>
  <c r="Z755" i="3" s="1"/>
  <c r="L756" i="3"/>
  <c r="AQ758" i="3"/>
  <c r="F759" i="3"/>
  <c r="AB759" i="3" s="1"/>
  <c r="AE758" i="3"/>
  <c r="AN758" i="3"/>
  <c r="AO758" i="3" s="1"/>
  <c r="H758" i="3"/>
  <c r="AF757" i="3"/>
  <c r="AG757" i="3"/>
  <c r="I758" i="3" l="1"/>
  <c r="AI758" i="3"/>
  <c r="S754" i="3"/>
  <c r="T754" i="3" s="1"/>
  <c r="Z754" i="3"/>
  <c r="N756" i="3"/>
  <c r="M756" i="3"/>
  <c r="O756" i="3" s="1"/>
  <c r="R756" i="3" s="1"/>
  <c r="Z756" i="3" s="1"/>
  <c r="S753" i="3"/>
  <c r="T753" i="3" s="1"/>
  <c r="W753" i="3"/>
  <c r="AP750" i="3"/>
  <c r="AT750" i="3"/>
  <c r="AR750" i="3"/>
  <c r="AS750" i="3" s="1"/>
  <c r="AR751" i="3"/>
  <c r="AS751" i="3" s="1"/>
  <c r="W754" i="3"/>
  <c r="AC754" i="3"/>
  <c r="AC755" i="3"/>
  <c r="V752" i="3"/>
  <c r="AD752" i="3" s="1"/>
  <c r="AH757" i="3"/>
  <c r="U754" i="3"/>
  <c r="V754" i="3" s="1"/>
  <c r="AD754" i="3" s="1"/>
  <c r="U753" i="3"/>
  <c r="V753" i="3" s="1"/>
  <c r="AD753" i="3" s="1"/>
  <c r="L757" i="3"/>
  <c r="AG758" i="3"/>
  <c r="AF758" i="3"/>
  <c r="AH758" i="3" s="1"/>
  <c r="AN759" i="3"/>
  <c r="AO759" i="3" s="1"/>
  <c r="AE759" i="3"/>
  <c r="F760" i="3"/>
  <c r="AB760" i="3" s="1"/>
  <c r="AQ759" i="3"/>
  <c r="H759" i="3"/>
  <c r="I759" i="3" l="1"/>
  <c r="AI759" i="3"/>
  <c r="AJ754" i="3"/>
  <c r="N757" i="3"/>
  <c r="M757" i="3"/>
  <c r="W755" i="3"/>
  <c r="S755" i="3"/>
  <c r="T755" i="3" s="1"/>
  <c r="AJ752" i="3"/>
  <c r="AC756" i="3"/>
  <c r="L758" i="3"/>
  <c r="AJ753" i="3"/>
  <c r="AG759" i="3"/>
  <c r="AF759" i="3"/>
  <c r="AQ760" i="3"/>
  <c r="AE760" i="3"/>
  <c r="AN760" i="3"/>
  <c r="AO760" i="3" s="1"/>
  <c r="F761" i="3"/>
  <c r="AB761" i="3" s="1"/>
  <c r="H760" i="3"/>
  <c r="S756" i="3"/>
  <c r="T756" i="3" s="1"/>
  <c r="W756" i="3"/>
  <c r="I760" i="3" l="1"/>
  <c r="AI760" i="3"/>
  <c r="AH759" i="3"/>
  <c r="N758" i="3"/>
  <c r="M758" i="3"/>
  <c r="U755" i="3"/>
  <c r="V755" i="3" s="1"/>
  <c r="AP752" i="3"/>
  <c r="AT752" i="3"/>
  <c r="AR752" i="3"/>
  <c r="AS752" i="3" s="1"/>
  <c r="AP753" i="3"/>
  <c r="AR753" i="3"/>
  <c r="AS753" i="3" s="1"/>
  <c r="AT753" i="3"/>
  <c r="AP754" i="3"/>
  <c r="AT754" i="3"/>
  <c r="AR754" i="3"/>
  <c r="AS754" i="3" s="1"/>
  <c r="AG760" i="3"/>
  <c r="AF760" i="3"/>
  <c r="U756" i="3"/>
  <c r="V756" i="3" s="1"/>
  <c r="AD756" i="3" s="1"/>
  <c r="AQ761" i="3"/>
  <c r="F762" i="3"/>
  <c r="AB762" i="3" s="1"/>
  <c r="AN761" i="3"/>
  <c r="AO761" i="3" s="1"/>
  <c r="AE761" i="3"/>
  <c r="H761" i="3"/>
  <c r="O757" i="3"/>
  <c r="R757" i="3" s="1"/>
  <c r="Z757" i="3" s="1"/>
  <c r="L759" i="3"/>
  <c r="I761" i="3" l="1"/>
  <c r="AI761" i="3"/>
  <c r="AD755" i="3"/>
  <c r="AJ755" i="3" s="1"/>
  <c r="AH760" i="3"/>
  <c r="N759" i="3"/>
  <c r="M759" i="3"/>
  <c r="O758" i="3"/>
  <c r="R758" i="3" s="1"/>
  <c r="Z758" i="3" s="1"/>
  <c r="AC757" i="3"/>
  <c r="AJ756" i="3"/>
  <c r="W757" i="3"/>
  <c r="S757" i="3"/>
  <c r="T757" i="3" s="1"/>
  <c r="AF761" i="3"/>
  <c r="AG761" i="3"/>
  <c r="F763" i="3"/>
  <c r="AB763" i="3" s="1"/>
  <c r="AN762" i="3"/>
  <c r="AO762" i="3" s="1"/>
  <c r="AE762" i="3"/>
  <c r="AQ762" i="3"/>
  <c r="H762" i="3"/>
  <c r="L760" i="3"/>
  <c r="I762" i="3" l="1"/>
  <c r="AI762" i="3"/>
  <c r="AT755" i="3"/>
  <c r="AP755" i="3"/>
  <c r="AR755" i="3"/>
  <c r="AS755" i="3" s="1"/>
  <c r="AH761" i="3"/>
  <c r="M760" i="3"/>
  <c r="N760" i="3"/>
  <c r="AR756" i="3"/>
  <c r="AS756" i="3" s="1"/>
  <c r="AP756" i="3"/>
  <c r="AT756" i="3"/>
  <c r="O759" i="3"/>
  <c r="R759" i="3" s="1"/>
  <c r="Z759" i="3" s="1"/>
  <c r="AN763" i="3"/>
  <c r="AO763" i="3" s="1"/>
  <c r="AQ763" i="3"/>
  <c r="AE763" i="3"/>
  <c r="F764" i="3"/>
  <c r="AB764" i="3" s="1"/>
  <c r="H763" i="3"/>
  <c r="L761" i="3"/>
  <c r="U757" i="3"/>
  <c r="V757" i="3" s="1"/>
  <c r="AD757" i="3" s="1"/>
  <c r="AF762" i="3"/>
  <c r="AG762" i="3"/>
  <c r="I763" i="3" l="1"/>
  <c r="AI763" i="3"/>
  <c r="N761" i="3"/>
  <c r="M761" i="3"/>
  <c r="W758" i="3"/>
  <c r="S758" i="3"/>
  <c r="AC758" i="3"/>
  <c r="AJ757" i="3"/>
  <c r="AH762" i="3"/>
  <c r="O760" i="3"/>
  <c r="R760" i="3" s="1"/>
  <c r="Z760" i="3" s="1"/>
  <c r="AG763" i="3"/>
  <c r="AF763" i="3"/>
  <c r="AQ764" i="3"/>
  <c r="AE764" i="3"/>
  <c r="F765" i="3"/>
  <c r="AB765" i="3" s="1"/>
  <c r="AN764" i="3"/>
  <c r="AO764" i="3" s="1"/>
  <c r="H764" i="3"/>
  <c r="L762" i="3"/>
  <c r="I764" i="3" l="1"/>
  <c r="AI764" i="3"/>
  <c r="AH763" i="3"/>
  <c r="N762" i="3"/>
  <c r="M762" i="3"/>
  <c r="S759" i="3"/>
  <c r="W759" i="3"/>
  <c r="AC759" i="3"/>
  <c r="AC760" i="3"/>
  <c r="T758" i="3"/>
  <c r="U758" i="3"/>
  <c r="AR757" i="3"/>
  <c r="AS757" i="3" s="1"/>
  <c r="AT757" i="3"/>
  <c r="AP757" i="3"/>
  <c r="AF764" i="3"/>
  <c r="AG764" i="3"/>
  <c r="AQ765" i="3"/>
  <c r="F766" i="3"/>
  <c r="AB766" i="3" s="1"/>
  <c r="AE765" i="3"/>
  <c r="AN765" i="3"/>
  <c r="AO765" i="3" s="1"/>
  <c r="H765" i="3"/>
  <c r="L763" i="3"/>
  <c r="O761" i="3"/>
  <c r="R761" i="3" s="1"/>
  <c r="Z761" i="3" s="1"/>
  <c r="I765" i="3" l="1"/>
  <c r="AI765" i="3"/>
  <c r="N763" i="3"/>
  <c r="M763" i="3"/>
  <c r="S760" i="3"/>
  <c r="T760" i="3" s="1"/>
  <c r="W760" i="3"/>
  <c r="V758" i="3"/>
  <c r="AC761" i="3"/>
  <c r="O762" i="3"/>
  <c r="R762" i="3" s="1"/>
  <c r="Z762" i="3" s="1"/>
  <c r="T759" i="3"/>
  <c r="U759" i="3"/>
  <c r="AH764" i="3"/>
  <c r="AN766" i="3"/>
  <c r="AO766" i="3" s="1"/>
  <c r="AE766" i="3"/>
  <c r="AQ766" i="3"/>
  <c r="F767" i="3"/>
  <c r="AB767" i="3" s="1"/>
  <c r="H766" i="3"/>
  <c r="L764" i="3"/>
  <c r="W761" i="3"/>
  <c r="S761" i="3"/>
  <c r="T761" i="3" s="1"/>
  <c r="AF765" i="3"/>
  <c r="AG765" i="3"/>
  <c r="I766" i="3" l="1"/>
  <c r="AI766" i="3"/>
  <c r="U760" i="3"/>
  <c r="V760" i="3" s="1"/>
  <c r="AD760" i="3" s="1"/>
  <c r="AJ760" i="3" s="1"/>
  <c r="AD758" i="3"/>
  <c r="AJ758" i="3" s="1"/>
  <c r="N764" i="3"/>
  <c r="M764" i="3"/>
  <c r="V759" i="3"/>
  <c r="AD759" i="3" s="1"/>
  <c r="AJ759" i="3" s="1"/>
  <c r="O763" i="3"/>
  <c r="R763" i="3" s="1"/>
  <c r="Z763" i="3" s="1"/>
  <c r="AH765" i="3"/>
  <c r="AF766" i="3"/>
  <c r="AG766" i="3"/>
  <c r="U761" i="3"/>
  <c r="V761" i="3" s="1"/>
  <c r="AD761" i="3" s="1"/>
  <c r="AN767" i="3"/>
  <c r="AO767" i="3" s="1"/>
  <c r="AE767" i="3"/>
  <c r="F768" i="3"/>
  <c r="AB768" i="3" s="1"/>
  <c r="AQ767" i="3"/>
  <c r="H767" i="3"/>
  <c r="L765" i="3"/>
  <c r="I767" i="3" l="1"/>
  <c r="AI767" i="3"/>
  <c r="AT758" i="3"/>
  <c r="AR758" i="3"/>
  <c r="AS758" i="3" s="1"/>
  <c r="AP758" i="3"/>
  <c r="AH766" i="3"/>
  <c r="M765" i="3"/>
  <c r="N765" i="3"/>
  <c r="AR759" i="3"/>
  <c r="AS759" i="3" s="1"/>
  <c r="AP759" i="3"/>
  <c r="AT759" i="3"/>
  <c r="W762" i="3"/>
  <c r="S762" i="3"/>
  <c r="AC762" i="3"/>
  <c r="AT760" i="3"/>
  <c r="AP760" i="3"/>
  <c r="AR760" i="3"/>
  <c r="AS760" i="3" s="1"/>
  <c r="AJ761" i="3"/>
  <c r="AG767" i="3"/>
  <c r="AF767" i="3"/>
  <c r="AE768" i="3"/>
  <c r="AQ768" i="3"/>
  <c r="AN768" i="3"/>
  <c r="AO768" i="3" s="1"/>
  <c r="F769" i="3"/>
  <c r="AB769" i="3" s="1"/>
  <c r="H768" i="3"/>
  <c r="O764" i="3"/>
  <c r="R764" i="3" s="1"/>
  <c r="Z764" i="3" s="1"/>
  <c r="L766" i="3"/>
  <c r="I768" i="3" l="1"/>
  <c r="AI768" i="3"/>
  <c r="AH767" i="3"/>
  <c r="N766" i="3"/>
  <c r="M766" i="3"/>
  <c r="AC764" i="3"/>
  <c r="T762" i="3"/>
  <c r="U762" i="3"/>
  <c r="S763" i="3"/>
  <c r="W763" i="3"/>
  <c r="AC763" i="3"/>
  <c r="O765" i="3"/>
  <c r="R765" i="3" s="1"/>
  <c r="Z765" i="3" s="1"/>
  <c r="AP761" i="3"/>
  <c r="AR761" i="3"/>
  <c r="AS761" i="3" s="1"/>
  <c r="AT761" i="3"/>
  <c r="L767" i="3"/>
  <c r="S765" i="3"/>
  <c r="T765" i="3" s="1"/>
  <c r="S764" i="3"/>
  <c r="T764" i="3" s="1"/>
  <c r="W764" i="3"/>
  <c r="AF768" i="3"/>
  <c r="AG768" i="3"/>
  <c r="AE769" i="3"/>
  <c r="AN769" i="3"/>
  <c r="AO769" i="3" s="1"/>
  <c r="F770" i="3"/>
  <c r="AB770" i="3" s="1"/>
  <c r="AQ769" i="3"/>
  <c r="H769" i="3"/>
  <c r="I769" i="3" l="1"/>
  <c r="AI769" i="3"/>
  <c r="V762" i="3"/>
  <c r="AD762" i="3" s="1"/>
  <c r="N767" i="3"/>
  <c r="M767" i="3"/>
  <c r="O766" i="3"/>
  <c r="R766" i="3" s="1"/>
  <c r="Z766" i="3" s="1"/>
  <c r="AJ762" i="3"/>
  <c r="T763" i="3"/>
  <c r="U763" i="3"/>
  <c r="W766" i="3"/>
  <c r="W765" i="3"/>
  <c r="AC765" i="3"/>
  <c r="AH768" i="3"/>
  <c r="O767" i="3"/>
  <c r="R767" i="3" s="1"/>
  <c r="Z767" i="3" s="1"/>
  <c r="U765" i="3"/>
  <c r="V765" i="3" s="1"/>
  <c r="AD765" i="3" s="1"/>
  <c r="AN770" i="3"/>
  <c r="AO770" i="3" s="1"/>
  <c r="AQ770" i="3"/>
  <c r="AE770" i="3"/>
  <c r="F771" i="3"/>
  <c r="AB771" i="3" s="1"/>
  <c r="H770" i="3"/>
  <c r="L768" i="3"/>
  <c r="AG769" i="3"/>
  <c r="AF769" i="3"/>
  <c r="U764" i="3"/>
  <c r="V764" i="3" s="1"/>
  <c r="AD764" i="3" s="1"/>
  <c r="I770" i="3" l="1"/>
  <c r="AI770" i="3"/>
  <c r="V763" i="3"/>
  <c r="AD763" i="3" s="1"/>
  <c r="AJ763" i="3" s="1"/>
  <c r="N768" i="3"/>
  <c r="M768" i="3"/>
  <c r="AT762" i="3"/>
  <c r="AP762" i="3"/>
  <c r="AR762" i="3"/>
  <c r="AS762" i="3" s="1"/>
  <c r="S766" i="3"/>
  <c r="T766" i="3" s="1"/>
  <c r="AC766" i="3"/>
  <c r="W767" i="3"/>
  <c r="AC767" i="3"/>
  <c r="S767" i="3"/>
  <c r="T767" i="3" s="1"/>
  <c r="AJ764" i="3"/>
  <c r="AH769" i="3"/>
  <c r="AJ765" i="3"/>
  <c r="AG770" i="3"/>
  <c r="AF770" i="3"/>
  <c r="L769" i="3"/>
  <c r="AN771" i="3"/>
  <c r="AO771" i="3" s="1"/>
  <c r="AQ771" i="3"/>
  <c r="AE771" i="3"/>
  <c r="F772" i="3"/>
  <c r="AB772" i="3" s="1"/>
  <c r="H771" i="3"/>
  <c r="I771" i="3" l="1"/>
  <c r="AI771" i="3"/>
  <c r="U766" i="3"/>
  <c r="V766" i="3" s="1"/>
  <c r="N769" i="3"/>
  <c r="M769" i="3"/>
  <c r="AT763" i="3"/>
  <c r="AR763" i="3"/>
  <c r="AS763" i="3" s="1"/>
  <c r="AP763" i="3"/>
  <c r="U767" i="3"/>
  <c r="V767" i="3" s="1"/>
  <c r="AH770" i="3"/>
  <c r="AP765" i="3"/>
  <c r="AT765" i="3"/>
  <c r="AR765" i="3"/>
  <c r="AS765" i="3" s="1"/>
  <c r="AR764" i="3"/>
  <c r="AS764" i="3" s="1"/>
  <c r="AT764" i="3"/>
  <c r="AP764" i="3"/>
  <c r="AE772" i="3"/>
  <c r="AN772" i="3"/>
  <c r="AO772" i="3" s="1"/>
  <c r="AQ772" i="3"/>
  <c r="F773" i="3"/>
  <c r="AB773" i="3" s="1"/>
  <c r="H772" i="3"/>
  <c r="O768" i="3"/>
  <c r="R768" i="3" s="1"/>
  <c r="Z768" i="3" s="1"/>
  <c r="L770" i="3"/>
  <c r="AF771" i="3"/>
  <c r="AG771" i="3"/>
  <c r="I772" i="3" l="1"/>
  <c r="AI772" i="3"/>
  <c r="AD767" i="3"/>
  <c r="AJ767" i="3" s="1"/>
  <c r="AD766" i="3"/>
  <c r="AJ766" i="3" s="1"/>
  <c r="N770" i="3"/>
  <c r="M770" i="3"/>
  <c r="AC768" i="3"/>
  <c r="AH771" i="3"/>
  <c r="L771" i="3"/>
  <c r="O769" i="3"/>
  <c r="R769" i="3" s="1"/>
  <c r="Z769" i="3" s="1"/>
  <c r="S768" i="3"/>
  <c r="T768" i="3" s="1"/>
  <c r="W768" i="3"/>
  <c r="AF772" i="3"/>
  <c r="AG772" i="3"/>
  <c r="AE773" i="3"/>
  <c r="F774" i="3"/>
  <c r="AB774" i="3" s="1"/>
  <c r="AN773" i="3"/>
  <c r="AO773" i="3" s="1"/>
  <c r="AQ773" i="3"/>
  <c r="H773" i="3"/>
  <c r="I773" i="3" l="1"/>
  <c r="AI773" i="3"/>
  <c r="AT766" i="3"/>
  <c r="AR766" i="3"/>
  <c r="AS766" i="3" s="1"/>
  <c r="AP766" i="3"/>
  <c r="AT767" i="3"/>
  <c r="AP767" i="3"/>
  <c r="AR767" i="3"/>
  <c r="AS767" i="3" s="1"/>
  <c r="N771" i="3"/>
  <c r="M771" i="3"/>
  <c r="S769" i="3"/>
  <c r="T769" i="3" s="1"/>
  <c r="AH772" i="3"/>
  <c r="U768" i="3"/>
  <c r="V768" i="3" s="1"/>
  <c r="AD768" i="3" s="1"/>
  <c r="AF773" i="3"/>
  <c r="AG773" i="3"/>
  <c r="AQ774" i="3"/>
  <c r="F775" i="3"/>
  <c r="AB775" i="3" s="1"/>
  <c r="AE774" i="3"/>
  <c r="AN774" i="3"/>
  <c r="AO774" i="3" s="1"/>
  <c r="H774" i="3"/>
  <c r="L772" i="3"/>
  <c r="O770" i="3"/>
  <c r="R770" i="3" s="1"/>
  <c r="Z770" i="3" s="1"/>
  <c r="I774" i="3" l="1"/>
  <c r="AI774" i="3"/>
  <c r="AH773" i="3"/>
  <c r="N772" i="3"/>
  <c r="M772" i="3"/>
  <c r="AC770" i="3"/>
  <c r="O771" i="3"/>
  <c r="R771" i="3" s="1"/>
  <c r="Z771" i="3" s="1"/>
  <c r="W769" i="3"/>
  <c r="AC769" i="3"/>
  <c r="AJ768" i="3"/>
  <c r="W770" i="3"/>
  <c r="S770" i="3"/>
  <c r="T770" i="3" s="1"/>
  <c r="AG774" i="3"/>
  <c r="AF774" i="3"/>
  <c r="AQ775" i="3"/>
  <c r="AE775" i="3"/>
  <c r="F776" i="3"/>
  <c r="AB776" i="3" s="1"/>
  <c r="AN775" i="3"/>
  <c r="AO775" i="3" s="1"/>
  <c r="H775" i="3"/>
  <c r="U769" i="3"/>
  <c r="V769" i="3" s="1"/>
  <c r="AD769" i="3" s="1"/>
  <c r="L773" i="3"/>
  <c r="I775" i="3" l="1"/>
  <c r="AI775" i="3"/>
  <c r="N773" i="3"/>
  <c r="M773" i="3"/>
  <c r="AJ769" i="3"/>
  <c r="AH774" i="3"/>
  <c r="O772" i="3"/>
  <c r="R772" i="3" s="1"/>
  <c r="Z772" i="3" s="1"/>
  <c r="AT768" i="3"/>
  <c r="AP768" i="3"/>
  <c r="AR768" i="3"/>
  <c r="AS768" i="3" s="1"/>
  <c r="L774" i="3"/>
  <c r="AQ776" i="3"/>
  <c r="F777" i="3"/>
  <c r="AB777" i="3" s="1"/>
  <c r="AN776" i="3"/>
  <c r="AO776" i="3" s="1"/>
  <c r="AE776" i="3"/>
  <c r="H776" i="3"/>
  <c r="U770" i="3"/>
  <c r="V770" i="3" s="1"/>
  <c r="AD770" i="3" s="1"/>
  <c r="AF775" i="3"/>
  <c r="AG775" i="3"/>
  <c r="I776" i="3" l="1"/>
  <c r="AI776" i="3"/>
  <c r="N774" i="3"/>
  <c r="M774" i="3"/>
  <c r="S771" i="3"/>
  <c r="W771" i="3"/>
  <c r="AC771" i="3"/>
  <c r="O773" i="3"/>
  <c r="R773" i="3" s="1"/>
  <c r="Z773" i="3" s="1"/>
  <c r="AR769" i="3"/>
  <c r="AS769" i="3" s="1"/>
  <c r="AP769" i="3"/>
  <c r="AT769" i="3"/>
  <c r="AH775" i="3"/>
  <c r="AJ770" i="3"/>
  <c r="AG776" i="3"/>
  <c r="AF776" i="3"/>
  <c r="AE777" i="3"/>
  <c r="AN777" i="3"/>
  <c r="AO777" i="3" s="1"/>
  <c r="F778" i="3"/>
  <c r="AB778" i="3" s="1"/>
  <c r="AQ777" i="3"/>
  <c r="H777" i="3"/>
  <c r="L775" i="3"/>
  <c r="I777" i="3" l="1"/>
  <c r="AI777" i="3"/>
  <c r="AH776" i="3"/>
  <c r="N775" i="3"/>
  <c r="M775" i="3"/>
  <c r="W772" i="3"/>
  <c r="S772" i="3"/>
  <c r="T772" i="3" s="1"/>
  <c r="AC772" i="3"/>
  <c r="T771" i="3"/>
  <c r="U771" i="3"/>
  <c r="AP770" i="3"/>
  <c r="AR770" i="3"/>
  <c r="AS770" i="3" s="1"/>
  <c r="AT770" i="3"/>
  <c r="L776" i="3"/>
  <c r="F779" i="3"/>
  <c r="AB779" i="3" s="1"/>
  <c r="AN778" i="3"/>
  <c r="AO778" i="3" s="1"/>
  <c r="AQ778" i="3"/>
  <c r="AE778" i="3"/>
  <c r="H778" i="3"/>
  <c r="AG777" i="3"/>
  <c r="AF777" i="3"/>
  <c r="O774" i="3"/>
  <c r="R774" i="3" s="1"/>
  <c r="Z774" i="3" s="1"/>
  <c r="I778" i="3" l="1"/>
  <c r="AI778" i="3"/>
  <c r="M776" i="3"/>
  <c r="N776" i="3"/>
  <c r="U772" i="3"/>
  <c r="V772" i="3" s="1"/>
  <c r="AC774" i="3"/>
  <c r="V771" i="3"/>
  <c r="AD771" i="3" s="1"/>
  <c r="S773" i="3"/>
  <c r="W773" i="3"/>
  <c r="AC773" i="3"/>
  <c r="O775" i="3"/>
  <c r="R775" i="3" s="1"/>
  <c r="Z775" i="3" s="1"/>
  <c r="AH777" i="3"/>
  <c r="L777" i="3"/>
  <c r="S774" i="3"/>
  <c r="T774" i="3" s="1"/>
  <c r="AG778" i="3"/>
  <c r="AF778" i="3"/>
  <c r="AN779" i="3"/>
  <c r="AO779" i="3" s="1"/>
  <c r="AQ779" i="3"/>
  <c r="F780" i="3"/>
  <c r="AB780" i="3" s="1"/>
  <c r="AE779" i="3"/>
  <c r="H779" i="3"/>
  <c r="I779" i="3" l="1"/>
  <c r="AI779" i="3"/>
  <c r="AD772" i="3"/>
  <c r="AJ772" i="3" s="1"/>
  <c r="M777" i="3"/>
  <c r="N777" i="3"/>
  <c r="AJ771" i="3"/>
  <c r="O776" i="3"/>
  <c r="R776" i="3" s="1"/>
  <c r="Z776" i="3" s="1"/>
  <c r="T773" i="3"/>
  <c r="U773" i="3"/>
  <c r="W774" i="3"/>
  <c r="AH778" i="3"/>
  <c r="L778" i="3"/>
  <c r="U774" i="3"/>
  <c r="V774" i="3" s="1"/>
  <c r="AD774" i="3" s="1"/>
  <c r="F781" i="3"/>
  <c r="AB781" i="3" s="1"/>
  <c r="AQ780" i="3"/>
  <c r="AN780" i="3"/>
  <c r="AO780" i="3" s="1"/>
  <c r="AE780" i="3"/>
  <c r="H780" i="3"/>
  <c r="AF779" i="3"/>
  <c r="AG779" i="3"/>
  <c r="I780" i="3" l="1"/>
  <c r="AI780" i="3"/>
  <c r="AT772" i="3"/>
  <c r="AP772" i="3"/>
  <c r="N778" i="3"/>
  <c r="M778" i="3"/>
  <c r="AR772" i="3"/>
  <c r="AS772" i="3" s="1"/>
  <c r="AP771" i="3"/>
  <c r="AT771" i="3"/>
  <c r="AR771" i="3"/>
  <c r="AS771" i="3" s="1"/>
  <c r="V773" i="3"/>
  <c r="AD773" i="3" s="1"/>
  <c r="AC776" i="3"/>
  <c r="S775" i="3"/>
  <c r="W775" i="3"/>
  <c r="AC775" i="3"/>
  <c r="O777" i="3"/>
  <c r="R777" i="3" s="1"/>
  <c r="Z777" i="3" s="1"/>
  <c r="AJ774" i="3"/>
  <c r="AH779" i="3"/>
  <c r="AG780" i="3"/>
  <c r="AF780" i="3"/>
  <c r="AE781" i="3"/>
  <c r="AQ781" i="3"/>
  <c r="F782" i="3"/>
  <c r="AB782" i="3" s="1"/>
  <c r="AN781" i="3"/>
  <c r="AO781" i="3" s="1"/>
  <c r="H781" i="3"/>
  <c r="L779" i="3"/>
  <c r="I781" i="3" l="1"/>
  <c r="AI781" i="3"/>
  <c r="M779" i="3"/>
  <c r="N779" i="3"/>
  <c r="AJ773" i="3"/>
  <c r="T775" i="3"/>
  <c r="U775" i="3"/>
  <c r="S776" i="3"/>
  <c r="T776" i="3" s="1"/>
  <c r="W776" i="3"/>
  <c r="L780" i="3"/>
  <c r="AT774" i="3"/>
  <c r="AP774" i="3"/>
  <c r="O778" i="3"/>
  <c r="R778" i="3" s="1"/>
  <c r="Z778" i="3" s="1"/>
  <c r="AH780" i="3"/>
  <c r="AF781" i="3"/>
  <c r="AG781" i="3"/>
  <c r="F783" i="3"/>
  <c r="AB783" i="3" s="1"/>
  <c r="AQ782" i="3"/>
  <c r="AE782" i="3"/>
  <c r="AN782" i="3"/>
  <c r="AO782" i="3" s="1"/>
  <c r="H782" i="3"/>
  <c r="I782" i="3" l="1"/>
  <c r="AI782" i="3"/>
  <c r="V775" i="3"/>
  <c r="M780" i="3"/>
  <c r="N780" i="3"/>
  <c r="U776" i="3"/>
  <c r="V776" i="3" s="1"/>
  <c r="AP773" i="3"/>
  <c r="AT773" i="3"/>
  <c r="AR773" i="3"/>
  <c r="AS773" i="3" s="1"/>
  <c r="AR774" i="3"/>
  <c r="AS774" i="3" s="1"/>
  <c r="W777" i="3"/>
  <c r="S777" i="3"/>
  <c r="T777" i="3" s="1"/>
  <c r="AC777" i="3"/>
  <c r="S778" i="3"/>
  <c r="T778" i="3" s="1"/>
  <c r="AC778" i="3"/>
  <c r="AH781" i="3"/>
  <c r="O780" i="3"/>
  <c r="R780" i="3" s="1"/>
  <c r="Z780" i="3" s="1"/>
  <c r="W778" i="3"/>
  <c r="AG782" i="3"/>
  <c r="AF782" i="3"/>
  <c r="AQ783" i="3"/>
  <c r="F784" i="3"/>
  <c r="AB784" i="3" s="1"/>
  <c r="AE783" i="3"/>
  <c r="AN783" i="3"/>
  <c r="AO783" i="3" s="1"/>
  <c r="H783" i="3"/>
  <c r="L781" i="3"/>
  <c r="O779" i="3"/>
  <c r="R779" i="3" s="1"/>
  <c r="Z779" i="3" s="1"/>
  <c r="I783" i="3" l="1"/>
  <c r="AI783" i="3"/>
  <c r="AD776" i="3"/>
  <c r="AJ776" i="3" s="1"/>
  <c r="AD775" i="3"/>
  <c r="AJ775" i="3" s="1"/>
  <c r="N781" i="3"/>
  <c r="M781" i="3"/>
  <c r="AH782" i="3"/>
  <c r="U777" i="3"/>
  <c r="V777" i="3" s="1"/>
  <c r="AC779" i="3"/>
  <c r="U778" i="3"/>
  <c r="V778" i="3" s="1"/>
  <c r="AD778" i="3" s="1"/>
  <c r="L782" i="3"/>
  <c r="AF783" i="3"/>
  <c r="AG783" i="3"/>
  <c r="F785" i="3"/>
  <c r="AB785" i="3" s="1"/>
  <c r="AN784" i="3"/>
  <c r="AO784" i="3" s="1"/>
  <c r="AE784" i="3"/>
  <c r="AQ784" i="3"/>
  <c r="H784" i="3"/>
  <c r="I784" i="3" l="1"/>
  <c r="AI784" i="3"/>
  <c r="AT775" i="3"/>
  <c r="AP775" i="3"/>
  <c r="AR775" i="3"/>
  <c r="AS775" i="3" s="1"/>
  <c r="AR776" i="3"/>
  <c r="AS776" i="3" s="1"/>
  <c r="AT776" i="3"/>
  <c r="AP776" i="3"/>
  <c r="AD777" i="3"/>
  <c r="AJ777" i="3" s="1"/>
  <c r="N782" i="3"/>
  <c r="M782" i="3"/>
  <c r="S779" i="3"/>
  <c r="T779" i="3" s="1"/>
  <c r="W779" i="3"/>
  <c r="AJ778" i="3"/>
  <c r="L783" i="3"/>
  <c r="W780" i="3"/>
  <c r="S780" i="3"/>
  <c r="AC780" i="3"/>
  <c r="O781" i="3"/>
  <c r="R781" i="3" s="1"/>
  <c r="Z781" i="3" s="1"/>
  <c r="AH783" i="3"/>
  <c r="AN785" i="3"/>
  <c r="AO785" i="3" s="1"/>
  <c r="F786" i="3"/>
  <c r="AB786" i="3" s="1"/>
  <c r="AQ785" i="3"/>
  <c r="AE785" i="3"/>
  <c r="H785" i="3"/>
  <c r="AG784" i="3"/>
  <c r="AF784" i="3"/>
  <c r="I785" i="3" l="1"/>
  <c r="AI785" i="3"/>
  <c r="O782" i="3"/>
  <c r="R782" i="3" s="1"/>
  <c r="Z782" i="3" s="1"/>
  <c r="AP777" i="3"/>
  <c r="AR777" i="3"/>
  <c r="AS777" i="3" s="1"/>
  <c r="AT777" i="3"/>
  <c r="U779" i="3"/>
  <c r="V779" i="3" s="1"/>
  <c r="AD779" i="3" s="1"/>
  <c r="N783" i="3"/>
  <c r="M783" i="3"/>
  <c r="AP778" i="3"/>
  <c r="AT778" i="3"/>
  <c r="AR778" i="3"/>
  <c r="AS778" i="3" s="1"/>
  <c r="AC782" i="3"/>
  <c r="T780" i="3"/>
  <c r="U780" i="3"/>
  <c r="AH784" i="3"/>
  <c r="AJ779" i="3"/>
  <c r="O783" i="3"/>
  <c r="R783" i="3" s="1"/>
  <c r="Z783" i="3" s="1"/>
  <c r="AG785" i="3"/>
  <c r="AF785" i="3"/>
  <c r="L784" i="3"/>
  <c r="AN786" i="3"/>
  <c r="AO786" i="3" s="1"/>
  <c r="AE786" i="3"/>
  <c r="AQ786" i="3"/>
  <c r="F787" i="3"/>
  <c r="AB787" i="3" s="1"/>
  <c r="H786" i="3"/>
  <c r="I786" i="3" l="1"/>
  <c r="AI786" i="3"/>
  <c r="AH785" i="3"/>
  <c r="N784" i="3"/>
  <c r="M784" i="3"/>
  <c r="V780" i="3"/>
  <c r="AD780" i="3" s="1"/>
  <c r="S782" i="3"/>
  <c r="T782" i="3" s="1"/>
  <c r="W782" i="3"/>
  <c r="AJ780" i="3"/>
  <c r="S781" i="3"/>
  <c r="W781" i="3"/>
  <c r="AC781" i="3"/>
  <c r="AC783" i="3"/>
  <c r="L785" i="3"/>
  <c r="AP779" i="3"/>
  <c r="AR779" i="3"/>
  <c r="AS779" i="3" s="1"/>
  <c r="AT779" i="3"/>
  <c r="AN787" i="3"/>
  <c r="AO787" i="3" s="1"/>
  <c r="AQ787" i="3"/>
  <c r="F788" i="3"/>
  <c r="AB788" i="3" s="1"/>
  <c r="AE787" i="3"/>
  <c r="H787" i="3"/>
  <c r="AG786" i="3"/>
  <c r="AF786" i="3"/>
  <c r="W783" i="3"/>
  <c r="S783" i="3"/>
  <c r="T783" i="3" s="1"/>
  <c r="I787" i="3" l="1"/>
  <c r="AI787" i="3"/>
  <c r="M785" i="3"/>
  <c r="N785" i="3"/>
  <c r="U782" i="3"/>
  <c r="V782" i="3" s="1"/>
  <c r="AH786" i="3"/>
  <c r="AT780" i="3"/>
  <c r="AP780" i="3"/>
  <c r="AR780" i="3"/>
  <c r="AS780" i="3" s="1"/>
  <c r="T781" i="3"/>
  <c r="U781" i="3"/>
  <c r="O784" i="3"/>
  <c r="R784" i="3" s="1"/>
  <c r="Z784" i="3" s="1"/>
  <c r="AF787" i="3"/>
  <c r="AG787" i="3"/>
  <c r="L786" i="3"/>
  <c r="U783" i="3"/>
  <c r="V783" i="3" s="1"/>
  <c r="AD783" i="3" s="1"/>
  <c r="AE788" i="3"/>
  <c r="AQ788" i="3"/>
  <c r="AN788" i="3"/>
  <c r="AO788" i="3" s="1"/>
  <c r="F789" i="3"/>
  <c r="AB789" i="3" s="1"/>
  <c r="H788" i="3"/>
  <c r="I788" i="3" l="1"/>
  <c r="AI788" i="3"/>
  <c r="AD782" i="3"/>
  <c r="AJ782" i="3" s="1"/>
  <c r="O785" i="3"/>
  <c r="R785" i="3" s="1"/>
  <c r="Z785" i="3" s="1"/>
  <c r="N786" i="3"/>
  <c r="M786" i="3"/>
  <c r="V781" i="3"/>
  <c r="W785" i="3"/>
  <c r="AC785" i="3"/>
  <c r="L787" i="3"/>
  <c r="S785" i="3"/>
  <c r="AJ783" i="3"/>
  <c r="AF788" i="3"/>
  <c r="AG788" i="3"/>
  <c r="AH787" i="3"/>
  <c r="F790" i="3"/>
  <c r="AB790" i="3" s="1"/>
  <c r="AE789" i="3"/>
  <c r="AN789" i="3"/>
  <c r="AO789" i="3" s="1"/>
  <c r="AQ789" i="3"/>
  <c r="H789" i="3"/>
  <c r="I789" i="3" l="1"/>
  <c r="AI789" i="3"/>
  <c r="AP782" i="3"/>
  <c r="AT782" i="3"/>
  <c r="AD781" i="3"/>
  <c r="AJ781" i="3" s="1"/>
  <c r="M787" i="3"/>
  <c r="N787" i="3"/>
  <c r="AH788" i="3"/>
  <c r="S784" i="3"/>
  <c r="W784" i="3"/>
  <c r="AC784" i="3"/>
  <c r="AR783" i="3"/>
  <c r="AS783" i="3" s="1"/>
  <c r="AT783" i="3"/>
  <c r="AP783" i="3"/>
  <c r="O787" i="3"/>
  <c r="R787" i="3" s="1"/>
  <c r="Z787" i="3" s="1"/>
  <c r="T785" i="3"/>
  <c r="U785" i="3"/>
  <c r="O786" i="3"/>
  <c r="AE790" i="3"/>
  <c r="AQ790" i="3"/>
  <c r="AN790" i="3"/>
  <c r="AO790" i="3" s="1"/>
  <c r="F791" i="3"/>
  <c r="AB791" i="3" s="1"/>
  <c r="H790" i="3"/>
  <c r="L788" i="3"/>
  <c r="AF789" i="3"/>
  <c r="AG789" i="3"/>
  <c r="I790" i="3" l="1"/>
  <c r="AI790" i="3"/>
  <c r="AR781" i="3"/>
  <c r="AS781" i="3" s="1"/>
  <c r="AP781" i="3"/>
  <c r="AR782" i="3"/>
  <c r="AS782" i="3" s="1"/>
  <c r="AT781" i="3"/>
  <c r="R786" i="3"/>
  <c r="N788" i="3"/>
  <c r="M788" i="3"/>
  <c r="T784" i="3"/>
  <c r="U784" i="3"/>
  <c r="W786" i="3"/>
  <c r="AC786" i="3"/>
  <c r="AH789" i="3"/>
  <c r="V785" i="3"/>
  <c r="AD785" i="3" s="1"/>
  <c r="AG790" i="3"/>
  <c r="AF790" i="3"/>
  <c r="AE791" i="3"/>
  <c r="AQ791" i="3"/>
  <c r="F792" i="3"/>
  <c r="AB792" i="3" s="1"/>
  <c r="AN791" i="3"/>
  <c r="AO791" i="3" s="1"/>
  <c r="H791" i="3"/>
  <c r="L789" i="3"/>
  <c r="I791" i="3" l="1"/>
  <c r="AI791" i="3"/>
  <c r="S786" i="3"/>
  <c r="T786" i="3" s="1"/>
  <c r="Z786" i="3"/>
  <c r="AH790" i="3"/>
  <c r="N789" i="3"/>
  <c r="M789" i="3"/>
  <c r="W787" i="3"/>
  <c r="S787" i="3"/>
  <c r="V784" i="3"/>
  <c r="AD784" i="3" s="1"/>
  <c r="AC787" i="3"/>
  <c r="O788" i="3"/>
  <c r="R788" i="3" s="1"/>
  <c r="Z788" i="3" s="1"/>
  <c r="AJ785" i="3"/>
  <c r="AG791" i="3"/>
  <c r="AF791" i="3"/>
  <c r="AN792" i="3"/>
  <c r="AO792" i="3" s="1"/>
  <c r="F793" i="3"/>
  <c r="AB793" i="3" s="1"/>
  <c r="AE792" i="3"/>
  <c r="AQ792" i="3"/>
  <c r="H792" i="3"/>
  <c r="L790" i="3"/>
  <c r="I792" i="3" l="1"/>
  <c r="AI792" i="3"/>
  <c r="U786" i="3"/>
  <c r="V786" i="3" s="1"/>
  <c r="AD786" i="3" s="1"/>
  <c r="AJ786" i="3" s="1"/>
  <c r="N790" i="3"/>
  <c r="M790" i="3"/>
  <c r="AJ784" i="3"/>
  <c r="S788" i="3"/>
  <c r="T788" i="3" s="1"/>
  <c r="T787" i="3"/>
  <c r="U787" i="3"/>
  <c r="W788" i="3"/>
  <c r="AP785" i="3"/>
  <c r="AT785" i="3"/>
  <c r="AH791" i="3"/>
  <c r="AE793" i="3"/>
  <c r="AQ793" i="3"/>
  <c r="F794" i="3"/>
  <c r="AB794" i="3" s="1"/>
  <c r="AN793" i="3"/>
  <c r="AO793" i="3" s="1"/>
  <c r="H793" i="3"/>
  <c r="AF792" i="3"/>
  <c r="AG792" i="3"/>
  <c r="L791" i="3"/>
  <c r="O789" i="3"/>
  <c r="R789" i="3" s="1"/>
  <c r="Z789" i="3" s="1"/>
  <c r="I793" i="3" l="1"/>
  <c r="AI793" i="3"/>
  <c r="AP786" i="3"/>
  <c r="AR786" i="3"/>
  <c r="AS786" i="3" s="1"/>
  <c r="AT786" i="3"/>
  <c r="U788" i="3"/>
  <c r="V788" i="3" s="1"/>
  <c r="N791" i="3"/>
  <c r="M791" i="3"/>
  <c r="V787" i="3"/>
  <c r="AT784" i="3"/>
  <c r="AP784" i="3"/>
  <c r="AR784" i="3"/>
  <c r="AS784" i="3" s="1"/>
  <c r="AR785" i="3"/>
  <c r="AS785" i="3" s="1"/>
  <c r="AC789" i="3"/>
  <c r="AC788" i="3"/>
  <c r="O790" i="3"/>
  <c r="R790" i="3" s="1"/>
  <c r="Z790" i="3" s="1"/>
  <c r="AH792" i="3"/>
  <c r="S789" i="3"/>
  <c r="T789" i="3" s="1"/>
  <c r="W789" i="3"/>
  <c r="L792" i="3"/>
  <c r="AG793" i="3"/>
  <c r="AF793" i="3"/>
  <c r="F795" i="3"/>
  <c r="AB795" i="3" s="1"/>
  <c r="AQ794" i="3"/>
  <c r="AE794" i="3"/>
  <c r="AN794" i="3"/>
  <c r="AO794" i="3" s="1"/>
  <c r="H794" i="3"/>
  <c r="I794" i="3" l="1"/>
  <c r="AI794" i="3"/>
  <c r="AD788" i="3"/>
  <c r="AJ788" i="3" s="1"/>
  <c r="AD787" i="3"/>
  <c r="AJ787" i="3" s="1"/>
  <c r="O791" i="3"/>
  <c r="R791" i="3" s="1"/>
  <c r="Z791" i="3" s="1"/>
  <c r="N792" i="3"/>
  <c r="M792" i="3"/>
  <c r="AH793" i="3"/>
  <c r="L793" i="3"/>
  <c r="U789" i="3"/>
  <c r="V789" i="3" s="1"/>
  <c r="AD789" i="3" s="1"/>
  <c r="AF794" i="3"/>
  <c r="AG794" i="3"/>
  <c r="AQ795" i="3"/>
  <c r="F796" i="3"/>
  <c r="AB796" i="3" s="1"/>
  <c r="AE795" i="3"/>
  <c r="AN795" i="3"/>
  <c r="AO795" i="3" s="1"/>
  <c r="H795" i="3"/>
  <c r="I795" i="3" l="1"/>
  <c r="AI795" i="3"/>
  <c r="AT787" i="3"/>
  <c r="AP787" i="3"/>
  <c r="AR787" i="3"/>
  <c r="AS787" i="3" s="1"/>
  <c r="W791" i="3"/>
  <c r="AC791" i="3"/>
  <c r="S791" i="3"/>
  <c r="T791" i="3" s="1"/>
  <c r="M793" i="3"/>
  <c r="N793" i="3"/>
  <c r="AT788" i="3"/>
  <c r="AR788" i="3"/>
  <c r="AS788" i="3" s="1"/>
  <c r="AP788" i="3"/>
  <c r="S790" i="3"/>
  <c r="W790" i="3"/>
  <c r="AC790" i="3"/>
  <c r="O792" i="3"/>
  <c r="R792" i="3" s="1"/>
  <c r="Z792" i="3" s="1"/>
  <c r="AJ789" i="3"/>
  <c r="U791" i="3"/>
  <c r="V791" i="3" s="1"/>
  <c r="AD791" i="3" s="1"/>
  <c r="AH794" i="3"/>
  <c r="AG795" i="3"/>
  <c r="AF795" i="3"/>
  <c r="AE796" i="3"/>
  <c r="F797" i="3"/>
  <c r="AB797" i="3" s="1"/>
  <c r="AN796" i="3"/>
  <c r="AO796" i="3" s="1"/>
  <c r="AQ796" i="3"/>
  <c r="H796" i="3"/>
  <c r="L794" i="3"/>
  <c r="I796" i="3" l="1"/>
  <c r="AI796" i="3"/>
  <c r="L795" i="3"/>
  <c r="N795" i="3" s="1"/>
  <c r="AH795" i="3"/>
  <c r="N794" i="3"/>
  <c r="M794" i="3"/>
  <c r="T790" i="3"/>
  <c r="U790" i="3"/>
  <c r="O793" i="3"/>
  <c r="R793" i="3" s="1"/>
  <c r="Z793" i="3" s="1"/>
  <c r="AR789" i="3"/>
  <c r="AS789" i="3" s="1"/>
  <c r="AT789" i="3"/>
  <c r="AP789" i="3"/>
  <c r="AJ791" i="3"/>
  <c r="AQ797" i="3"/>
  <c r="AN797" i="3"/>
  <c r="AO797" i="3" s="1"/>
  <c r="F798" i="3"/>
  <c r="AB798" i="3" s="1"/>
  <c r="AE797" i="3"/>
  <c r="H797" i="3"/>
  <c r="AF796" i="3"/>
  <c r="AG796" i="3"/>
  <c r="I797" i="3" l="1"/>
  <c r="AI797" i="3"/>
  <c r="M795" i="3"/>
  <c r="V790" i="3"/>
  <c r="O795" i="3"/>
  <c r="R795" i="3" s="1"/>
  <c r="Z795" i="3" s="1"/>
  <c r="S792" i="3"/>
  <c r="W792" i="3"/>
  <c r="AC792" i="3"/>
  <c r="AC795" i="3"/>
  <c r="AT791" i="3"/>
  <c r="AP791" i="3"/>
  <c r="AH796" i="3"/>
  <c r="O794" i="3"/>
  <c r="R794" i="3" s="1"/>
  <c r="Z794" i="3" s="1"/>
  <c r="AG797" i="3"/>
  <c r="AF797" i="3"/>
  <c r="L796" i="3"/>
  <c r="F799" i="3"/>
  <c r="AB799" i="3" s="1"/>
  <c r="AQ798" i="3"/>
  <c r="AN798" i="3"/>
  <c r="AO798" i="3" s="1"/>
  <c r="AE798" i="3"/>
  <c r="H798" i="3"/>
  <c r="I798" i="3" l="1"/>
  <c r="AI798" i="3"/>
  <c r="AD790" i="3"/>
  <c r="AJ790" i="3" s="1"/>
  <c r="AH797" i="3"/>
  <c r="N796" i="3"/>
  <c r="M796" i="3"/>
  <c r="AC794" i="3"/>
  <c r="T792" i="3"/>
  <c r="U792" i="3"/>
  <c r="S795" i="3"/>
  <c r="T795" i="3" s="1"/>
  <c r="W795" i="3"/>
  <c r="S793" i="3"/>
  <c r="W793" i="3"/>
  <c r="AC793" i="3"/>
  <c r="L797" i="3"/>
  <c r="AE799" i="3"/>
  <c r="F800" i="3"/>
  <c r="AB800" i="3" s="1"/>
  <c r="AN799" i="3"/>
  <c r="AO799" i="3" s="1"/>
  <c r="AQ799" i="3"/>
  <c r="H799" i="3"/>
  <c r="AF798" i="3"/>
  <c r="AG798" i="3"/>
  <c r="I799" i="3" l="1"/>
  <c r="AI799" i="3"/>
  <c r="AT790" i="3"/>
  <c r="AR790" i="3"/>
  <c r="AS790" i="3" s="1"/>
  <c r="AP790" i="3"/>
  <c r="AR791" i="3"/>
  <c r="AS791" i="3" s="1"/>
  <c r="N797" i="3"/>
  <c r="M797" i="3"/>
  <c r="W794" i="3"/>
  <c r="S794" i="3"/>
  <c r="T794" i="3" s="1"/>
  <c r="T793" i="3"/>
  <c r="U793" i="3"/>
  <c r="V792" i="3"/>
  <c r="AD792" i="3" s="1"/>
  <c r="U795" i="3"/>
  <c r="V795" i="3" s="1"/>
  <c r="AH798" i="3"/>
  <c r="U794" i="3"/>
  <c r="V794" i="3" s="1"/>
  <c r="AD794" i="3" s="1"/>
  <c r="O796" i="3"/>
  <c r="R796" i="3" s="1"/>
  <c r="Z796" i="3" s="1"/>
  <c r="O797" i="3"/>
  <c r="R797" i="3" s="1"/>
  <c r="Z797" i="3" s="1"/>
  <c r="L798" i="3"/>
  <c r="AG799" i="3"/>
  <c r="AF799" i="3"/>
  <c r="F801" i="3"/>
  <c r="AB801" i="3" s="1"/>
  <c r="AN800" i="3"/>
  <c r="AO800" i="3" s="1"/>
  <c r="AE800" i="3"/>
  <c r="AQ800" i="3"/>
  <c r="H800" i="3"/>
  <c r="I800" i="3" l="1"/>
  <c r="AI800" i="3"/>
  <c r="AD795" i="3"/>
  <c r="AJ795" i="3" s="1"/>
  <c r="N798" i="3"/>
  <c r="M798" i="3"/>
  <c r="AJ792" i="3"/>
  <c r="V793" i="3"/>
  <c r="AD793" i="3" s="1"/>
  <c r="AJ794" i="3"/>
  <c r="L799" i="3"/>
  <c r="AH799" i="3"/>
  <c r="AQ801" i="3"/>
  <c r="AE801" i="3"/>
  <c r="AN801" i="3"/>
  <c r="AO801" i="3" s="1"/>
  <c r="F802" i="3"/>
  <c r="AB802" i="3" s="1"/>
  <c r="H801" i="3"/>
  <c r="AF800" i="3"/>
  <c r="AG800" i="3"/>
  <c r="I801" i="3" l="1"/>
  <c r="AI801" i="3"/>
  <c r="AP795" i="3"/>
  <c r="AT795" i="3"/>
  <c r="N799" i="3"/>
  <c r="M799" i="3"/>
  <c r="AT792" i="3"/>
  <c r="AP792" i="3"/>
  <c r="AR792" i="3"/>
  <c r="AS792" i="3" s="1"/>
  <c r="AJ793" i="3"/>
  <c r="S797" i="3"/>
  <c r="T797" i="3" s="1"/>
  <c r="W797" i="3"/>
  <c r="W796" i="3"/>
  <c r="S796" i="3"/>
  <c r="T796" i="3" s="1"/>
  <c r="O799" i="3"/>
  <c r="R799" i="3" s="1"/>
  <c r="Z799" i="3" s="1"/>
  <c r="AC796" i="3"/>
  <c r="AC797" i="3"/>
  <c r="O798" i="3"/>
  <c r="R798" i="3" s="1"/>
  <c r="Z798" i="3" s="1"/>
  <c r="AH800" i="3"/>
  <c r="AT794" i="3"/>
  <c r="AP794" i="3"/>
  <c r="AR795" i="3"/>
  <c r="AS795" i="3" s="1"/>
  <c r="AF801" i="3"/>
  <c r="AG801" i="3"/>
  <c r="AQ802" i="3"/>
  <c r="AN802" i="3"/>
  <c r="AO802" i="3" s="1"/>
  <c r="AE802" i="3"/>
  <c r="F803" i="3"/>
  <c r="AB803" i="3" s="1"/>
  <c r="H802" i="3"/>
  <c r="L800" i="3"/>
  <c r="I802" i="3" l="1"/>
  <c r="AI802" i="3"/>
  <c r="U797" i="3"/>
  <c r="V797" i="3" s="1"/>
  <c r="AD797" i="3" s="1"/>
  <c r="AJ797" i="3" s="1"/>
  <c r="N800" i="3"/>
  <c r="M800" i="3"/>
  <c r="AT793" i="3"/>
  <c r="AP793" i="3"/>
  <c r="AR793" i="3"/>
  <c r="AS793" i="3" s="1"/>
  <c r="AR794" i="3"/>
  <c r="AS794" i="3" s="1"/>
  <c r="U796" i="3"/>
  <c r="V796" i="3" s="1"/>
  <c r="AD796" i="3" s="1"/>
  <c r="AC799" i="3"/>
  <c r="AH801" i="3"/>
  <c r="AQ803" i="3"/>
  <c r="AE803" i="3"/>
  <c r="AN803" i="3"/>
  <c r="AO803" i="3" s="1"/>
  <c r="F804" i="3"/>
  <c r="AB804" i="3" s="1"/>
  <c r="H803" i="3"/>
  <c r="AG802" i="3"/>
  <c r="AF802" i="3"/>
  <c r="L801" i="3"/>
  <c r="I803" i="3" l="1"/>
  <c r="AI803" i="3"/>
  <c r="N801" i="3"/>
  <c r="M801" i="3"/>
  <c r="S799" i="3"/>
  <c r="T799" i="3" s="1"/>
  <c r="AP797" i="3"/>
  <c r="AT797" i="3"/>
  <c r="W799" i="3"/>
  <c r="AJ796" i="3"/>
  <c r="AH802" i="3"/>
  <c r="S798" i="3"/>
  <c r="W798" i="3"/>
  <c r="AC798" i="3"/>
  <c r="U799" i="3"/>
  <c r="V799" i="3" s="1"/>
  <c r="AD799" i="3" s="1"/>
  <c r="O800" i="3"/>
  <c r="R800" i="3" s="1"/>
  <c r="Z800" i="3" s="1"/>
  <c r="L802" i="3"/>
  <c r="AG803" i="3"/>
  <c r="AF803" i="3"/>
  <c r="AQ804" i="3"/>
  <c r="AE804" i="3"/>
  <c r="AN804" i="3"/>
  <c r="AO804" i="3" s="1"/>
  <c r="F805" i="3"/>
  <c r="AB805" i="3" s="1"/>
  <c r="H804" i="3"/>
  <c r="I804" i="3" l="1"/>
  <c r="AI804" i="3"/>
  <c r="N802" i="3"/>
  <c r="M802" i="3"/>
  <c r="L803" i="3"/>
  <c r="AR797" i="3"/>
  <c r="AS797" i="3" s="1"/>
  <c r="AR796" i="3"/>
  <c r="AS796" i="3" s="1"/>
  <c r="AP796" i="3"/>
  <c r="AT796" i="3"/>
  <c r="W800" i="3"/>
  <c r="T798" i="3"/>
  <c r="U798" i="3"/>
  <c r="AH803" i="3"/>
  <c r="S800" i="3"/>
  <c r="T800" i="3" s="1"/>
  <c r="AC800" i="3"/>
  <c r="AJ799" i="3"/>
  <c r="AE805" i="3"/>
  <c r="AN805" i="3"/>
  <c r="AO805" i="3" s="1"/>
  <c r="AQ805" i="3"/>
  <c r="F806" i="3"/>
  <c r="AB806" i="3" s="1"/>
  <c r="H805" i="3"/>
  <c r="O801" i="3"/>
  <c r="R801" i="3" s="1"/>
  <c r="Z801" i="3" s="1"/>
  <c r="AG804" i="3"/>
  <c r="AF804" i="3"/>
  <c r="I805" i="3" l="1"/>
  <c r="AI805" i="3"/>
  <c r="AH804" i="3"/>
  <c r="N803" i="3"/>
  <c r="M803" i="3"/>
  <c r="V798" i="3"/>
  <c r="AD798" i="3" s="1"/>
  <c r="U800" i="3"/>
  <c r="V800" i="3" s="1"/>
  <c r="AC801" i="3"/>
  <c r="L804" i="3"/>
  <c r="O803" i="3"/>
  <c r="R803" i="3" s="1"/>
  <c r="Z803" i="3" s="1"/>
  <c r="AT799" i="3"/>
  <c r="AP799" i="3"/>
  <c r="S801" i="3"/>
  <c r="T801" i="3" s="1"/>
  <c r="W801" i="3"/>
  <c r="O802" i="3"/>
  <c r="R802" i="3" s="1"/>
  <c r="Z802" i="3" s="1"/>
  <c r="AG805" i="3"/>
  <c r="AF805" i="3"/>
  <c r="AQ806" i="3"/>
  <c r="F807" i="3"/>
  <c r="AB807" i="3" s="1"/>
  <c r="AE806" i="3"/>
  <c r="AN806" i="3"/>
  <c r="AO806" i="3" s="1"/>
  <c r="H806" i="3"/>
  <c r="I806" i="3" l="1"/>
  <c r="AI806" i="3"/>
  <c r="AD800" i="3"/>
  <c r="AJ800" i="3" s="1"/>
  <c r="N804" i="3"/>
  <c r="M804" i="3"/>
  <c r="AJ798" i="3"/>
  <c r="AC802" i="3"/>
  <c r="L805" i="3"/>
  <c r="U801" i="3"/>
  <c r="V801" i="3" s="1"/>
  <c r="AD801" i="3" s="1"/>
  <c r="AH805" i="3"/>
  <c r="W802" i="3"/>
  <c r="S802" i="3"/>
  <c r="T802" i="3" s="1"/>
  <c r="F808" i="3"/>
  <c r="AB808" i="3" s="1"/>
  <c r="AE807" i="3"/>
  <c r="AN807" i="3"/>
  <c r="AO807" i="3" s="1"/>
  <c r="AQ807" i="3"/>
  <c r="H807" i="3"/>
  <c r="AG806" i="3"/>
  <c r="AF806" i="3"/>
  <c r="I807" i="3" l="1"/>
  <c r="AI807" i="3"/>
  <c r="AP800" i="3"/>
  <c r="AR800" i="3"/>
  <c r="AS800" i="3" s="1"/>
  <c r="AT800" i="3"/>
  <c r="O804" i="3"/>
  <c r="R804" i="3" s="1"/>
  <c r="Z804" i="3" s="1"/>
  <c r="M805" i="3"/>
  <c r="N805" i="3"/>
  <c r="AR799" i="3"/>
  <c r="AS799" i="3" s="1"/>
  <c r="AP798" i="3"/>
  <c r="AT798" i="3"/>
  <c r="AR798" i="3"/>
  <c r="AS798" i="3" s="1"/>
  <c r="S803" i="3"/>
  <c r="W803" i="3"/>
  <c r="AC803" i="3"/>
  <c r="L806" i="3"/>
  <c r="AJ801" i="3"/>
  <c r="U802" i="3"/>
  <c r="V802" i="3" s="1"/>
  <c r="AD802" i="3" s="1"/>
  <c r="AH806" i="3"/>
  <c r="F809" i="3"/>
  <c r="AB809" i="3" s="1"/>
  <c r="AQ808" i="3"/>
  <c r="AN808" i="3"/>
  <c r="AO808" i="3" s="1"/>
  <c r="AE808" i="3"/>
  <c r="H808" i="3"/>
  <c r="AG807" i="3"/>
  <c r="AF807" i="3"/>
  <c r="I808" i="3" l="1"/>
  <c r="AI808" i="3"/>
  <c r="N806" i="3"/>
  <c r="M806" i="3"/>
  <c r="W804" i="3"/>
  <c r="S804" i="3"/>
  <c r="AC804" i="3"/>
  <c r="T803" i="3"/>
  <c r="U803" i="3"/>
  <c r="L807" i="3"/>
  <c r="O806" i="3"/>
  <c r="R806" i="3" s="1"/>
  <c r="Z806" i="3" s="1"/>
  <c r="AP801" i="3"/>
  <c r="AT801" i="3"/>
  <c r="AR801" i="3"/>
  <c r="AS801" i="3" s="1"/>
  <c r="AH807" i="3"/>
  <c r="AJ802" i="3"/>
  <c r="AG808" i="3"/>
  <c r="AF808" i="3"/>
  <c r="AE809" i="3"/>
  <c r="AQ809" i="3"/>
  <c r="F810" i="3"/>
  <c r="AB810" i="3" s="1"/>
  <c r="AN809" i="3"/>
  <c r="AO809" i="3" s="1"/>
  <c r="H809" i="3"/>
  <c r="O805" i="3"/>
  <c r="R805" i="3" s="1"/>
  <c r="Z805" i="3" s="1"/>
  <c r="I809" i="3" l="1"/>
  <c r="AI809" i="3"/>
  <c r="M807" i="3"/>
  <c r="N807" i="3"/>
  <c r="W805" i="3"/>
  <c r="V803" i="3"/>
  <c r="AD803" i="3" s="1"/>
  <c r="T804" i="3"/>
  <c r="U804" i="3"/>
  <c r="L808" i="3"/>
  <c r="AP802" i="3"/>
  <c r="AT802" i="3"/>
  <c r="AR802" i="3"/>
  <c r="AS802" i="3" s="1"/>
  <c r="AH808" i="3"/>
  <c r="S805" i="3"/>
  <c r="T805" i="3" s="1"/>
  <c r="AG809" i="3"/>
  <c r="AF809" i="3"/>
  <c r="F811" i="3"/>
  <c r="AB811" i="3" s="1"/>
  <c r="AQ810" i="3"/>
  <c r="AE810" i="3"/>
  <c r="AN810" i="3"/>
  <c r="AO810" i="3" s="1"/>
  <c r="H810" i="3"/>
  <c r="I810" i="3" l="1"/>
  <c r="AI810" i="3"/>
  <c r="O807" i="3"/>
  <c r="R807" i="3" s="1"/>
  <c r="Z807" i="3" s="1"/>
  <c r="N808" i="3"/>
  <c r="M808" i="3"/>
  <c r="V804" i="3"/>
  <c r="AJ803" i="3"/>
  <c r="W806" i="3"/>
  <c r="S806" i="3"/>
  <c r="T806" i="3" s="1"/>
  <c r="AC805" i="3"/>
  <c r="AC806" i="3"/>
  <c r="AC807" i="3"/>
  <c r="U805" i="3"/>
  <c r="V805" i="3" s="1"/>
  <c r="AD805" i="3" s="1"/>
  <c r="W807" i="3"/>
  <c r="S807" i="3"/>
  <c r="T807" i="3" s="1"/>
  <c r="AE811" i="3"/>
  <c r="F812" i="3"/>
  <c r="AB812" i="3" s="1"/>
  <c r="AQ811" i="3"/>
  <c r="AN811" i="3"/>
  <c r="AO811" i="3" s="1"/>
  <c r="H811" i="3"/>
  <c r="L809" i="3"/>
  <c r="AF810" i="3"/>
  <c r="AG810" i="3"/>
  <c r="AH809" i="3"/>
  <c r="I811" i="3" l="1"/>
  <c r="AI811" i="3"/>
  <c r="AD804" i="3"/>
  <c r="AJ804" i="3" s="1"/>
  <c r="U806" i="3"/>
  <c r="V806" i="3" s="1"/>
  <c r="M809" i="3"/>
  <c r="N809" i="3"/>
  <c r="AR803" i="3"/>
  <c r="AS803" i="3" s="1"/>
  <c r="AT803" i="3"/>
  <c r="AP803" i="3"/>
  <c r="L810" i="3"/>
  <c r="O808" i="3"/>
  <c r="R808" i="3" s="1"/>
  <c r="Z808" i="3" s="1"/>
  <c r="AJ805" i="3"/>
  <c r="AH810" i="3"/>
  <c r="U807" i="3"/>
  <c r="V807" i="3" s="1"/>
  <c r="AD807" i="3" s="1"/>
  <c r="AG811" i="3"/>
  <c r="AF811" i="3"/>
  <c r="AN812" i="3"/>
  <c r="AO812" i="3" s="1"/>
  <c r="AE812" i="3"/>
  <c r="F813" i="3"/>
  <c r="AB813" i="3" s="1"/>
  <c r="AQ812" i="3"/>
  <c r="H812" i="3"/>
  <c r="I812" i="3" l="1"/>
  <c r="AI812" i="3"/>
  <c r="AT804" i="3"/>
  <c r="AP804" i="3"/>
  <c r="AR804" i="3"/>
  <c r="AS804" i="3" s="1"/>
  <c r="AD806" i="3"/>
  <c r="AJ806" i="3" s="1"/>
  <c r="AH811" i="3"/>
  <c r="N810" i="3"/>
  <c r="M810" i="3"/>
  <c r="L811" i="3"/>
  <c r="AP805" i="3"/>
  <c r="AR805" i="3"/>
  <c r="AS805" i="3" s="1"/>
  <c r="AT805" i="3"/>
  <c r="AJ807" i="3"/>
  <c r="O809" i="3"/>
  <c r="R809" i="3" s="1"/>
  <c r="Z809" i="3" s="1"/>
  <c r="O810" i="3"/>
  <c r="R810" i="3" s="1"/>
  <c r="Z810" i="3" s="1"/>
  <c r="AG812" i="3"/>
  <c r="AF812" i="3"/>
  <c r="AE813" i="3"/>
  <c r="AN813" i="3"/>
  <c r="AO813" i="3" s="1"/>
  <c r="F814" i="3"/>
  <c r="AB814" i="3" s="1"/>
  <c r="AQ813" i="3"/>
  <c r="H813" i="3"/>
  <c r="I813" i="3" l="1"/>
  <c r="AI813" i="3"/>
  <c r="AP806" i="3"/>
  <c r="AT806" i="3"/>
  <c r="AR806" i="3"/>
  <c r="AS806" i="3" s="1"/>
  <c r="AH812" i="3"/>
  <c r="M811" i="3"/>
  <c r="N811" i="3"/>
  <c r="L812" i="3"/>
  <c r="AC810" i="3"/>
  <c r="S808" i="3"/>
  <c r="W808" i="3"/>
  <c r="AC808" i="3"/>
  <c r="W809" i="3"/>
  <c r="AC809" i="3"/>
  <c r="S809" i="3"/>
  <c r="T809" i="3" s="1"/>
  <c r="AP807" i="3"/>
  <c r="AR807" i="3"/>
  <c r="AS807" i="3" s="1"/>
  <c r="AT807" i="3"/>
  <c r="O811" i="3"/>
  <c r="R811" i="3" s="1"/>
  <c r="Z811" i="3" s="1"/>
  <c r="S810" i="3"/>
  <c r="T810" i="3" s="1"/>
  <c r="W810" i="3"/>
  <c r="AF813" i="3"/>
  <c r="AG813" i="3"/>
  <c r="AQ814" i="3"/>
  <c r="F815" i="3"/>
  <c r="AB815" i="3" s="1"/>
  <c r="AN814" i="3"/>
  <c r="AO814" i="3" s="1"/>
  <c r="AE814" i="3"/>
  <c r="H814" i="3"/>
  <c r="I814" i="3" l="1"/>
  <c r="AI814" i="3"/>
  <c r="N812" i="3"/>
  <c r="M812" i="3"/>
  <c r="T808" i="3"/>
  <c r="U808" i="3"/>
  <c r="U809" i="3"/>
  <c r="V809" i="3" s="1"/>
  <c r="S811" i="3"/>
  <c r="T811" i="3" s="1"/>
  <c r="AC811" i="3"/>
  <c r="U810" i="3"/>
  <c r="V810" i="3" s="1"/>
  <c r="AH813" i="3"/>
  <c r="W811" i="3"/>
  <c r="AF814" i="3"/>
  <c r="AG814" i="3"/>
  <c r="L813" i="3"/>
  <c r="AE815" i="3"/>
  <c r="AQ815" i="3"/>
  <c r="F816" i="3"/>
  <c r="AB816" i="3" s="1"/>
  <c r="AN815" i="3"/>
  <c r="AO815" i="3" s="1"/>
  <c r="H815" i="3"/>
  <c r="I815" i="3" l="1"/>
  <c r="AI815" i="3"/>
  <c r="AD810" i="3"/>
  <c r="AJ810" i="3" s="1"/>
  <c r="AD809" i="3"/>
  <c r="AJ809" i="3" s="1"/>
  <c r="O812" i="3"/>
  <c r="R812" i="3" s="1"/>
  <c r="Z812" i="3" s="1"/>
  <c r="N813" i="3"/>
  <c r="M813" i="3"/>
  <c r="V808" i="3"/>
  <c r="AD808" i="3" s="1"/>
  <c r="U811" i="3"/>
  <c r="V811" i="3" s="1"/>
  <c r="AD811" i="3" s="1"/>
  <c r="AG815" i="3"/>
  <c r="AF815" i="3"/>
  <c r="L814" i="3"/>
  <c r="AQ816" i="3"/>
  <c r="F817" i="3"/>
  <c r="AB817" i="3" s="1"/>
  <c r="AN816" i="3"/>
  <c r="AO816" i="3" s="1"/>
  <c r="AE816" i="3"/>
  <c r="H816" i="3"/>
  <c r="AH814" i="3"/>
  <c r="I816" i="3" l="1"/>
  <c r="AI816" i="3"/>
  <c r="AP809" i="3"/>
  <c r="AT809" i="3"/>
  <c r="AR810" i="3"/>
  <c r="AS810" i="3" s="1"/>
  <c r="AP810" i="3"/>
  <c r="AT810" i="3"/>
  <c r="AH815" i="3"/>
  <c r="N814" i="3"/>
  <c r="M814" i="3"/>
  <c r="AJ811" i="3"/>
  <c r="AJ808" i="3"/>
  <c r="S812" i="3"/>
  <c r="W812" i="3"/>
  <c r="AC812" i="3"/>
  <c r="O813" i="3"/>
  <c r="R813" i="3" s="1"/>
  <c r="Z813" i="3" s="1"/>
  <c r="L815" i="3"/>
  <c r="AF816" i="3"/>
  <c r="AG816" i="3"/>
  <c r="F818" i="3"/>
  <c r="AB818" i="3" s="1"/>
  <c r="AN817" i="3"/>
  <c r="AO817" i="3" s="1"/>
  <c r="AQ817" i="3"/>
  <c r="AE817" i="3"/>
  <c r="H817" i="3"/>
  <c r="I817" i="3" l="1"/>
  <c r="AI817" i="3"/>
  <c r="N815" i="3"/>
  <c r="M815" i="3"/>
  <c r="AR809" i="3"/>
  <c r="AS809" i="3" s="1"/>
  <c r="AR808" i="3"/>
  <c r="AS808" i="3" s="1"/>
  <c r="AP808" i="3"/>
  <c r="AT808" i="3"/>
  <c r="AT811" i="3"/>
  <c r="AP811" i="3"/>
  <c r="AR811" i="3"/>
  <c r="AS811" i="3" s="1"/>
  <c r="T812" i="3"/>
  <c r="U812" i="3"/>
  <c r="AH816" i="3"/>
  <c r="L816" i="3"/>
  <c r="AF817" i="3"/>
  <c r="AG817" i="3"/>
  <c r="O814" i="3"/>
  <c r="R814" i="3" s="1"/>
  <c r="Z814" i="3" s="1"/>
  <c r="AE818" i="3"/>
  <c r="AN818" i="3"/>
  <c r="AO818" i="3" s="1"/>
  <c r="F819" i="3"/>
  <c r="AB819" i="3" s="1"/>
  <c r="AQ818" i="3"/>
  <c r="H818" i="3"/>
  <c r="I818" i="3" l="1"/>
  <c r="AI818" i="3"/>
  <c r="N816" i="3"/>
  <c r="M816" i="3"/>
  <c r="AH817" i="3"/>
  <c r="O815" i="3"/>
  <c r="R815" i="3" s="1"/>
  <c r="V812" i="3"/>
  <c r="AC814" i="3"/>
  <c r="S813" i="3"/>
  <c r="W813" i="3"/>
  <c r="AC813" i="3"/>
  <c r="O816" i="3"/>
  <c r="R816" i="3" s="1"/>
  <c r="Z816" i="3" s="1"/>
  <c r="AQ819" i="3"/>
  <c r="F820" i="3"/>
  <c r="AB820" i="3" s="1"/>
  <c r="AN819" i="3"/>
  <c r="AO819" i="3" s="1"/>
  <c r="AE819" i="3"/>
  <c r="H819" i="3"/>
  <c r="AF818" i="3"/>
  <c r="AG818" i="3"/>
  <c r="L817" i="3"/>
  <c r="I819" i="3" l="1"/>
  <c r="AI819" i="3"/>
  <c r="AD812" i="3"/>
  <c r="AJ812" i="3" s="1"/>
  <c r="AC815" i="3"/>
  <c r="Z815" i="3"/>
  <c r="S815" i="3"/>
  <c r="T815" i="3" s="1"/>
  <c r="W815" i="3"/>
  <c r="N817" i="3"/>
  <c r="M817" i="3"/>
  <c r="S814" i="3"/>
  <c r="T814" i="3" s="1"/>
  <c r="W814" i="3"/>
  <c r="T813" i="3"/>
  <c r="U813" i="3"/>
  <c r="AH818" i="3"/>
  <c r="L818" i="3"/>
  <c r="AG819" i="3"/>
  <c r="AF819" i="3"/>
  <c r="F821" i="3"/>
  <c r="AB821" i="3" s="1"/>
  <c r="AE820" i="3"/>
  <c r="AN820" i="3"/>
  <c r="AO820" i="3" s="1"/>
  <c r="AQ820" i="3"/>
  <c r="H820" i="3"/>
  <c r="I820" i="3" l="1"/>
  <c r="AI820" i="3"/>
  <c r="AT812" i="3"/>
  <c r="AP812" i="3"/>
  <c r="AR812" i="3"/>
  <c r="AS812" i="3" s="1"/>
  <c r="U815" i="3"/>
  <c r="V815" i="3" s="1"/>
  <c r="AD815" i="3" s="1"/>
  <c r="L819" i="3"/>
  <c r="N819" i="3" s="1"/>
  <c r="U814" i="3"/>
  <c r="V814" i="3" s="1"/>
  <c r="N818" i="3"/>
  <c r="M818" i="3"/>
  <c r="V813" i="3"/>
  <c r="S816" i="3"/>
  <c r="T816" i="3" s="1"/>
  <c r="W816" i="3"/>
  <c r="AC816" i="3"/>
  <c r="AJ815" i="3"/>
  <c r="O817" i="3"/>
  <c r="R817" i="3" s="1"/>
  <c r="Z817" i="3" s="1"/>
  <c r="AN821" i="3"/>
  <c r="AO821" i="3" s="1"/>
  <c r="F822" i="3"/>
  <c r="AB822" i="3" s="1"/>
  <c r="AE821" i="3"/>
  <c r="AQ821" i="3"/>
  <c r="H821" i="3"/>
  <c r="AG820" i="3"/>
  <c r="AF820" i="3"/>
  <c r="AH819" i="3"/>
  <c r="I821" i="3" l="1"/>
  <c r="AI821" i="3"/>
  <c r="AD814" i="3"/>
  <c r="AJ814" i="3" s="1"/>
  <c r="AD813" i="3"/>
  <c r="AJ813" i="3" s="1"/>
  <c r="O818" i="3"/>
  <c r="R818" i="3" s="1"/>
  <c r="Z818" i="3" s="1"/>
  <c r="M819" i="3"/>
  <c r="O819" i="3" s="1"/>
  <c r="R819" i="3" s="1"/>
  <c r="AC818" i="3"/>
  <c r="U816" i="3"/>
  <c r="V816" i="3" s="1"/>
  <c r="AD816" i="3" s="1"/>
  <c r="AP815" i="3"/>
  <c r="AT815" i="3"/>
  <c r="L820" i="3"/>
  <c r="AG821" i="3"/>
  <c r="AF821" i="3"/>
  <c r="AE822" i="3"/>
  <c r="AQ822" i="3"/>
  <c r="AN822" i="3"/>
  <c r="AO822" i="3" s="1"/>
  <c r="F823" i="3"/>
  <c r="AB823" i="3" s="1"/>
  <c r="H822" i="3"/>
  <c r="AH820" i="3"/>
  <c r="I822" i="3" l="1"/>
  <c r="AI822" i="3"/>
  <c r="AP813" i="3"/>
  <c r="AT813" i="3"/>
  <c r="AR813" i="3"/>
  <c r="AS813" i="3" s="1"/>
  <c r="AP814" i="3"/>
  <c r="AR815" i="3"/>
  <c r="AS815" i="3" s="1"/>
  <c r="AR814" i="3"/>
  <c r="AS814" i="3" s="1"/>
  <c r="AT814" i="3"/>
  <c r="AC819" i="3"/>
  <c r="Z819" i="3"/>
  <c r="W819" i="3"/>
  <c r="S819" i="3"/>
  <c r="T819" i="3" s="1"/>
  <c r="N820" i="3"/>
  <c r="M820" i="3"/>
  <c r="AJ816" i="3"/>
  <c r="W818" i="3"/>
  <c r="S818" i="3"/>
  <c r="T818" i="3" s="1"/>
  <c r="S817" i="3"/>
  <c r="W817" i="3"/>
  <c r="AC817" i="3"/>
  <c r="AH821" i="3"/>
  <c r="L821" i="3"/>
  <c r="AG822" i="3"/>
  <c r="AF822" i="3"/>
  <c r="F824" i="3"/>
  <c r="AB824" i="3" s="1"/>
  <c r="AN823" i="3"/>
  <c r="AO823" i="3" s="1"/>
  <c r="AE823" i="3"/>
  <c r="AQ823" i="3"/>
  <c r="H823" i="3"/>
  <c r="I823" i="3" l="1"/>
  <c r="AI823" i="3"/>
  <c r="U819" i="3"/>
  <c r="V819" i="3" s="1"/>
  <c r="AD819" i="3" s="1"/>
  <c r="N821" i="3"/>
  <c r="M821" i="3"/>
  <c r="AR816" i="3"/>
  <c r="AS816" i="3" s="1"/>
  <c r="AT816" i="3"/>
  <c r="AP816" i="3"/>
  <c r="U818" i="3"/>
  <c r="V818" i="3" s="1"/>
  <c r="T817" i="3"/>
  <c r="U817" i="3"/>
  <c r="AH822" i="3"/>
  <c r="AJ819" i="3"/>
  <c r="O820" i="3"/>
  <c r="R820" i="3" s="1"/>
  <c r="Z820" i="3" s="1"/>
  <c r="AF823" i="3"/>
  <c r="AG823" i="3"/>
  <c r="AE824" i="3"/>
  <c r="F825" i="3"/>
  <c r="AB825" i="3" s="1"/>
  <c r="AQ824" i="3"/>
  <c r="AN824" i="3"/>
  <c r="AO824" i="3" s="1"/>
  <c r="H824" i="3"/>
  <c r="L822" i="3"/>
  <c r="I824" i="3" l="1"/>
  <c r="AI824" i="3"/>
  <c r="AD818" i="3"/>
  <c r="AJ818" i="3" s="1"/>
  <c r="O821" i="3"/>
  <c r="R821" i="3" s="1"/>
  <c r="N822" i="3"/>
  <c r="M822" i="3"/>
  <c r="V817" i="3"/>
  <c r="AC820" i="3"/>
  <c r="AH823" i="3"/>
  <c r="AT819" i="3"/>
  <c r="AP819" i="3"/>
  <c r="L823" i="3"/>
  <c r="AG824" i="3"/>
  <c r="AF824" i="3"/>
  <c r="AQ825" i="3"/>
  <c r="AE825" i="3"/>
  <c r="AN825" i="3"/>
  <c r="AO825" i="3" s="1"/>
  <c r="F826" i="3"/>
  <c r="AB826" i="3" s="1"/>
  <c r="H825" i="3"/>
  <c r="S820" i="3"/>
  <c r="T820" i="3" s="1"/>
  <c r="W820" i="3"/>
  <c r="I825" i="3" l="1"/>
  <c r="AI825" i="3"/>
  <c r="AT818" i="3"/>
  <c r="AR819" i="3"/>
  <c r="AS819" i="3" s="1"/>
  <c r="AP818" i="3"/>
  <c r="AD817" i="3"/>
  <c r="AJ817" i="3" s="1"/>
  <c r="AC821" i="3"/>
  <c r="Z821" i="3"/>
  <c r="N823" i="3"/>
  <c r="M823" i="3"/>
  <c r="W821" i="3"/>
  <c r="S821" i="3"/>
  <c r="T821" i="3" s="1"/>
  <c r="L824" i="3"/>
  <c r="AH824" i="3"/>
  <c r="U820" i="3"/>
  <c r="V820" i="3" s="1"/>
  <c r="AD820" i="3" s="1"/>
  <c r="AG825" i="3"/>
  <c r="AF825" i="3"/>
  <c r="F827" i="3"/>
  <c r="AB827" i="3" s="1"/>
  <c r="AQ826" i="3"/>
  <c r="AN826" i="3"/>
  <c r="AO826" i="3" s="1"/>
  <c r="AE826" i="3"/>
  <c r="H826" i="3"/>
  <c r="O822" i="3"/>
  <c r="R822" i="3" s="1"/>
  <c r="Z822" i="3" s="1"/>
  <c r="I826" i="3" l="1"/>
  <c r="AI826" i="3"/>
  <c r="AR817" i="3"/>
  <c r="AS817" i="3" s="1"/>
  <c r="AT817" i="3"/>
  <c r="AR818" i="3"/>
  <c r="AS818" i="3" s="1"/>
  <c r="AP817" i="3"/>
  <c r="AH825" i="3"/>
  <c r="N824" i="3"/>
  <c r="M824" i="3"/>
  <c r="U821" i="3"/>
  <c r="V821" i="3" s="1"/>
  <c r="AD821" i="3" s="1"/>
  <c r="L825" i="3"/>
  <c r="AC822" i="3"/>
  <c r="O823" i="3"/>
  <c r="R823" i="3" s="1"/>
  <c r="Z823" i="3" s="1"/>
  <c r="AJ820" i="3"/>
  <c r="AG826" i="3"/>
  <c r="AF826" i="3"/>
  <c r="AN827" i="3"/>
  <c r="AO827" i="3" s="1"/>
  <c r="AE827" i="3"/>
  <c r="F828" i="3"/>
  <c r="AB828" i="3" s="1"/>
  <c r="AQ827" i="3"/>
  <c r="H827" i="3"/>
  <c r="I827" i="3" l="1"/>
  <c r="AI827" i="3"/>
  <c r="O824" i="3"/>
  <c r="AH826" i="3"/>
  <c r="N825" i="3"/>
  <c r="M825" i="3"/>
  <c r="O825" i="3" s="1"/>
  <c r="R825" i="3" s="1"/>
  <c r="Z825" i="3" s="1"/>
  <c r="R824" i="3"/>
  <c r="S822" i="3"/>
  <c r="T822" i="3" s="1"/>
  <c r="W822" i="3"/>
  <c r="W824" i="3"/>
  <c r="AJ821" i="3"/>
  <c r="AT820" i="3"/>
  <c r="AR820" i="3"/>
  <c r="AS820" i="3" s="1"/>
  <c r="AP820" i="3"/>
  <c r="L826" i="3"/>
  <c r="AF827" i="3"/>
  <c r="AG827" i="3"/>
  <c r="AQ828" i="3"/>
  <c r="F829" i="3"/>
  <c r="AB829" i="3" s="1"/>
  <c r="AE828" i="3"/>
  <c r="AN828" i="3"/>
  <c r="AO828" i="3" s="1"/>
  <c r="H828" i="3"/>
  <c r="I828" i="3" l="1"/>
  <c r="AI828" i="3"/>
  <c r="AC824" i="3"/>
  <c r="Z824" i="3"/>
  <c r="S824" i="3"/>
  <c r="T824" i="3" s="1"/>
  <c r="N826" i="3"/>
  <c r="M826" i="3"/>
  <c r="U822" i="3"/>
  <c r="V822" i="3" s="1"/>
  <c r="U824" i="3"/>
  <c r="V824" i="3" s="1"/>
  <c r="AT821" i="3"/>
  <c r="AP821" i="3"/>
  <c r="AR821" i="3"/>
  <c r="AS821" i="3" s="1"/>
  <c r="AC825" i="3"/>
  <c r="S823" i="3"/>
  <c r="W823" i="3"/>
  <c r="AC823" i="3"/>
  <c r="L827" i="3"/>
  <c r="AF828" i="3"/>
  <c r="AG828" i="3"/>
  <c r="S825" i="3"/>
  <c r="T825" i="3" s="1"/>
  <c r="W825" i="3"/>
  <c r="AE829" i="3"/>
  <c r="F830" i="3"/>
  <c r="AB830" i="3" s="1"/>
  <c r="AQ829" i="3"/>
  <c r="AN829" i="3"/>
  <c r="AO829" i="3" s="1"/>
  <c r="H829" i="3"/>
  <c r="AH827" i="3"/>
  <c r="I829" i="3" l="1"/>
  <c r="AI829" i="3"/>
  <c r="AD822" i="3"/>
  <c r="AJ822" i="3" s="1"/>
  <c r="AD824" i="3"/>
  <c r="AJ824" i="3" s="1"/>
  <c r="N827" i="3"/>
  <c r="M827" i="3"/>
  <c r="O826" i="3"/>
  <c r="R826" i="3" s="1"/>
  <c r="Z826" i="3" s="1"/>
  <c r="T823" i="3"/>
  <c r="U823" i="3"/>
  <c r="AH828" i="3"/>
  <c r="O827" i="3"/>
  <c r="R827" i="3" s="1"/>
  <c r="Z827" i="3" s="1"/>
  <c r="U825" i="3"/>
  <c r="V825" i="3" s="1"/>
  <c r="AD825" i="3" s="1"/>
  <c r="L828" i="3"/>
  <c r="AN830" i="3"/>
  <c r="AO830" i="3" s="1"/>
  <c r="AQ830" i="3"/>
  <c r="F831" i="3"/>
  <c r="AB831" i="3" s="1"/>
  <c r="AE830" i="3"/>
  <c r="H830" i="3"/>
  <c r="AG829" i="3"/>
  <c r="AF829" i="3"/>
  <c r="I830" i="3" l="1"/>
  <c r="AI830" i="3"/>
  <c r="AP824" i="3"/>
  <c r="AT824" i="3"/>
  <c r="AP822" i="3"/>
  <c r="AT822" i="3"/>
  <c r="AR822" i="3"/>
  <c r="AS822" i="3" s="1"/>
  <c r="N828" i="3"/>
  <c r="M828" i="3"/>
  <c r="AH829" i="3"/>
  <c r="V823" i="3"/>
  <c r="AD823" i="3" s="1"/>
  <c r="AC826" i="3"/>
  <c r="W826" i="3"/>
  <c r="S826" i="3"/>
  <c r="T826" i="3" s="1"/>
  <c r="AJ823" i="3"/>
  <c r="AJ825" i="3"/>
  <c r="AF830" i="3"/>
  <c r="AG830" i="3"/>
  <c r="AN831" i="3"/>
  <c r="AO831" i="3" s="1"/>
  <c r="AQ831" i="3"/>
  <c r="F832" i="3"/>
  <c r="AB832" i="3" s="1"/>
  <c r="AE831" i="3"/>
  <c r="H831" i="3"/>
  <c r="L829" i="3"/>
  <c r="I831" i="3" l="1"/>
  <c r="AI831" i="3"/>
  <c r="M829" i="3"/>
  <c r="N829" i="3"/>
  <c r="U826" i="3"/>
  <c r="V826" i="3" s="1"/>
  <c r="AR824" i="3"/>
  <c r="AS824" i="3" s="1"/>
  <c r="AP823" i="3"/>
  <c r="AT823" i="3"/>
  <c r="AR823" i="3"/>
  <c r="AS823" i="3" s="1"/>
  <c r="S827" i="3"/>
  <c r="W827" i="3"/>
  <c r="AC827" i="3"/>
  <c r="L830" i="3"/>
  <c r="AP825" i="3"/>
  <c r="AR825" i="3"/>
  <c r="AS825" i="3" s="1"/>
  <c r="AT825" i="3"/>
  <c r="O828" i="3"/>
  <c r="R828" i="3" s="1"/>
  <c r="Z828" i="3" s="1"/>
  <c r="AF831" i="3"/>
  <c r="AG831" i="3"/>
  <c r="AQ832" i="3"/>
  <c r="AN832" i="3"/>
  <c r="AO832" i="3" s="1"/>
  <c r="F833" i="3"/>
  <c r="AB833" i="3" s="1"/>
  <c r="AE832" i="3"/>
  <c r="H832" i="3"/>
  <c r="AH830" i="3"/>
  <c r="I832" i="3" l="1"/>
  <c r="AI832" i="3"/>
  <c r="AD826" i="3"/>
  <c r="AJ826" i="3" s="1"/>
  <c r="N830" i="3"/>
  <c r="M830" i="3"/>
  <c r="T827" i="3"/>
  <c r="U827" i="3"/>
  <c r="L831" i="3"/>
  <c r="W828" i="3"/>
  <c r="AC828" i="3"/>
  <c r="S828" i="3"/>
  <c r="T828" i="3" s="1"/>
  <c r="AH831" i="3"/>
  <c r="AF832" i="3"/>
  <c r="AG832" i="3"/>
  <c r="O829" i="3"/>
  <c r="R829" i="3" s="1"/>
  <c r="Z829" i="3" s="1"/>
  <c r="AN833" i="3"/>
  <c r="AO833" i="3" s="1"/>
  <c r="AQ833" i="3"/>
  <c r="F834" i="3"/>
  <c r="AB834" i="3" s="1"/>
  <c r="AE833" i="3"/>
  <c r="H833" i="3"/>
  <c r="I833" i="3" l="1"/>
  <c r="AI833" i="3"/>
  <c r="AR826" i="3"/>
  <c r="AS826" i="3" s="1"/>
  <c r="AP826" i="3"/>
  <c r="AT826" i="3"/>
  <c r="V827" i="3"/>
  <c r="AD827" i="3" s="1"/>
  <c r="N831" i="3"/>
  <c r="M831" i="3"/>
  <c r="U828" i="3"/>
  <c r="V828" i="3" s="1"/>
  <c r="AJ827" i="3"/>
  <c r="O830" i="3"/>
  <c r="R830" i="3" s="1"/>
  <c r="Z830" i="3" s="1"/>
  <c r="S829" i="3"/>
  <c r="T829" i="3" s="1"/>
  <c r="AH832" i="3"/>
  <c r="AG833" i="3"/>
  <c r="AF833" i="3"/>
  <c r="AQ834" i="3"/>
  <c r="AN834" i="3"/>
  <c r="AO834" i="3" s="1"/>
  <c r="F835" i="3"/>
  <c r="AB835" i="3" s="1"/>
  <c r="AE834" i="3"/>
  <c r="H834" i="3"/>
  <c r="L832" i="3"/>
  <c r="I834" i="3" l="1"/>
  <c r="AI834" i="3"/>
  <c r="O831" i="3"/>
  <c r="R831" i="3" s="1"/>
  <c r="Z831" i="3" s="1"/>
  <c r="AD828" i="3"/>
  <c r="AJ828" i="3" s="1"/>
  <c r="AH833" i="3"/>
  <c r="M832" i="3"/>
  <c r="N832" i="3"/>
  <c r="W829" i="3"/>
  <c r="AT827" i="3"/>
  <c r="AP827" i="3"/>
  <c r="AR827" i="3"/>
  <c r="AS827" i="3" s="1"/>
  <c r="AC829" i="3"/>
  <c r="AC830" i="3"/>
  <c r="S831" i="3"/>
  <c r="T831" i="3" s="1"/>
  <c r="AC831" i="3"/>
  <c r="W831" i="3"/>
  <c r="U829" i="3"/>
  <c r="V829" i="3" s="1"/>
  <c r="AD829" i="3" s="1"/>
  <c r="AF834" i="3"/>
  <c r="AG834" i="3"/>
  <c r="AN835" i="3"/>
  <c r="AO835" i="3" s="1"/>
  <c r="AE835" i="3"/>
  <c r="AQ835" i="3"/>
  <c r="F836" i="3"/>
  <c r="AB836" i="3" s="1"/>
  <c r="H835" i="3"/>
  <c r="L833" i="3"/>
  <c r="I835" i="3" l="1"/>
  <c r="AI835" i="3"/>
  <c r="AT828" i="3"/>
  <c r="AP828" i="3"/>
  <c r="AR828" i="3"/>
  <c r="AS828" i="3" s="1"/>
  <c r="M833" i="3"/>
  <c r="N833" i="3"/>
  <c r="AJ829" i="3"/>
  <c r="AH834" i="3"/>
  <c r="U831" i="3"/>
  <c r="V831" i="3" s="1"/>
  <c r="W830" i="3"/>
  <c r="S830" i="3"/>
  <c r="L834" i="3"/>
  <c r="AG835" i="3"/>
  <c r="AF835" i="3"/>
  <c r="AE836" i="3"/>
  <c r="AN836" i="3"/>
  <c r="AO836" i="3" s="1"/>
  <c r="F837" i="3"/>
  <c r="AB837" i="3" s="1"/>
  <c r="AQ836" i="3"/>
  <c r="H836" i="3"/>
  <c r="O832" i="3"/>
  <c r="R832" i="3" s="1"/>
  <c r="Z832" i="3" s="1"/>
  <c r="I836" i="3" l="1"/>
  <c r="AI836" i="3"/>
  <c r="AD831" i="3"/>
  <c r="AJ831" i="3" s="1"/>
  <c r="AH835" i="3"/>
  <c r="M834" i="3"/>
  <c r="N834" i="3"/>
  <c r="AC832" i="3"/>
  <c r="T830" i="3"/>
  <c r="U830" i="3"/>
  <c r="O833" i="3"/>
  <c r="R833" i="3" s="1"/>
  <c r="Z833" i="3" s="1"/>
  <c r="L835" i="3"/>
  <c r="AR829" i="3"/>
  <c r="AS829" i="3" s="1"/>
  <c r="AP829" i="3"/>
  <c r="AT829" i="3"/>
  <c r="AG836" i="3"/>
  <c r="AF836" i="3"/>
  <c r="AQ837" i="3"/>
  <c r="F838" i="3"/>
  <c r="AB838" i="3" s="1"/>
  <c r="AE837" i="3"/>
  <c r="AN837" i="3"/>
  <c r="AO837" i="3" s="1"/>
  <c r="H837" i="3"/>
  <c r="O834" i="3" l="1"/>
  <c r="R834" i="3" s="1"/>
  <c r="Z834" i="3" s="1"/>
  <c r="I837" i="3"/>
  <c r="AI837" i="3"/>
  <c r="AT831" i="3"/>
  <c r="AP831" i="3"/>
  <c r="V830" i="3"/>
  <c r="AD830" i="3" s="1"/>
  <c r="N835" i="3"/>
  <c r="M835" i="3"/>
  <c r="W832" i="3"/>
  <c r="S832" i="3"/>
  <c r="T832" i="3" s="1"/>
  <c r="AJ830" i="3"/>
  <c r="AC833" i="3"/>
  <c r="AC834" i="3"/>
  <c r="AH836" i="3"/>
  <c r="AE838" i="3"/>
  <c r="AN838" i="3"/>
  <c r="AO838" i="3" s="1"/>
  <c r="AQ838" i="3"/>
  <c r="F839" i="3"/>
  <c r="AB839" i="3" s="1"/>
  <c r="H838" i="3"/>
  <c r="AG837" i="3"/>
  <c r="AF837" i="3"/>
  <c r="L836" i="3"/>
  <c r="I838" i="3" l="1"/>
  <c r="AI838" i="3"/>
  <c r="O835" i="3"/>
  <c r="R835" i="3" s="1"/>
  <c r="L837" i="3"/>
  <c r="M837" i="3" s="1"/>
  <c r="N836" i="3"/>
  <c r="M836" i="3"/>
  <c r="S834" i="3"/>
  <c r="T834" i="3" s="1"/>
  <c r="W834" i="3"/>
  <c r="U832" i="3"/>
  <c r="V832" i="3" s="1"/>
  <c r="AR831" i="3"/>
  <c r="AS831" i="3" s="1"/>
  <c r="AR830" i="3"/>
  <c r="AS830" i="3" s="1"/>
  <c r="AT830" i="3"/>
  <c r="AP830" i="3"/>
  <c r="S833" i="3"/>
  <c r="W833" i="3"/>
  <c r="AH837" i="3"/>
  <c r="AF838" i="3"/>
  <c r="AG838" i="3"/>
  <c r="AQ839" i="3"/>
  <c r="AN839" i="3"/>
  <c r="AO839" i="3" s="1"/>
  <c r="AE839" i="3"/>
  <c r="F840" i="3"/>
  <c r="AB840" i="3" s="1"/>
  <c r="H839" i="3"/>
  <c r="I839" i="3" l="1"/>
  <c r="AI839" i="3"/>
  <c r="AD832" i="3"/>
  <c r="AJ832" i="3" s="1"/>
  <c r="N837" i="3"/>
  <c r="O837" i="3" s="1"/>
  <c r="R837" i="3" s="1"/>
  <c r="Z837" i="3" s="1"/>
  <c r="S835" i="3"/>
  <c r="T835" i="3" s="1"/>
  <c r="Z835" i="3"/>
  <c r="AC835" i="3"/>
  <c r="W835" i="3"/>
  <c r="U834" i="3"/>
  <c r="V834" i="3" s="1"/>
  <c r="T833" i="3"/>
  <c r="U833" i="3"/>
  <c r="O836" i="3"/>
  <c r="R836" i="3" s="1"/>
  <c r="Z836" i="3" s="1"/>
  <c r="L838" i="3"/>
  <c r="AG839" i="3"/>
  <c r="AF839" i="3"/>
  <c r="AH838" i="3"/>
  <c r="AQ840" i="3"/>
  <c r="AN840" i="3"/>
  <c r="AO840" i="3" s="1"/>
  <c r="AE840" i="3"/>
  <c r="F841" i="3"/>
  <c r="AB841" i="3" s="1"/>
  <c r="H840" i="3"/>
  <c r="I840" i="3" l="1"/>
  <c r="AI840" i="3"/>
  <c r="U835" i="3"/>
  <c r="V835" i="3" s="1"/>
  <c r="AP832" i="3"/>
  <c r="AR832" i="3"/>
  <c r="AS832" i="3" s="1"/>
  <c r="AT832" i="3"/>
  <c r="AD834" i="3"/>
  <c r="AJ834" i="3" s="1"/>
  <c r="AD835" i="3"/>
  <c r="AJ835" i="3" s="1"/>
  <c r="AH839" i="3"/>
  <c r="N838" i="3"/>
  <c r="M838" i="3"/>
  <c r="AC837" i="3"/>
  <c r="V833" i="3"/>
  <c r="AD833" i="3" s="1"/>
  <c r="AG840" i="3"/>
  <c r="AF840" i="3"/>
  <c r="F842" i="3"/>
  <c r="AB842" i="3" s="1"/>
  <c r="AQ841" i="3"/>
  <c r="AE841" i="3"/>
  <c r="AN841" i="3"/>
  <c r="AO841" i="3" s="1"/>
  <c r="H841" i="3"/>
  <c r="S837" i="3"/>
  <c r="T837" i="3" s="1"/>
  <c r="W837" i="3"/>
  <c r="L839" i="3"/>
  <c r="I841" i="3" l="1"/>
  <c r="AI841" i="3"/>
  <c r="AP835" i="3"/>
  <c r="AR835" i="3"/>
  <c r="AS835" i="3" s="1"/>
  <c r="AT835" i="3"/>
  <c r="AP834" i="3"/>
  <c r="AT834" i="3"/>
  <c r="O838" i="3"/>
  <c r="R838" i="3" s="1"/>
  <c r="Z838" i="3" s="1"/>
  <c r="N839" i="3"/>
  <c r="M839" i="3"/>
  <c r="AJ833" i="3"/>
  <c r="S836" i="3"/>
  <c r="W836" i="3"/>
  <c r="AH840" i="3"/>
  <c r="AC836" i="3"/>
  <c r="U837" i="3"/>
  <c r="V837" i="3" s="1"/>
  <c r="AD837" i="3" s="1"/>
  <c r="AG841" i="3"/>
  <c r="AF841" i="3"/>
  <c r="F843" i="3"/>
  <c r="AB843" i="3" s="1"/>
  <c r="AQ842" i="3"/>
  <c r="AE842" i="3"/>
  <c r="AN842" i="3"/>
  <c r="AO842" i="3" s="1"/>
  <c r="H842" i="3"/>
  <c r="L840" i="3"/>
  <c r="I842" i="3" l="1"/>
  <c r="AI842" i="3"/>
  <c r="AH841" i="3"/>
  <c r="N840" i="3"/>
  <c r="M840" i="3"/>
  <c r="AR834" i="3"/>
  <c r="AS834" i="3" s="1"/>
  <c r="AR833" i="3"/>
  <c r="AS833" i="3" s="1"/>
  <c r="AT833" i="3"/>
  <c r="AP833" i="3"/>
  <c r="W838" i="3"/>
  <c r="S838" i="3"/>
  <c r="T838" i="3" s="1"/>
  <c r="AC838" i="3"/>
  <c r="T836" i="3"/>
  <c r="U836" i="3"/>
  <c r="L841" i="3"/>
  <c r="O839" i="3"/>
  <c r="R839" i="3" s="1"/>
  <c r="Z839" i="3" s="1"/>
  <c r="AJ837" i="3"/>
  <c r="AE843" i="3"/>
  <c r="AN843" i="3"/>
  <c r="AO843" i="3" s="1"/>
  <c r="F844" i="3"/>
  <c r="AB844" i="3" s="1"/>
  <c r="AQ843" i="3"/>
  <c r="H843" i="3"/>
  <c r="AG842" i="3"/>
  <c r="AF842" i="3"/>
  <c r="I843" i="3" l="1"/>
  <c r="AI843" i="3"/>
  <c r="N841" i="3"/>
  <c r="M841" i="3"/>
  <c r="V836" i="3"/>
  <c r="AD836" i="3" s="1"/>
  <c r="U838" i="3"/>
  <c r="V838" i="3" s="1"/>
  <c r="O840" i="3"/>
  <c r="R840" i="3" s="1"/>
  <c r="AJ836" i="3"/>
  <c r="L842" i="3"/>
  <c r="AT837" i="3"/>
  <c r="AP837" i="3"/>
  <c r="AH842" i="3"/>
  <c r="AF843" i="3"/>
  <c r="AG843" i="3"/>
  <c r="AQ844" i="3"/>
  <c r="AN844" i="3"/>
  <c r="AO844" i="3" s="1"/>
  <c r="F845" i="3"/>
  <c r="AB845" i="3" s="1"/>
  <c r="AE844" i="3"/>
  <c r="H844" i="3"/>
  <c r="I844" i="3" l="1"/>
  <c r="AI844" i="3"/>
  <c r="O841" i="3"/>
  <c r="R841" i="3" s="1"/>
  <c r="Z841" i="3" s="1"/>
  <c r="AD838" i="3"/>
  <c r="AJ838" i="3" s="1"/>
  <c r="AC840" i="3"/>
  <c r="Z840" i="3"/>
  <c r="N842" i="3"/>
  <c r="M842" i="3"/>
  <c r="AH843" i="3"/>
  <c r="W840" i="3"/>
  <c r="S840" i="3"/>
  <c r="T840" i="3" s="1"/>
  <c r="AR836" i="3"/>
  <c r="AS836" i="3" s="1"/>
  <c r="AP836" i="3"/>
  <c r="AT836" i="3"/>
  <c r="AR837" i="3"/>
  <c r="AS837" i="3" s="1"/>
  <c r="W839" i="3"/>
  <c r="S839" i="3"/>
  <c r="AC839" i="3"/>
  <c r="AC841" i="3"/>
  <c r="AG844" i="3"/>
  <c r="AF844" i="3"/>
  <c r="AQ845" i="3"/>
  <c r="AE845" i="3"/>
  <c r="F846" i="3"/>
  <c r="AB846" i="3" s="1"/>
  <c r="AN845" i="3"/>
  <c r="AO845" i="3" s="1"/>
  <c r="H845" i="3"/>
  <c r="L843" i="3"/>
  <c r="I845" i="3" l="1"/>
  <c r="AI845" i="3"/>
  <c r="AR838" i="3"/>
  <c r="AS838" i="3" s="1"/>
  <c r="AT838" i="3"/>
  <c r="AP838" i="3"/>
  <c r="N843" i="3"/>
  <c r="M843" i="3"/>
  <c r="AH844" i="3"/>
  <c r="W841" i="3"/>
  <c r="O842" i="3"/>
  <c r="R842" i="3" s="1"/>
  <c r="Z842" i="3" s="1"/>
  <c r="S841" i="3"/>
  <c r="T841" i="3" s="1"/>
  <c r="U840" i="3"/>
  <c r="V840" i="3" s="1"/>
  <c r="T839" i="3"/>
  <c r="U839" i="3"/>
  <c r="AC842" i="3"/>
  <c r="L844" i="3"/>
  <c r="U841" i="3"/>
  <c r="V841" i="3" s="1"/>
  <c r="AD841" i="3" s="1"/>
  <c r="AE846" i="3"/>
  <c r="AQ846" i="3"/>
  <c r="F847" i="3"/>
  <c r="AB847" i="3" s="1"/>
  <c r="AN846" i="3"/>
  <c r="AO846" i="3" s="1"/>
  <c r="H846" i="3"/>
  <c r="AG845" i="3"/>
  <c r="AF845" i="3"/>
  <c r="I846" i="3" l="1"/>
  <c r="AI846" i="3"/>
  <c r="AD840" i="3"/>
  <c r="AJ840" i="3" s="1"/>
  <c r="N844" i="3"/>
  <c r="M844" i="3"/>
  <c r="V839" i="3"/>
  <c r="W842" i="3"/>
  <c r="S842" i="3"/>
  <c r="T842" i="3" s="1"/>
  <c r="AH845" i="3"/>
  <c r="L845" i="3"/>
  <c r="AJ841" i="3"/>
  <c r="AG846" i="3"/>
  <c r="AF846" i="3"/>
  <c r="O843" i="3"/>
  <c r="R843" i="3" s="1"/>
  <c r="Z843" i="3" s="1"/>
  <c r="AN847" i="3"/>
  <c r="AO847" i="3" s="1"/>
  <c r="AE847" i="3"/>
  <c r="AQ847" i="3"/>
  <c r="F848" i="3"/>
  <c r="AB848" i="3" s="1"/>
  <c r="H847" i="3"/>
  <c r="I847" i="3" l="1"/>
  <c r="AI847" i="3"/>
  <c r="O844" i="3"/>
  <c r="R844" i="3" s="1"/>
  <c r="Z844" i="3" s="1"/>
  <c r="AP840" i="3"/>
  <c r="AT840" i="3"/>
  <c r="AD839" i="3"/>
  <c r="AJ839" i="3" s="1"/>
  <c r="AH846" i="3"/>
  <c r="L846" i="3"/>
  <c r="N846" i="3" s="1"/>
  <c r="N845" i="3"/>
  <c r="M845" i="3"/>
  <c r="W844" i="3"/>
  <c r="S844" i="3"/>
  <c r="T844" i="3" s="1"/>
  <c r="AC843" i="3"/>
  <c r="AC844" i="3"/>
  <c r="U842" i="3"/>
  <c r="V842" i="3" s="1"/>
  <c r="AR841" i="3"/>
  <c r="AS841" i="3" s="1"/>
  <c r="AP841" i="3"/>
  <c r="AT841" i="3"/>
  <c r="AF847" i="3"/>
  <c r="AG847" i="3"/>
  <c r="AN848" i="3"/>
  <c r="AO848" i="3" s="1"/>
  <c r="AE848" i="3"/>
  <c r="AQ848" i="3"/>
  <c r="F849" i="3"/>
  <c r="AB849" i="3" s="1"/>
  <c r="H848" i="3"/>
  <c r="I848" i="3" l="1"/>
  <c r="AI848" i="3"/>
  <c r="O845" i="3"/>
  <c r="R845" i="3" s="1"/>
  <c r="Z845" i="3" s="1"/>
  <c r="AP839" i="3"/>
  <c r="AR839" i="3"/>
  <c r="AS839" i="3" s="1"/>
  <c r="AR840" i="3"/>
  <c r="AS840" i="3" s="1"/>
  <c r="AT839" i="3"/>
  <c r="AD842" i="3"/>
  <c r="AJ842" i="3" s="1"/>
  <c r="M846" i="3"/>
  <c r="O846" i="3" s="1"/>
  <c r="R846" i="3" s="1"/>
  <c r="Z846" i="3" s="1"/>
  <c r="W843" i="3"/>
  <c r="S843" i="3"/>
  <c r="T843" i="3" s="1"/>
  <c r="U844" i="3"/>
  <c r="V844" i="3" s="1"/>
  <c r="AH847" i="3"/>
  <c r="AF848" i="3"/>
  <c r="AG848" i="3"/>
  <c r="AE849" i="3"/>
  <c r="AQ849" i="3"/>
  <c r="AN849" i="3"/>
  <c r="AO849" i="3" s="1"/>
  <c r="F850" i="3"/>
  <c r="AB850" i="3" s="1"/>
  <c r="H849" i="3"/>
  <c r="L847" i="3"/>
  <c r="I849" i="3" l="1"/>
  <c r="AI849" i="3"/>
  <c r="AT842" i="3"/>
  <c r="AR842" i="3"/>
  <c r="AS842" i="3" s="1"/>
  <c r="AP842" i="3"/>
  <c r="AD844" i="3"/>
  <c r="AJ844" i="3" s="1"/>
  <c r="N847" i="3"/>
  <c r="M847" i="3"/>
  <c r="U843" i="3"/>
  <c r="V843" i="3" s="1"/>
  <c r="S845" i="3"/>
  <c r="W845" i="3"/>
  <c r="W846" i="3"/>
  <c r="AC845" i="3"/>
  <c r="AH848" i="3"/>
  <c r="AQ850" i="3"/>
  <c r="AN850" i="3"/>
  <c r="AO850" i="3" s="1"/>
  <c r="F851" i="3"/>
  <c r="AB851" i="3" s="1"/>
  <c r="AE850" i="3"/>
  <c r="H850" i="3"/>
  <c r="L848" i="3"/>
  <c r="S846" i="3"/>
  <c r="T846" i="3" s="1"/>
  <c r="AF849" i="3"/>
  <c r="AG849" i="3"/>
  <c r="I850" i="3" l="1"/>
  <c r="AI850" i="3"/>
  <c r="AP844" i="3"/>
  <c r="AT844" i="3"/>
  <c r="AD843" i="3"/>
  <c r="AJ843" i="3" s="1"/>
  <c r="N848" i="3"/>
  <c r="M848" i="3"/>
  <c r="L849" i="3"/>
  <c r="AC846" i="3"/>
  <c r="T845" i="3"/>
  <c r="U845" i="3"/>
  <c r="AH849" i="3"/>
  <c r="U846" i="3"/>
  <c r="V846" i="3" s="1"/>
  <c r="AD846" i="3" s="1"/>
  <c r="AF850" i="3"/>
  <c r="AG850" i="3"/>
  <c r="O847" i="3"/>
  <c r="R847" i="3" s="1"/>
  <c r="Z847" i="3" s="1"/>
  <c r="AN851" i="3"/>
  <c r="AO851" i="3" s="1"/>
  <c r="F852" i="3"/>
  <c r="AB852" i="3" s="1"/>
  <c r="AE851" i="3"/>
  <c r="AQ851" i="3"/>
  <c r="H851" i="3"/>
  <c r="I851" i="3" l="1"/>
  <c r="AI851" i="3"/>
  <c r="AT843" i="3"/>
  <c r="AR843" i="3"/>
  <c r="AS843" i="3" s="1"/>
  <c r="AP843" i="3"/>
  <c r="AR844" i="3"/>
  <c r="AS844" i="3" s="1"/>
  <c r="N849" i="3"/>
  <c r="M849" i="3"/>
  <c r="O848" i="3"/>
  <c r="R848" i="3" s="1"/>
  <c r="Z848" i="3" s="1"/>
  <c r="V845" i="3"/>
  <c r="L850" i="3"/>
  <c r="AC847" i="3"/>
  <c r="S848" i="3"/>
  <c r="T848" i="3" s="1"/>
  <c r="AH850" i="3"/>
  <c r="AJ846" i="3"/>
  <c r="AF851" i="3"/>
  <c r="AG851" i="3"/>
  <c r="AE852" i="3"/>
  <c r="F853" i="3"/>
  <c r="AB853" i="3" s="1"/>
  <c r="AQ852" i="3"/>
  <c r="AN852" i="3"/>
  <c r="AO852" i="3" s="1"/>
  <c r="H852" i="3"/>
  <c r="I852" i="3" l="1"/>
  <c r="AI852" i="3"/>
  <c r="O849" i="3"/>
  <c r="R849" i="3" s="1"/>
  <c r="Z849" i="3" s="1"/>
  <c r="AD845" i="3"/>
  <c r="AJ845" i="3" s="1"/>
  <c r="N850" i="3"/>
  <c r="M850" i="3"/>
  <c r="AC849" i="3"/>
  <c r="S847" i="3"/>
  <c r="T847" i="3" s="1"/>
  <c r="W847" i="3"/>
  <c r="W848" i="3"/>
  <c r="AC848" i="3"/>
  <c r="AH851" i="3"/>
  <c r="AP846" i="3"/>
  <c r="AT846" i="3"/>
  <c r="U848" i="3"/>
  <c r="V848" i="3" s="1"/>
  <c r="AD848" i="3" s="1"/>
  <c r="AF852" i="3"/>
  <c r="AG852" i="3"/>
  <c r="L851" i="3"/>
  <c r="AE853" i="3"/>
  <c r="AN853" i="3"/>
  <c r="AO853" i="3" s="1"/>
  <c r="AQ853" i="3"/>
  <c r="F854" i="3"/>
  <c r="AB854" i="3" s="1"/>
  <c r="H853" i="3"/>
  <c r="S849" i="3"/>
  <c r="T849" i="3" s="1"/>
  <c r="I853" i="3" l="1"/>
  <c r="AI853" i="3"/>
  <c r="AT845" i="3"/>
  <c r="AP845" i="3"/>
  <c r="AR845" i="3"/>
  <c r="AS845" i="3" s="1"/>
  <c r="AR846" i="3"/>
  <c r="AS846" i="3" s="1"/>
  <c r="O850" i="3"/>
  <c r="R850" i="3" s="1"/>
  <c r="Z850" i="3" s="1"/>
  <c r="M851" i="3"/>
  <c r="N851" i="3"/>
  <c r="W849" i="3"/>
  <c r="AH852" i="3"/>
  <c r="U847" i="3"/>
  <c r="V847" i="3" s="1"/>
  <c r="AC850" i="3"/>
  <c r="L852" i="3"/>
  <c r="AJ848" i="3"/>
  <c r="U849" i="3"/>
  <c r="V849" i="3" s="1"/>
  <c r="AD849" i="3" s="1"/>
  <c r="AG853" i="3"/>
  <c r="AF853" i="3"/>
  <c r="AQ854" i="3"/>
  <c r="F855" i="3"/>
  <c r="AB855" i="3" s="1"/>
  <c r="AN854" i="3"/>
  <c r="AO854" i="3" s="1"/>
  <c r="AE854" i="3"/>
  <c r="H854" i="3"/>
  <c r="I854" i="3" l="1"/>
  <c r="AI854" i="3"/>
  <c r="AD847" i="3"/>
  <c r="AJ847" i="3" s="1"/>
  <c r="N852" i="3"/>
  <c r="M852" i="3"/>
  <c r="S850" i="3"/>
  <c r="T850" i="3" s="1"/>
  <c r="W850" i="3"/>
  <c r="L853" i="3"/>
  <c r="AP848" i="3"/>
  <c r="AT848" i="3"/>
  <c r="O851" i="3"/>
  <c r="R851" i="3" s="1"/>
  <c r="Z851" i="3" s="1"/>
  <c r="AJ849" i="3"/>
  <c r="AH853" i="3"/>
  <c r="F856" i="3"/>
  <c r="AB856" i="3" s="1"/>
  <c r="AE855" i="3"/>
  <c r="AQ855" i="3"/>
  <c r="AN855" i="3"/>
  <c r="AO855" i="3" s="1"/>
  <c r="H855" i="3"/>
  <c r="AG854" i="3"/>
  <c r="AF854" i="3"/>
  <c r="O852" i="3" l="1"/>
  <c r="R852" i="3" s="1"/>
  <c r="Z852" i="3" s="1"/>
  <c r="I855" i="3"/>
  <c r="AI855" i="3"/>
  <c r="AP847" i="3"/>
  <c r="AR847" i="3"/>
  <c r="AS847" i="3" s="1"/>
  <c r="AT847" i="3"/>
  <c r="AR848" i="3"/>
  <c r="AS848" i="3" s="1"/>
  <c r="N853" i="3"/>
  <c r="M853" i="3"/>
  <c r="W852" i="3"/>
  <c r="AC852" i="3"/>
  <c r="U850" i="3"/>
  <c r="V850" i="3" s="1"/>
  <c r="S852" i="3"/>
  <c r="T852" i="3" s="1"/>
  <c r="AH854" i="3"/>
  <c r="L854" i="3"/>
  <c r="AP849" i="3"/>
  <c r="AT849" i="3"/>
  <c r="AR849" i="3"/>
  <c r="AS849" i="3" s="1"/>
  <c r="AG855" i="3"/>
  <c r="AF855" i="3"/>
  <c r="AN856" i="3"/>
  <c r="AO856" i="3" s="1"/>
  <c r="F857" i="3"/>
  <c r="AB857" i="3" s="1"/>
  <c r="AQ856" i="3"/>
  <c r="AE856" i="3"/>
  <c r="H856" i="3"/>
  <c r="I856" i="3" l="1"/>
  <c r="AI856" i="3"/>
  <c r="AD850" i="3"/>
  <c r="AJ850" i="3" s="1"/>
  <c r="U852" i="3"/>
  <c r="V852" i="3" s="1"/>
  <c r="N854" i="3"/>
  <c r="M854" i="3"/>
  <c r="S851" i="3"/>
  <c r="W851" i="3"/>
  <c r="AC851" i="3"/>
  <c r="L855" i="3"/>
  <c r="AG856" i="3"/>
  <c r="AF856" i="3"/>
  <c r="AQ857" i="3"/>
  <c r="AE857" i="3"/>
  <c r="AN857" i="3"/>
  <c r="AO857" i="3" s="1"/>
  <c r="F858" i="3"/>
  <c r="AB858" i="3" s="1"/>
  <c r="H857" i="3"/>
  <c r="O853" i="3"/>
  <c r="R853" i="3" s="1"/>
  <c r="Z853" i="3" s="1"/>
  <c r="AH855" i="3"/>
  <c r="I857" i="3" l="1"/>
  <c r="AI857" i="3"/>
  <c r="AP850" i="3"/>
  <c r="AR850" i="3"/>
  <c r="AS850" i="3" s="1"/>
  <c r="AT850" i="3"/>
  <c r="AD852" i="3"/>
  <c r="AJ852" i="3" s="1"/>
  <c r="AH856" i="3"/>
  <c r="L856" i="3"/>
  <c r="N856" i="3" s="1"/>
  <c r="M855" i="3"/>
  <c r="N855" i="3"/>
  <c r="AC853" i="3"/>
  <c r="T851" i="3"/>
  <c r="U851" i="3"/>
  <c r="O854" i="3"/>
  <c r="R854" i="3" s="1"/>
  <c r="Z854" i="3" s="1"/>
  <c r="W853" i="3"/>
  <c r="S853" i="3"/>
  <c r="T853" i="3" s="1"/>
  <c r="AF857" i="3"/>
  <c r="AG857" i="3"/>
  <c r="AE858" i="3"/>
  <c r="AN858" i="3"/>
  <c r="AO858" i="3" s="1"/>
  <c r="AQ858" i="3"/>
  <c r="F859" i="3"/>
  <c r="AB859" i="3" s="1"/>
  <c r="H858" i="3"/>
  <c r="I858" i="3" l="1"/>
  <c r="AI858" i="3"/>
  <c r="AP852" i="3"/>
  <c r="AT852" i="3"/>
  <c r="M856" i="3"/>
  <c r="O855" i="3"/>
  <c r="R855" i="3" s="1"/>
  <c r="Z855" i="3" s="1"/>
  <c r="V851" i="3"/>
  <c r="L857" i="3"/>
  <c r="AH857" i="3"/>
  <c r="AG858" i="3"/>
  <c r="AF858" i="3"/>
  <c r="U853" i="3"/>
  <c r="V853" i="3" s="1"/>
  <c r="AD853" i="3" s="1"/>
  <c r="W855" i="3"/>
  <c r="S855" i="3"/>
  <c r="T855" i="3" s="1"/>
  <c r="AN859" i="3"/>
  <c r="AO859" i="3" s="1"/>
  <c r="AE859" i="3"/>
  <c r="F860" i="3"/>
  <c r="AB860" i="3" s="1"/>
  <c r="AQ859" i="3"/>
  <c r="H859" i="3"/>
  <c r="O856" i="3"/>
  <c r="R856" i="3" s="1"/>
  <c r="Z856" i="3" s="1"/>
  <c r="I859" i="3" l="1"/>
  <c r="AI859" i="3"/>
  <c r="AC855" i="3"/>
  <c r="AD851" i="3"/>
  <c r="AJ851" i="3" s="1"/>
  <c r="L858" i="3"/>
  <c r="N858" i="3" s="1"/>
  <c r="AH858" i="3"/>
  <c r="M858" i="3"/>
  <c r="N857" i="3"/>
  <c r="M857" i="3"/>
  <c r="W854" i="3"/>
  <c r="S854" i="3"/>
  <c r="AC856" i="3"/>
  <c r="AC854" i="3"/>
  <c r="AJ853" i="3"/>
  <c r="O857" i="3"/>
  <c r="R857" i="3" s="1"/>
  <c r="Z857" i="3" s="1"/>
  <c r="AF859" i="3"/>
  <c r="AG859" i="3"/>
  <c r="F861" i="3"/>
  <c r="AB861" i="3" s="1"/>
  <c r="AN860" i="3"/>
  <c r="AO860" i="3" s="1"/>
  <c r="AE860" i="3"/>
  <c r="AQ860" i="3"/>
  <c r="H860" i="3"/>
  <c r="U855" i="3"/>
  <c r="V855" i="3" s="1"/>
  <c r="AD855" i="3" s="1"/>
  <c r="I860" i="3" l="1"/>
  <c r="AI860" i="3"/>
  <c r="AT851" i="3"/>
  <c r="AP851" i="3"/>
  <c r="AR852" i="3"/>
  <c r="AS852" i="3" s="1"/>
  <c r="AR851" i="3"/>
  <c r="AS851" i="3" s="1"/>
  <c r="S856" i="3"/>
  <c r="T856" i="3" s="1"/>
  <c r="W856" i="3"/>
  <c r="T854" i="3"/>
  <c r="U854" i="3"/>
  <c r="AC857" i="3"/>
  <c r="L859" i="3"/>
  <c r="AH859" i="3"/>
  <c r="AJ855" i="3"/>
  <c r="AT853" i="3"/>
  <c r="AP853" i="3"/>
  <c r="AR853" i="3"/>
  <c r="AS853" i="3" s="1"/>
  <c r="U856" i="3"/>
  <c r="V856" i="3" s="1"/>
  <c r="AD856" i="3" s="1"/>
  <c r="AF860" i="3"/>
  <c r="AG860" i="3"/>
  <c r="F862" i="3"/>
  <c r="AB862" i="3" s="1"/>
  <c r="AE861" i="3"/>
  <c r="AQ861" i="3"/>
  <c r="AN861" i="3"/>
  <c r="AO861" i="3" s="1"/>
  <c r="H861" i="3"/>
  <c r="O858" i="3"/>
  <c r="R858" i="3" s="1"/>
  <c r="Z858" i="3" s="1"/>
  <c r="I861" i="3" l="1"/>
  <c r="AI861" i="3"/>
  <c r="V854" i="3"/>
  <c r="AD854" i="3" s="1"/>
  <c r="N859" i="3"/>
  <c r="M859" i="3"/>
  <c r="S857" i="3"/>
  <c r="T857" i="3" s="1"/>
  <c r="W857" i="3"/>
  <c r="AJ854" i="3"/>
  <c r="AC858" i="3"/>
  <c r="AH860" i="3"/>
  <c r="L860" i="3"/>
  <c r="AT855" i="3"/>
  <c r="AP855" i="3"/>
  <c r="AJ856" i="3"/>
  <c r="AQ862" i="3"/>
  <c r="AE862" i="3"/>
  <c r="AN862" i="3"/>
  <c r="AO862" i="3" s="1"/>
  <c r="F863" i="3"/>
  <c r="AB863" i="3" s="1"/>
  <c r="H862" i="3"/>
  <c r="AF861" i="3"/>
  <c r="AG861" i="3"/>
  <c r="I862" i="3" l="1"/>
  <c r="AI862" i="3"/>
  <c r="N860" i="3"/>
  <c r="M860" i="3"/>
  <c r="U857" i="3"/>
  <c r="V857" i="3" s="1"/>
  <c r="S858" i="3"/>
  <c r="T858" i="3" s="1"/>
  <c r="W858" i="3"/>
  <c r="AT854" i="3"/>
  <c r="AP854" i="3"/>
  <c r="AR854" i="3"/>
  <c r="AS854" i="3" s="1"/>
  <c r="AR855" i="3"/>
  <c r="AS855" i="3" s="1"/>
  <c r="O860" i="3"/>
  <c r="R860" i="3" s="1"/>
  <c r="Z860" i="3" s="1"/>
  <c r="O859" i="3"/>
  <c r="R859" i="3" s="1"/>
  <c r="Z859" i="3" s="1"/>
  <c r="L861" i="3"/>
  <c r="AT856" i="3"/>
  <c r="AP856" i="3"/>
  <c r="AR856" i="3"/>
  <c r="AS856" i="3" s="1"/>
  <c r="AH861" i="3"/>
  <c r="AG862" i="3"/>
  <c r="AF862" i="3"/>
  <c r="AN863" i="3"/>
  <c r="AO863" i="3" s="1"/>
  <c r="AE863" i="3"/>
  <c r="AQ863" i="3"/>
  <c r="F864" i="3"/>
  <c r="AB864" i="3" s="1"/>
  <c r="H863" i="3"/>
  <c r="I863" i="3" l="1"/>
  <c r="AI863" i="3"/>
  <c r="AD857" i="3"/>
  <c r="AJ857" i="3" s="1"/>
  <c r="N861" i="3"/>
  <c r="M861" i="3"/>
  <c r="U858" i="3"/>
  <c r="V858" i="3" s="1"/>
  <c r="AC859" i="3"/>
  <c r="AH862" i="3"/>
  <c r="L862" i="3"/>
  <c r="AG863" i="3"/>
  <c r="AF863" i="3"/>
  <c r="O861" i="3"/>
  <c r="R861" i="3" s="1"/>
  <c r="Z861" i="3" s="1"/>
  <c r="AQ864" i="3"/>
  <c r="AN864" i="3"/>
  <c r="AO864" i="3" s="1"/>
  <c r="F865" i="3"/>
  <c r="AB865" i="3" s="1"/>
  <c r="AE864" i="3"/>
  <c r="H864" i="3"/>
  <c r="I864" i="3" l="1"/>
  <c r="AI864" i="3"/>
  <c r="AR857" i="3"/>
  <c r="AS857" i="3" s="1"/>
  <c r="AT857" i="3"/>
  <c r="AP857" i="3"/>
  <c r="AD858" i="3"/>
  <c r="AJ858" i="3" s="1"/>
  <c r="N862" i="3"/>
  <c r="M862" i="3"/>
  <c r="W860" i="3"/>
  <c r="S860" i="3"/>
  <c r="AC861" i="3"/>
  <c r="AC860" i="3"/>
  <c r="W859" i="3"/>
  <c r="S859" i="3"/>
  <c r="AH863" i="3"/>
  <c r="O862" i="3"/>
  <c r="AG864" i="3"/>
  <c r="AF864" i="3"/>
  <c r="AN865" i="3"/>
  <c r="AO865" i="3" s="1"/>
  <c r="F866" i="3"/>
  <c r="AB866" i="3" s="1"/>
  <c r="AE865" i="3"/>
  <c r="AQ865" i="3"/>
  <c r="H865" i="3"/>
  <c r="L863" i="3"/>
  <c r="I865" i="3" l="1"/>
  <c r="AI865" i="3"/>
  <c r="AP858" i="3"/>
  <c r="AR858" i="3"/>
  <c r="AS858" i="3" s="1"/>
  <c r="AT858" i="3"/>
  <c r="N863" i="3"/>
  <c r="M863" i="3"/>
  <c r="R862" i="3"/>
  <c r="W861" i="3"/>
  <c r="S861" i="3"/>
  <c r="T861" i="3" s="1"/>
  <c r="T860" i="3"/>
  <c r="U860" i="3"/>
  <c r="T859" i="3"/>
  <c r="U859" i="3"/>
  <c r="AH864" i="3"/>
  <c r="W862" i="3"/>
  <c r="AC862" i="3"/>
  <c r="AN866" i="3"/>
  <c r="AO866" i="3" s="1"/>
  <c r="AQ866" i="3"/>
  <c r="F867" i="3"/>
  <c r="AB867" i="3" s="1"/>
  <c r="AE866" i="3"/>
  <c r="H866" i="3"/>
  <c r="AF865" i="3"/>
  <c r="AG865" i="3"/>
  <c r="L864" i="3"/>
  <c r="I866" i="3" l="1"/>
  <c r="AI866" i="3"/>
  <c r="U861" i="3"/>
  <c r="S862" i="3"/>
  <c r="T862" i="3" s="1"/>
  <c r="Z862" i="3"/>
  <c r="V861" i="3"/>
  <c r="AD861" i="3" s="1"/>
  <c r="V860" i="3"/>
  <c r="AD860" i="3" s="1"/>
  <c r="AJ860" i="3" s="1"/>
  <c r="U862" i="3"/>
  <c r="N864" i="3"/>
  <c r="M864" i="3"/>
  <c r="V859" i="3"/>
  <c r="AJ861" i="3"/>
  <c r="AH865" i="3"/>
  <c r="AN867" i="3"/>
  <c r="AO867" i="3" s="1"/>
  <c r="F868" i="3"/>
  <c r="AB868" i="3" s="1"/>
  <c r="AE867" i="3"/>
  <c r="AQ867" i="3"/>
  <c r="H867" i="3"/>
  <c r="L865" i="3"/>
  <c r="O863" i="3"/>
  <c r="R863" i="3" s="1"/>
  <c r="Z863" i="3" s="1"/>
  <c r="AG866" i="3"/>
  <c r="AF866" i="3"/>
  <c r="I867" i="3" l="1"/>
  <c r="AI867" i="3"/>
  <c r="AD859" i="3"/>
  <c r="AJ859" i="3" s="1"/>
  <c r="V862" i="3"/>
  <c r="N865" i="3"/>
  <c r="M865" i="3"/>
  <c r="AP860" i="3"/>
  <c r="AT860" i="3"/>
  <c r="AC863" i="3"/>
  <c r="AR861" i="3"/>
  <c r="AS861" i="3" s="1"/>
  <c r="AT861" i="3"/>
  <c r="AP861" i="3"/>
  <c r="L866" i="3"/>
  <c r="AH866" i="3"/>
  <c r="S863" i="3"/>
  <c r="T863" i="3" s="1"/>
  <c r="W863" i="3"/>
  <c r="F869" i="3"/>
  <c r="AB869" i="3" s="1"/>
  <c r="AN868" i="3"/>
  <c r="AO868" i="3" s="1"/>
  <c r="AQ868" i="3"/>
  <c r="AE868" i="3"/>
  <c r="H868" i="3"/>
  <c r="O864" i="3"/>
  <c r="R864" i="3" s="1"/>
  <c r="Z864" i="3" s="1"/>
  <c r="AF867" i="3"/>
  <c r="AG867" i="3"/>
  <c r="I868" i="3" l="1"/>
  <c r="AI868" i="3"/>
  <c r="AR860" i="3"/>
  <c r="AS860" i="3" s="1"/>
  <c r="AR859" i="3"/>
  <c r="AS859" i="3" s="1"/>
  <c r="AP859" i="3"/>
  <c r="AT859" i="3"/>
  <c r="AD862" i="3"/>
  <c r="AJ862" i="3" s="1"/>
  <c r="N866" i="3"/>
  <c r="M866" i="3"/>
  <c r="AC864" i="3"/>
  <c r="AH867" i="3"/>
  <c r="U863" i="3"/>
  <c r="V863" i="3" s="1"/>
  <c r="AD863" i="3" s="1"/>
  <c r="S864" i="3"/>
  <c r="T864" i="3" s="1"/>
  <c r="W864" i="3"/>
  <c r="AF868" i="3"/>
  <c r="AG868" i="3"/>
  <c r="AQ869" i="3"/>
  <c r="F870" i="3"/>
  <c r="AB870" i="3" s="1"/>
  <c r="AE869" i="3"/>
  <c r="AN869" i="3"/>
  <c r="AO869" i="3" s="1"/>
  <c r="H869" i="3"/>
  <c r="O865" i="3"/>
  <c r="R865" i="3" s="1"/>
  <c r="Z865" i="3" s="1"/>
  <c r="L867" i="3"/>
  <c r="I869" i="3" l="1"/>
  <c r="AI869" i="3"/>
  <c r="AR862" i="3"/>
  <c r="AS862" i="3" s="1"/>
  <c r="AP862" i="3"/>
  <c r="AT862" i="3"/>
  <c r="O866" i="3"/>
  <c r="R866" i="3" s="1"/>
  <c r="Z866" i="3" s="1"/>
  <c r="AH868" i="3"/>
  <c r="N867" i="3"/>
  <c r="M867" i="3"/>
  <c r="AC865" i="3"/>
  <c r="AJ863" i="3"/>
  <c r="AQ870" i="3"/>
  <c r="AN870" i="3"/>
  <c r="AO870" i="3" s="1"/>
  <c r="AE870" i="3"/>
  <c r="F871" i="3"/>
  <c r="AB871" i="3" s="1"/>
  <c r="H870" i="3"/>
  <c r="L868" i="3"/>
  <c r="U864" i="3"/>
  <c r="V864" i="3" s="1"/>
  <c r="AD864" i="3" s="1"/>
  <c r="AG869" i="3"/>
  <c r="AF869" i="3"/>
  <c r="I870" i="3" l="1"/>
  <c r="AI870" i="3"/>
  <c r="N868" i="3"/>
  <c r="M868" i="3"/>
  <c r="S865" i="3"/>
  <c r="T865" i="3" s="1"/>
  <c r="W865" i="3"/>
  <c r="S866" i="3"/>
  <c r="W866" i="3"/>
  <c r="AC866" i="3"/>
  <c r="L869" i="3"/>
  <c r="AT863" i="3"/>
  <c r="AP863" i="3"/>
  <c r="AR863" i="3"/>
  <c r="AS863" i="3" s="1"/>
  <c r="AJ864" i="3"/>
  <c r="AG870" i="3"/>
  <c r="AF870" i="3"/>
  <c r="AE871" i="3"/>
  <c r="AQ871" i="3"/>
  <c r="F872" i="3"/>
  <c r="AB872" i="3" s="1"/>
  <c r="AN871" i="3"/>
  <c r="AO871" i="3" s="1"/>
  <c r="H871" i="3"/>
  <c r="O867" i="3"/>
  <c r="R867" i="3" s="1"/>
  <c r="Z867" i="3" s="1"/>
  <c r="AH869" i="3"/>
  <c r="I871" i="3" l="1"/>
  <c r="AI871" i="3"/>
  <c r="U865" i="3"/>
  <c r="V865" i="3" s="1"/>
  <c r="AD865" i="3" s="1"/>
  <c r="N869" i="3"/>
  <c r="M869" i="3"/>
  <c r="AC867" i="3"/>
  <c r="T866" i="3"/>
  <c r="U866" i="3"/>
  <c r="O868" i="3"/>
  <c r="R868" i="3" s="1"/>
  <c r="Z868" i="3" s="1"/>
  <c r="AH870" i="3"/>
  <c r="AT864" i="3"/>
  <c r="AP864" i="3"/>
  <c r="AR864" i="3"/>
  <c r="AS864" i="3" s="1"/>
  <c r="AJ865" i="3"/>
  <c r="AQ872" i="3"/>
  <c r="AE872" i="3"/>
  <c r="AN872" i="3"/>
  <c r="AO872" i="3" s="1"/>
  <c r="F873" i="3"/>
  <c r="AB873" i="3" s="1"/>
  <c r="H872" i="3"/>
  <c r="AF871" i="3"/>
  <c r="AG871" i="3"/>
  <c r="L870" i="3"/>
  <c r="S867" i="3"/>
  <c r="T867" i="3" s="1"/>
  <c r="W867" i="3"/>
  <c r="I872" i="3" l="1"/>
  <c r="AI872" i="3"/>
  <c r="O869" i="3"/>
  <c r="R869" i="3" s="1"/>
  <c r="Z869" i="3" s="1"/>
  <c r="S869" i="3"/>
  <c r="T869" i="3" s="1"/>
  <c r="V866" i="3"/>
  <c r="N870" i="3"/>
  <c r="M870" i="3"/>
  <c r="W869" i="3"/>
  <c r="AH871" i="3"/>
  <c r="AP865" i="3"/>
  <c r="AR865" i="3"/>
  <c r="AS865" i="3" s="1"/>
  <c r="AT865" i="3"/>
  <c r="U869" i="3"/>
  <c r="V869" i="3" s="1"/>
  <c r="L871" i="3"/>
  <c r="AQ873" i="3"/>
  <c r="F874" i="3"/>
  <c r="AB874" i="3" s="1"/>
  <c r="AE873" i="3"/>
  <c r="AN873" i="3"/>
  <c r="AO873" i="3" s="1"/>
  <c r="H873" i="3"/>
  <c r="U867" i="3"/>
  <c r="V867" i="3" s="1"/>
  <c r="AD867" i="3" s="1"/>
  <c r="AG872" i="3"/>
  <c r="AF872" i="3"/>
  <c r="AC869" i="3" l="1"/>
  <c r="AD869" i="3" s="1"/>
  <c r="AJ869" i="3" s="1"/>
  <c r="I873" i="3"/>
  <c r="AI873" i="3"/>
  <c r="AD866" i="3"/>
  <c r="AJ866" i="3" s="1"/>
  <c r="N871" i="3"/>
  <c r="M871" i="3"/>
  <c r="W868" i="3"/>
  <c r="S868" i="3"/>
  <c r="AC868" i="3"/>
  <c r="L872" i="3"/>
  <c r="O870" i="3"/>
  <c r="R870" i="3" s="1"/>
  <c r="Z870" i="3" s="1"/>
  <c r="AJ867" i="3"/>
  <c r="AH872" i="3"/>
  <c r="AF873" i="3"/>
  <c r="AG873" i="3"/>
  <c r="AE874" i="3"/>
  <c r="AQ874" i="3"/>
  <c r="AN874" i="3"/>
  <c r="AO874" i="3" s="1"/>
  <c r="F875" i="3"/>
  <c r="AB875" i="3" s="1"/>
  <c r="H874" i="3"/>
  <c r="I874" i="3" l="1"/>
  <c r="AI874" i="3"/>
  <c r="AT866" i="3"/>
  <c r="AP866" i="3"/>
  <c r="AR866" i="3"/>
  <c r="AS866" i="3" s="1"/>
  <c r="N872" i="3"/>
  <c r="M872" i="3"/>
  <c r="T868" i="3"/>
  <c r="U868" i="3"/>
  <c r="AP869" i="3"/>
  <c r="AT869" i="3"/>
  <c r="AT867" i="3"/>
  <c r="AR867" i="3"/>
  <c r="AS867" i="3" s="1"/>
  <c r="AP867" i="3"/>
  <c r="L873" i="3"/>
  <c r="AH873" i="3"/>
  <c r="O871" i="3"/>
  <c r="R871" i="3" s="1"/>
  <c r="Z871" i="3" s="1"/>
  <c r="AG874" i="3"/>
  <c r="AF874" i="3"/>
  <c r="AQ875" i="3"/>
  <c r="AE875" i="3"/>
  <c r="AN875" i="3"/>
  <c r="AO875" i="3" s="1"/>
  <c r="F876" i="3"/>
  <c r="AB876" i="3" s="1"/>
  <c r="H875" i="3"/>
  <c r="I875" i="3" l="1"/>
  <c r="AI875" i="3"/>
  <c r="AH874" i="3"/>
  <c r="O872" i="3"/>
  <c r="R872" i="3" s="1"/>
  <c r="Z872" i="3" s="1"/>
  <c r="M873" i="3"/>
  <c r="N873" i="3"/>
  <c r="AC872" i="3"/>
  <c r="S870" i="3"/>
  <c r="T870" i="3" s="1"/>
  <c r="W870" i="3"/>
  <c r="AC870" i="3"/>
  <c r="AC871" i="3"/>
  <c r="V868" i="3"/>
  <c r="AD868" i="3" s="1"/>
  <c r="AG875" i="3"/>
  <c r="AF875" i="3"/>
  <c r="L874" i="3"/>
  <c r="AN876" i="3"/>
  <c r="AO876" i="3" s="1"/>
  <c r="AQ876" i="3"/>
  <c r="AE876" i="3"/>
  <c r="F877" i="3"/>
  <c r="AB877" i="3" s="1"/>
  <c r="H876" i="3"/>
  <c r="I876" i="3" l="1"/>
  <c r="AI876" i="3"/>
  <c r="N874" i="3"/>
  <c r="M874" i="3"/>
  <c r="AH875" i="3"/>
  <c r="U870" i="3"/>
  <c r="V870" i="3" s="1"/>
  <c r="AJ868" i="3"/>
  <c r="W871" i="3"/>
  <c r="S871" i="3"/>
  <c r="T871" i="3" s="1"/>
  <c r="W872" i="3"/>
  <c r="S872" i="3"/>
  <c r="T872" i="3" s="1"/>
  <c r="O873" i="3"/>
  <c r="R873" i="3" s="1"/>
  <c r="Z873" i="3" s="1"/>
  <c r="AG876" i="3"/>
  <c r="AF876" i="3"/>
  <c r="L875" i="3"/>
  <c r="AQ877" i="3"/>
  <c r="F878" i="3"/>
  <c r="AB878" i="3" s="1"/>
  <c r="AN877" i="3"/>
  <c r="AO877" i="3" s="1"/>
  <c r="AE877" i="3"/>
  <c r="H877" i="3"/>
  <c r="I877" i="3" l="1"/>
  <c r="AI877" i="3"/>
  <c r="AD870" i="3"/>
  <c r="AJ870" i="3" s="1"/>
  <c r="M875" i="3"/>
  <c r="N875" i="3"/>
  <c r="U871" i="3"/>
  <c r="V871" i="3" s="1"/>
  <c r="AT868" i="3"/>
  <c r="AP868" i="3"/>
  <c r="AR869" i="3"/>
  <c r="AS869" i="3" s="1"/>
  <c r="AR868" i="3"/>
  <c r="AS868" i="3" s="1"/>
  <c r="AH876" i="3"/>
  <c r="U872" i="3"/>
  <c r="V872" i="3" s="1"/>
  <c r="O874" i="3"/>
  <c r="R874" i="3" s="1"/>
  <c r="Z874" i="3" s="1"/>
  <c r="AG877" i="3"/>
  <c r="AF877" i="3"/>
  <c r="AE878" i="3"/>
  <c r="AN878" i="3"/>
  <c r="AO878" i="3" s="1"/>
  <c r="AQ878" i="3"/>
  <c r="F879" i="3"/>
  <c r="AB879" i="3" s="1"/>
  <c r="H878" i="3"/>
  <c r="L876" i="3"/>
  <c r="I878" i="3" l="1"/>
  <c r="AI878" i="3"/>
  <c r="AR870" i="3"/>
  <c r="AS870" i="3" s="1"/>
  <c r="AT870" i="3"/>
  <c r="AP870" i="3"/>
  <c r="AD871" i="3"/>
  <c r="AJ871" i="3" s="1"/>
  <c r="AD872" i="3"/>
  <c r="AJ872" i="3" s="1"/>
  <c r="AH877" i="3"/>
  <c r="N876" i="3"/>
  <c r="M876" i="3"/>
  <c r="W873" i="3"/>
  <c r="S873" i="3"/>
  <c r="AC874" i="3"/>
  <c r="AC873" i="3"/>
  <c r="L877" i="3"/>
  <c r="O875" i="3"/>
  <c r="R875" i="3" s="1"/>
  <c r="Z875" i="3" s="1"/>
  <c r="AQ879" i="3"/>
  <c r="AN879" i="3"/>
  <c r="AO879" i="3" s="1"/>
  <c r="F880" i="3"/>
  <c r="AB880" i="3" s="1"/>
  <c r="AE879" i="3"/>
  <c r="H879" i="3"/>
  <c r="AF878" i="3"/>
  <c r="AG878" i="3"/>
  <c r="S874" i="3"/>
  <c r="T874" i="3" s="1"/>
  <c r="W874" i="3"/>
  <c r="I879" i="3" l="1"/>
  <c r="AI879" i="3"/>
  <c r="AR872" i="3"/>
  <c r="AS872" i="3" s="1"/>
  <c r="AT872" i="3"/>
  <c r="AP872" i="3"/>
  <c r="AR871" i="3"/>
  <c r="AS871" i="3" s="1"/>
  <c r="AT871" i="3"/>
  <c r="AP871" i="3"/>
  <c r="N877" i="3"/>
  <c r="M877" i="3"/>
  <c r="AC875" i="3"/>
  <c r="T873" i="3"/>
  <c r="U873" i="3"/>
  <c r="O877" i="3"/>
  <c r="R877" i="3" s="1"/>
  <c r="Z877" i="3" s="1"/>
  <c r="AH878" i="3"/>
  <c r="L878" i="3"/>
  <c r="AG879" i="3"/>
  <c r="AF879" i="3"/>
  <c r="F881" i="3"/>
  <c r="AB881" i="3" s="1"/>
  <c r="AE880" i="3"/>
  <c r="AN880" i="3"/>
  <c r="AO880" i="3" s="1"/>
  <c r="AQ880" i="3"/>
  <c r="H880" i="3"/>
  <c r="O876" i="3"/>
  <c r="R876" i="3" s="1"/>
  <c r="Z876" i="3" s="1"/>
  <c r="U874" i="3"/>
  <c r="V874" i="3" s="1"/>
  <c r="AD874" i="3" s="1"/>
  <c r="I880" i="3" l="1"/>
  <c r="AI880" i="3"/>
  <c r="N878" i="3"/>
  <c r="M878" i="3"/>
  <c r="AH879" i="3"/>
  <c r="W875" i="3"/>
  <c r="S875" i="3"/>
  <c r="T875" i="3" s="1"/>
  <c r="V873" i="3"/>
  <c r="AD873" i="3" s="1"/>
  <c r="AC876" i="3"/>
  <c r="O878" i="3"/>
  <c r="R878" i="3" s="1"/>
  <c r="Z878" i="3" s="1"/>
  <c r="AJ874" i="3"/>
  <c r="S876" i="3"/>
  <c r="T876" i="3" s="1"/>
  <c r="W876" i="3"/>
  <c r="AG880" i="3"/>
  <c r="AF880" i="3"/>
  <c r="L879" i="3"/>
  <c r="AE881" i="3"/>
  <c r="F882" i="3"/>
  <c r="AB882" i="3" s="1"/>
  <c r="AN881" i="3"/>
  <c r="AO881" i="3" s="1"/>
  <c r="AQ881" i="3"/>
  <c r="H881" i="3"/>
  <c r="I881" i="3" l="1"/>
  <c r="AI881" i="3"/>
  <c r="N879" i="3"/>
  <c r="M879" i="3"/>
  <c r="U875" i="3"/>
  <c r="V875" i="3" s="1"/>
  <c r="AD875" i="3" s="1"/>
  <c r="AJ873" i="3"/>
  <c r="S877" i="3"/>
  <c r="W877" i="3"/>
  <c r="AC877" i="3"/>
  <c r="W878" i="3"/>
  <c r="AC878" i="3"/>
  <c r="U876" i="3"/>
  <c r="V876" i="3" s="1"/>
  <c r="AD876" i="3" s="1"/>
  <c r="S878" i="3"/>
  <c r="T878" i="3" s="1"/>
  <c r="AH880" i="3"/>
  <c r="AT874" i="3"/>
  <c r="AP874" i="3"/>
  <c r="AJ875" i="3"/>
  <c r="F883" i="3"/>
  <c r="AB883" i="3" s="1"/>
  <c r="AQ882" i="3"/>
  <c r="AE882" i="3"/>
  <c r="AN882" i="3"/>
  <c r="AO882" i="3" s="1"/>
  <c r="H882" i="3"/>
  <c r="AF881" i="3"/>
  <c r="AG881" i="3"/>
  <c r="L880" i="3"/>
  <c r="I882" i="3" l="1"/>
  <c r="AI882" i="3"/>
  <c r="N880" i="3"/>
  <c r="M880" i="3"/>
  <c r="AT873" i="3"/>
  <c r="AR873" i="3"/>
  <c r="AS873" i="3" s="1"/>
  <c r="AP873" i="3"/>
  <c r="AR874" i="3"/>
  <c r="AS874" i="3" s="1"/>
  <c r="T877" i="3"/>
  <c r="U877" i="3"/>
  <c r="L881" i="3"/>
  <c r="O879" i="3"/>
  <c r="R879" i="3" s="1"/>
  <c r="Z879" i="3" s="1"/>
  <c r="U878" i="3"/>
  <c r="V878" i="3" s="1"/>
  <c r="AH881" i="3"/>
  <c r="AP875" i="3"/>
  <c r="AR875" i="3"/>
  <c r="AS875" i="3" s="1"/>
  <c r="AT875" i="3"/>
  <c r="AJ876" i="3"/>
  <c r="F884" i="3"/>
  <c r="AB884" i="3" s="1"/>
  <c r="AQ883" i="3"/>
  <c r="AN883" i="3"/>
  <c r="AO883" i="3" s="1"/>
  <c r="AE883" i="3"/>
  <c r="H883" i="3"/>
  <c r="AG882" i="3"/>
  <c r="AF882" i="3"/>
  <c r="I883" i="3" l="1"/>
  <c r="AI883" i="3"/>
  <c r="AD878" i="3"/>
  <c r="AJ878" i="3" s="1"/>
  <c r="N881" i="3"/>
  <c r="M881" i="3"/>
  <c r="V877" i="3"/>
  <c r="AD877" i="3" s="1"/>
  <c r="AH882" i="3"/>
  <c r="AT876" i="3"/>
  <c r="AR876" i="3"/>
  <c r="AS876" i="3" s="1"/>
  <c r="AP876" i="3"/>
  <c r="L882" i="3"/>
  <c r="AF883" i="3"/>
  <c r="AG883" i="3"/>
  <c r="O880" i="3"/>
  <c r="R880" i="3" s="1"/>
  <c r="Z880" i="3" s="1"/>
  <c r="AE884" i="3"/>
  <c r="AN884" i="3"/>
  <c r="AO884" i="3" s="1"/>
  <c r="AQ884" i="3"/>
  <c r="F885" i="3"/>
  <c r="AB885" i="3" s="1"/>
  <c r="H884" i="3"/>
  <c r="I884" i="3" l="1"/>
  <c r="AI884" i="3"/>
  <c r="AP878" i="3"/>
  <c r="AT878" i="3"/>
  <c r="O881" i="3"/>
  <c r="R881" i="3" s="1"/>
  <c r="Z881" i="3" s="1"/>
  <c r="N882" i="3"/>
  <c r="M882" i="3"/>
  <c r="AH883" i="3"/>
  <c r="AJ877" i="3"/>
  <c r="AC881" i="3"/>
  <c r="S879" i="3"/>
  <c r="W879" i="3"/>
  <c r="AC879" i="3"/>
  <c r="AC880" i="3"/>
  <c r="O882" i="3"/>
  <c r="R882" i="3" s="1"/>
  <c r="Z882" i="3" s="1"/>
  <c r="S881" i="3"/>
  <c r="T881" i="3" s="1"/>
  <c r="W881" i="3"/>
  <c r="AF884" i="3"/>
  <c r="AG884" i="3"/>
  <c r="F886" i="3"/>
  <c r="AB886" i="3" s="1"/>
  <c r="AN885" i="3"/>
  <c r="AO885" i="3" s="1"/>
  <c r="AE885" i="3"/>
  <c r="AQ885" i="3"/>
  <c r="H885" i="3"/>
  <c r="L883" i="3"/>
  <c r="I885" i="3" l="1"/>
  <c r="AI885" i="3"/>
  <c r="N883" i="3"/>
  <c r="M883" i="3"/>
  <c r="AT877" i="3"/>
  <c r="AP877" i="3"/>
  <c r="AR877" i="3"/>
  <c r="AS877" i="3" s="1"/>
  <c r="AR878" i="3"/>
  <c r="AS878" i="3" s="1"/>
  <c r="S880" i="3"/>
  <c r="T880" i="3" s="1"/>
  <c r="W880" i="3"/>
  <c r="T879" i="3"/>
  <c r="U879" i="3"/>
  <c r="W882" i="3"/>
  <c r="AC882" i="3"/>
  <c r="U881" i="3"/>
  <c r="V881" i="3" s="1"/>
  <c r="AD881" i="3" s="1"/>
  <c r="U880" i="3"/>
  <c r="V880" i="3" s="1"/>
  <c r="AD880" i="3" s="1"/>
  <c r="L884" i="3"/>
  <c r="AH884" i="3"/>
  <c r="S882" i="3"/>
  <c r="AG885" i="3"/>
  <c r="AF885" i="3"/>
  <c r="F887" i="3"/>
  <c r="AB887" i="3" s="1"/>
  <c r="AE886" i="3"/>
  <c r="AN886" i="3"/>
  <c r="AO886" i="3" s="1"/>
  <c r="AQ886" i="3"/>
  <c r="H886" i="3"/>
  <c r="I886" i="3" l="1"/>
  <c r="AI886" i="3"/>
  <c r="N884" i="3"/>
  <c r="M884" i="3"/>
  <c r="O884" i="3" s="1"/>
  <c r="R884" i="3" s="1"/>
  <c r="Z884" i="3" s="1"/>
  <c r="V879" i="3"/>
  <c r="AD879" i="3" s="1"/>
  <c r="AJ879" i="3" s="1"/>
  <c r="AJ881" i="3"/>
  <c r="L885" i="3"/>
  <c r="AH885" i="3"/>
  <c r="AJ880" i="3"/>
  <c r="O883" i="3"/>
  <c r="R883" i="3" s="1"/>
  <c r="Z883" i="3" s="1"/>
  <c r="T882" i="3"/>
  <c r="U882" i="3"/>
  <c r="AG886" i="3"/>
  <c r="AF886" i="3"/>
  <c r="AN887" i="3"/>
  <c r="AO887" i="3" s="1"/>
  <c r="AE887" i="3"/>
  <c r="F888" i="3"/>
  <c r="AB888" i="3" s="1"/>
  <c r="AQ887" i="3"/>
  <c r="H887" i="3"/>
  <c r="I887" i="3" l="1"/>
  <c r="AI887" i="3"/>
  <c r="L886" i="3"/>
  <c r="N885" i="3"/>
  <c r="M885" i="3"/>
  <c r="O885" i="3" s="1"/>
  <c r="R885" i="3" s="1"/>
  <c r="Z885" i="3" s="1"/>
  <c r="AT881" i="3"/>
  <c r="AP881" i="3"/>
  <c r="AT879" i="3"/>
  <c r="AP879" i="3"/>
  <c r="AR879" i="3"/>
  <c r="AS879" i="3" s="1"/>
  <c r="V882" i="3"/>
  <c r="AD882" i="3" s="1"/>
  <c r="AR881" i="3"/>
  <c r="AS881" i="3" s="1"/>
  <c r="AR880" i="3"/>
  <c r="AS880" i="3" s="1"/>
  <c r="AT880" i="3"/>
  <c r="AP880" i="3"/>
  <c r="W883" i="3"/>
  <c r="AC883" i="3"/>
  <c r="AJ882" i="3"/>
  <c r="S883" i="3"/>
  <c r="T883" i="3" s="1"/>
  <c r="AH886" i="3"/>
  <c r="AF887" i="3"/>
  <c r="AG887" i="3"/>
  <c r="AN888" i="3"/>
  <c r="AO888" i="3" s="1"/>
  <c r="AQ888" i="3"/>
  <c r="F889" i="3"/>
  <c r="AB889" i="3" s="1"/>
  <c r="AE888" i="3"/>
  <c r="H888" i="3"/>
  <c r="I888" i="3" l="1"/>
  <c r="AI888" i="3"/>
  <c r="N886" i="3"/>
  <c r="M886" i="3"/>
  <c r="W884" i="3"/>
  <c r="S884" i="3"/>
  <c r="AC884" i="3"/>
  <c r="AC885" i="3"/>
  <c r="U883" i="3"/>
  <c r="V883" i="3" s="1"/>
  <c r="AH887" i="3"/>
  <c r="AR882" i="3"/>
  <c r="AS882" i="3" s="1"/>
  <c r="AT882" i="3"/>
  <c r="AP882" i="3"/>
  <c r="L887" i="3"/>
  <c r="AF888" i="3"/>
  <c r="AG888" i="3"/>
  <c r="AN889" i="3"/>
  <c r="AO889" i="3" s="1"/>
  <c r="AQ889" i="3"/>
  <c r="F890" i="3"/>
  <c r="AB890" i="3" s="1"/>
  <c r="AE889" i="3"/>
  <c r="H889" i="3"/>
  <c r="S885" i="3"/>
  <c r="T885" i="3" s="1"/>
  <c r="W885" i="3"/>
  <c r="I889" i="3" l="1"/>
  <c r="AI889" i="3"/>
  <c r="AD883" i="3"/>
  <c r="AJ883" i="3" s="1"/>
  <c r="N887" i="3"/>
  <c r="M887" i="3"/>
  <c r="AH888" i="3"/>
  <c r="T884" i="3"/>
  <c r="U884" i="3"/>
  <c r="O887" i="3"/>
  <c r="R887" i="3" s="1"/>
  <c r="Z887" i="3" s="1"/>
  <c r="O886" i="3"/>
  <c r="R886" i="3" s="1"/>
  <c r="Z886" i="3" s="1"/>
  <c r="L888" i="3"/>
  <c r="U885" i="3"/>
  <c r="V885" i="3" s="1"/>
  <c r="AD885" i="3" s="1"/>
  <c r="AF889" i="3"/>
  <c r="AG889" i="3"/>
  <c r="AQ890" i="3"/>
  <c r="AN890" i="3"/>
  <c r="AO890" i="3" s="1"/>
  <c r="F891" i="3"/>
  <c r="AB891" i="3" s="1"/>
  <c r="AE890" i="3"/>
  <c r="H890" i="3"/>
  <c r="I890" i="3" l="1"/>
  <c r="AI890" i="3"/>
  <c r="AR883" i="3"/>
  <c r="AS883" i="3" s="1"/>
  <c r="AT883" i="3"/>
  <c r="AP883" i="3"/>
  <c r="N888" i="3"/>
  <c r="M888" i="3"/>
  <c r="V884" i="3"/>
  <c r="S887" i="3"/>
  <c r="T887" i="3" s="1"/>
  <c r="S886" i="3"/>
  <c r="T886" i="3" s="1"/>
  <c r="AC886" i="3"/>
  <c r="W886" i="3"/>
  <c r="AH889" i="3"/>
  <c r="AJ885" i="3"/>
  <c r="AF890" i="3"/>
  <c r="AG890" i="3"/>
  <c r="W887" i="3"/>
  <c r="AN891" i="3"/>
  <c r="AO891" i="3" s="1"/>
  <c r="AE891" i="3"/>
  <c r="AQ891" i="3"/>
  <c r="F892" i="3"/>
  <c r="AB892" i="3" s="1"/>
  <c r="H891" i="3"/>
  <c r="L889" i="3"/>
  <c r="I891" i="3" l="1"/>
  <c r="AI891" i="3"/>
  <c r="AD884" i="3"/>
  <c r="AJ884" i="3" s="1"/>
  <c r="N889" i="3"/>
  <c r="M889" i="3"/>
  <c r="AH890" i="3"/>
  <c r="U886" i="3"/>
  <c r="V886" i="3" s="1"/>
  <c r="AC887" i="3"/>
  <c r="AT885" i="3"/>
  <c r="AP885" i="3"/>
  <c r="L890" i="3"/>
  <c r="U887" i="3"/>
  <c r="V887" i="3" s="1"/>
  <c r="AD887" i="3" s="1"/>
  <c r="AQ892" i="3"/>
  <c r="F893" i="3"/>
  <c r="AB893" i="3" s="1"/>
  <c r="AE892" i="3"/>
  <c r="AN892" i="3"/>
  <c r="AO892" i="3" s="1"/>
  <c r="H892" i="3"/>
  <c r="O888" i="3"/>
  <c r="R888" i="3" s="1"/>
  <c r="Z888" i="3" s="1"/>
  <c r="AG891" i="3"/>
  <c r="AF891" i="3"/>
  <c r="I892" i="3" l="1"/>
  <c r="AI892" i="3"/>
  <c r="AP884" i="3"/>
  <c r="AT884" i="3"/>
  <c r="AR884" i="3"/>
  <c r="AS884" i="3" s="1"/>
  <c r="AR885" i="3"/>
  <c r="AS885" i="3" s="1"/>
  <c r="AD886" i="3"/>
  <c r="AJ886" i="3" s="1"/>
  <c r="N890" i="3"/>
  <c r="M890" i="3"/>
  <c r="AC888" i="3"/>
  <c r="AH891" i="3"/>
  <c r="O889" i="3"/>
  <c r="R889" i="3" s="1"/>
  <c r="Z889" i="3" s="1"/>
  <c r="AJ887" i="3"/>
  <c r="AF892" i="3"/>
  <c r="AG892" i="3"/>
  <c r="AN893" i="3"/>
  <c r="AO893" i="3" s="1"/>
  <c r="AQ893" i="3"/>
  <c r="F894" i="3"/>
  <c r="AB894" i="3" s="1"/>
  <c r="AE893" i="3"/>
  <c r="H893" i="3"/>
  <c r="S888" i="3"/>
  <c r="T888" i="3" s="1"/>
  <c r="W888" i="3"/>
  <c r="L891" i="3"/>
  <c r="I893" i="3" l="1"/>
  <c r="AI893" i="3"/>
  <c r="AT886" i="3"/>
  <c r="AR886" i="3"/>
  <c r="AS886" i="3" s="1"/>
  <c r="AP886" i="3"/>
  <c r="O890" i="3"/>
  <c r="R890" i="3" s="1"/>
  <c r="M891" i="3"/>
  <c r="N891" i="3"/>
  <c r="AT887" i="3"/>
  <c r="AP887" i="3"/>
  <c r="AR887" i="3"/>
  <c r="AS887" i="3" s="1"/>
  <c r="AH892" i="3"/>
  <c r="AG893" i="3"/>
  <c r="AF893" i="3"/>
  <c r="U888" i="3"/>
  <c r="V888" i="3" s="1"/>
  <c r="AD888" i="3" s="1"/>
  <c r="AE894" i="3"/>
  <c r="F895" i="3"/>
  <c r="AB895" i="3" s="1"/>
  <c r="AN894" i="3"/>
  <c r="AO894" i="3" s="1"/>
  <c r="AQ894" i="3"/>
  <c r="H894" i="3"/>
  <c r="L892" i="3"/>
  <c r="I894" i="3" l="1"/>
  <c r="AI894" i="3"/>
  <c r="S890" i="3"/>
  <c r="T890" i="3" s="1"/>
  <c r="Z890" i="3"/>
  <c r="W890" i="3"/>
  <c r="AC890" i="3"/>
  <c r="N892" i="3"/>
  <c r="M892" i="3"/>
  <c r="AH893" i="3"/>
  <c r="W889" i="3"/>
  <c r="S889" i="3"/>
  <c r="AC889" i="3"/>
  <c r="O891" i="3"/>
  <c r="R891" i="3" s="1"/>
  <c r="Z891" i="3" s="1"/>
  <c r="AJ888" i="3"/>
  <c r="AG894" i="3"/>
  <c r="AF894" i="3"/>
  <c r="AN895" i="3"/>
  <c r="AO895" i="3" s="1"/>
  <c r="F896" i="3"/>
  <c r="AB896" i="3" s="1"/>
  <c r="AQ895" i="3"/>
  <c r="AE895" i="3"/>
  <c r="H895" i="3"/>
  <c r="L893" i="3"/>
  <c r="I895" i="3" l="1"/>
  <c r="AI895" i="3"/>
  <c r="U890" i="3"/>
  <c r="V890" i="3" s="1"/>
  <c r="AD890" i="3" s="1"/>
  <c r="AJ890" i="3" s="1"/>
  <c r="AH894" i="3"/>
  <c r="N893" i="3"/>
  <c r="M893" i="3"/>
  <c r="AC891" i="3"/>
  <c r="T889" i="3"/>
  <c r="U889" i="3"/>
  <c r="AP888" i="3"/>
  <c r="AR888" i="3"/>
  <c r="AS888" i="3" s="1"/>
  <c r="AT888" i="3"/>
  <c r="L894" i="3"/>
  <c r="AG895" i="3"/>
  <c r="AF895" i="3"/>
  <c r="AQ896" i="3"/>
  <c r="AN896" i="3"/>
  <c r="AO896" i="3" s="1"/>
  <c r="F897" i="3"/>
  <c r="AB897" i="3" s="1"/>
  <c r="AE896" i="3"/>
  <c r="H896" i="3"/>
  <c r="O892" i="3"/>
  <c r="R892" i="3" s="1"/>
  <c r="Z892" i="3" s="1"/>
  <c r="I896" i="3" l="1"/>
  <c r="AI896" i="3"/>
  <c r="AT890" i="3"/>
  <c r="AP890" i="3"/>
  <c r="V889" i="3"/>
  <c r="AD889" i="3" s="1"/>
  <c r="N894" i="3"/>
  <c r="M894" i="3"/>
  <c r="O894" i="3" s="1"/>
  <c r="R894" i="3" s="1"/>
  <c r="Z894" i="3" s="1"/>
  <c r="AH895" i="3"/>
  <c r="AJ889" i="3"/>
  <c r="AC892" i="3"/>
  <c r="O893" i="3"/>
  <c r="R893" i="3" s="1"/>
  <c r="Z893" i="3" s="1"/>
  <c r="S891" i="3"/>
  <c r="W891" i="3"/>
  <c r="S892" i="3"/>
  <c r="T892" i="3" s="1"/>
  <c r="W892" i="3"/>
  <c r="AQ897" i="3"/>
  <c r="AN897" i="3"/>
  <c r="AO897" i="3" s="1"/>
  <c r="AE897" i="3"/>
  <c r="F898" i="3"/>
  <c r="AB898" i="3" s="1"/>
  <c r="H897" i="3"/>
  <c r="AG896" i="3"/>
  <c r="AF896" i="3"/>
  <c r="L895" i="3"/>
  <c r="I897" i="3" l="1"/>
  <c r="AI897" i="3"/>
  <c r="M895" i="3"/>
  <c r="N895" i="3"/>
  <c r="AP889" i="3"/>
  <c r="AR890" i="3"/>
  <c r="AS890" i="3" s="1"/>
  <c r="AT889" i="3"/>
  <c r="AR889" i="3"/>
  <c r="AS889" i="3" s="1"/>
  <c r="AC894" i="3"/>
  <c r="T891" i="3"/>
  <c r="U891" i="3"/>
  <c r="AC893" i="3"/>
  <c r="AH896" i="3"/>
  <c r="U892" i="3"/>
  <c r="V892" i="3" s="1"/>
  <c r="AD892" i="3" s="1"/>
  <c r="AE898" i="3"/>
  <c r="F899" i="3"/>
  <c r="AB899" i="3" s="1"/>
  <c r="AN898" i="3"/>
  <c r="AO898" i="3" s="1"/>
  <c r="AQ898" i="3"/>
  <c r="H898" i="3"/>
  <c r="L896" i="3"/>
  <c r="W894" i="3"/>
  <c r="AG897" i="3"/>
  <c r="AF897" i="3"/>
  <c r="I898" i="3" l="1"/>
  <c r="AI898" i="3"/>
  <c r="M896" i="3"/>
  <c r="N896" i="3"/>
  <c r="AH897" i="3"/>
  <c r="V891" i="3"/>
  <c r="S894" i="3"/>
  <c r="T894" i="3" s="1"/>
  <c r="W893" i="3"/>
  <c r="S893" i="3"/>
  <c r="T893" i="3" s="1"/>
  <c r="AJ892" i="3"/>
  <c r="L897" i="3"/>
  <c r="AF898" i="3"/>
  <c r="AG898" i="3"/>
  <c r="AN899" i="3"/>
  <c r="AO899" i="3" s="1"/>
  <c r="AQ899" i="3"/>
  <c r="AE899" i="3"/>
  <c r="F900" i="3"/>
  <c r="AB900" i="3" s="1"/>
  <c r="H899" i="3"/>
  <c r="O895" i="3"/>
  <c r="R895" i="3" s="1"/>
  <c r="Z895" i="3" s="1"/>
  <c r="I899" i="3" l="1"/>
  <c r="AI899" i="3"/>
  <c r="AD891" i="3"/>
  <c r="AJ891" i="3" s="1"/>
  <c r="N897" i="3"/>
  <c r="M897" i="3"/>
  <c r="U894" i="3"/>
  <c r="V894" i="3" s="1"/>
  <c r="AC895" i="3"/>
  <c r="U893" i="3"/>
  <c r="V893" i="3" s="1"/>
  <c r="AD893" i="3" s="1"/>
  <c r="AP892" i="3"/>
  <c r="AT892" i="3"/>
  <c r="O896" i="3"/>
  <c r="R896" i="3" s="1"/>
  <c r="Z896" i="3" s="1"/>
  <c r="AH898" i="3"/>
  <c r="AG899" i="3"/>
  <c r="AF899" i="3"/>
  <c r="AE900" i="3"/>
  <c r="F901" i="3"/>
  <c r="AB901" i="3" s="1"/>
  <c r="AN900" i="3"/>
  <c r="AO900" i="3" s="1"/>
  <c r="AQ900" i="3"/>
  <c r="H900" i="3"/>
  <c r="L898" i="3"/>
  <c r="S895" i="3"/>
  <c r="T895" i="3" s="1"/>
  <c r="W895" i="3"/>
  <c r="I900" i="3" l="1"/>
  <c r="AI900" i="3"/>
  <c r="AR891" i="3"/>
  <c r="AS891" i="3" s="1"/>
  <c r="AP891" i="3"/>
  <c r="AT891" i="3"/>
  <c r="AR892" i="3"/>
  <c r="AS892" i="3" s="1"/>
  <c r="AD894" i="3"/>
  <c r="AJ894" i="3" s="1"/>
  <c r="M898" i="3"/>
  <c r="N898" i="3"/>
  <c r="AJ893" i="3"/>
  <c r="AH899" i="3"/>
  <c r="S896" i="3"/>
  <c r="T896" i="3" s="1"/>
  <c r="AC896" i="3"/>
  <c r="W896" i="3"/>
  <c r="O897" i="3"/>
  <c r="R897" i="3" s="1"/>
  <c r="Z897" i="3" s="1"/>
  <c r="U895" i="3"/>
  <c r="V895" i="3" s="1"/>
  <c r="AD895" i="3" s="1"/>
  <c r="AG900" i="3"/>
  <c r="AF900" i="3"/>
  <c r="AQ901" i="3"/>
  <c r="F902" i="3"/>
  <c r="AB902" i="3" s="1"/>
  <c r="AE901" i="3"/>
  <c r="AN901" i="3"/>
  <c r="AO901" i="3" s="1"/>
  <c r="H901" i="3"/>
  <c r="L899" i="3"/>
  <c r="I901" i="3" l="1"/>
  <c r="AI901" i="3"/>
  <c r="AT894" i="3"/>
  <c r="AP894" i="3"/>
  <c r="M899" i="3"/>
  <c r="N899" i="3"/>
  <c r="U896" i="3"/>
  <c r="V896" i="3" s="1"/>
  <c r="AR893" i="3"/>
  <c r="AS893" i="3" s="1"/>
  <c r="AP893" i="3"/>
  <c r="AT893" i="3"/>
  <c r="AR894" i="3"/>
  <c r="AS894" i="3" s="1"/>
  <c r="AC897" i="3"/>
  <c r="AH900" i="3"/>
  <c r="AJ895" i="3"/>
  <c r="AG901" i="3"/>
  <c r="AF901" i="3"/>
  <c r="AQ902" i="3"/>
  <c r="AN902" i="3"/>
  <c r="AO902" i="3" s="1"/>
  <c r="F903" i="3"/>
  <c r="AB903" i="3" s="1"/>
  <c r="AE902" i="3"/>
  <c r="H902" i="3"/>
  <c r="L900" i="3"/>
  <c r="O898" i="3"/>
  <c r="R898" i="3" s="1"/>
  <c r="Z898" i="3" s="1"/>
  <c r="I902" i="3" l="1"/>
  <c r="AI902" i="3"/>
  <c r="AD896" i="3"/>
  <c r="AJ896" i="3" s="1"/>
  <c r="N900" i="3"/>
  <c r="M900" i="3"/>
  <c r="S897" i="3"/>
  <c r="T897" i="3" s="1"/>
  <c r="W897" i="3"/>
  <c r="AC898" i="3"/>
  <c r="AT895" i="3"/>
  <c r="AR895" i="3"/>
  <c r="AS895" i="3" s="1"/>
  <c r="AP895" i="3"/>
  <c r="L901" i="3"/>
  <c r="AH901" i="3"/>
  <c r="O899" i="3"/>
  <c r="R899" i="3" s="1"/>
  <c r="Z899" i="3" s="1"/>
  <c r="S898" i="3"/>
  <c r="T898" i="3" s="1"/>
  <c r="W898" i="3"/>
  <c r="AG902" i="3"/>
  <c r="AF902" i="3"/>
  <c r="AN903" i="3"/>
  <c r="AO903" i="3" s="1"/>
  <c r="F904" i="3"/>
  <c r="AB904" i="3" s="1"/>
  <c r="AE903" i="3"/>
  <c r="AQ903" i="3"/>
  <c r="H903" i="3"/>
  <c r="I903" i="3" l="1"/>
  <c r="AI903" i="3"/>
  <c r="AP896" i="3"/>
  <c r="AT896" i="3"/>
  <c r="AR896" i="3"/>
  <c r="AS896" i="3" s="1"/>
  <c r="U897" i="3"/>
  <c r="V897" i="3" s="1"/>
  <c r="N901" i="3"/>
  <c r="M901" i="3"/>
  <c r="AC899" i="3"/>
  <c r="AH902" i="3"/>
  <c r="U898" i="3"/>
  <c r="V898" i="3" s="1"/>
  <c r="AD898" i="3" s="1"/>
  <c r="AG903" i="3"/>
  <c r="AF903" i="3"/>
  <c r="AQ904" i="3"/>
  <c r="AE904" i="3"/>
  <c r="F905" i="3"/>
  <c r="AB905" i="3" s="1"/>
  <c r="AN904" i="3"/>
  <c r="AO904" i="3" s="1"/>
  <c r="H904" i="3"/>
  <c r="L902" i="3"/>
  <c r="O900" i="3"/>
  <c r="R900" i="3" s="1"/>
  <c r="Z900" i="3" s="1"/>
  <c r="I904" i="3" l="1"/>
  <c r="AI904" i="3"/>
  <c r="AD897" i="3"/>
  <c r="AJ897" i="3" s="1"/>
  <c r="O901" i="3"/>
  <c r="R901" i="3" s="1"/>
  <c r="Z901" i="3" s="1"/>
  <c r="AH903" i="3"/>
  <c r="N902" i="3"/>
  <c r="M902" i="3"/>
  <c r="W899" i="3"/>
  <c r="AC901" i="3"/>
  <c r="S899" i="3"/>
  <c r="T899" i="3" s="1"/>
  <c r="AC900" i="3"/>
  <c r="AJ898" i="3"/>
  <c r="W900" i="3"/>
  <c r="S900" i="3"/>
  <c r="T900" i="3" s="1"/>
  <c r="AE905" i="3"/>
  <c r="AQ905" i="3"/>
  <c r="AN905" i="3"/>
  <c r="AO905" i="3" s="1"/>
  <c r="F906" i="3"/>
  <c r="AB906" i="3" s="1"/>
  <c r="H905" i="3"/>
  <c r="S901" i="3"/>
  <c r="T901" i="3" s="1"/>
  <c r="AF904" i="3"/>
  <c r="AG904" i="3"/>
  <c r="L903" i="3"/>
  <c r="I905" i="3" l="1"/>
  <c r="AI905" i="3"/>
  <c r="AP897" i="3"/>
  <c r="AR897" i="3"/>
  <c r="AS897" i="3" s="1"/>
  <c r="AT897" i="3"/>
  <c r="W901" i="3"/>
  <c r="U899" i="3"/>
  <c r="V899" i="3" s="1"/>
  <c r="AD899" i="3" s="1"/>
  <c r="AJ899" i="3" s="1"/>
  <c r="N903" i="3"/>
  <c r="M903" i="3"/>
  <c r="O902" i="3"/>
  <c r="R902" i="3" s="1"/>
  <c r="Z902" i="3" s="1"/>
  <c r="AH904" i="3"/>
  <c r="AT898" i="3"/>
  <c r="AP898" i="3"/>
  <c r="AR898" i="3"/>
  <c r="AS898" i="3" s="1"/>
  <c r="U900" i="3"/>
  <c r="V900" i="3" s="1"/>
  <c r="AD900" i="3" s="1"/>
  <c r="U901" i="3"/>
  <c r="V901" i="3" s="1"/>
  <c r="AD901" i="3" s="1"/>
  <c r="AG905" i="3"/>
  <c r="AF905" i="3"/>
  <c r="F907" i="3"/>
  <c r="AB907" i="3" s="1"/>
  <c r="AQ906" i="3"/>
  <c r="AE906" i="3"/>
  <c r="AN906" i="3"/>
  <c r="AO906" i="3" s="1"/>
  <c r="H906" i="3"/>
  <c r="L904" i="3"/>
  <c r="I906" i="3" l="1"/>
  <c r="AI906" i="3"/>
  <c r="N904" i="3"/>
  <c r="M904" i="3"/>
  <c r="AH905" i="3"/>
  <c r="W902" i="3"/>
  <c r="AC902" i="3"/>
  <c r="S902" i="3"/>
  <c r="T902" i="3" s="1"/>
  <c r="AJ900" i="3"/>
  <c r="AR899" i="3"/>
  <c r="AS899" i="3" s="1"/>
  <c r="AT899" i="3"/>
  <c r="AP899" i="3"/>
  <c r="AJ901" i="3"/>
  <c r="AF906" i="3"/>
  <c r="AG906" i="3"/>
  <c r="AE907" i="3"/>
  <c r="F908" i="3"/>
  <c r="AB908" i="3" s="1"/>
  <c r="AQ907" i="3"/>
  <c r="AN907" i="3"/>
  <c r="AO907" i="3" s="1"/>
  <c r="H907" i="3"/>
  <c r="L905" i="3"/>
  <c r="O903" i="3"/>
  <c r="R903" i="3" s="1"/>
  <c r="Z903" i="3" s="1"/>
  <c r="I907" i="3" l="1"/>
  <c r="AI907" i="3"/>
  <c r="M905" i="3"/>
  <c r="N905" i="3"/>
  <c r="AH906" i="3"/>
  <c r="AC903" i="3"/>
  <c r="U902" i="3"/>
  <c r="V902" i="3" s="1"/>
  <c r="AR901" i="3"/>
  <c r="AS901" i="3" s="1"/>
  <c r="AP901" i="3"/>
  <c r="AT901" i="3"/>
  <c r="AT900" i="3"/>
  <c r="AP900" i="3"/>
  <c r="AR900" i="3"/>
  <c r="AS900" i="3" s="1"/>
  <c r="F909" i="3"/>
  <c r="AB909" i="3" s="1"/>
  <c r="AE908" i="3"/>
  <c r="AN908" i="3"/>
  <c r="AO908" i="3" s="1"/>
  <c r="AQ908" i="3"/>
  <c r="H908" i="3"/>
  <c r="S903" i="3"/>
  <c r="T903" i="3" s="1"/>
  <c r="W903" i="3"/>
  <c r="AF907" i="3"/>
  <c r="AG907" i="3"/>
  <c r="O904" i="3"/>
  <c r="R904" i="3" s="1"/>
  <c r="Z904" i="3" s="1"/>
  <c r="L906" i="3"/>
  <c r="I908" i="3" l="1"/>
  <c r="AI908" i="3"/>
  <c r="AD902" i="3"/>
  <c r="AJ902" i="3" s="1"/>
  <c r="N906" i="3"/>
  <c r="M906" i="3"/>
  <c r="AC904" i="3"/>
  <c r="AH907" i="3"/>
  <c r="L907" i="3"/>
  <c r="U903" i="3"/>
  <c r="V903" i="3" s="1"/>
  <c r="AD903" i="3" s="1"/>
  <c r="AG908" i="3"/>
  <c r="AF908" i="3"/>
  <c r="AQ909" i="3"/>
  <c r="AN909" i="3"/>
  <c r="AO909" i="3" s="1"/>
  <c r="AE909" i="3"/>
  <c r="F910" i="3"/>
  <c r="AB910" i="3" s="1"/>
  <c r="H909" i="3"/>
  <c r="O905" i="3"/>
  <c r="R905" i="3" s="1"/>
  <c r="Z905" i="3" s="1"/>
  <c r="W904" i="3"/>
  <c r="S904" i="3"/>
  <c r="T904" i="3" s="1"/>
  <c r="I909" i="3" l="1"/>
  <c r="AI909" i="3"/>
  <c r="AT902" i="3"/>
  <c r="AR902" i="3"/>
  <c r="AS902" i="3" s="1"/>
  <c r="AP902" i="3"/>
  <c r="M907" i="3"/>
  <c r="N907" i="3"/>
  <c r="L908" i="3"/>
  <c r="AC905" i="3"/>
  <c r="AH908" i="3"/>
  <c r="AJ903" i="3"/>
  <c r="O906" i="3"/>
  <c r="R906" i="3" s="1"/>
  <c r="Z906" i="3" s="1"/>
  <c r="S905" i="3"/>
  <c r="T905" i="3" s="1"/>
  <c r="W905" i="3"/>
  <c r="F911" i="3"/>
  <c r="AB911" i="3" s="1"/>
  <c r="AE910" i="3"/>
  <c r="AN910" i="3"/>
  <c r="AO910" i="3" s="1"/>
  <c r="AQ910" i="3"/>
  <c r="H910" i="3"/>
  <c r="AF909" i="3"/>
  <c r="AG909" i="3"/>
  <c r="U904" i="3"/>
  <c r="V904" i="3" s="1"/>
  <c r="AD904" i="3" s="1"/>
  <c r="I910" i="3" l="1"/>
  <c r="AI910" i="3"/>
  <c r="O907" i="3"/>
  <c r="N908" i="3"/>
  <c r="M908" i="3"/>
  <c r="O908" i="3" s="1"/>
  <c r="R908" i="3" s="1"/>
  <c r="Z908" i="3" s="1"/>
  <c r="R907" i="3"/>
  <c r="AT903" i="3"/>
  <c r="AP903" i="3"/>
  <c r="AR903" i="3"/>
  <c r="AS903" i="3" s="1"/>
  <c r="U905" i="3"/>
  <c r="V905" i="3" s="1"/>
  <c r="AD905" i="3" s="1"/>
  <c r="AJ904" i="3"/>
  <c r="AH909" i="3"/>
  <c r="AG910" i="3"/>
  <c r="AF910" i="3"/>
  <c r="L909" i="3"/>
  <c r="AE911" i="3"/>
  <c r="AQ911" i="3"/>
  <c r="AN911" i="3"/>
  <c r="AO911" i="3" s="1"/>
  <c r="F912" i="3"/>
  <c r="AB912" i="3" s="1"/>
  <c r="H911" i="3"/>
  <c r="I911" i="3" l="1"/>
  <c r="AI911" i="3"/>
  <c r="AC907" i="3"/>
  <c r="Z907" i="3"/>
  <c r="S907" i="3"/>
  <c r="T907" i="3" s="1"/>
  <c r="W907" i="3"/>
  <c r="AH910" i="3"/>
  <c r="N909" i="3"/>
  <c r="M909" i="3"/>
  <c r="L910" i="3"/>
  <c r="AC908" i="3"/>
  <c r="S906" i="3"/>
  <c r="W906" i="3"/>
  <c r="AC906" i="3"/>
  <c r="AJ905" i="3"/>
  <c r="AP904" i="3"/>
  <c r="AR904" i="3"/>
  <c r="AS904" i="3" s="1"/>
  <c r="AT904" i="3"/>
  <c r="F913" i="3"/>
  <c r="AB913" i="3" s="1"/>
  <c r="AE912" i="3"/>
  <c r="AQ912" i="3"/>
  <c r="AN912" i="3"/>
  <c r="AO912" i="3" s="1"/>
  <c r="H912" i="3"/>
  <c r="W908" i="3"/>
  <c r="S908" i="3"/>
  <c r="T908" i="3" s="1"/>
  <c r="AG911" i="3"/>
  <c r="AF911" i="3"/>
  <c r="I912" i="3" l="1"/>
  <c r="AI912" i="3"/>
  <c r="AH911" i="3"/>
  <c r="U907" i="3"/>
  <c r="V907" i="3" s="1"/>
  <c r="N910" i="3"/>
  <c r="M910" i="3"/>
  <c r="T906" i="3"/>
  <c r="U906" i="3"/>
  <c r="AP905" i="3"/>
  <c r="AT905" i="3"/>
  <c r="AR905" i="3"/>
  <c r="AS905" i="3" s="1"/>
  <c r="O909" i="3"/>
  <c r="R909" i="3" s="1"/>
  <c r="Z909" i="3" s="1"/>
  <c r="L911" i="3"/>
  <c r="U908" i="3"/>
  <c r="V908" i="3" s="1"/>
  <c r="AD908" i="3" s="1"/>
  <c r="AG912" i="3"/>
  <c r="AF912" i="3"/>
  <c r="AQ913" i="3"/>
  <c r="F914" i="3"/>
  <c r="AB914" i="3" s="1"/>
  <c r="AE913" i="3"/>
  <c r="AN913" i="3"/>
  <c r="AO913" i="3" s="1"/>
  <c r="H913" i="3"/>
  <c r="I913" i="3" l="1"/>
  <c r="AI913" i="3"/>
  <c r="AD907" i="3"/>
  <c r="AJ907" i="3" s="1"/>
  <c r="O910" i="3"/>
  <c r="R910" i="3" s="1"/>
  <c r="Z910" i="3" s="1"/>
  <c r="AH912" i="3"/>
  <c r="V906" i="3"/>
  <c r="N911" i="3"/>
  <c r="M911" i="3"/>
  <c r="S910" i="3"/>
  <c r="T910" i="3" s="1"/>
  <c r="S909" i="3"/>
  <c r="T909" i="3" s="1"/>
  <c r="AC909" i="3"/>
  <c r="W910" i="3"/>
  <c r="W909" i="3"/>
  <c r="L912" i="3"/>
  <c r="AJ908" i="3"/>
  <c r="AF913" i="3"/>
  <c r="AG913" i="3"/>
  <c r="AN914" i="3"/>
  <c r="AO914" i="3" s="1"/>
  <c r="AE914" i="3"/>
  <c r="F915" i="3"/>
  <c r="AB915" i="3" s="1"/>
  <c r="AQ914" i="3"/>
  <c r="H914" i="3"/>
  <c r="I914" i="3" l="1"/>
  <c r="AI914" i="3"/>
  <c r="AT907" i="3"/>
  <c r="AP907" i="3"/>
  <c r="AD906" i="3"/>
  <c r="AJ906" i="3" s="1"/>
  <c r="N912" i="3"/>
  <c r="M912" i="3"/>
  <c r="U909" i="3"/>
  <c r="V909" i="3" s="1"/>
  <c r="AD909" i="3" s="1"/>
  <c r="AJ909" i="3" s="1"/>
  <c r="U910" i="3"/>
  <c r="V910" i="3" s="1"/>
  <c r="AC910" i="3"/>
  <c r="L913" i="3"/>
  <c r="O912" i="3"/>
  <c r="R912" i="3" s="1"/>
  <c r="Z912" i="3" s="1"/>
  <c r="AT908" i="3"/>
  <c r="AR908" i="3"/>
  <c r="AS908" i="3" s="1"/>
  <c r="AP908" i="3"/>
  <c r="AH913" i="3"/>
  <c r="F916" i="3"/>
  <c r="AB916" i="3" s="1"/>
  <c r="AQ915" i="3"/>
  <c r="AN915" i="3"/>
  <c r="AO915" i="3" s="1"/>
  <c r="AE915" i="3"/>
  <c r="H915" i="3"/>
  <c r="AF914" i="3"/>
  <c r="AG914" i="3"/>
  <c r="O911" i="3"/>
  <c r="R911" i="3" s="1"/>
  <c r="Z911" i="3" s="1"/>
  <c r="I915" i="3" l="1"/>
  <c r="AI915" i="3"/>
  <c r="AD910" i="3"/>
  <c r="AP906" i="3"/>
  <c r="AT906" i="3"/>
  <c r="AR907" i="3"/>
  <c r="AS907" i="3" s="1"/>
  <c r="AR906" i="3"/>
  <c r="AS906" i="3" s="1"/>
  <c r="N913" i="3"/>
  <c r="M913" i="3"/>
  <c r="AJ910" i="3"/>
  <c r="AC911" i="3"/>
  <c r="AH914" i="3"/>
  <c r="AC912" i="3"/>
  <c r="L914" i="3"/>
  <c r="AT909" i="3"/>
  <c r="AP909" i="3"/>
  <c r="AR909" i="3"/>
  <c r="AS909" i="3" s="1"/>
  <c r="AF915" i="3"/>
  <c r="AG915" i="3"/>
  <c r="AQ916" i="3"/>
  <c r="F917" i="3"/>
  <c r="AB917" i="3" s="1"/>
  <c r="AN916" i="3"/>
  <c r="AO916" i="3" s="1"/>
  <c r="AE916" i="3"/>
  <c r="H916" i="3"/>
  <c r="W912" i="3"/>
  <c r="S912" i="3"/>
  <c r="T912" i="3" s="1"/>
  <c r="W911" i="3"/>
  <c r="S911" i="3"/>
  <c r="T911" i="3" s="1"/>
  <c r="I916" i="3" l="1"/>
  <c r="AI916" i="3"/>
  <c r="O913" i="3"/>
  <c r="R913" i="3" s="1"/>
  <c r="Z913" i="3" s="1"/>
  <c r="N914" i="3"/>
  <c r="M914" i="3"/>
  <c r="AR910" i="3"/>
  <c r="AS910" i="3" s="1"/>
  <c r="AT910" i="3"/>
  <c r="AP910" i="3"/>
  <c r="S913" i="3"/>
  <c r="T913" i="3" s="1"/>
  <c r="AC913" i="3"/>
  <c r="W913" i="3"/>
  <c r="L915" i="3"/>
  <c r="AN917" i="3"/>
  <c r="AO917" i="3" s="1"/>
  <c r="AQ917" i="3"/>
  <c r="AE917" i="3"/>
  <c r="F918" i="3"/>
  <c r="AB918" i="3" s="1"/>
  <c r="H917" i="3"/>
  <c r="U912" i="3"/>
  <c r="V912" i="3" s="1"/>
  <c r="AD912" i="3" s="1"/>
  <c r="AG916" i="3"/>
  <c r="AF916" i="3"/>
  <c r="AH915" i="3"/>
  <c r="U911" i="3"/>
  <c r="V911" i="3" s="1"/>
  <c r="AD911" i="3" s="1"/>
  <c r="I917" i="3" l="1"/>
  <c r="AI917" i="3"/>
  <c r="N915" i="3"/>
  <c r="M915" i="3"/>
  <c r="L916" i="3"/>
  <c r="AH916" i="3"/>
  <c r="U913" i="3"/>
  <c r="V913" i="3" s="1"/>
  <c r="O914" i="3"/>
  <c r="R914" i="3" s="1"/>
  <c r="Z914" i="3" s="1"/>
  <c r="AJ911" i="3"/>
  <c r="AJ912" i="3"/>
  <c r="O915" i="3"/>
  <c r="R915" i="3" s="1"/>
  <c r="Z915" i="3" s="1"/>
  <c r="AG917" i="3"/>
  <c r="AF917" i="3"/>
  <c r="AQ918" i="3"/>
  <c r="AE918" i="3"/>
  <c r="F919" i="3"/>
  <c r="AB919" i="3" s="1"/>
  <c r="AN918" i="3"/>
  <c r="AO918" i="3" s="1"/>
  <c r="H918" i="3"/>
  <c r="I918" i="3" l="1"/>
  <c r="AI918" i="3"/>
  <c r="AD913" i="3"/>
  <c r="AJ913" i="3" s="1"/>
  <c r="N916" i="3"/>
  <c r="M916" i="3"/>
  <c r="AC915" i="3"/>
  <c r="AP912" i="3"/>
  <c r="AT912" i="3"/>
  <c r="AR912" i="3"/>
  <c r="AS912" i="3" s="1"/>
  <c r="AP911" i="3"/>
  <c r="AT911" i="3"/>
  <c r="AR911" i="3"/>
  <c r="AS911" i="3" s="1"/>
  <c r="L917" i="3"/>
  <c r="AH917" i="3"/>
  <c r="AG918" i="3"/>
  <c r="AF918" i="3"/>
  <c r="AN919" i="3"/>
  <c r="AO919" i="3" s="1"/>
  <c r="F920" i="3"/>
  <c r="AB920" i="3" s="1"/>
  <c r="AQ919" i="3"/>
  <c r="AE919" i="3"/>
  <c r="H919" i="3"/>
  <c r="I919" i="3" l="1"/>
  <c r="AI919" i="3"/>
  <c r="O916" i="3"/>
  <c r="R916" i="3" s="1"/>
  <c r="Z916" i="3" s="1"/>
  <c r="AR913" i="3"/>
  <c r="AS913" i="3" s="1"/>
  <c r="AT913" i="3"/>
  <c r="AP913" i="3"/>
  <c r="AC916" i="3"/>
  <c r="W916" i="3"/>
  <c r="S916" i="3"/>
  <c r="T916" i="3" s="1"/>
  <c r="N917" i="3"/>
  <c r="M917" i="3"/>
  <c r="S915" i="3"/>
  <c r="T915" i="3" s="1"/>
  <c r="W914" i="3"/>
  <c r="S914" i="3"/>
  <c r="W915" i="3"/>
  <c r="AC914" i="3"/>
  <c r="AH918" i="3"/>
  <c r="F921" i="3"/>
  <c r="AB921" i="3" s="1"/>
  <c r="AN920" i="3"/>
  <c r="AO920" i="3" s="1"/>
  <c r="AQ920" i="3"/>
  <c r="AE920" i="3"/>
  <c r="H920" i="3"/>
  <c r="L918" i="3"/>
  <c r="AF919" i="3"/>
  <c r="AG919" i="3"/>
  <c r="I920" i="3" l="1"/>
  <c r="AI920" i="3"/>
  <c r="O917" i="3"/>
  <c r="R917" i="3" s="1"/>
  <c r="Z917" i="3" s="1"/>
  <c r="U915" i="3"/>
  <c r="V915" i="3" s="1"/>
  <c r="N918" i="3"/>
  <c r="M918" i="3"/>
  <c r="U916" i="3"/>
  <c r="V916" i="3" s="1"/>
  <c r="T914" i="3"/>
  <c r="U914" i="3"/>
  <c r="AC917" i="3"/>
  <c r="AH919" i="3"/>
  <c r="L919" i="3"/>
  <c r="W917" i="3"/>
  <c r="S917" i="3"/>
  <c r="T917" i="3" s="1"/>
  <c r="AF920" i="3"/>
  <c r="AG920" i="3"/>
  <c r="F922" i="3"/>
  <c r="AB922" i="3" s="1"/>
  <c r="AE921" i="3"/>
  <c r="AN921" i="3"/>
  <c r="AO921" i="3" s="1"/>
  <c r="AQ921" i="3"/>
  <c r="H921" i="3"/>
  <c r="I921" i="3" l="1"/>
  <c r="AI921" i="3"/>
  <c r="AD916" i="3"/>
  <c r="AJ916" i="3" s="1"/>
  <c r="AD915" i="3"/>
  <c r="AJ915" i="3" s="1"/>
  <c r="N919" i="3"/>
  <c r="M919" i="3"/>
  <c r="V914" i="3"/>
  <c r="O918" i="3"/>
  <c r="R918" i="3" s="1"/>
  <c r="AC918" i="3" s="1"/>
  <c r="L920" i="3"/>
  <c r="AG921" i="3"/>
  <c r="AF921" i="3"/>
  <c r="F923" i="3"/>
  <c r="AB923" i="3" s="1"/>
  <c r="AE922" i="3"/>
  <c r="AQ922" i="3"/>
  <c r="AN922" i="3"/>
  <c r="AO922" i="3" s="1"/>
  <c r="H922" i="3"/>
  <c r="AH920" i="3"/>
  <c r="U917" i="3"/>
  <c r="V917" i="3" s="1"/>
  <c r="AD917" i="3" s="1"/>
  <c r="O919" i="3" l="1"/>
  <c r="R919" i="3" s="1"/>
  <c r="Z919" i="3" s="1"/>
  <c r="I922" i="3"/>
  <c r="AI922" i="3"/>
  <c r="AT915" i="3"/>
  <c r="AP915" i="3"/>
  <c r="AP916" i="3"/>
  <c r="AT916" i="3"/>
  <c r="AR916" i="3"/>
  <c r="AS916" i="3" s="1"/>
  <c r="AD914" i="3"/>
  <c r="AJ914" i="3" s="1"/>
  <c r="AH921" i="3"/>
  <c r="W918" i="3"/>
  <c r="Z918" i="3"/>
  <c r="N920" i="3"/>
  <c r="M920" i="3"/>
  <c r="S918" i="3"/>
  <c r="T918" i="3" s="1"/>
  <c r="AC919" i="3"/>
  <c r="AJ917" i="3"/>
  <c r="AF922" i="3"/>
  <c r="AG922" i="3"/>
  <c r="L921" i="3"/>
  <c r="AQ923" i="3"/>
  <c r="AN923" i="3"/>
  <c r="AO923" i="3" s="1"/>
  <c r="F924" i="3"/>
  <c r="AB924" i="3" s="1"/>
  <c r="AE923" i="3"/>
  <c r="H923" i="3"/>
  <c r="I923" i="3" l="1"/>
  <c r="AI923" i="3"/>
  <c r="AT914" i="3"/>
  <c r="AP914" i="3"/>
  <c r="AR914" i="3"/>
  <c r="AS914" i="3" s="1"/>
  <c r="AR915" i="3"/>
  <c r="AS915" i="3" s="1"/>
  <c r="O920" i="3"/>
  <c r="R920" i="3" s="1"/>
  <c r="Z920" i="3" s="1"/>
  <c r="U918" i="3"/>
  <c r="V918" i="3" s="1"/>
  <c r="N921" i="3"/>
  <c r="M921" i="3"/>
  <c r="S919" i="3"/>
  <c r="T919" i="3" s="1"/>
  <c r="W919" i="3"/>
  <c r="AC920" i="3"/>
  <c r="AT917" i="3"/>
  <c r="AP917" i="3"/>
  <c r="AR917" i="3"/>
  <c r="AS917" i="3" s="1"/>
  <c r="AH922" i="3"/>
  <c r="AG923" i="3"/>
  <c r="AF923" i="3"/>
  <c r="L922" i="3"/>
  <c r="AN924" i="3"/>
  <c r="AO924" i="3" s="1"/>
  <c r="F925" i="3"/>
  <c r="AB925" i="3" s="1"/>
  <c r="AQ924" i="3"/>
  <c r="AE924" i="3"/>
  <c r="H924" i="3"/>
  <c r="I924" i="3" l="1"/>
  <c r="AI924" i="3"/>
  <c r="W920" i="3"/>
  <c r="AD918" i="3"/>
  <c r="AJ918" i="3" s="1"/>
  <c r="AH923" i="3"/>
  <c r="L923" i="3"/>
  <c r="N923" i="3" s="1"/>
  <c r="U919" i="3"/>
  <c r="V919" i="3" s="1"/>
  <c r="M923" i="3"/>
  <c r="N922" i="3"/>
  <c r="M922" i="3"/>
  <c r="S920" i="3"/>
  <c r="T920" i="3" s="1"/>
  <c r="AF924" i="3"/>
  <c r="AG924" i="3"/>
  <c r="AN925" i="3"/>
  <c r="AO925" i="3" s="1"/>
  <c r="AQ925" i="3"/>
  <c r="AE925" i="3"/>
  <c r="F926" i="3"/>
  <c r="AB926" i="3" s="1"/>
  <c r="H925" i="3"/>
  <c r="O921" i="3"/>
  <c r="R921" i="3" s="1"/>
  <c r="Z921" i="3" s="1"/>
  <c r="I925" i="3" l="1"/>
  <c r="AI925" i="3"/>
  <c r="AR918" i="3"/>
  <c r="AS918" i="3" s="1"/>
  <c r="AT918" i="3"/>
  <c r="AP918" i="3"/>
  <c r="AD919" i="3"/>
  <c r="AJ919" i="3" s="1"/>
  <c r="O923" i="3"/>
  <c r="R923" i="3" s="1"/>
  <c r="Z923" i="3" s="1"/>
  <c r="U920" i="3"/>
  <c r="V920" i="3" s="1"/>
  <c r="AC921" i="3"/>
  <c r="AC923" i="3"/>
  <c r="O922" i="3"/>
  <c r="R922" i="3" s="1"/>
  <c r="Z922" i="3" s="1"/>
  <c r="L924" i="3"/>
  <c r="AH924" i="3"/>
  <c r="S923" i="3"/>
  <c r="T923" i="3" s="1"/>
  <c r="W923" i="3"/>
  <c r="W921" i="3"/>
  <c r="S921" i="3"/>
  <c r="T921" i="3" s="1"/>
  <c r="AF925" i="3"/>
  <c r="AG925" i="3"/>
  <c r="AQ926" i="3"/>
  <c r="AN926" i="3"/>
  <c r="AO926" i="3" s="1"/>
  <c r="AE926" i="3"/>
  <c r="F927" i="3"/>
  <c r="AB927" i="3" s="1"/>
  <c r="H926" i="3"/>
  <c r="I926" i="3" l="1"/>
  <c r="AI926" i="3"/>
  <c r="AP919" i="3"/>
  <c r="AR919" i="3"/>
  <c r="AS919" i="3" s="1"/>
  <c r="AT919" i="3"/>
  <c r="AD920" i="3"/>
  <c r="AJ920" i="3" s="1"/>
  <c r="N924" i="3"/>
  <c r="M924" i="3"/>
  <c r="AH925" i="3"/>
  <c r="U923" i="3"/>
  <c r="V923" i="3" s="1"/>
  <c r="AD923" i="3" s="1"/>
  <c r="AN927" i="3"/>
  <c r="AO927" i="3" s="1"/>
  <c r="AE927" i="3"/>
  <c r="AQ927" i="3"/>
  <c r="F928" i="3"/>
  <c r="AB928" i="3" s="1"/>
  <c r="H927" i="3"/>
  <c r="L925" i="3"/>
  <c r="AF926" i="3"/>
  <c r="AG926" i="3"/>
  <c r="U921" i="3"/>
  <c r="V921" i="3" s="1"/>
  <c r="AD921" i="3" s="1"/>
  <c r="I927" i="3" l="1"/>
  <c r="AI927" i="3"/>
  <c r="O924" i="3"/>
  <c r="R924" i="3" s="1"/>
  <c r="Z924" i="3" s="1"/>
  <c r="AT920" i="3"/>
  <c r="AR920" i="3"/>
  <c r="AS920" i="3" s="1"/>
  <c r="AP920" i="3"/>
  <c r="N925" i="3"/>
  <c r="M925" i="3"/>
  <c r="S922" i="3"/>
  <c r="W922" i="3"/>
  <c r="AC922" i="3"/>
  <c r="AC924" i="3"/>
  <c r="AJ921" i="3"/>
  <c r="AJ923" i="3"/>
  <c r="AH926" i="3"/>
  <c r="L926" i="3"/>
  <c r="W924" i="3"/>
  <c r="S924" i="3"/>
  <c r="T924" i="3" s="1"/>
  <c r="AG927" i="3"/>
  <c r="AF927" i="3"/>
  <c r="F929" i="3"/>
  <c r="AB929" i="3" s="1"/>
  <c r="AN928" i="3"/>
  <c r="AO928" i="3" s="1"/>
  <c r="AQ928" i="3"/>
  <c r="AE928" i="3"/>
  <c r="H928" i="3"/>
  <c r="I928" i="3" l="1"/>
  <c r="AI928" i="3"/>
  <c r="N926" i="3"/>
  <c r="M926" i="3"/>
  <c r="T922" i="3"/>
  <c r="U922" i="3"/>
  <c r="AH927" i="3"/>
  <c r="AP923" i="3"/>
  <c r="AT923" i="3"/>
  <c r="AT921" i="3"/>
  <c r="AP921" i="3"/>
  <c r="AR921" i="3"/>
  <c r="AS921" i="3" s="1"/>
  <c r="L927" i="3"/>
  <c r="U924" i="3"/>
  <c r="V924" i="3" s="1"/>
  <c r="AD924" i="3" s="1"/>
  <c r="AF928" i="3"/>
  <c r="AG928" i="3"/>
  <c r="O925" i="3"/>
  <c r="R925" i="3" s="1"/>
  <c r="Z925" i="3" s="1"/>
  <c r="AN929" i="3"/>
  <c r="AO929" i="3" s="1"/>
  <c r="F930" i="3"/>
  <c r="AB930" i="3" s="1"/>
  <c r="AE929" i="3"/>
  <c r="AQ929" i="3"/>
  <c r="H929" i="3"/>
  <c r="I929" i="3" l="1"/>
  <c r="AI929" i="3"/>
  <c r="N927" i="3"/>
  <c r="M927" i="3"/>
  <c r="V922" i="3"/>
  <c r="AD922" i="3" s="1"/>
  <c r="AC925" i="3"/>
  <c r="AH928" i="3"/>
  <c r="O927" i="3"/>
  <c r="R927" i="3" s="1"/>
  <c r="Z927" i="3" s="1"/>
  <c r="AJ924" i="3"/>
  <c r="S925" i="3"/>
  <c r="T925" i="3" s="1"/>
  <c r="W925" i="3"/>
  <c r="L928" i="3"/>
  <c r="AF929" i="3"/>
  <c r="AG929" i="3"/>
  <c r="AE930" i="3"/>
  <c r="AN930" i="3"/>
  <c r="AO930" i="3" s="1"/>
  <c r="AQ930" i="3"/>
  <c r="F931" i="3"/>
  <c r="AB931" i="3" s="1"/>
  <c r="H930" i="3"/>
  <c r="O926" i="3"/>
  <c r="R926" i="3" s="1"/>
  <c r="Z926" i="3" s="1"/>
  <c r="I930" i="3" l="1"/>
  <c r="AI930" i="3"/>
  <c r="N928" i="3"/>
  <c r="M928" i="3"/>
  <c r="AJ922" i="3"/>
  <c r="AC926" i="3"/>
  <c r="L929" i="3"/>
  <c r="AT924" i="3"/>
  <c r="AR924" i="3"/>
  <c r="AS924" i="3" s="1"/>
  <c r="AP924" i="3"/>
  <c r="AH929" i="3"/>
  <c r="U925" i="3"/>
  <c r="V925" i="3" s="1"/>
  <c r="AD925" i="3" s="1"/>
  <c r="S926" i="3"/>
  <c r="T926" i="3" s="1"/>
  <c r="W926" i="3"/>
  <c r="AG930" i="3"/>
  <c r="AF930" i="3"/>
  <c r="F932" i="3"/>
  <c r="AB932" i="3" s="1"/>
  <c r="AQ931" i="3"/>
  <c r="AE931" i="3"/>
  <c r="AN931" i="3"/>
  <c r="AO931" i="3" s="1"/>
  <c r="H931" i="3"/>
  <c r="I931" i="3" l="1"/>
  <c r="AI931" i="3"/>
  <c r="N929" i="3"/>
  <c r="M929" i="3"/>
  <c r="AH930" i="3"/>
  <c r="AT922" i="3"/>
  <c r="AP922" i="3"/>
  <c r="AR922" i="3"/>
  <c r="AS922" i="3" s="1"/>
  <c r="AR923" i="3"/>
  <c r="AS923" i="3" s="1"/>
  <c r="S927" i="3"/>
  <c r="W927" i="3"/>
  <c r="AC927" i="3"/>
  <c r="U926" i="3"/>
  <c r="V926" i="3" s="1"/>
  <c r="AD926" i="3" s="1"/>
  <c r="L930" i="3"/>
  <c r="AJ925" i="3"/>
  <c r="AN932" i="3"/>
  <c r="AO932" i="3" s="1"/>
  <c r="AE932" i="3"/>
  <c r="F933" i="3"/>
  <c r="AB933" i="3" s="1"/>
  <c r="AQ932" i="3"/>
  <c r="H932" i="3"/>
  <c r="AF931" i="3"/>
  <c r="AG931" i="3"/>
  <c r="O928" i="3"/>
  <c r="R928" i="3" s="1"/>
  <c r="Z928" i="3" s="1"/>
  <c r="I932" i="3" l="1"/>
  <c r="AI932" i="3"/>
  <c r="M930" i="3"/>
  <c r="N930" i="3"/>
  <c r="AC928" i="3"/>
  <c r="T927" i="3"/>
  <c r="U927" i="3"/>
  <c r="AR925" i="3"/>
  <c r="AS925" i="3" s="1"/>
  <c r="AT925" i="3"/>
  <c r="AP925" i="3"/>
  <c r="AJ926" i="3"/>
  <c r="L931" i="3"/>
  <c r="AH931" i="3"/>
  <c r="AF932" i="3"/>
  <c r="AG932" i="3"/>
  <c r="AQ933" i="3"/>
  <c r="AE933" i="3"/>
  <c r="F934" i="3"/>
  <c r="AB934" i="3" s="1"/>
  <c r="AN933" i="3"/>
  <c r="AO933" i="3" s="1"/>
  <c r="H933" i="3"/>
  <c r="S928" i="3"/>
  <c r="T928" i="3" s="1"/>
  <c r="W928" i="3"/>
  <c r="O929" i="3"/>
  <c r="R929" i="3" s="1"/>
  <c r="Z929" i="3" s="1"/>
  <c r="I933" i="3" l="1"/>
  <c r="AI933" i="3"/>
  <c r="O930" i="3"/>
  <c r="R930" i="3" s="1"/>
  <c r="Z930" i="3" s="1"/>
  <c r="N931" i="3"/>
  <c r="M931" i="3"/>
  <c r="AC929" i="3"/>
  <c r="V927" i="3"/>
  <c r="AD927" i="3" s="1"/>
  <c r="AC930" i="3"/>
  <c r="AH932" i="3"/>
  <c r="AP926" i="3"/>
  <c r="AT926" i="3"/>
  <c r="AR926" i="3"/>
  <c r="AS926" i="3" s="1"/>
  <c r="AG933" i="3"/>
  <c r="AF933" i="3"/>
  <c r="AE934" i="3"/>
  <c r="AQ934" i="3"/>
  <c r="AN934" i="3"/>
  <c r="AO934" i="3" s="1"/>
  <c r="F935" i="3"/>
  <c r="AB935" i="3" s="1"/>
  <c r="H934" i="3"/>
  <c r="U928" i="3"/>
  <c r="V928" i="3" s="1"/>
  <c r="AD928" i="3" s="1"/>
  <c r="L932" i="3"/>
  <c r="W929" i="3"/>
  <c r="S929" i="3"/>
  <c r="T929" i="3" s="1"/>
  <c r="W930" i="3"/>
  <c r="I934" i="3" l="1"/>
  <c r="AI934" i="3"/>
  <c r="AH933" i="3"/>
  <c r="L933" i="3"/>
  <c r="N933" i="3" s="1"/>
  <c r="N932" i="3"/>
  <c r="M932" i="3"/>
  <c r="S930" i="3"/>
  <c r="T930" i="3" s="1"/>
  <c r="AJ927" i="3"/>
  <c r="AJ928" i="3"/>
  <c r="O931" i="3"/>
  <c r="R931" i="3" s="1"/>
  <c r="Z931" i="3" s="1"/>
  <c r="U929" i="3"/>
  <c r="V929" i="3" s="1"/>
  <c r="AD929" i="3" s="1"/>
  <c r="AF934" i="3"/>
  <c r="AG934" i="3"/>
  <c r="AQ935" i="3"/>
  <c r="F936" i="3"/>
  <c r="AB936" i="3" s="1"/>
  <c r="AN935" i="3"/>
  <c r="AO935" i="3" s="1"/>
  <c r="AE935" i="3"/>
  <c r="H935" i="3"/>
  <c r="I935" i="3" l="1"/>
  <c r="AI935" i="3"/>
  <c r="M933" i="3"/>
  <c r="O933" i="3" s="1"/>
  <c r="R933" i="3" s="1"/>
  <c r="Z933" i="3" s="1"/>
  <c r="U930" i="3"/>
  <c r="V930" i="3" s="1"/>
  <c r="AD930" i="3" s="1"/>
  <c r="AR927" i="3"/>
  <c r="AS927" i="3" s="1"/>
  <c r="AT927" i="3"/>
  <c r="AP927" i="3"/>
  <c r="L934" i="3"/>
  <c r="AT928" i="3"/>
  <c r="AP928" i="3"/>
  <c r="AR928" i="3"/>
  <c r="AS928" i="3" s="1"/>
  <c r="AH934" i="3"/>
  <c r="AJ929" i="3"/>
  <c r="AJ930" i="3"/>
  <c r="AG935" i="3"/>
  <c r="AF935" i="3"/>
  <c r="F937" i="3"/>
  <c r="AB937" i="3" s="1"/>
  <c r="AQ936" i="3"/>
  <c r="AE936" i="3"/>
  <c r="AN936" i="3"/>
  <c r="AO936" i="3" s="1"/>
  <c r="H936" i="3"/>
  <c r="O932" i="3"/>
  <c r="R932" i="3" s="1"/>
  <c r="Z932" i="3" s="1"/>
  <c r="I936" i="3" l="1"/>
  <c r="AI936" i="3"/>
  <c r="AH935" i="3"/>
  <c r="N934" i="3"/>
  <c r="M934" i="3"/>
  <c r="AC932" i="3"/>
  <c r="AC933" i="3"/>
  <c r="W931" i="3"/>
  <c r="S931" i="3"/>
  <c r="AC931" i="3"/>
  <c r="L935" i="3"/>
  <c r="AT930" i="3"/>
  <c r="AR930" i="3"/>
  <c r="AS930" i="3" s="1"/>
  <c r="AP930" i="3"/>
  <c r="AP929" i="3"/>
  <c r="AR929" i="3"/>
  <c r="AS929" i="3" s="1"/>
  <c r="AT929" i="3"/>
  <c r="AN937" i="3"/>
  <c r="AO937" i="3" s="1"/>
  <c r="F938" i="3"/>
  <c r="AB938" i="3" s="1"/>
  <c r="AE937" i="3"/>
  <c r="AQ937" i="3"/>
  <c r="H937" i="3"/>
  <c r="S932" i="3"/>
  <c r="T932" i="3" s="1"/>
  <c r="W932" i="3"/>
  <c r="AF936" i="3"/>
  <c r="AG936" i="3"/>
  <c r="W933" i="3"/>
  <c r="S933" i="3"/>
  <c r="T933" i="3" s="1"/>
  <c r="O934" i="3"/>
  <c r="R934" i="3" s="1"/>
  <c r="Z934" i="3" s="1"/>
  <c r="I937" i="3" l="1"/>
  <c r="AI937" i="3"/>
  <c r="N935" i="3"/>
  <c r="M935" i="3"/>
  <c r="T931" i="3"/>
  <c r="U931" i="3"/>
  <c r="AC934" i="3"/>
  <c r="U933" i="3"/>
  <c r="V933" i="3" s="1"/>
  <c r="AD933" i="3" s="1"/>
  <c r="O935" i="3"/>
  <c r="R935" i="3" s="1"/>
  <c r="Z935" i="3" s="1"/>
  <c r="L936" i="3"/>
  <c r="AH936" i="3"/>
  <c r="AF937" i="3"/>
  <c r="AG937" i="3"/>
  <c r="AN938" i="3"/>
  <c r="AO938" i="3" s="1"/>
  <c r="AE938" i="3"/>
  <c r="AQ938" i="3"/>
  <c r="F939" i="3"/>
  <c r="AB939" i="3" s="1"/>
  <c r="H938" i="3"/>
  <c r="U932" i="3"/>
  <c r="V932" i="3" s="1"/>
  <c r="AD932" i="3" s="1"/>
  <c r="I938" i="3" l="1"/>
  <c r="AI938" i="3"/>
  <c r="V931" i="3"/>
  <c r="AD931" i="3" s="1"/>
  <c r="N936" i="3"/>
  <c r="M936" i="3"/>
  <c r="S934" i="3"/>
  <c r="T934" i="3" s="1"/>
  <c r="W934" i="3"/>
  <c r="AJ931" i="3"/>
  <c r="W935" i="3"/>
  <c r="S935" i="3"/>
  <c r="T935" i="3" s="1"/>
  <c r="AC935" i="3"/>
  <c r="AH937" i="3"/>
  <c r="AJ932" i="3"/>
  <c r="AJ933" i="3"/>
  <c r="AQ939" i="3"/>
  <c r="AN939" i="3"/>
  <c r="AO939" i="3" s="1"/>
  <c r="F940" i="3"/>
  <c r="AB940" i="3" s="1"/>
  <c r="AE939" i="3"/>
  <c r="H939" i="3"/>
  <c r="O936" i="3"/>
  <c r="R936" i="3" s="1"/>
  <c r="Z936" i="3" s="1"/>
  <c r="AG938" i="3"/>
  <c r="AF938" i="3"/>
  <c r="L937" i="3"/>
  <c r="I939" i="3" l="1"/>
  <c r="AI939" i="3"/>
  <c r="U934" i="3"/>
  <c r="V934" i="3" s="1"/>
  <c r="N937" i="3"/>
  <c r="M937" i="3"/>
  <c r="U935" i="3"/>
  <c r="V935" i="3" s="1"/>
  <c r="AR931" i="3"/>
  <c r="AS931" i="3" s="1"/>
  <c r="AT931" i="3"/>
  <c r="AP931" i="3"/>
  <c r="AC936" i="3"/>
  <c r="AT933" i="3"/>
  <c r="AP933" i="3"/>
  <c r="AR933" i="3"/>
  <c r="AS933" i="3" s="1"/>
  <c r="AT932" i="3"/>
  <c r="AP932" i="3"/>
  <c r="AR932" i="3"/>
  <c r="AS932" i="3" s="1"/>
  <c r="AH938" i="3"/>
  <c r="S936" i="3"/>
  <c r="T936" i="3" s="1"/>
  <c r="W936" i="3"/>
  <c r="AF939" i="3"/>
  <c r="AG939" i="3"/>
  <c r="L938" i="3"/>
  <c r="AE940" i="3"/>
  <c r="F941" i="3"/>
  <c r="AB941" i="3" s="1"/>
  <c r="AQ940" i="3"/>
  <c r="AN940" i="3"/>
  <c r="AO940" i="3" s="1"/>
  <c r="H940" i="3"/>
  <c r="I940" i="3" l="1"/>
  <c r="AI940" i="3"/>
  <c r="AD935" i="3"/>
  <c r="AJ935" i="3" s="1"/>
  <c r="AD934" i="3"/>
  <c r="AJ934" i="3" s="1"/>
  <c r="N938" i="3"/>
  <c r="M938" i="3"/>
  <c r="AH939" i="3"/>
  <c r="U936" i="3"/>
  <c r="V936" i="3" s="1"/>
  <c r="AD936" i="3" s="1"/>
  <c r="O937" i="3"/>
  <c r="R937" i="3" s="1"/>
  <c r="Z937" i="3" s="1"/>
  <c r="AG940" i="3"/>
  <c r="AF940" i="3"/>
  <c r="AN941" i="3"/>
  <c r="AO941" i="3" s="1"/>
  <c r="AQ941" i="3"/>
  <c r="F942" i="3"/>
  <c r="AB942" i="3" s="1"/>
  <c r="AE941" i="3"/>
  <c r="H941" i="3"/>
  <c r="L939" i="3"/>
  <c r="I941" i="3" l="1"/>
  <c r="AI941" i="3"/>
  <c r="AR934" i="3"/>
  <c r="AS934" i="3" s="1"/>
  <c r="AP934" i="3"/>
  <c r="AT934" i="3"/>
  <c r="AR935" i="3"/>
  <c r="AS935" i="3" s="1"/>
  <c r="AP935" i="3"/>
  <c r="AT935" i="3"/>
  <c r="M939" i="3"/>
  <c r="N939" i="3"/>
  <c r="L940" i="3"/>
  <c r="AH940" i="3"/>
  <c r="AJ936" i="3"/>
  <c r="AG941" i="3"/>
  <c r="AF941" i="3"/>
  <c r="AE942" i="3"/>
  <c r="AQ942" i="3"/>
  <c r="F943" i="3"/>
  <c r="AB943" i="3" s="1"/>
  <c r="AN942" i="3"/>
  <c r="AO942" i="3" s="1"/>
  <c r="H942" i="3"/>
  <c r="O938" i="3"/>
  <c r="R938" i="3" s="1"/>
  <c r="Z938" i="3" s="1"/>
  <c r="I942" i="3" l="1"/>
  <c r="AI942" i="3"/>
  <c r="AH941" i="3"/>
  <c r="N940" i="3"/>
  <c r="M940" i="3"/>
  <c r="O939" i="3"/>
  <c r="R939" i="3" s="1"/>
  <c r="W939" i="3" s="1"/>
  <c r="AC938" i="3"/>
  <c r="S937" i="3"/>
  <c r="T937" i="3" s="1"/>
  <c r="W937" i="3"/>
  <c r="AC937" i="3"/>
  <c r="AP936" i="3"/>
  <c r="AT936" i="3"/>
  <c r="AR936" i="3"/>
  <c r="AS936" i="3" s="1"/>
  <c r="L941" i="3"/>
  <c r="S938" i="3"/>
  <c r="T938" i="3" s="1"/>
  <c r="W938" i="3"/>
  <c r="AF942" i="3"/>
  <c r="AG942" i="3"/>
  <c r="AE943" i="3"/>
  <c r="AN943" i="3"/>
  <c r="AO943" i="3" s="1"/>
  <c r="F944" i="3"/>
  <c r="AB944" i="3" s="1"/>
  <c r="AQ943" i="3"/>
  <c r="H943" i="3"/>
  <c r="I943" i="3" l="1"/>
  <c r="AI943" i="3"/>
  <c r="S939" i="3"/>
  <c r="T939" i="3" s="1"/>
  <c r="AC939" i="3"/>
  <c r="Z939" i="3"/>
  <c r="O940" i="3"/>
  <c r="R940" i="3" s="1"/>
  <c r="Z940" i="3" s="1"/>
  <c r="N941" i="3"/>
  <c r="M941" i="3"/>
  <c r="U937" i="3"/>
  <c r="V937" i="3" s="1"/>
  <c r="AD937" i="3" s="1"/>
  <c r="S940" i="3"/>
  <c r="T940" i="3" s="1"/>
  <c r="AH942" i="3"/>
  <c r="U938" i="3"/>
  <c r="V938" i="3" s="1"/>
  <c r="O941" i="3"/>
  <c r="L942" i="3"/>
  <c r="AN944" i="3"/>
  <c r="AO944" i="3" s="1"/>
  <c r="F945" i="3"/>
  <c r="AB945" i="3" s="1"/>
  <c r="AQ944" i="3"/>
  <c r="AE944" i="3"/>
  <c r="H944" i="3"/>
  <c r="AF943" i="3"/>
  <c r="AG943" i="3"/>
  <c r="I944" i="3" l="1"/>
  <c r="AI944" i="3"/>
  <c r="U939" i="3"/>
  <c r="V939" i="3" s="1"/>
  <c r="AD939" i="3" s="1"/>
  <c r="AD938" i="3"/>
  <c r="AJ938" i="3" s="1"/>
  <c r="N942" i="3"/>
  <c r="M942" i="3"/>
  <c r="R941" i="3"/>
  <c r="U940" i="3"/>
  <c r="V940" i="3" s="1"/>
  <c r="W940" i="3"/>
  <c r="AJ937" i="3"/>
  <c r="AC940" i="3"/>
  <c r="S941" i="3"/>
  <c r="T941" i="3" s="1"/>
  <c r="AC941" i="3"/>
  <c r="AJ939" i="3"/>
  <c r="AH943" i="3"/>
  <c r="AG944" i="3"/>
  <c r="AF944" i="3"/>
  <c r="AE945" i="3"/>
  <c r="AN945" i="3"/>
  <c r="AO945" i="3" s="1"/>
  <c r="AQ945" i="3"/>
  <c r="F946" i="3"/>
  <c r="AB946" i="3" s="1"/>
  <c r="H945" i="3"/>
  <c r="L943" i="3"/>
  <c r="I945" i="3" l="1"/>
  <c r="AI945" i="3"/>
  <c r="AD940" i="3"/>
  <c r="AP938" i="3"/>
  <c r="AT938" i="3"/>
  <c r="W941" i="3"/>
  <c r="Z941" i="3"/>
  <c r="N943" i="3"/>
  <c r="M943" i="3"/>
  <c r="AH944" i="3"/>
  <c r="AT937" i="3"/>
  <c r="AR937" i="3"/>
  <c r="AS937" i="3" s="1"/>
  <c r="AP937" i="3"/>
  <c r="AR938" i="3"/>
  <c r="AS938" i="3" s="1"/>
  <c r="AJ940" i="3"/>
  <c r="AT940" i="3" s="1"/>
  <c r="U941" i="3"/>
  <c r="V941" i="3" s="1"/>
  <c r="L944" i="3"/>
  <c r="AR939" i="3"/>
  <c r="AS939" i="3" s="1"/>
  <c r="AT939" i="3"/>
  <c r="AP939" i="3"/>
  <c r="O942" i="3"/>
  <c r="R942" i="3" s="1"/>
  <c r="Z942" i="3" s="1"/>
  <c r="AF945" i="3"/>
  <c r="AG945" i="3"/>
  <c r="AE946" i="3"/>
  <c r="F947" i="3"/>
  <c r="AB947" i="3" s="1"/>
  <c r="AQ946" i="3"/>
  <c r="AN946" i="3"/>
  <c r="AO946" i="3" s="1"/>
  <c r="H946" i="3"/>
  <c r="I946" i="3" l="1"/>
  <c r="AI946" i="3"/>
  <c r="AD941" i="3"/>
  <c r="AJ941" i="3" s="1"/>
  <c r="AR940" i="3"/>
  <c r="AS940" i="3" s="1"/>
  <c r="AP940" i="3"/>
  <c r="N944" i="3"/>
  <c r="M944" i="3"/>
  <c r="O944" i="3" s="1"/>
  <c r="R944" i="3" s="1"/>
  <c r="Z944" i="3" s="1"/>
  <c r="L945" i="3"/>
  <c r="AC942" i="3"/>
  <c r="AH945" i="3"/>
  <c r="AG946" i="3"/>
  <c r="AF946" i="3"/>
  <c r="AE947" i="3"/>
  <c r="AQ947" i="3"/>
  <c r="AN947" i="3"/>
  <c r="AO947" i="3" s="1"/>
  <c r="F948" i="3"/>
  <c r="AB948" i="3" s="1"/>
  <c r="H947" i="3"/>
  <c r="O943" i="3"/>
  <c r="R943" i="3" s="1"/>
  <c r="Z943" i="3" s="1"/>
  <c r="I947" i="3" l="1"/>
  <c r="AI947" i="3"/>
  <c r="AP941" i="3"/>
  <c r="AR941" i="3"/>
  <c r="AS941" i="3" s="1"/>
  <c r="AT941" i="3"/>
  <c r="N945" i="3"/>
  <c r="M945" i="3"/>
  <c r="S942" i="3"/>
  <c r="T942" i="3" s="1"/>
  <c r="W942" i="3"/>
  <c r="AC944" i="3"/>
  <c r="AC943" i="3"/>
  <c r="AH946" i="3"/>
  <c r="S944" i="3"/>
  <c r="T944" i="3" s="1"/>
  <c r="W944" i="3"/>
  <c r="AQ948" i="3"/>
  <c r="AN948" i="3"/>
  <c r="AO948" i="3" s="1"/>
  <c r="F949" i="3"/>
  <c r="AB949" i="3" s="1"/>
  <c r="AE948" i="3"/>
  <c r="H948" i="3"/>
  <c r="W943" i="3"/>
  <c r="S943" i="3"/>
  <c r="T943" i="3" s="1"/>
  <c r="AF947" i="3"/>
  <c r="AG947" i="3"/>
  <c r="L946" i="3"/>
  <c r="I948" i="3" l="1"/>
  <c r="AI948" i="3"/>
  <c r="O945" i="3"/>
  <c r="R945" i="3" s="1"/>
  <c r="Z945" i="3" s="1"/>
  <c r="U942" i="3"/>
  <c r="V942" i="3" s="1"/>
  <c r="N946" i="3"/>
  <c r="M946" i="3"/>
  <c r="U944" i="3"/>
  <c r="V944" i="3" s="1"/>
  <c r="AD944" i="3" s="1"/>
  <c r="AH947" i="3"/>
  <c r="L947" i="3"/>
  <c r="U943" i="3"/>
  <c r="V943" i="3" s="1"/>
  <c r="AD943" i="3" s="1"/>
  <c r="AG948" i="3"/>
  <c r="AF948" i="3"/>
  <c r="F950" i="3"/>
  <c r="AB950" i="3" s="1"/>
  <c r="AQ949" i="3"/>
  <c r="AN949" i="3"/>
  <c r="AO949" i="3" s="1"/>
  <c r="AE949" i="3"/>
  <c r="H949" i="3"/>
  <c r="I949" i="3" l="1"/>
  <c r="AI949" i="3"/>
  <c r="AD942" i="3"/>
  <c r="AJ942" i="3" s="1"/>
  <c r="N947" i="3"/>
  <c r="M947" i="3"/>
  <c r="W945" i="3"/>
  <c r="S945" i="3"/>
  <c r="AC945" i="3"/>
  <c r="AH948" i="3"/>
  <c r="O946" i="3"/>
  <c r="R946" i="3" s="1"/>
  <c r="Z946" i="3" s="1"/>
  <c r="L948" i="3"/>
  <c r="AJ943" i="3"/>
  <c r="O947" i="3"/>
  <c r="R947" i="3" s="1"/>
  <c r="Z947" i="3" s="1"/>
  <c r="AJ944" i="3"/>
  <c r="AF949" i="3"/>
  <c r="AG949" i="3"/>
  <c r="AQ950" i="3"/>
  <c r="AE950" i="3"/>
  <c r="F951" i="3"/>
  <c r="AB951" i="3" s="1"/>
  <c r="AN950" i="3"/>
  <c r="AO950" i="3" s="1"/>
  <c r="H950" i="3"/>
  <c r="I950" i="3" l="1"/>
  <c r="AI950" i="3"/>
  <c r="AR942" i="3"/>
  <c r="AS942" i="3" s="1"/>
  <c r="AP942" i="3"/>
  <c r="AT942" i="3"/>
  <c r="N948" i="3"/>
  <c r="M948" i="3"/>
  <c r="L949" i="3"/>
  <c r="AC946" i="3"/>
  <c r="T945" i="3"/>
  <c r="U945" i="3"/>
  <c r="S947" i="3"/>
  <c r="T947" i="3" s="1"/>
  <c r="AC947" i="3"/>
  <c r="AH949" i="3"/>
  <c r="W947" i="3"/>
  <c r="AP943" i="3"/>
  <c r="AT943" i="3"/>
  <c r="AR943" i="3"/>
  <c r="AS943" i="3" s="1"/>
  <c r="AR944" i="3"/>
  <c r="AS944" i="3" s="1"/>
  <c r="AT944" i="3"/>
  <c r="AP944" i="3"/>
  <c r="AF950" i="3"/>
  <c r="AG950" i="3"/>
  <c r="F952" i="3"/>
  <c r="AB952" i="3" s="1"/>
  <c r="AN951" i="3"/>
  <c r="AO951" i="3" s="1"/>
  <c r="AQ951" i="3"/>
  <c r="AE951" i="3"/>
  <c r="H951" i="3"/>
  <c r="I951" i="3" l="1"/>
  <c r="AI951" i="3"/>
  <c r="N949" i="3"/>
  <c r="M949" i="3"/>
  <c r="O949" i="3" s="1"/>
  <c r="R949" i="3" s="1"/>
  <c r="Z949" i="3" s="1"/>
  <c r="V945" i="3"/>
  <c r="AD945" i="3" s="1"/>
  <c r="S946" i="3"/>
  <c r="W946" i="3"/>
  <c r="U947" i="3"/>
  <c r="V947" i="3" s="1"/>
  <c r="AD947" i="3" s="1"/>
  <c r="O948" i="3"/>
  <c r="R948" i="3" s="1"/>
  <c r="Z948" i="3" s="1"/>
  <c r="AH950" i="3"/>
  <c r="AF951" i="3"/>
  <c r="AG951" i="3"/>
  <c r="AN952" i="3"/>
  <c r="AO952" i="3" s="1"/>
  <c r="AE952" i="3"/>
  <c r="AQ952" i="3"/>
  <c r="F953" i="3"/>
  <c r="AB953" i="3" s="1"/>
  <c r="H952" i="3"/>
  <c r="L950" i="3"/>
  <c r="I952" i="3" l="1"/>
  <c r="AI952" i="3"/>
  <c r="N950" i="3"/>
  <c r="M950" i="3"/>
  <c r="AJ947" i="3"/>
  <c r="AJ945" i="3"/>
  <c r="AC949" i="3"/>
  <c r="T946" i="3"/>
  <c r="U946" i="3"/>
  <c r="S949" i="3"/>
  <c r="T949" i="3" s="1"/>
  <c r="W949" i="3"/>
  <c r="AG952" i="3"/>
  <c r="AF952" i="3"/>
  <c r="AQ953" i="3"/>
  <c r="AN953" i="3"/>
  <c r="AO953" i="3" s="1"/>
  <c r="F954" i="3"/>
  <c r="AB954" i="3" s="1"/>
  <c r="AE953" i="3"/>
  <c r="H953" i="3"/>
  <c r="AH951" i="3"/>
  <c r="L951" i="3"/>
  <c r="I953" i="3" l="1"/>
  <c r="AI953" i="3"/>
  <c r="AH952" i="3"/>
  <c r="V946" i="3"/>
  <c r="AD946" i="3" s="1"/>
  <c r="N951" i="3"/>
  <c r="M951" i="3"/>
  <c r="AR945" i="3"/>
  <c r="AS945" i="3" s="1"/>
  <c r="AT945" i="3"/>
  <c r="AP945" i="3"/>
  <c r="AT947" i="3"/>
  <c r="AP947" i="3"/>
  <c r="AJ946" i="3"/>
  <c r="W948" i="3"/>
  <c r="S948" i="3"/>
  <c r="AC948" i="3"/>
  <c r="O950" i="3"/>
  <c r="R950" i="3" s="1"/>
  <c r="Z950" i="3" s="1"/>
  <c r="U949" i="3"/>
  <c r="V949" i="3" s="1"/>
  <c r="AD949" i="3" s="1"/>
  <c r="AF953" i="3"/>
  <c r="AG953" i="3"/>
  <c r="AE954" i="3"/>
  <c r="F955" i="3"/>
  <c r="AB955" i="3" s="1"/>
  <c r="AN954" i="3"/>
  <c r="AO954" i="3" s="1"/>
  <c r="AQ954" i="3"/>
  <c r="H954" i="3"/>
  <c r="L952" i="3"/>
  <c r="I954" i="3" l="1"/>
  <c r="AI954" i="3"/>
  <c r="N952" i="3"/>
  <c r="M952" i="3"/>
  <c r="AT946" i="3"/>
  <c r="AR946" i="3"/>
  <c r="AS946" i="3" s="1"/>
  <c r="AP946" i="3"/>
  <c r="AR947" i="3"/>
  <c r="AS947" i="3" s="1"/>
  <c r="AC950" i="3"/>
  <c r="T948" i="3"/>
  <c r="U948" i="3"/>
  <c r="L953" i="3"/>
  <c r="AH953" i="3"/>
  <c r="AJ949" i="3"/>
  <c r="O951" i="3"/>
  <c r="R951" i="3" s="1"/>
  <c r="Z951" i="3" s="1"/>
  <c r="AF954" i="3"/>
  <c r="AG954" i="3"/>
  <c r="AQ955" i="3"/>
  <c r="AN955" i="3"/>
  <c r="AO955" i="3" s="1"/>
  <c r="F956" i="3"/>
  <c r="AB956" i="3" s="1"/>
  <c r="AE955" i="3"/>
  <c r="H955" i="3"/>
  <c r="I955" i="3" l="1"/>
  <c r="AI955" i="3"/>
  <c r="M953" i="3"/>
  <c r="N953" i="3"/>
  <c r="V948" i="3"/>
  <c r="AC951" i="3"/>
  <c r="S950" i="3"/>
  <c r="W950" i="3"/>
  <c r="AP949" i="3"/>
  <c r="AT949" i="3"/>
  <c r="O952" i="3"/>
  <c r="R952" i="3" s="1"/>
  <c r="Z952" i="3" s="1"/>
  <c r="AG955" i="3"/>
  <c r="AF955" i="3"/>
  <c r="AQ956" i="3"/>
  <c r="F957" i="3"/>
  <c r="AB957" i="3" s="1"/>
  <c r="AN956" i="3"/>
  <c r="AO956" i="3" s="1"/>
  <c r="AE956" i="3"/>
  <c r="H956" i="3"/>
  <c r="AH954" i="3"/>
  <c r="L954" i="3"/>
  <c r="W951" i="3"/>
  <c r="S951" i="3"/>
  <c r="T951" i="3" s="1"/>
  <c r="I956" i="3" l="1"/>
  <c r="AI956" i="3"/>
  <c r="AD948" i="3"/>
  <c r="AJ948" i="3" s="1"/>
  <c r="O953" i="3"/>
  <c r="R953" i="3" s="1"/>
  <c r="Z953" i="3" s="1"/>
  <c r="AH955" i="3"/>
  <c r="M954" i="3"/>
  <c r="N954" i="3"/>
  <c r="T950" i="3"/>
  <c r="U950" i="3"/>
  <c r="AC952" i="3"/>
  <c r="AC953" i="3"/>
  <c r="L955" i="3"/>
  <c r="U951" i="3"/>
  <c r="V951" i="3" s="1"/>
  <c r="AD951" i="3" s="1"/>
  <c r="W953" i="3"/>
  <c r="S953" i="3"/>
  <c r="T953" i="3" s="1"/>
  <c r="AF956" i="3"/>
  <c r="AG956" i="3"/>
  <c r="AN957" i="3"/>
  <c r="AO957" i="3" s="1"/>
  <c r="AE957" i="3"/>
  <c r="F958" i="3"/>
  <c r="AB958" i="3" s="1"/>
  <c r="AQ957" i="3"/>
  <c r="H957" i="3"/>
  <c r="I957" i="3" l="1"/>
  <c r="AI957" i="3"/>
  <c r="AP948" i="3"/>
  <c r="AR948" i="3"/>
  <c r="AS948" i="3" s="1"/>
  <c r="AT948" i="3"/>
  <c r="AR949" i="3"/>
  <c r="AS949" i="3" s="1"/>
  <c r="M955" i="3"/>
  <c r="N955" i="3"/>
  <c r="W952" i="3"/>
  <c r="S952" i="3"/>
  <c r="T952" i="3" s="1"/>
  <c r="AH956" i="3"/>
  <c r="V950" i="3"/>
  <c r="AD950" i="3" s="1"/>
  <c r="AJ951" i="3"/>
  <c r="U953" i="3"/>
  <c r="V953" i="3" s="1"/>
  <c r="AD953" i="3" s="1"/>
  <c r="O954" i="3"/>
  <c r="R954" i="3" s="1"/>
  <c r="Z954" i="3" s="1"/>
  <c r="O955" i="3"/>
  <c r="R955" i="3" s="1"/>
  <c r="Z955" i="3" s="1"/>
  <c r="L956" i="3"/>
  <c r="AG957" i="3"/>
  <c r="AF957" i="3"/>
  <c r="F959" i="3"/>
  <c r="AB959" i="3" s="1"/>
  <c r="AE958" i="3"/>
  <c r="AN958" i="3"/>
  <c r="AO958" i="3" s="1"/>
  <c r="AQ958" i="3"/>
  <c r="H958" i="3"/>
  <c r="I958" i="3" l="1"/>
  <c r="AI958" i="3"/>
  <c r="U952" i="3"/>
  <c r="V952" i="3" s="1"/>
  <c r="N956" i="3"/>
  <c r="M956" i="3"/>
  <c r="AH957" i="3"/>
  <c r="AJ953" i="3"/>
  <c r="AJ950" i="3"/>
  <c r="AC955" i="3"/>
  <c r="AP951" i="3"/>
  <c r="AT951" i="3"/>
  <c r="L957" i="3"/>
  <c r="AQ959" i="3"/>
  <c r="AE959" i="3"/>
  <c r="F960" i="3"/>
  <c r="AB960" i="3" s="1"/>
  <c r="AN959" i="3"/>
  <c r="AO959" i="3" s="1"/>
  <c r="H959" i="3"/>
  <c r="AG958" i="3"/>
  <c r="AF958" i="3"/>
  <c r="S955" i="3"/>
  <c r="T955" i="3" s="1"/>
  <c r="W955" i="3"/>
  <c r="I959" i="3" l="1"/>
  <c r="AI959" i="3"/>
  <c r="AD952" i="3"/>
  <c r="AJ952" i="3" s="1"/>
  <c r="M957" i="3"/>
  <c r="N957" i="3"/>
  <c r="AT950" i="3"/>
  <c r="AR950" i="3"/>
  <c r="AS950" i="3" s="1"/>
  <c r="AP950" i="3"/>
  <c r="AR951" i="3"/>
  <c r="AS951" i="3" s="1"/>
  <c r="AP953" i="3"/>
  <c r="AT953" i="3"/>
  <c r="S954" i="3"/>
  <c r="W954" i="3"/>
  <c r="AC954" i="3"/>
  <c r="AH958" i="3"/>
  <c r="L958" i="3"/>
  <c r="O956" i="3"/>
  <c r="R956" i="3" s="1"/>
  <c r="Z956" i="3" s="1"/>
  <c r="AF959" i="3"/>
  <c r="AG959" i="3"/>
  <c r="AQ960" i="3"/>
  <c r="F961" i="3"/>
  <c r="AB961" i="3" s="1"/>
  <c r="AN960" i="3"/>
  <c r="AO960" i="3" s="1"/>
  <c r="AE960" i="3"/>
  <c r="H960" i="3"/>
  <c r="U955" i="3"/>
  <c r="V955" i="3" s="1"/>
  <c r="AD955" i="3" s="1"/>
  <c r="I960" i="3" l="1"/>
  <c r="AI960" i="3"/>
  <c r="AT952" i="3"/>
  <c r="AR952" i="3"/>
  <c r="AS952" i="3" s="1"/>
  <c r="AR953" i="3"/>
  <c r="AS953" i="3" s="1"/>
  <c r="AP952" i="3"/>
  <c r="O957" i="3"/>
  <c r="R957" i="3" s="1"/>
  <c r="Z957" i="3" s="1"/>
  <c r="L959" i="3"/>
  <c r="N958" i="3"/>
  <c r="M958" i="3"/>
  <c r="N959" i="3"/>
  <c r="M959" i="3"/>
  <c r="AC956" i="3"/>
  <c r="T954" i="3"/>
  <c r="U954" i="3"/>
  <c r="AJ955" i="3"/>
  <c r="AG960" i="3"/>
  <c r="AF960" i="3"/>
  <c r="W956" i="3"/>
  <c r="S956" i="3"/>
  <c r="T956" i="3" s="1"/>
  <c r="F962" i="3"/>
  <c r="AB962" i="3" s="1"/>
  <c r="AE961" i="3"/>
  <c r="AN961" i="3"/>
  <c r="AO961" i="3" s="1"/>
  <c r="AQ961" i="3"/>
  <c r="H961" i="3"/>
  <c r="AH959" i="3"/>
  <c r="I961" i="3" l="1"/>
  <c r="AI961" i="3"/>
  <c r="AH960" i="3"/>
  <c r="V954" i="3"/>
  <c r="S957" i="3"/>
  <c r="T957" i="3" s="1"/>
  <c r="W957" i="3"/>
  <c r="AC957" i="3"/>
  <c r="O958" i="3"/>
  <c r="R958" i="3" s="1"/>
  <c r="Z958" i="3" s="1"/>
  <c r="AT955" i="3"/>
  <c r="AP955" i="3"/>
  <c r="U956" i="3"/>
  <c r="V956" i="3" s="1"/>
  <c r="AD956" i="3" s="1"/>
  <c r="O959" i="3"/>
  <c r="R959" i="3" s="1"/>
  <c r="Z959" i="3" s="1"/>
  <c r="AG961" i="3"/>
  <c r="AF961" i="3"/>
  <c r="AN962" i="3"/>
  <c r="AO962" i="3" s="1"/>
  <c r="AQ962" i="3"/>
  <c r="F963" i="3"/>
  <c r="AB963" i="3" s="1"/>
  <c r="AE962" i="3"/>
  <c r="H962" i="3"/>
  <c r="L960" i="3"/>
  <c r="I962" i="3" l="1"/>
  <c r="AI962" i="3"/>
  <c r="AD954" i="3"/>
  <c r="AJ954" i="3" s="1"/>
  <c r="N960" i="3"/>
  <c r="M960" i="3"/>
  <c r="AH961" i="3"/>
  <c r="AC959" i="3"/>
  <c r="U957" i="3"/>
  <c r="V957" i="3" s="1"/>
  <c r="AD957" i="3" s="1"/>
  <c r="L961" i="3"/>
  <c r="AJ956" i="3"/>
  <c r="AG962" i="3"/>
  <c r="AF962" i="3"/>
  <c r="AE963" i="3"/>
  <c r="AN963" i="3"/>
  <c r="AO963" i="3" s="1"/>
  <c r="F964" i="3"/>
  <c r="AB964" i="3" s="1"/>
  <c r="AQ963" i="3"/>
  <c r="H963" i="3"/>
  <c r="I963" i="3" l="1"/>
  <c r="AI963" i="3"/>
  <c r="AT954" i="3"/>
  <c r="AR955" i="3"/>
  <c r="AS955" i="3" s="1"/>
  <c r="AP954" i="3"/>
  <c r="AR954" i="3"/>
  <c r="AS954" i="3" s="1"/>
  <c r="AH962" i="3"/>
  <c r="N961" i="3"/>
  <c r="M961" i="3"/>
  <c r="AJ957" i="3"/>
  <c r="S959" i="3"/>
  <c r="T959" i="3" s="1"/>
  <c r="W959" i="3"/>
  <c r="W958" i="3"/>
  <c r="S958" i="3"/>
  <c r="AC958" i="3"/>
  <c r="L962" i="3"/>
  <c r="AT956" i="3"/>
  <c r="AP956" i="3"/>
  <c r="AR956" i="3"/>
  <c r="AS956" i="3" s="1"/>
  <c r="AQ964" i="3"/>
  <c r="AE964" i="3"/>
  <c r="AN964" i="3"/>
  <c r="AO964" i="3" s="1"/>
  <c r="F965" i="3"/>
  <c r="AB965" i="3" s="1"/>
  <c r="H964" i="3"/>
  <c r="O960" i="3"/>
  <c r="R960" i="3" s="1"/>
  <c r="Z960" i="3" s="1"/>
  <c r="AF963" i="3"/>
  <c r="AG963" i="3"/>
  <c r="I964" i="3" l="1"/>
  <c r="AI964" i="3"/>
  <c r="O961" i="3"/>
  <c r="R961" i="3" s="1"/>
  <c r="Z961" i="3" s="1"/>
  <c r="N962" i="3"/>
  <c r="M962" i="3"/>
  <c r="U959" i="3"/>
  <c r="V959" i="3" s="1"/>
  <c r="AD959" i="3" s="1"/>
  <c r="AT957" i="3"/>
  <c r="AP957" i="3"/>
  <c r="AR957" i="3"/>
  <c r="AS957" i="3" s="1"/>
  <c r="T958" i="3"/>
  <c r="U958" i="3"/>
  <c r="AC960" i="3"/>
  <c r="AJ959" i="3"/>
  <c r="AH963" i="3"/>
  <c r="S960" i="3"/>
  <c r="T960" i="3" s="1"/>
  <c r="W960" i="3"/>
  <c r="AF964" i="3"/>
  <c r="AG964" i="3"/>
  <c r="F966" i="3"/>
  <c r="AB966" i="3" s="1"/>
  <c r="AE965" i="3"/>
  <c r="AN965" i="3"/>
  <c r="AO965" i="3" s="1"/>
  <c r="AQ965" i="3"/>
  <c r="H965" i="3"/>
  <c r="L963" i="3"/>
  <c r="I965" i="3" l="1"/>
  <c r="AI965" i="3"/>
  <c r="N963" i="3"/>
  <c r="M963" i="3"/>
  <c r="O962" i="3"/>
  <c r="R962" i="3" s="1"/>
  <c r="Z962" i="3" s="1"/>
  <c r="V958" i="3"/>
  <c r="S961" i="3"/>
  <c r="W961" i="3"/>
  <c r="AC961" i="3"/>
  <c r="AP959" i="3"/>
  <c r="AT959" i="3"/>
  <c r="U960" i="3"/>
  <c r="V960" i="3" s="1"/>
  <c r="AD960" i="3" s="1"/>
  <c r="AH964" i="3"/>
  <c r="AG965" i="3"/>
  <c r="AF965" i="3"/>
  <c r="AQ966" i="3"/>
  <c r="AE966" i="3"/>
  <c r="AN966" i="3"/>
  <c r="AO966" i="3" s="1"/>
  <c r="F967" i="3"/>
  <c r="AB967" i="3" s="1"/>
  <c r="H966" i="3"/>
  <c r="L964" i="3"/>
  <c r="I966" i="3" l="1"/>
  <c r="AI966" i="3"/>
  <c r="W962" i="3"/>
  <c r="AC962" i="3"/>
  <c r="S962" i="3"/>
  <c r="T962" i="3" s="1"/>
  <c r="AD958" i="3"/>
  <c r="AJ958" i="3" s="1"/>
  <c r="N964" i="3"/>
  <c r="M964" i="3"/>
  <c r="AJ960" i="3"/>
  <c r="T961" i="3"/>
  <c r="U961" i="3"/>
  <c r="L965" i="3"/>
  <c r="AH965" i="3"/>
  <c r="AN967" i="3"/>
  <c r="AO967" i="3" s="1"/>
  <c r="F968" i="3"/>
  <c r="AB968" i="3" s="1"/>
  <c r="AE967" i="3"/>
  <c r="AQ967" i="3"/>
  <c r="H967" i="3"/>
  <c r="AG966" i="3"/>
  <c r="AF966" i="3"/>
  <c r="O963" i="3"/>
  <c r="R963" i="3" s="1"/>
  <c r="Z963" i="3" s="1"/>
  <c r="I967" i="3" l="1"/>
  <c r="AI967" i="3"/>
  <c r="U962" i="3"/>
  <c r="V962" i="3" s="1"/>
  <c r="AR958" i="3"/>
  <c r="AS958" i="3" s="1"/>
  <c r="AT958" i="3"/>
  <c r="AP958" i="3"/>
  <c r="AR959" i="3"/>
  <c r="AS959" i="3" s="1"/>
  <c r="AD962" i="3"/>
  <c r="AJ962" i="3" s="1"/>
  <c r="V961" i="3"/>
  <c r="AD961" i="3" s="1"/>
  <c r="N965" i="3"/>
  <c r="M965" i="3"/>
  <c r="AH966" i="3"/>
  <c r="AT960" i="3"/>
  <c r="AR960" i="3"/>
  <c r="AS960" i="3" s="1"/>
  <c r="AP960" i="3"/>
  <c r="AJ961" i="3"/>
  <c r="AC963" i="3"/>
  <c r="L966" i="3"/>
  <c r="S963" i="3"/>
  <c r="T963" i="3" s="1"/>
  <c r="W963" i="3"/>
  <c r="F969" i="3"/>
  <c r="AB969" i="3" s="1"/>
  <c r="AQ968" i="3"/>
  <c r="AN968" i="3"/>
  <c r="AO968" i="3" s="1"/>
  <c r="AE968" i="3"/>
  <c r="H968" i="3"/>
  <c r="O964" i="3"/>
  <c r="R964" i="3" s="1"/>
  <c r="Z964" i="3" s="1"/>
  <c r="AG967" i="3"/>
  <c r="AF967" i="3"/>
  <c r="I968" i="3" l="1"/>
  <c r="AI968" i="3"/>
  <c r="O965" i="3"/>
  <c r="R965" i="3" s="1"/>
  <c r="Z965" i="3" s="1"/>
  <c r="AP962" i="3"/>
  <c r="AT962" i="3"/>
  <c r="N966" i="3"/>
  <c r="M966" i="3"/>
  <c r="AT961" i="3"/>
  <c r="AR961" i="3"/>
  <c r="AS961" i="3" s="1"/>
  <c r="AP961" i="3"/>
  <c r="AR962" i="3"/>
  <c r="AS962" i="3" s="1"/>
  <c r="AC964" i="3"/>
  <c r="AC965" i="3"/>
  <c r="U963" i="3"/>
  <c r="V963" i="3" s="1"/>
  <c r="AD963" i="3" s="1"/>
  <c r="AH967" i="3"/>
  <c r="S965" i="3"/>
  <c r="T965" i="3" s="1"/>
  <c r="W965" i="3"/>
  <c r="S964" i="3"/>
  <c r="T964" i="3" s="1"/>
  <c r="W964" i="3"/>
  <c r="AG968" i="3"/>
  <c r="AF968" i="3"/>
  <c r="L967" i="3"/>
  <c r="AN969" i="3"/>
  <c r="AO969" i="3" s="1"/>
  <c r="AE969" i="3"/>
  <c r="F970" i="3"/>
  <c r="AB970" i="3" s="1"/>
  <c r="AQ969" i="3"/>
  <c r="H969" i="3"/>
  <c r="I969" i="3" l="1"/>
  <c r="AI969" i="3"/>
  <c r="O966" i="3"/>
  <c r="R966" i="3" s="1"/>
  <c r="W966" i="3" s="1"/>
  <c r="AH968" i="3"/>
  <c r="N967" i="3"/>
  <c r="M967" i="3"/>
  <c r="AJ963" i="3"/>
  <c r="U965" i="3"/>
  <c r="V965" i="3" s="1"/>
  <c r="AD965" i="3" s="1"/>
  <c r="U964" i="3"/>
  <c r="V964" i="3" s="1"/>
  <c r="AD964" i="3" s="1"/>
  <c r="L968" i="3"/>
  <c r="F971" i="3"/>
  <c r="AB971" i="3" s="1"/>
  <c r="AN970" i="3"/>
  <c r="AO970" i="3" s="1"/>
  <c r="AQ970" i="3"/>
  <c r="AE970" i="3"/>
  <c r="H970" i="3"/>
  <c r="S966" i="3"/>
  <c r="T966" i="3" s="1"/>
  <c r="AG969" i="3"/>
  <c r="AF969" i="3"/>
  <c r="I970" i="3" l="1"/>
  <c r="AI970" i="3"/>
  <c r="AC966" i="3"/>
  <c r="Z966" i="3"/>
  <c r="N968" i="3"/>
  <c r="M968" i="3"/>
  <c r="AT963" i="3"/>
  <c r="AP963" i="3"/>
  <c r="AR963" i="3"/>
  <c r="AS963" i="3" s="1"/>
  <c r="AJ964" i="3"/>
  <c r="AH969" i="3"/>
  <c r="O967" i="3"/>
  <c r="R967" i="3" s="1"/>
  <c r="Z967" i="3" s="1"/>
  <c r="AJ965" i="3"/>
  <c r="L969" i="3"/>
  <c r="AF970" i="3"/>
  <c r="AG970" i="3"/>
  <c r="U966" i="3"/>
  <c r="V966" i="3" s="1"/>
  <c r="AD966" i="3" s="1"/>
  <c r="AN971" i="3"/>
  <c r="AO971" i="3" s="1"/>
  <c r="AQ971" i="3"/>
  <c r="AE971" i="3"/>
  <c r="F972" i="3"/>
  <c r="AB972" i="3" s="1"/>
  <c r="H971" i="3"/>
  <c r="I971" i="3" l="1"/>
  <c r="AI971" i="3"/>
  <c r="N969" i="3"/>
  <c r="M969" i="3"/>
  <c r="O969" i="3" s="1"/>
  <c r="R969" i="3" s="1"/>
  <c r="Z969" i="3" s="1"/>
  <c r="L970" i="3"/>
  <c r="AR964" i="3"/>
  <c r="AS964" i="3" s="1"/>
  <c r="AP964" i="3"/>
  <c r="AT964" i="3"/>
  <c r="AH970" i="3"/>
  <c r="AR965" i="3"/>
  <c r="AS965" i="3" s="1"/>
  <c r="AP965" i="3"/>
  <c r="AT965" i="3"/>
  <c r="AJ966" i="3"/>
  <c r="O968" i="3"/>
  <c r="R968" i="3" s="1"/>
  <c r="Z968" i="3" s="1"/>
  <c r="AG971" i="3"/>
  <c r="AF971" i="3"/>
  <c r="AE972" i="3"/>
  <c r="AN972" i="3"/>
  <c r="AO972" i="3" s="1"/>
  <c r="F973" i="3"/>
  <c r="AB973" i="3" s="1"/>
  <c r="AQ972" i="3"/>
  <c r="H972" i="3"/>
  <c r="I972" i="3" l="1"/>
  <c r="AI972" i="3"/>
  <c r="N970" i="3"/>
  <c r="M970" i="3"/>
  <c r="W967" i="3"/>
  <c r="S967" i="3"/>
  <c r="AC967" i="3"/>
  <c r="AT966" i="3"/>
  <c r="AR966" i="3"/>
  <c r="AS966" i="3" s="1"/>
  <c r="AP966" i="3"/>
  <c r="AH971" i="3"/>
  <c r="L971" i="3"/>
  <c r="AF972" i="3"/>
  <c r="AG972" i="3"/>
  <c r="AN973" i="3"/>
  <c r="AO973" i="3" s="1"/>
  <c r="F974" i="3"/>
  <c r="AB974" i="3" s="1"/>
  <c r="AE973" i="3"/>
  <c r="AQ973" i="3"/>
  <c r="H973" i="3"/>
  <c r="I973" i="3" l="1"/>
  <c r="AI973" i="3"/>
  <c r="O970" i="3"/>
  <c r="R970" i="3" s="1"/>
  <c r="Z970" i="3" s="1"/>
  <c r="N971" i="3"/>
  <c r="M971" i="3"/>
  <c r="T967" i="3"/>
  <c r="U967" i="3"/>
  <c r="S969" i="3"/>
  <c r="W969" i="3"/>
  <c r="L972" i="3"/>
  <c r="AC969" i="3"/>
  <c r="S968" i="3"/>
  <c r="W968" i="3"/>
  <c r="AC968" i="3"/>
  <c r="AH972" i="3"/>
  <c r="AE974" i="3"/>
  <c r="F975" i="3"/>
  <c r="AB975" i="3" s="1"/>
  <c r="AQ974" i="3"/>
  <c r="AN974" i="3"/>
  <c r="AO974" i="3" s="1"/>
  <c r="H974" i="3"/>
  <c r="AF973" i="3"/>
  <c r="AG973" i="3"/>
  <c r="I974" i="3" l="1"/>
  <c r="AI974" i="3"/>
  <c r="V967" i="3"/>
  <c r="AD967" i="3" s="1"/>
  <c r="N972" i="3"/>
  <c r="M972" i="3"/>
  <c r="O972" i="3" s="1"/>
  <c r="R972" i="3" s="1"/>
  <c r="Z972" i="3" s="1"/>
  <c r="O971" i="3"/>
  <c r="R971" i="3" s="1"/>
  <c r="Z971" i="3" s="1"/>
  <c r="AJ967" i="3"/>
  <c r="T968" i="3"/>
  <c r="U968" i="3"/>
  <c r="T969" i="3"/>
  <c r="U969" i="3"/>
  <c r="W970" i="3"/>
  <c r="S970" i="3"/>
  <c r="AC970" i="3"/>
  <c r="AC971" i="3"/>
  <c r="AH973" i="3"/>
  <c r="L973" i="3"/>
  <c r="F976" i="3"/>
  <c r="AB976" i="3" s="1"/>
  <c r="AE975" i="3"/>
  <c r="AN975" i="3"/>
  <c r="AO975" i="3" s="1"/>
  <c r="AQ975" i="3"/>
  <c r="H975" i="3"/>
  <c r="AG974" i="3"/>
  <c r="AF974" i="3"/>
  <c r="I975" i="3" l="1"/>
  <c r="AI975" i="3"/>
  <c r="V969" i="3"/>
  <c r="N973" i="3"/>
  <c r="M973" i="3"/>
  <c r="V968" i="3"/>
  <c r="AT967" i="3"/>
  <c r="AP967" i="3"/>
  <c r="AR967" i="3"/>
  <c r="AS967" i="3" s="1"/>
  <c r="T970" i="3"/>
  <c r="U970" i="3"/>
  <c r="W971" i="3"/>
  <c r="AH974" i="3"/>
  <c r="S971" i="3"/>
  <c r="T971" i="3" s="1"/>
  <c r="AC972" i="3"/>
  <c r="L974" i="3"/>
  <c r="S972" i="3"/>
  <c r="T972" i="3" s="1"/>
  <c r="AQ976" i="3"/>
  <c r="AE976" i="3"/>
  <c r="F977" i="3"/>
  <c r="AB977" i="3" s="1"/>
  <c r="AN976" i="3"/>
  <c r="AO976" i="3" s="1"/>
  <c r="H976" i="3"/>
  <c r="AG975" i="3"/>
  <c r="AF975" i="3"/>
  <c r="I976" i="3" l="1"/>
  <c r="AI976" i="3"/>
  <c r="AD968" i="3"/>
  <c r="AJ968" i="3" s="1"/>
  <c r="AD969" i="3"/>
  <c r="AJ969" i="3" s="1"/>
  <c r="O973" i="3"/>
  <c r="R973" i="3" s="1"/>
  <c r="Z973" i="3" s="1"/>
  <c r="AH975" i="3"/>
  <c r="N974" i="3"/>
  <c r="M974" i="3"/>
  <c r="W972" i="3"/>
  <c r="U971" i="3"/>
  <c r="V971" i="3" s="1"/>
  <c r="V970" i="3"/>
  <c r="AD970" i="3" s="1"/>
  <c r="AC973" i="3"/>
  <c r="O974" i="3"/>
  <c r="R974" i="3" s="1"/>
  <c r="Z974" i="3" s="1"/>
  <c r="L975" i="3"/>
  <c r="AF976" i="3"/>
  <c r="AG976" i="3"/>
  <c r="AQ977" i="3"/>
  <c r="F978" i="3"/>
  <c r="AB978" i="3" s="1"/>
  <c r="AE977" i="3"/>
  <c r="AN977" i="3"/>
  <c r="AO977" i="3" s="1"/>
  <c r="H977" i="3"/>
  <c r="U972" i="3"/>
  <c r="V972" i="3" s="1"/>
  <c r="I977" i="3" l="1"/>
  <c r="AI977" i="3"/>
  <c r="S973" i="3"/>
  <c r="T973" i="3" s="1"/>
  <c r="W973" i="3"/>
  <c r="AD972" i="3"/>
  <c r="AP969" i="3"/>
  <c r="AT969" i="3"/>
  <c r="AR969" i="3"/>
  <c r="AS969" i="3" s="1"/>
  <c r="AR968" i="3"/>
  <c r="AS968" i="3" s="1"/>
  <c r="AT968" i="3"/>
  <c r="AP968" i="3"/>
  <c r="AD971" i="3"/>
  <c r="AJ971" i="3" s="1"/>
  <c r="N975" i="3"/>
  <c r="M975" i="3"/>
  <c r="AH976" i="3"/>
  <c r="AJ970" i="3"/>
  <c r="AC974" i="3"/>
  <c r="AJ972" i="3"/>
  <c r="L976" i="3"/>
  <c r="U973" i="3"/>
  <c r="V973" i="3" s="1"/>
  <c r="AD973" i="3" s="1"/>
  <c r="AG977" i="3"/>
  <c r="AF977" i="3"/>
  <c r="W974" i="3"/>
  <c r="S974" i="3"/>
  <c r="T974" i="3" s="1"/>
  <c r="F979" i="3"/>
  <c r="AB979" i="3" s="1"/>
  <c r="AN978" i="3"/>
  <c r="AO978" i="3" s="1"/>
  <c r="AQ978" i="3"/>
  <c r="AE978" i="3"/>
  <c r="H978" i="3"/>
  <c r="I978" i="3" l="1"/>
  <c r="AI978" i="3"/>
  <c r="AT971" i="3"/>
  <c r="AP971" i="3"/>
  <c r="O975" i="3"/>
  <c r="R975" i="3" s="1"/>
  <c r="Z975" i="3" s="1"/>
  <c r="M976" i="3"/>
  <c r="N976" i="3"/>
  <c r="AP970" i="3"/>
  <c r="AR970" i="3"/>
  <c r="AS970" i="3" s="1"/>
  <c r="AT970" i="3"/>
  <c r="AR971" i="3"/>
  <c r="AS971" i="3" s="1"/>
  <c r="AC975" i="3"/>
  <c r="AP972" i="3"/>
  <c r="AT972" i="3"/>
  <c r="AR972" i="3"/>
  <c r="AS972" i="3" s="1"/>
  <c r="L977" i="3"/>
  <c r="AJ973" i="3"/>
  <c r="AH977" i="3"/>
  <c r="AF978" i="3"/>
  <c r="AG978" i="3"/>
  <c r="F980" i="3"/>
  <c r="AB980" i="3" s="1"/>
  <c r="AN979" i="3"/>
  <c r="AO979" i="3" s="1"/>
  <c r="AE979" i="3"/>
  <c r="AQ979" i="3"/>
  <c r="H979" i="3"/>
  <c r="U974" i="3"/>
  <c r="V974" i="3" s="1"/>
  <c r="AD974" i="3" s="1"/>
  <c r="S975" i="3"/>
  <c r="T975" i="3" s="1"/>
  <c r="I979" i="3" l="1"/>
  <c r="AI979" i="3"/>
  <c r="O976" i="3"/>
  <c r="R976" i="3" s="1"/>
  <c r="M977" i="3"/>
  <c r="N977" i="3"/>
  <c r="O977" i="3" s="1"/>
  <c r="R977" i="3" s="1"/>
  <c r="Z977" i="3" s="1"/>
  <c r="W975" i="3"/>
  <c r="AT973" i="3"/>
  <c r="AP973" i="3"/>
  <c r="AR973" i="3"/>
  <c r="AS973" i="3" s="1"/>
  <c r="U975" i="3"/>
  <c r="V975" i="3" s="1"/>
  <c r="AD975" i="3" s="1"/>
  <c r="AH978" i="3"/>
  <c r="AJ974" i="3"/>
  <c r="S976" i="3"/>
  <c r="T976" i="3" s="1"/>
  <c r="W976" i="3"/>
  <c r="F981" i="3"/>
  <c r="AB981" i="3" s="1"/>
  <c r="AQ980" i="3"/>
  <c r="AE980" i="3"/>
  <c r="AN980" i="3"/>
  <c r="AO980" i="3" s="1"/>
  <c r="H980" i="3"/>
  <c r="AF979" i="3"/>
  <c r="AG979" i="3"/>
  <c r="L978" i="3"/>
  <c r="I980" i="3" l="1"/>
  <c r="AI980" i="3"/>
  <c r="AC976" i="3"/>
  <c r="Z976" i="3"/>
  <c r="N978" i="3"/>
  <c r="M978" i="3"/>
  <c r="AC977" i="3"/>
  <c r="AR974" i="3"/>
  <c r="AS974" i="3" s="1"/>
  <c r="AT974" i="3"/>
  <c r="AP974" i="3"/>
  <c r="U976" i="3"/>
  <c r="V976" i="3" s="1"/>
  <c r="AD976" i="3" s="1"/>
  <c r="AH979" i="3"/>
  <c r="AJ975" i="3"/>
  <c r="AG980" i="3"/>
  <c r="AF980" i="3"/>
  <c r="AE981" i="3"/>
  <c r="F982" i="3"/>
  <c r="AB982" i="3" s="1"/>
  <c r="AN981" i="3"/>
  <c r="AO981" i="3" s="1"/>
  <c r="AQ981" i="3"/>
  <c r="H981" i="3"/>
  <c r="S977" i="3"/>
  <c r="T977" i="3" s="1"/>
  <c r="W977" i="3"/>
  <c r="L979" i="3"/>
  <c r="I981" i="3" l="1"/>
  <c r="AI981" i="3"/>
  <c r="AH980" i="3"/>
  <c r="N979" i="3"/>
  <c r="M979" i="3"/>
  <c r="L980" i="3"/>
  <c r="U977" i="3"/>
  <c r="V977" i="3" s="1"/>
  <c r="AD977" i="3" s="1"/>
  <c r="AP975" i="3"/>
  <c r="AT975" i="3"/>
  <c r="AR975" i="3"/>
  <c r="AS975" i="3" s="1"/>
  <c r="AJ976" i="3"/>
  <c r="O978" i="3"/>
  <c r="R978" i="3" s="1"/>
  <c r="Z978" i="3" s="1"/>
  <c r="AG981" i="3"/>
  <c r="AF981" i="3"/>
  <c r="AQ982" i="3"/>
  <c r="F983" i="3"/>
  <c r="AB983" i="3" s="1"/>
  <c r="AN982" i="3"/>
  <c r="AO982" i="3" s="1"/>
  <c r="AE982" i="3"/>
  <c r="H982" i="3"/>
  <c r="I982" i="3" l="1"/>
  <c r="AI982" i="3"/>
  <c r="N980" i="3"/>
  <c r="M980" i="3"/>
  <c r="AJ977" i="3"/>
  <c r="O979" i="3"/>
  <c r="R979" i="3" s="1"/>
  <c r="Z979" i="3" s="1"/>
  <c r="S978" i="3"/>
  <c r="T978" i="3" s="1"/>
  <c r="AC978" i="3"/>
  <c r="AH981" i="3"/>
  <c r="W978" i="3"/>
  <c r="AR976" i="3"/>
  <c r="AS976" i="3" s="1"/>
  <c r="AT976" i="3"/>
  <c r="AP976" i="3"/>
  <c r="AE983" i="3"/>
  <c r="AN983" i="3"/>
  <c r="AO983" i="3" s="1"/>
  <c r="F984" i="3"/>
  <c r="AB984" i="3" s="1"/>
  <c r="AQ983" i="3"/>
  <c r="H983" i="3"/>
  <c r="AG982" i="3"/>
  <c r="AF982" i="3"/>
  <c r="L981" i="3"/>
  <c r="I983" i="3" l="1"/>
  <c r="AI983" i="3"/>
  <c r="U978" i="3"/>
  <c r="V978" i="3" s="1"/>
  <c r="N981" i="3"/>
  <c r="M981" i="3"/>
  <c r="AT977" i="3"/>
  <c r="AP977" i="3"/>
  <c r="AR977" i="3"/>
  <c r="AS977" i="3" s="1"/>
  <c r="AC979" i="3"/>
  <c r="L982" i="3"/>
  <c r="AH982" i="3"/>
  <c r="O980" i="3"/>
  <c r="R980" i="3" s="1"/>
  <c r="Z980" i="3" s="1"/>
  <c r="AG983" i="3"/>
  <c r="AF983" i="3"/>
  <c r="AQ984" i="3"/>
  <c r="F985" i="3"/>
  <c r="AB985" i="3" s="1"/>
  <c r="AE984" i="3"/>
  <c r="AN984" i="3"/>
  <c r="AO984" i="3" s="1"/>
  <c r="H984" i="3"/>
  <c r="I984" i="3" l="1"/>
  <c r="AI984" i="3"/>
  <c r="AD978" i="3"/>
  <c r="AJ978" i="3" s="1"/>
  <c r="N982" i="3"/>
  <c r="M982" i="3"/>
  <c r="O982" i="3" s="1"/>
  <c r="R982" i="3" s="1"/>
  <c r="Z982" i="3" s="1"/>
  <c r="AC980" i="3"/>
  <c r="W979" i="3"/>
  <c r="S979" i="3"/>
  <c r="AH983" i="3"/>
  <c r="O981" i="3"/>
  <c r="R981" i="3" s="1"/>
  <c r="Z981" i="3" s="1"/>
  <c r="F986" i="3"/>
  <c r="AB986" i="3" s="1"/>
  <c r="AE985" i="3"/>
  <c r="AN985" i="3"/>
  <c r="AO985" i="3" s="1"/>
  <c r="AQ985" i="3"/>
  <c r="H985" i="3"/>
  <c r="AF984" i="3"/>
  <c r="AG984" i="3"/>
  <c r="L983" i="3"/>
  <c r="S980" i="3"/>
  <c r="T980" i="3" s="1"/>
  <c r="I985" i="3" l="1"/>
  <c r="AI985" i="3"/>
  <c r="AT978" i="3"/>
  <c r="AP978" i="3"/>
  <c r="AR978" i="3"/>
  <c r="AS978" i="3" s="1"/>
  <c r="N983" i="3"/>
  <c r="M983" i="3"/>
  <c r="W980" i="3"/>
  <c r="AC981" i="3"/>
  <c r="T979" i="3"/>
  <c r="U979" i="3"/>
  <c r="L984" i="3"/>
  <c r="AC982" i="3"/>
  <c r="AH984" i="3"/>
  <c r="AG985" i="3"/>
  <c r="AF985" i="3"/>
  <c r="U980" i="3"/>
  <c r="V980" i="3" s="1"/>
  <c r="AD980" i="3" s="1"/>
  <c r="AQ986" i="3"/>
  <c r="AN986" i="3"/>
  <c r="AO986" i="3" s="1"/>
  <c r="AE986" i="3"/>
  <c r="F987" i="3"/>
  <c r="AB987" i="3" s="1"/>
  <c r="H986" i="3"/>
  <c r="I986" i="3" l="1"/>
  <c r="AI986" i="3"/>
  <c r="N984" i="3"/>
  <c r="M984" i="3"/>
  <c r="S982" i="3"/>
  <c r="T982" i="3" s="1"/>
  <c r="W982" i="3"/>
  <c r="V979" i="3"/>
  <c r="AD979" i="3" s="1"/>
  <c r="S981" i="3"/>
  <c r="W981" i="3"/>
  <c r="AH985" i="3"/>
  <c r="AJ980" i="3"/>
  <c r="O983" i="3"/>
  <c r="R983" i="3" s="1"/>
  <c r="Z983" i="3" s="1"/>
  <c r="AG986" i="3"/>
  <c r="AF986" i="3"/>
  <c r="AN987" i="3"/>
  <c r="AO987" i="3" s="1"/>
  <c r="F988" i="3"/>
  <c r="AB988" i="3" s="1"/>
  <c r="AE987" i="3"/>
  <c r="AQ987" i="3"/>
  <c r="H987" i="3"/>
  <c r="L985" i="3"/>
  <c r="I987" i="3" l="1"/>
  <c r="AI987" i="3"/>
  <c r="AH986" i="3"/>
  <c r="O984" i="3"/>
  <c r="R984" i="3" s="1"/>
  <c r="Z984" i="3" s="1"/>
  <c r="M985" i="3"/>
  <c r="N985" i="3"/>
  <c r="U982" i="3"/>
  <c r="V982" i="3" s="1"/>
  <c r="AD982" i="3" s="1"/>
  <c r="AJ982" i="3" s="1"/>
  <c r="AJ979" i="3"/>
  <c r="AC983" i="3"/>
  <c r="T981" i="3"/>
  <c r="U981" i="3"/>
  <c r="L986" i="3"/>
  <c r="AT980" i="3"/>
  <c r="AP980" i="3"/>
  <c r="AF987" i="3"/>
  <c r="AG987" i="3"/>
  <c r="F989" i="3"/>
  <c r="AB989" i="3" s="1"/>
  <c r="AE988" i="3"/>
  <c r="AN988" i="3"/>
  <c r="AO988" i="3" s="1"/>
  <c r="AQ988" i="3"/>
  <c r="H988" i="3"/>
  <c r="I988" i="3" l="1"/>
  <c r="AI988" i="3"/>
  <c r="N986" i="3"/>
  <c r="M986" i="3"/>
  <c r="S983" i="3"/>
  <c r="T983" i="3" s="1"/>
  <c r="W983" i="3"/>
  <c r="V981" i="3"/>
  <c r="AP979" i="3"/>
  <c r="AR979" i="3"/>
  <c r="AS979" i="3" s="1"/>
  <c r="AT979" i="3"/>
  <c r="AR980" i="3"/>
  <c r="AS980" i="3" s="1"/>
  <c r="W984" i="3"/>
  <c r="S984" i="3"/>
  <c r="AC984" i="3"/>
  <c r="O986" i="3"/>
  <c r="R986" i="3" s="1"/>
  <c r="Z986" i="3" s="1"/>
  <c r="AT982" i="3"/>
  <c r="AP982" i="3"/>
  <c r="AH987" i="3"/>
  <c r="O985" i="3"/>
  <c r="R985" i="3" s="1"/>
  <c r="Z985" i="3" s="1"/>
  <c r="U983" i="3"/>
  <c r="V983" i="3" s="1"/>
  <c r="AD983" i="3" s="1"/>
  <c r="AF988" i="3"/>
  <c r="AG988" i="3"/>
  <c r="AE989" i="3"/>
  <c r="AQ989" i="3"/>
  <c r="AN989" i="3"/>
  <c r="AO989" i="3" s="1"/>
  <c r="H989" i="3"/>
  <c r="L987" i="3"/>
  <c r="I989" i="3" l="1"/>
  <c r="AI989" i="3"/>
  <c r="AD981" i="3"/>
  <c r="AJ981" i="3" s="1"/>
  <c r="N987" i="3"/>
  <c r="M987" i="3"/>
  <c r="T984" i="3"/>
  <c r="U984" i="3"/>
  <c r="S985" i="3"/>
  <c r="T985" i="3" s="1"/>
  <c r="AC985" i="3"/>
  <c r="AH988" i="3"/>
  <c r="W985" i="3"/>
  <c r="AJ983" i="3"/>
  <c r="L988" i="3"/>
  <c r="AG989" i="3"/>
  <c r="AF989" i="3"/>
  <c r="AT981" i="3" l="1"/>
  <c r="AR981" i="3"/>
  <c r="AS981" i="3" s="1"/>
  <c r="AR982" i="3"/>
  <c r="AS982" i="3" s="1"/>
  <c r="AP981" i="3"/>
  <c r="AH989" i="3"/>
  <c r="U985" i="3"/>
  <c r="V985" i="3" s="1"/>
  <c r="N988" i="3"/>
  <c r="M988" i="3"/>
  <c r="V984" i="3"/>
  <c r="W986" i="3"/>
  <c r="S986" i="3"/>
  <c r="O987" i="3"/>
  <c r="R987" i="3" s="1"/>
  <c r="Z987" i="3" s="1"/>
  <c r="AC986" i="3"/>
  <c r="AT983" i="3"/>
  <c r="AP983" i="3"/>
  <c r="AR983" i="3"/>
  <c r="AS983" i="3" s="1"/>
  <c r="L989" i="3"/>
  <c r="AD984" i="3" l="1"/>
  <c r="AJ984" i="3" s="1"/>
  <c r="AD985" i="3"/>
  <c r="AJ985" i="3" s="1"/>
  <c r="M989" i="3"/>
  <c r="N989" i="3"/>
  <c r="O988" i="3"/>
  <c r="R988" i="3" s="1"/>
  <c r="Z988" i="3" s="1"/>
  <c r="T986" i="3"/>
  <c r="U986" i="3"/>
  <c r="AR985" i="3" l="1"/>
  <c r="AS985" i="3" s="1"/>
  <c r="AP985" i="3"/>
  <c r="AT985" i="3"/>
  <c r="AP984" i="3"/>
  <c r="AR984" i="3"/>
  <c r="AS984" i="3" s="1"/>
  <c r="AT984" i="3"/>
  <c r="V986" i="3"/>
  <c r="AD986" i="3" s="1"/>
  <c r="W987" i="3"/>
  <c r="S987" i="3"/>
  <c r="AC987" i="3"/>
  <c r="O989" i="3"/>
  <c r="R989" i="3" s="1"/>
  <c r="Z989" i="3" s="1"/>
  <c r="AJ986" i="3" l="1"/>
  <c r="T987" i="3"/>
  <c r="U987" i="3"/>
  <c r="AC989" i="3"/>
  <c r="W988" i="3"/>
  <c r="S988" i="3"/>
  <c r="AC988" i="3"/>
  <c r="S989" i="3"/>
  <c r="T989" i="3" s="1"/>
  <c r="W989" i="3"/>
  <c r="V987" i="3" l="1"/>
  <c r="AD987" i="3" s="1"/>
  <c r="AP986" i="3"/>
  <c r="AR986" i="3"/>
  <c r="AS986" i="3" s="1"/>
  <c r="AT986" i="3"/>
  <c r="U989" i="3"/>
  <c r="V989" i="3" s="1"/>
  <c r="AD989" i="3" s="1"/>
  <c r="AJ987" i="3"/>
  <c r="T988" i="3"/>
  <c r="U988" i="3"/>
  <c r="AP987" i="3" l="1"/>
  <c r="AT987" i="3"/>
  <c r="AR987" i="3"/>
  <c r="AS987" i="3" s="1"/>
  <c r="V988" i="3"/>
  <c r="AD988" i="3" s="1"/>
  <c r="AJ989" i="3"/>
  <c r="AJ988" i="3" l="1"/>
  <c r="AT989" i="3"/>
  <c r="AP989" i="3"/>
  <c r="AP988" i="3" l="1"/>
  <c r="AT988" i="3"/>
  <c r="AR988" i="3"/>
  <c r="AS988" i="3" s="1"/>
  <c r="AR989" i="3"/>
  <c r="AS98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Y8" authorId="0" shapeId="0" xr:uid="{D21E41E6-17CA-43DE-ADE6-FDBC6C0E2DBC}">
      <text>
        <r>
          <rPr>
            <b/>
            <sz val="9"/>
            <color indexed="81"/>
            <rFont val="Tahoma"/>
            <charset val="1"/>
          </rPr>
          <t>1K tarkkuus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9" authorId="0" shapeId="0" xr:uid="{4E364D16-4D80-409A-93F9-4C39159EA674}">
      <text>
        <r>
          <rPr>
            <sz val="9"/>
            <color indexed="81"/>
            <rFont val="Tahoma"/>
            <family val="2"/>
          </rPr>
          <t>Vähennyksen määrä vuonna 2026:
Vähennys on enintään 4 265 euroa.
Jos puhdas ansiotulo on yli 4 265 euroa valtion- ja kunnallisverotuksessa tehtävien vähennysten jälkeen, vähennystä pienennetään 18 %:lla ylimenevän tulon määrästä.
Perusvähennystä ei voi saada osittaisenakaan, jos puhdas ansiotulo on edellä mainittujen vähennysten jälkeen yli 27 959 euroa.
https://www.vero.fi/henkiloasiakkaat/vahennykset/mita-voi-vahentaa/verohallinto-laskee-nama-vahennykset-automaattisesti/</t>
        </r>
      </text>
    </comment>
    <comment ref="C24" authorId="0" shapeId="0" xr:uid="{19A3F152-4AA5-4ECA-922D-C79A517C6E6C}">
      <text>
        <r>
          <rPr>
            <sz val="9"/>
            <color indexed="81"/>
            <rFont val="Tahoma"/>
            <family val="2"/>
          </rPr>
          <t>Vähennyksen määrä vuonna 2026:
Työtulovähennys on enintään 3 430 euroa.
Jos palkansaaja tai yrittäjä on ennen vuoden 2026 alkua täyttänyt 65 vuotta, työtulovähennys on enintään 4 630 euroa. Tätä nuoremmat eivät saa ikäkorotusta vähennyksen enimmäismäärään.
Vähennys on 18 % vähennykseen oikeuttavien tulojen määrästä. 
Vähennyksen määrää pienennetään 2,00 %:lla puhtaan ansiotulon 35 000 euroa ylittävältä osalta aina 50 550 euroon saakka.
Jokaisesta huollettavana olevasta alaikäisestä lapsesta myönnetään 105 euron korotus työtulovähennyksen enimmäismäärään.
Yksinhuoltajalle korotus myönnetään kaksinkertaisena.
https://www.vero.fi/henkiloasiakkaat/vahennykset/mita-voi-vahentaa/verohallinto-laskee-nama-vahennykset-automaattisesti/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7" authorId="0" shapeId="0" xr:uid="{1C2D7C3B-6E97-4C35-992C-481827A7AA1F}">
      <text>
        <r>
          <rPr>
            <sz val="9"/>
            <color indexed="81"/>
            <rFont val="Tahoma"/>
            <charset val="1"/>
          </rPr>
          <t xml:space="preserve">Sisältää yhteisöveron
</t>
        </r>
      </text>
    </comment>
  </commentList>
</comments>
</file>

<file path=xl/sharedStrings.xml><?xml version="1.0" encoding="utf-8"?>
<sst xmlns="http://schemas.openxmlformats.org/spreadsheetml/2006/main" count="199" uniqueCount="159">
  <si>
    <t>euroa</t>
  </si>
  <si>
    <t>Kunnallisvero</t>
  </si>
  <si>
    <t>Kirkollisvero</t>
  </si>
  <si>
    <t>Vero alarajan kohdalla</t>
  </si>
  <si>
    <t>Vero alarajan ylit. osasta, %</t>
  </si>
  <si>
    <t>Verotettava ansiotulo</t>
  </si>
  <si>
    <t>tulovero</t>
  </si>
  <si>
    <t>tulovero yht.</t>
  </si>
  <si>
    <t>puhdas ansiotulo</t>
  </si>
  <si>
    <t>vero alarajalla</t>
  </si>
  <si>
    <t>vero ylit. osasta</t>
  </si>
  <si>
    <t>tuloveron alaraja</t>
  </si>
  <si>
    <t>tt väh. pienennys</t>
  </si>
  <si>
    <t>tul. hank. väh.</t>
  </si>
  <si>
    <t>tulot at. väh. jälk.</t>
  </si>
  <si>
    <t>tulot p. väh. jälk.</t>
  </si>
  <si>
    <t>verot yht</t>
  </si>
  <si>
    <t>vero.fi laskuri</t>
  </si>
  <si>
    <t>YLE vero</t>
  </si>
  <si>
    <t>perusväh. pienennys</t>
  </si>
  <si>
    <t>perusväh. yht.</t>
  </si>
  <si>
    <t xml:space="preserve">palkka </t>
  </si>
  <si>
    <t>tulos</t>
  </si>
  <si>
    <t>vero</t>
  </si>
  <si>
    <t>vero-%</t>
  </si>
  <si>
    <t>yle vero</t>
  </si>
  <si>
    <t>YEL-työtulo</t>
  </si>
  <si>
    <t>vero.fi</t>
  </si>
  <si>
    <t xml:space="preserve"> </t>
  </si>
  <si>
    <t>perus-vähennys</t>
  </si>
  <si>
    <t>kunnallis-vero</t>
  </si>
  <si>
    <t>sairaan-hoitom.</t>
  </si>
  <si>
    <t>työtulo-vähennys</t>
  </si>
  <si>
    <t>tt väh. pien. 2</t>
  </si>
  <si>
    <t>Ok vrt. vero.fi laskuri</t>
  </si>
  <si>
    <t>ansio-tulot</t>
  </si>
  <si>
    <t>Perusväh yläraja</t>
  </si>
  <si>
    <t>Työtuloväh max</t>
  </si>
  <si>
    <t>YLE vero max</t>
  </si>
  <si>
    <t>vs.</t>
  </si>
  <si>
    <t>Erottaa vrt vero.fi laskuri</t>
  </si>
  <si>
    <t>veron lisäys €</t>
  </si>
  <si>
    <t>tulon lisäys €</t>
  </si>
  <si>
    <t>vs. min verotus</t>
  </si>
  <si>
    <t>omistajan netto</t>
  </si>
  <si>
    <t>netto yht</t>
  </si>
  <si>
    <t>Pääomatulon progression raja</t>
  </si>
  <si>
    <t>POT osingon progression raja</t>
  </si>
  <si>
    <t>osinko eur</t>
  </si>
  <si>
    <t>verot</t>
  </si>
  <si>
    <t>marg.
vero-%</t>
  </si>
  <si>
    <t>lyh.</t>
  </si>
  <si>
    <t>Lähtötiedot</t>
  </si>
  <si>
    <t>Rahan tarve (brutto)</t>
  </si>
  <si>
    <t>Yhtiön tulos ennen palkkaa</t>
  </si>
  <si>
    <t>nettovar.</t>
  </si>
  <si>
    <t>Pääomatulo osinko max</t>
  </si>
  <si>
    <t>Yhteisövero</t>
  </si>
  <si>
    <t>POT osingon verovapaa osuus</t>
  </si>
  <si>
    <t>POT osingon verovapaa osuus rajan jälk</t>
  </si>
  <si>
    <t>osingot</t>
  </si>
  <si>
    <t>Pääomatulovero%</t>
  </si>
  <si>
    <t>Pääomatulovero% rajan jälkeen</t>
  </si>
  <si>
    <t>tarve</t>
  </si>
  <si>
    <t>Yrittäjälle</t>
  </si>
  <si>
    <t>Yhtiö</t>
  </si>
  <si>
    <t>tulos ep.</t>
  </si>
  <si>
    <t>osinko</t>
  </si>
  <si>
    <t>Ansiotulot</t>
  </si>
  <si>
    <t>yhteensä</t>
  </si>
  <si>
    <t>Pääomatulo osinko</t>
  </si>
  <si>
    <t>Ansiotulo osinko</t>
  </si>
  <si>
    <t>max</t>
  </si>
  <si>
    <t>vero%</t>
  </si>
  <si>
    <t>Verot</t>
  </si>
  <si>
    <t>Nettomuutos</t>
  </si>
  <si>
    <t>verotetta osuus 1</t>
  </si>
  <si>
    <t>rajaan asti</t>
  </si>
  <si>
    <t>rajan yli</t>
  </si>
  <si>
    <t>verotettava osuus 2</t>
  </si>
  <si>
    <t>veronalaista yhteensä</t>
  </si>
  <si>
    <t>Lasketaan verotettava tulo</t>
  </si>
  <si>
    <t>ylittävä osa</t>
  </si>
  <si>
    <t>vero ylittävältä osalta</t>
  </si>
  <si>
    <t>Lasketaan verot</t>
  </si>
  <si>
    <t>Yhteensä</t>
  </si>
  <si>
    <t>kokonais-vero%</t>
  </si>
  <si>
    <t>marg. vero%</t>
  </si>
  <si>
    <t>Veronalaista</t>
  </si>
  <si>
    <t>Lähtötiedot (tuhansia)</t>
  </si>
  <si>
    <t>kokonais-vero% 2</t>
  </si>
  <si>
    <t>Yhtiön nettovarallisuus (ed)</t>
  </si>
  <si>
    <t>Tulos</t>
  </si>
  <si>
    <t>palkka</t>
  </si>
  <si>
    <t>pot-osinko</t>
  </si>
  <si>
    <t>at-osinko</t>
  </si>
  <si>
    <t>x</t>
  </si>
  <si>
    <t>Salli neg.</t>
  </si>
  <si>
    <t>Yhtiön realisoituvat voitot</t>
  </si>
  <si>
    <t>Hankinta-hinta todellinen</t>
  </si>
  <si>
    <t>Valittu hankintahinta</t>
  </si>
  <si>
    <t>Pääomatuloa</t>
  </si>
  <si>
    <t>Netto</t>
  </si>
  <si>
    <t>Pääomatuloverot</t>
  </si>
  <si>
    <t>Kokonaisvero-%</t>
  </si>
  <si>
    <t>Omistusaika, vuosia</t>
  </si>
  <si>
    <t>Hankinta-meno-olettama</t>
  </si>
  <si>
    <t>Pääomatulojen vero-%</t>
  </si>
  <si>
    <t>Luovutushinta realisoituneen yhteisöveron jälk</t>
  </si>
  <si>
    <t>kokonais marg. vero%</t>
  </si>
  <si>
    <t>laske</t>
  </si>
  <si>
    <t>vs. max</t>
  </si>
  <si>
    <t>pot osuus</t>
  </si>
  <si>
    <t>at osuus</t>
  </si>
  <si>
    <t>at vero €</t>
  </si>
  <si>
    <t>ato vero</t>
  </si>
  <si>
    <t>ato osuus</t>
  </si>
  <si>
    <t>osuudet yht</t>
  </si>
  <si>
    <t>pot vero</t>
  </si>
  <si>
    <t>huom!</t>
  </si>
  <si>
    <t>nettovar.
ed. v.</t>
  </si>
  <si>
    <t>!palkka</t>
  </si>
  <si>
    <t>!nettovar.</t>
  </si>
  <si>
    <t>oy nettov. muutos</t>
  </si>
  <si>
    <t>veronal. osuus</t>
  </si>
  <si>
    <t>oy nettov.</t>
  </si>
  <si>
    <t>omistajan vero%</t>
  </si>
  <si>
    <t>pot kok vero%</t>
  </si>
  <si>
    <t>at vero%</t>
  </si>
  <si>
    <t>ato kok. vero%</t>
  </si>
  <si>
    <t>at yht.</t>
  </si>
  <si>
    <t>Huomiot:</t>
  </si>
  <si>
    <t>Päivärahamaksu</t>
  </si>
  <si>
    <t>kirkollis-vero</t>
  </si>
  <si>
    <t>Korotettu pvrahamaksu</t>
  </si>
  <si>
    <t>päivä-raham.</t>
  </si>
  <si>
    <t>yrittäjä korotus</t>
  </si>
  <si>
    <t>tv + kv + pv + k + sh</t>
  </si>
  <si>
    <t>tulot pvrm väh. jälk.</t>
  </si>
  <si>
    <t>Päivärahamaksun alaraja</t>
  </si>
  <si>
    <t>Sairaanhoitomaksu</t>
  </si>
  <si>
    <t>YLE vero tuloraja</t>
  </si>
  <si>
    <t>Perusvähennyksen pienennysprosentti</t>
  </si>
  <si>
    <t>Perusvähennys</t>
  </si>
  <si>
    <t>vero.fi laskuri - tekemäni tarkistukset</t>
  </si>
  <si>
    <t>käytetyt parametrit löydät blogissa</t>
  </si>
  <si>
    <t>Työtulovähennysprosentti</t>
  </si>
  <si>
    <t>työtulo väh.</t>
  </si>
  <si>
    <t>Työtuloväh 1 pienennysprosentti</t>
  </si>
  <si>
    <t>Alaikäisten lasten määrä</t>
  </si>
  <si>
    <t>Yksinhuoltaja</t>
  </si>
  <si>
    <t>Työtuloväh 1 aloitus raja</t>
  </si>
  <si>
    <t>s-hoito. korotus</t>
  </si>
  <si>
    <t>Sairaanhoitomaksu korotus</t>
  </si>
  <si>
    <t>Työtuloväh yläraja</t>
  </si>
  <si>
    <t>Työtuloväh lapsikorotus</t>
  </si>
  <si>
    <t>Valtion tuloveroasteikko 2026</t>
  </si>
  <si>
    <t>Täydennä nämä kentät:</t>
  </si>
  <si>
    <t>Älä muuta näitä: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</si>
</sst>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A0D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5">
    <xf numFmtId="0" fontId="0" fillId="0" borderId="0" xfId="0"/>
    <xf numFmtId="9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43" fontId="0" fillId="0" borderId="0" xfId="2" applyFont="1" applyBorder="1"/>
    <xf numFmtId="164" fontId="0" fillId="0" borderId="0" xfId="1" applyNumberFormat="1" applyFont="1"/>
    <xf numFmtId="0" fontId="3" fillId="0" borderId="0" xfId="0" applyFont="1"/>
    <xf numFmtId="2" fontId="3" fillId="0" borderId="0" xfId="0" applyNumberFormat="1" applyFont="1"/>
    <xf numFmtId="2" fontId="0" fillId="0" borderId="0" xfId="0" applyNumberFormat="1"/>
    <xf numFmtId="0" fontId="0" fillId="3" borderId="0" xfId="0" applyFill="1"/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12" xfId="0" applyBorder="1"/>
    <xf numFmtId="0" fontId="3" fillId="0" borderId="0" xfId="0" quotePrefix="1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/>
    <xf numFmtId="43" fontId="2" fillId="0" borderId="0" xfId="0" applyNumberFormat="1" applyFont="1"/>
    <xf numFmtId="0" fontId="0" fillId="4" borderId="0" xfId="0" applyFill="1"/>
    <xf numFmtId="2" fontId="2" fillId="4" borderId="0" xfId="0" applyNumberFormat="1" applyFont="1" applyFill="1"/>
    <xf numFmtId="0" fontId="3" fillId="0" borderId="0" xfId="0" applyFont="1" applyAlignment="1">
      <alignment horizontal="center"/>
    </xf>
    <xf numFmtId="165" fontId="0" fillId="2" borderId="12" xfId="2" applyNumberFormat="1" applyFont="1" applyFill="1" applyBorder="1"/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5" fillId="0" borderId="0" xfId="0" applyFont="1"/>
    <xf numFmtId="1" fontId="2" fillId="0" borderId="0" xfId="0" applyNumberFormat="1" applyFont="1"/>
    <xf numFmtId="165" fontId="2" fillId="0" borderId="0" xfId="0" applyNumberFormat="1" applyFont="1"/>
    <xf numFmtId="0" fontId="2" fillId="6" borderId="0" xfId="0" applyFont="1" applyFill="1"/>
    <xf numFmtId="0" fontId="2" fillId="7" borderId="0" xfId="0" applyFont="1" applyFill="1"/>
    <xf numFmtId="0" fontId="2" fillId="6" borderId="0" xfId="0" applyFont="1" applyFill="1" applyAlignment="1">
      <alignment horizontal="center"/>
    </xf>
    <xf numFmtId="0" fontId="0" fillId="5" borderId="0" xfId="0" applyFill="1" applyAlignment="1">
      <alignment wrapText="1"/>
    </xf>
    <xf numFmtId="164" fontId="0" fillId="0" borderId="0" xfId="1" applyNumberFormat="1" applyFont="1" applyAlignment="1">
      <alignment wrapText="1"/>
    </xf>
    <xf numFmtId="0" fontId="2" fillId="11" borderId="0" xfId="0" applyFont="1" applyFill="1"/>
    <xf numFmtId="0" fontId="0" fillId="11" borderId="0" xfId="0" applyFill="1" applyAlignment="1">
      <alignment wrapText="1"/>
    </xf>
    <xf numFmtId="0" fontId="0" fillId="11" borderId="0" xfId="0" applyFill="1"/>
    <xf numFmtId="164" fontId="0" fillId="11" borderId="0" xfId="1" applyNumberFormat="1" applyFont="1" applyFill="1" applyAlignment="1">
      <alignment wrapText="1"/>
    </xf>
    <xf numFmtId="0" fontId="0" fillId="0" borderId="4" xfId="0" applyBorder="1"/>
    <xf numFmtId="165" fontId="0" fillId="2" borderId="14" xfId="2" applyNumberFormat="1" applyFont="1" applyFill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9" fillId="0" borderId="0" xfId="0" applyFont="1"/>
    <xf numFmtId="1" fontId="10" fillId="0" borderId="0" xfId="0" applyNumberFormat="1" applyFont="1"/>
    <xf numFmtId="0" fontId="10" fillId="0" borderId="0" xfId="0" applyFont="1"/>
    <xf numFmtId="0" fontId="0" fillId="3" borderId="4" xfId="0" applyFill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164" fontId="0" fillId="0" borderId="0" xfId="1" applyNumberFormat="1" applyFont="1" applyBorder="1"/>
    <xf numFmtId="165" fontId="0" fillId="5" borderId="7" xfId="2" applyNumberFormat="1" applyFont="1" applyFill="1" applyBorder="1" applyAlignment="1">
      <alignment wrapText="1"/>
    </xf>
    <xf numFmtId="165" fontId="0" fillId="0" borderId="0" xfId="2" applyNumberFormat="1" applyFont="1"/>
    <xf numFmtId="165" fontId="0" fillId="5" borderId="0" xfId="2" applyNumberFormat="1" applyFont="1" applyFill="1" applyBorder="1" applyAlignment="1">
      <alignment wrapText="1"/>
    </xf>
    <xf numFmtId="165" fontId="0" fillId="0" borderId="6" xfId="2" applyNumberFormat="1" applyFont="1" applyBorder="1" applyAlignment="1">
      <alignment wrapText="1"/>
    </xf>
    <xf numFmtId="165" fontId="0" fillId="0" borderId="7" xfId="2" applyNumberFormat="1" applyFont="1" applyBorder="1" applyAlignment="1">
      <alignment wrapText="1"/>
    </xf>
    <xf numFmtId="165" fontId="0" fillId="0" borderId="2" xfId="2" applyNumberFormat="1" applyFont="1" applyBorder="1"/>
    <xf numFmtId="164" fontId="0" fillId="9" borderId="0" xfId="1" applyNumberFormat="1" applyFont="1" applyFill="1"/>
    <xf numFmtId="0" fontId="0" fillId="3" borderId="0" xfId="0" applyFill="1" applyAlignment="1">
      <alignment horizontal="center" vertical="center"/>
    </xf>
    <xf numFmtId="164" fontId="0" fillId="13" borderId="0" xfId="1" applyNumberFormat="1" applyFont="1" applyFill="1"/>
    <xf numFmtId="164" fontId="0" fillId="0" borderId="0" xfId="1" applyNumberFormat="1" applyFont="1" applyFill="1"/>
    <xf numFmtId="164" fontId="0" fillId="0" borderId="0" xfId="1" applyNumberFormat="1" applyFont="1" applyFill="1" applyBorder="1"/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3" borderId="10" xfId="0" applyFont="1" applyFill="1" applyBorder="1"/>
    <xf numFmtId="0" fontId="10" fillId="0" borderId="2" xfId="0" applyFont="1" applyBorder="1"/>
    <xf numFmtId="3" fontId="0" fillId="0" borderId="0" xfId="0" applyNumberFormat="1"/>
    <xf numFmtId="3" fontId="0" fillId="5" borderId="0" xfId="0" applyNumberFormat="1" applyFill="1"/>
    <xf numFmtId="3" fontId="0" fillId="0" borderId="0" xfId="0" applyNumberFormat="1" applyAlignment="1">
      <alignment wrapText="1"/>
    </xf>
    <xf numFmtId="3" fontId="0" fillId="8" borderId="0" xfId="0" applyNumberFormat="1" applyFill="1"/>
    <xf numFmtId="3" fontId="0" fillId="9" borderId="0" xfId="0" applyNumberFormat="1" applyFill="1"/>
    <xf numFmtId="3" fontId="0" fillId="5" borderId="0" xfId="1" applyNumberFormat="1" applyFont="1" applyFill="1"/>
    <xf numFmtId="3" fontId="0" fillId="10" borderId="0" xfId="0" applyNumberFormat="1" applyFill="1"/>
    <xf numFmtId="164" fontId="2" fillId="0" borderId="7" xfId="1" applyNumberFormat="1" applyFont="1" applyBorder="1" applyAlignment="1">
      <alignment horizontal="center"/>
    </xf>
    <xf numFmtId="164" fontId="0" fillId="3" borderId="0" xfId="1" applyNumberFormat="1" applyFont="1" applyFill="1" applyAlignment="1">
      <alignment horizontal="center" vertical="center"/>
    </xf>
    <xf numFmtId="164" fontId="10" fillId="0" borderId="2" xfId="1" applyNumberFormat="1" applyFont="1" applyBorder="1" applyAlignment="1"/>
    <xf numFmtId="164" fontId="2" fillId="3" borderId="11" xfId="1" applyNumberFormat="1" applyFont="1" applyFill="1" applyBorder="1" applyAlignment="1"/>
    <xf numFmtId="164" fontId="0" fillId="3" borderId="5" xfId="1" applyNumberFormat="1" applyFont="1" applyFill="1" applyBorder="1"/>
    <xf numFmtId="164" fontId="2" fillId="3" borderId="10" xfId="1" applyNumberFormat="1" applyFont="1" applyFill="1" applyBorder="1" applyAlignment="1"/>
    <xf numFmtId="3" fontId="2" fillId="3" borderId="9" xfId="0" applyNumberFormat="1" applyFont="1" applyFill="1" applyBorder="1" applyAlignment="1">
      <alignment horizontal="center" vertical="center"/>
    </xf>
    <xf numFmtId="3" fontId="2" fillId="3" borderId="10" xfId="1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1" xfId="1" applyNumberFormat="1" applyFont="1" applyFill="1" applyBorder="1" applyAlignment="1">
      <alignment horizontal="center" vertical="center"/>
    </xf>
    <xf numFmtId="3" fontId="11" fillId="0" borderId="0" xfId="0" applyNumberFormat="1" applyFont="1"/>
    <xf numFmtId="1" fontId="12" fillId="0" borderId="12" xfId="0" applyNumberFormat="1" applyFont="1" applyBorder="1"/>
    <xf numFmtId="2" fontId="0" fillId="0" borderId="0" xfId="0" applyNumberFormat="1" applyAlignment="1">
      <alignment wrapText="1"/>
    </xf>
    <xf numFmtId="10" fontId="0" fillId="2" borderId="12" xfId="2" applyNumberFormat="1" applyFont="1" applyFill="1" applyBorder="1"/>
    <xf numFmtId="43" fontId="2" fillId="0" borderId="0" xfId="0" applyNumberFormat="1" applyFont="1" applyAlignment="1">
      <alignment wrapText="1"/>
    </xf>
    <xf numFmtId="0" fontId="5" fillId="14" borderId="0" xfId="0" applyFont="1" applyFill="1" applyAlignment="1">
      <alignment wrapText="1"/>
    </xf>
    <xf numFmtId="0" fontId="0" fillId="14" borderId="0" xfId="0" applyFill="1" applyAlignment="1">
      <alignment wrapText="1"/>
    </xf>
    <xf numFmtId="1" fontId="5" fillId="14" borderId="0" xfId="0" applyNumberFormat="1" applyFont="1" applyFill="1"/>
    <xf numFmtId="0" fontId="0" fillId="14" borderId="0" xfId="0" applyFill="1"/>
    <xf numFmtId="164" fontId="0" fillId="14" borderId="0" xfId="1" applyNumberFormat="1" applyFont="1" applyFill="1"/>
    <xf numFmtId="2" fontId="0" fillId="14" borderId="0" xfId="0" applyNumberFormat="1" applyFill="1"/>
    <xf numFmtId="10" fontId="12" fillId="0" borderId="0" xfId="1" applyNumberFormat="1" applyFont="1"/>
    <xf numFmtId="0" fontId="12" fillId="0" borderId="0" xfId="0" applyFont="1"/>
    <xf numFmtId="9" fontId="0" fillId="15" borderId="12" xfId="2" applyNumberFormat="1" applyFont="1" applyFill="1" applyBorder="1"/>
    <xf numFmtId="9" fontId="0" fillId="15" borderId="12" xfId="0" applyNumberFormat="1" applyFill="1" applyBorder="1"/>
    <xf numFmtId="10" fontId="0" fillId="15" borderId="12" xfId="0" applyNumberFormat="1" applyFill="1" applyBorder="1"/>
    <xf numFmtId="164" fontId="5" fillId="15" borderId="12" xfId="0" applyNumberFormat="1" applyFont="1" applyFill="1" applyBorder="1"/>
    <xf numFmtId="10" fontId="0" fillId="15" borderId="13" xfId="1" applyNumberFormat="1" applyFont="1" applyFill="1" applyBorder="1"/>
    <xf numFmtId="10" fontId="0" fillId="15" borderId="12" xfId="1" applyNumberFormat="1" applyFont="1" applyFill="1" applyBorder="1"/>
    <xf numFmtId="0" fontId="0" fillId="12" borderId="0" xfId="0" applyFill="1"/>
    <xf numFmtId="9" fontId="0" fillId="15" borderId="12" xfId="1" applyFont="1" applyFill="1" applyBorder="1"/>
    <xf numFmtId="165" fontId="0" fillId="15" borderId="12" xfId="2" applyNumberFormat="1" applyFont="1" applyFill="1" applyBorder="1"/>
    <xf numFmtId="9" fontId="0" fillId="15" borderId="12" xfId="1" applyFont="1" applyFill="1" applyBorder="1" applyAlignment="1">
      <alignment horizontal="center"/>
    </xf>
    <xf numFmtId="164" fontId="0" fillId="15" borderId="12" xfId="1" applyNumberFormat="1" applyFont="1" applyFill="1" applyBorder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2" fontId="13" fillId="0" borderId="0" xfId="0" applyNumberFormat="1" applyFont="1"/>
    <xf numFmtId="3" fontId="0" fillId="15" borderId="12" xfId="2" applyNumberFormat="1" applyFont="1" applyFill="1" applyBorder="1"/>
    <xf numFmtId="3" fontId="0" fillId="15" borderId="13" xfId="2" applyNumberFormat="1" applyFont="1" applyFill="1" applyBorder="1"/>
    <xf numFmtId="3" fontId="0" fillId="15" borderId="12" xfId="0" applyNumberFormat="1" applyFill="1" applyBorder="1"/>
    <xf numFmtId="3" fontId="0" fillId="2" borderId="12" xfId="2" applyNumberFormat="1" applyFont="1" applyFill="1" applyBorder="1"/>
    <xf numFmtId="3" fontId="0" fillId="0" borderId="0" xfId="2" applyNumberFormat="1" applyFont="1" applyFill="1" applyBorder="1"/>
    <xf numFmtId="43" fontId="0" fillId="16" borderId="1" xfId="2" applyFont="1" applyFill="1" applyBorder="1"/>
    <xf numFmtId="43" fontId="0" fillId="16" borderId="2" xfId="2" applyFont="1" applyFill="1" applyBorder="1"/>
    <xf numFmtId="43" fontId="0" fillId="16" borderId="3" xfId="2" applyFont="1" applyFill="1" applyBorder="1"/>
    <xf numFmtId="165" fontId="0" fillId="16" borderId="4" xfId="2" applyNumberFormat="1" applyFont="1" applyFill="1" applyBorder="1"/>
    <xf numFmtId="43" fontId="0" fillId="16" borderId="0" xfId="2" applyFont="1" applyFill="1" applyBorder="1"/>
    <xf numFmtId="43" fontId="0" fillId="16" borderId="5" xfId="2" applyFont="1" applyFill="1" applyBorder="1"/>
    <xf numFmtId="0" fontId="14" fillId="0" borderId="0" xfId="0" applyFont="1"/>
    <xf numFmtId="0" fontId="14" fillId="0" borderId="0" xfId="0" applyFont="1" applyAlignment="1">
      <alignment wrapText="1"/>
    </xf>
    <xf numFmtId="2" fontId="14" fillId="0" borderId="0" xfId="0" applyNumberFormat="1" applyFont="1"/>
    <xf numFmtId="0" fontId="0" fillId="2" borderId="12" xfId="2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4" borderId="0" xfId="0" applyNumberFormat="1" applyFill="1"/>
    <xf numFmtId="0" fontId="5" fillId="0" borderId="12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2" fillId="6" borderId="0" xfId="0" applyFont="1" applyFill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3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u/>
        <color theme="1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A0D15"/>
      <color rgb="FFD4CFC6"/>
      <color rgb="FF404040"/>
      <color rgb="FFFFFF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mkkvkmn.com/palkkaa-vai-osinkoa-laskuri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10</xdr:col>
      <xdr:colOff>0</xdr:colOff>
      <xdr:row>36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D25E42-60BA-1EF6-063A-2F0BEB861421}"/>
            </a:ext>
          </a:extLst>
        </xdr:cNvPr>
        <xdr:cNvSpPr txBox="1"/>
      </xdr:nvSpPr>
      <xdr:spPr>
        <a:xfrm>
          <a:off x="180975" y="180975"/>
          <a:ext cx="5486400" cy="6677025"/>
        </a:xfrm>
        <a:prstGeom prst="rect">
          <a:avLst/>
        </a:prstGeom>
        <a:solidFill>
          <a:srgbClr val="0A0D1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u="sng">
              <a:solidFill>
                <a:schemeClr val="bg1"/>
              </a:solidFill>
            </a:rPr>
            <a:t>Ohje</a:t>
          </a:r>
        </a:p>
        <a:p>
          <a:endParaRPr lang="en-US" sz="1200">
            <a:solidFill>
              <a:schemeClr val="bg1"/>
            </a:solidFill>
          </a:endParaRPr>
        </a:p>
        <a:p>
          <a:r>
            <a:rPr lang="en-US" sz="1200">
              <a:solidFill>
                <a:schemeClr val="bg1"/>
              </a:solidFill>
            </a:rPr>
            <a:t>1.</a:t>
          </a:r>
          <a:r>
            <a:rPr lang="en-US" sz="1200" baseline="0">
              <a:solidFill>
                <a:schemeClr val="bg1"/>
              </a:solidFill>
            </a:rPr>
            <a:t> Täytä ansiotulovero välilehdelle:</a:t>
          </a:r>
          <a:br>
            <a:rPr lang="en-US" sz="1200" baseline="0">
              <a:solidFill>
                <a:schemeClr val="bg1"/>
              </a:solidFill>
            </a:rPr>
          </a:br>
          <a:r>
            <a:rPr lang="en-US" sz="1200" baseline="0">
              <a:solidFill>
                <a:schemeClr val="bg1"/>
              </a:solidFill>
            </a:rPr>
            <a:t>- oman kuntasi kunnallisveroprosentti</a:t>
          </a:r>
        </a:p>
        <a:p>
          <a:r>
            <a:rPr lang="en-US" sz="1200" baseline="0">
              <a:solidFill>
                <a:schemeClr val="bg1"/>
              </a:solidFill>
            </a:rPr>
            <a:t>- kirkollisveroprosentti</a:t>
          </a:r>
          <a:br>
            <a:rPr lang="en-US" sz="1200" baseline="0">
              <a:solidFill>
                <a:schemeClr val="bg1"/>
              </a:solidFill>
            </a:rPr>
          </a:br>
          <a:r>
            <a:rPr lang="en-US" sz="1200" baseline="0">
              <a:solidFill>
                <a:schemeClr val="bg1"/>
              </a:solidFill>
            </a:rPr>
            <a:t>- YEL-työtulosi määrä</a:t>
          </a:r>
          <a:br>
            <a:rPr lang="en-US" sz="1200" baseline="0">
              <a:solidFill>
                <a:schemeClr val="bg1"/>
              </a:solidFill>
            </a:rPr>
          </a:br>
          <a:endParaRPr lang="en-US" sz="1200" baseline="0">
            <a:solidFill>
              <a:schemeClr val="bg1"/>
            </a:solidFill>
          </a:endParaRPr>
        </a:p>
        <a:p>
          <a:r>
            <a:rPr lang="en-US" sz="1200" baseline="0">
              <a:solidFill>
                <a:schemeClr val="bg1"/>
              </a:solidFill>
            </a:rPr>
            <a:t>2. Täytä palkkaa vai osinkoa välilehdelle:</a:t>
          </a:r>
          <a:br>
            <a:rPr lang="en-US" sz="1200" baseline="0">
              <a:solidFill>
                <a:schemeClr val="bg1"/>
              </a:solidFill>
            </a:rPr>
          </a:br>
          <a:r>
            <a:rPr lang="en-US" sz="1200" baseline="0">
              <a:solidFill>
                <a:schemeClr val="bg1"/>
              </a:solidFill>
            </a:rPr>
            <a:t>- yhtiön nettovarallisuus edellisessä tilinpäätöksessä</a:t>
          </a:r>
        </a:p>
        <a:p>
          <a:r>
            <a:rPr lang="en-US" sz="1200" baseline="0">
              <a:solidFill>
                <a:schemeClr val="bg1"/>
              </a:solidFill>
            </a:rPr>
            <a:t>- oma rahan tarpeesi bruttona</a:t>
          </a:r>
        </a:p>
        <a:p>
          <a:r>
            <a:rPr lang="en-US" sz="1200" baseline="0">
              <a:solidFill>
                <a:schemeClr val="bg1"/>
              </a:solidFill>
            </a:rPr>
            <a:t>- yhtiön tämän vuoden tulos ennen omaa palkkaasi</a:t>
          </a:r>
        </a:p>
        <a:p>
          <a:endParaRPr lang="en-US" sz="1200" baseline="0">
            <a:solidFill>
              <a:schemeClr val="bg1"/>
            </a:solidFill>
          </a:endParaRPr>
        </a:p>
        <a:p>
          <a:r>
            <a:rPr lang="en-US" sz="1200" baseline="0">
              <a:solidFill>
                <a:schemeClr val="bg1"/>
              </a:solidFill>
            </a:rPr>
            <a:t>3. Vahvista tulos</a:t>
          </a:r>
        </a:p>
        <a:p>
          <a:r>
            <a:rPr lang="en-US" sz="1200" baseline="0">
              <a:solidFill>
                <a:schemeClr val="bg1"/>
              </a:solidFill>
            </a:rPr>
            <a:t>- Vahvista palkan verotus verottajan laskurilla</a:t>
          </a:r>
        </a:p>
        <a:p>
          <a:r>
            <a:rPr lang="en-US" sz="1200" baseline="0">
              <a:solidFill>
                <a:schemeClr val="bg1"/>
              </a:solidFill>
            </a:rPr>
            <a:t>- Saat samalla mukaan vähennykset, joita tämä laskuri ei sisällä</a:t>
          </a:r>
        </a:p>
        <a:p>
          <a:r>
            <a:rPr lang="en-US" sz="1200" baseline="0">
              <a:solidFill>
                <a:schemeClr val="bg1"/>
              </a:solidFill>
            </a:rPr>
            <a:t>- Täytä vähintään</a:t>
          </a:r>
        </a:p>
        <a:p>
          <a:r>
            <a:rPr lang="en-US" sz="1200" baseline="0">
              <a:solidFill>
                <a:schemeClr val="bg1"/>
              </a:solidFill>
            </a:rPr>
            <a:t>  - Palkat ja työsuhde-edut, Arvio palkan määrästä koko vuonna</a:t>
          </a:r>
        </a:p>
        <a:p>
          <a:r>
            <a:rPr lang="en-US" sz="1200" baseline="0">
              <a:solidFill>
                <a:schemeClr val="bg1"/>
              </a:solidFill>
            </a:rPr>
            <a:t>  - YEL- tai MYEL-työtulo, Arvio tulon määrästä koko vuonna</a:t>
          </a:r>
        </a:p>
        <a:p>
          <a:r>
            <a:rPr lang="en-US" sz="1200" baseline="0">
              <a:solidFill>
                <a:schemeClr val="bg1"/>
              </a:solidFill>
            </a:rPr>
            <a:t>  - Palkka YEL- tai MYEL-vakuutetusta toiminnasta, Arvio tulon määrästä koko vuonna</a:t>
          </a:r>
        </a:p>
        <a:p>
          <a:r>
            <a:rPr lang="en-US" sz="1200" baseline="0">
              <a:solidFill>
                <a:schemeClr val="bg1"/>
              </a:solidFill>
            </a:rPr>
            <a:t>  - Huom! Palkka YEL- tai MYEL-vakuutetusta toiminnasta on piilotettu valikon </a:t>
          </a:r>
          <a:br>
            <a:rPr lang="en-US" sz="1200" baseline="0">
              <a:solidFill>
                <a:schemeClr val="bg1"/>
              </a:solidFill>
            </a:rPr>
          </a:br>
          <a:r>
            <a:rPr lang="en-US" sz="1200" baseline="0">
              <a:solidFill>
                <a:schemeClr val="bg1"/>
              </a:solidFill>
            </a:rPr>
            <a:t>    näytä lisää vakuutuksiin liittyviä vaihtoehtoja alle</a:t>
          </a:r>
        </a:p>
        <a:p>
          <a:r>
            <a:rPr lang="en-US" sz="1200" baseline="0">
              <a:solidFill>
                <a:schemeClr val="bg1"/>
              </a:solidFill>
            </a:rPr>
            <a:t>  - Laita Palkat ja työsuhde-edut sekä Palkka YEL- tai MYEL-vakuutetusta toiminnasta</a:t>
          </a:r>
        </a:p>
        <a:p>
          <a:r>
            <a:rPr lang="en-US" sz="1200" baseline="0">
              <a:solidFill>
                <a:schemeClr val="bg1"/>
              </a:solidFill>
            </a:rPr>
            <a:t>    kenttiin sama summa</a:t>
          </a:r>
        </a:p>
        <a:p>
          <a:endParaRPr lang="en-US" sz="1200" baseline="0">
            <a:solidFill>
              <a:schemeClr val="bg1"/>
            </a:solidFill>
          </a:endParaRPr>
        </a:p>
        <a:p>
          <a:endParaRPr lang="en-US" sz="1200" baseline="0">
            <a:solidFill>
              <a:schemeClr val="bg1"/>
            </a:solidFill>
          </a:endParaRPr>
        </a:p>
        <a:p>
          <a:r>
            <a:rPr lang="en-US" sz="1200" baseline="0">
              <a:solidFill>
                <a:schemeClr val="bg1"/>
              </a:solidFill>
            </a:rPr>
            <a:t>Tarina: </a:t>
          </a:r>
          <a:r>
            <a:rPr lang="en-US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https://mkkvkmn.com/palkkaa-vai-osinkoa-laskuri/</a:t>
          </a:r>
          <a:br>
            <a:rPr lang="en-US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Ideat: postia@mikolle.com</a:t>
          </a:r>
        </a:p>
        <a:p>
          <a:endParaRPr lang="en-US" sz="12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Hauskaa</a:t>
          </a:r>
          <a:r>
            <a:rPr lang="en-US" sz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laskurointia!</a:t>
          </a:r>
        </a:p>
        <a:p>
          <a:r>
            <a:rPr lang="en-US" sz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-mkk</a:t>
          </a:r>
          <a:endParaRPr lang="en-US" sz="12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lang="en-US" sz="12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lang="LID4096" sz="12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22411</xdr:rowOff>
    </xdr:from>
    <xdr:to>
      <xdr:col>20</xdr:col>
      <xdr:colOff>336177</xdr:colOff>
      <xdr:row>1</xdr:row>
      <xdr:rowOff>179293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EB2-F35C-04C2-B989-754DE1D11C9C}"/>
            </a:ext>
          </a:extLst>
        </xdr:cNvPr>
        <xdr:cNvSpPr txBox="1"/>
      </xdr:nvSpPr>
      <xdr:spPr>
        <a:xfrm>
          <a:off x="3653118" y="22411"/>
          <a:ext cx="5132294" cy="246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Tarina laskurin taustalla: https://mkkvkmn.com/palkkaa-vai-osinkoa-laskuri/</a:t>
          </a:r>
          <a:endParaRPr lang="LID4096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75CC-73B9-41FA-A56D-B8FC78AF056E}">
  <dimension ref="A1"/>
  <sheetViews>
    <sheetView tabSelected="1" workbookViewId="0">
      <selection activeCell="K2" sqref="K2"/>
    </sheetView>
  </sheetViews>
  <sheetFormatPr defaultRowHeight="15" x14ac:dyDescent="0.25"/>
  <cols>
    <col min="1" max="1" width="2.7109375" style="104" customWidth="1"/>
    <col min="2" max="16384" width="9.140625" style="104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1FC0-4A24-483C-A5C9-02E061D1154B}">
  <dimension ref="B1:BE494"/>
  <sheetViews>
    <sheetView zoomScale="85" zoomScaleNormal="85" workbookViewId="0">
      <pane ySplit="8" topLeftCell="A9" activePane="bottomLeft" state="frozen"/>
      <selection activeCell="B1" sqref="B1"/>
      <selection pane="bottomLeft" activeCell="U28" sqref="U28"/>
    </sheetView>
  </sheetViews>
  <sheetFormatPr defaultRowHeight="15" outlineLevelCol="1" x14ac:dyDescent="0.25"/>
  <cols>
    <col min="1" max="1" width="3.140625" customWidth="1"/>
    <col min="2" max="2" width="10.28515625" customWidth="1"/>
    <col min="3" max="3" width="8.140625" customWidth="1"/>
    <col min="4" max="4" width="9.7109375" customWidth="1"/>
    <col min="5" max="5" width="2.42578125" customWidth="1"/>
    <col min="6" max="7" width="8" bestFit="1" customWidth="1"/>
    <col min="8" max="8" width="6.140625" hidden="1" customWidth="1" outlineLevel="1"/>
    <col min="9" max="9" width="2.42578125" customWidth="1" collapsed="1"/>
    <col min="10" max="10" width="10.42578125" customWidth="1"/>
    <col min="11" max="11" width="8" customWidth="1"/>
    <col min="12" max="12" width="10.28515625" bestFit="1" customWidth="1"/>
    <col min="13" max="13" width="2.42578125" customWidth="1"/>
    <col min="14" max="14" width="9.140625" customWidth="1"/>
    <col min="15" max="15" width="7.42578125" bestFit="1" customWidth="1"/>
    <col min="16" max="16" width="9" customWidth="1"/>
    <col min="17" max="17" width="6.5703125" style="7" bestFit="1" customWidth="1"/>
    <col min="18" max="18" width="6.5703125" style="7" customWidth="1"/>
    <col min="19" max="19" width="9.7109375" style="7" customWidth="1"/>
    <col min="20" max="20" width="2.42578125" customWidth="1"/>
    <col min="21" max="21" width="13.42578125" customWidth="1"/>
    <col min="22" max="22" width="8.5703125" bestFit="1" customWidth="1"/>
    <col min="23" max="23" width="2.42578125" customWidth="1"/>
    <col min="24" max="24" width="8.140625" customWidth="1"/>
    <col min="25" max="25" width="6.7109375" bestFit="1" customWidth="1"/>
    <col min="26" max="26" width="6.5703125" style="7" bestFit="1" customWidth="1"/>
    <col min="27" max="27" width="6.5703125" style="7" customWidth="1"/>
    <col min="28" max="28" width="1.85546875" customWidth="1"/>
    <col min="29" max="29" width="9.7109375" customWidth="1"/>
    <col min="30" max="30" width="8.7109375" bestFit="1" customWidth="1"/>
    <col min="31" max="31" width="2.42578125" customWidth="1"/>
    <col min="32" max="32" width="10.42578125" bestFit="1" customWidth="1"/>
    <col min="33" max="33" width="12.140625" style="7" bestFit="1" customWidth="1"/>
    <col min="34" max="34" width="9.85546875" hidden="1" customWidth="1" outlineLevel="1"/>
    <col min="35" max="35" width="9.85546875" style="7" hidden="1" customWidth="1" outlineLevel="1"/>
    <col min="36" max="36" width="8" style="7" hidden="1" customWidth="1" outlineLevel="1"/>
    <col min="37" max="37" width="8" hidden="1" customWidth="1" outlineLevel="1"/>
    <col min="38" max="38" width="9.5703125" style="7" hidden="1" customWidth="1" outlineLevel="1"/>
    <col min="39" max="39" width="7.28515625" style="7" hidden="1" customWidth="1" outlineLevel="1"/>
    <col min="40" max="40" width="8.7109375" hidden="1" customWidth="1" outlineLevel="1"/>
    <col min="41" max="42" width="8" style="7" hidden="1" customWidth="1" outlineLevel="1"/>
    <col min="43" max="43" width="9.5703125" style="7" hidden="1" customWidth="1" outlineLevel="1"/>
    <col min="44" max="44" width="10.28515625" style="7" bestFit="1" customWidth="1" collapsed="1"/>
    <col min="45" max="45" width="10" bestFit="1" customWidth="1"/>
    <col min="46" max="46" width="11.7109375" customWidth="1"/>
    <col min="47" max="47" width="8.42578125" hidden="1" customWidth="1" outlineLevel="1"/>
    <col min="48" max="48" width="9.85546875" customWidth="1" collapsed="1"/>
    <col min="49" max="49" width="6.140625" hidden="1" customWidth="1" outlineLevel="1"/>
    <col min="50" max="50" width="6" hidden="1" customWidth="1" outlineLevel="1"/>
    <col min="51" max="51" width="12.7109375" customWidth="1" collapsed="1"/>
    <col min="52" max="52" width="2.42578125" customWidth="1"/>
    <col min="53" max="55" width="9.140625" hidden="1" customWidth="1" outlineLevel="1"/>
    <col min="56" max="56" width="9.140625" collapsed="1"/>
  </cols>
  <sheetData>
    <row r="1" spans="2:57" ht="6.75" customHeight="1" x14ac:dyDescent="0.25"/>
    <row r="2" spans="2:57" x14ac:dyDescent="0.25">
      <c r="B2" s="130" t="s">
        <v>89</v>
      </c>
      <c r="C2" s="131"/>
      <c r="D2" s="131"/>
      <c r="E2" s="131"/>
      <c r="F2" s="132"/>
      <c r="V2" s="46" t="str">
        <f>IF(AV5&lt;0,"    !! Yhtiön varallisuus menee miinukselle ainakin osassa skenaarioista !!","")</f>
        <v/>
      </c>
      <c r="AF2" s="134" t="s">
        <v>92</v>
      </c>
      <c r="AG2" s="135"/>
      <c r="AH2" s="66"/>
      <c r="AI2" s="80"/>
      <c r="AJ2" s="80"/>
      <c r="AK2" s="66"/>
      <c r="AL2" s="80"/>
      <c r="AM2" s="80"/>
      <c r="AN2" s="66"/>
      <c r="AO2" s="80"/>
      <c r="AP2" s="80"/>
      <c r="AQ2" s="80"/>
      <c r="AR2" s="78"/>
    </row>
    <row r="3" spans="2:57" x14ac:dyDescent="0.25">
      <c r="B3" s="42" t="s">
        <v>91</v>
      </c>
      <c r="F3" s="43">
        <v>500</v>
      </c>
      <c r="H3" s="46"/>
      <c r="AF3" s="49" t="s">
        <v>93</v>
      </c>
      <c r="AG3" s="76" t="s">
        <v>94</v>
      </c>
      <c r="AH3" s="60"/>
      <c r="AI3" s="76"/>
      <c r="AJ3" s="76"/>
      <c r="AK3" s="60"/>
      <c r="AL3" s="76"/>
      <c r="AM3" s="76"/>
      <c r="AN3" s="60"/>
      <c r="AO3" s="76"/>
      <c r="AP3" s="76"/>
      <c r="AQ3" s="76"/>
      <c r="AR3" s="79" t="s">
        <v>95</v>
      </c>
    </row>
    <row r="4" spans="2:57" x14ac:dyDescent="0.25">
      <c r="B4" s="42" t="s">
        <v>53</v>
      </c>
      <c r="F4" s="27">
        <v>40</v>
      </c>
      <c r="J4" t="s">
        <v>97</v>
      </c>
      <c r="L4" s="107" t="s">
        <v>96</v>
      </c>
      <c r="AF4" s="81">
        <f>VLOOKUP($AC$5,$AC$8:$BC$94,25,0)</f>
        <v>33000</v>
      </c>
      <c r="AG4" s="82">
        <f>VLOOKUP($AC$5,$AC$8:$BC$94,26,0)</f>
        <v>7000</v>
      </c>
      <c r="AH4" s="83"/>
      <c r="AI4" s="82"/>
      <c r="AJ4" s="82"/>
      <c r="AK4" s="83"/>
      <c r="AL4" s="82"/>
      <c r="AM4" s="82"/>
      <c r="AN4" s="83"/>
      <c r="AO4" s="82"/>
      <c r="AP4" s="82"/>
      <c r="AQ4" s="82"/>
      <c r="AR4" s="84">
        <f>VLOOKUP($AC$5,$AC$8:$BC$94,27,0)</f>
        <v>0</v>
      </c>
    </row>
    <row r="5" spans="2:57" x14ac:dyDescent="0.25">
      <c r="B5" s="2" t="s">
        <v>54</v>
      </c>
      <c r="C5" s="3"/>
      <c r="D5" s="3"/>
      <c r="E5" s="3"/>
      <c r="F5" s="27">
        <v>100</v>
      </c>
      <c r="J5" t="s">
        <v>57</v>
      </c>
      <c r="L5" s="107">
        <v>0.2</v>
      </c>
      <c r="N5" t="s">
        <v>56</v>
      </c>
      <c r="Q5" s="108">
        <v>0.08</v>
      </c>
      <c r="R5"/>
      <c r="U5" t="s">
        <v>88</v>
      </c>
      <c r="V5" s="105">
        <v>0.75</v>
      </c>
      <c r="AC5" s="86">
        <f>MIN(AC9:AC94)</f>
        <v>17232.954041000001</v>
      </c>
      <c r="AD5" s="48"/>
      <c r="AE5" s="48"/>
      <c r="AF5" t="s">
        <v>131</v>
      </c>
      <c r="AG5" s="77" t="str">
        <f>VLOOKUP($AC$5,$AC$8:$BC$94,23,0)</f>
        <v/>
      </c>
      <c r="AH5" s="67"/>
      <c r="AI5" s="77"/>
      <c r="AJ5" s="77"/>
      <c r="AK5" s="67"/>
      <c r="AL5" s="77"/>
      <c r="AM5" s="77"/>
      <c r="AN5" s="67"/>
      <c r="AO5" s="77"/>
      <c r="AP5" s="77"/>
      <c r="AQ5" s="77"/>
      <c r="AR5" s="77"/>
      <c r="AS5" s="48"/>
      <c r="AT5" s="47"/>
      <c r="AU5" s="47"/>
      <c r="AV5" s="47"/>
      <c r="AW5" s="47"/>
      <c r="AX5" s="47"/>
      <c r="AY5" s="47"/>
    </row>
    <row r="6" spans="2:57" ht="6.75" customHeight="1" x14ac:dyDescent="0.25"/>
    <row r="7" spans="2:57" s="20" customFormat="1" x14ac:dyDescent="0.25">
      <c r="B7" s="133" t="s">
        <v>52</v>
      </c>
      <c r="C7" s="133"/>
      <c r="D7" s="133"/>
      <c r="E7" s="45"/>
      <c r="F7" s="133" t="s">
        <v>64</v>
      </c>
      <c r="G7" s="133"/>
      <c r="H7" s="44"/>
      <c r="I7" s="45"/>
      <c r="J7" s="133" t="s">
        <v>65</v>
      </c>
      <c r="K7" s="133"/>
      <c r="L7" s="133"/>
      <c r="M7" s="45"/>
      <c r="N7" s="133" t="s">
        <v>70</v>
      </c>
      <c r="O7" s="133"/>
      <c r="P7" s="133"/>
      <c r="Q7" s="133"/>
      <c r="R7" s="44"/>
      <c r="S7" s="75"/>
      <c r="T7" s="45"/>
      <c r="U7" s="133" t="s">
        <v>71</v>
      </c>
      <c r="V7" s="133"/>
      <c r="W7" s="45"/>
      <c r="X7" s="133" t="s">
        <v>68</v>
      </c>
      <c r="Y7" s="133"/>
      <c r="Z7" s="133"/>
      <c r="AA7" s="133"/>
      <c r="AB7" s="45"/>
      <c r="AC7" s="133" t="s">
        <v>74</v>
      </c>
      <c r="AD7" s="133"/>
      <c r="AE7" s="45"/>
      <c r="AF7" s="133" t="s">
        <v>75</v>
      </c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64"/>
      <c r="AX7" s="64"/>
      <c r="AY7" s="64"/>
      <c r="BA7" s="133" t="s">
        <v>92</v>
      </c>
      <c r="BB7" s="133"/>
      <c r="BC7" s="133"/>
    </row>
    <row r="8" spans="2:57" s="19" customFormat="1" ht="46.5" customHeight="1" x14ac:dyDescent="0.25">
      <c r="B8" s="70" t="s">
        <v>120</v>
      </c>
      <c r="C8" s="70" t="s">
        <v>63</v>
      </c>
      <c r="D8" s="70" t="s">
        <v>66</v>
      </c>
      <c r="E8" s="70"/>
      <c r="F8" s="70" t="s">
        <v>21</v>
      </c>
      <c r="G8" s="70" t="s">
        <v>60</v>
      </c>
      <c r="H8" s="70" t="s">
        <v>110</v>
      </c>
      <c r="I8" s="70"/>
      <c r="J8" s="70" t="s">
        <v>22</v>
      </c>
      <c r="K8" s="70" t="s">
        <v>23</v>
      </c>
      <c r="L8" s="70" t="s">
        <v>55</v>
      </c>
      <c r="M8" s="70"/>
      <c r="N8" s="70" t="s">
        <v>72</v>
      </c>
      <c r="O8" s="70" t="s">
        <v>67</v>
      </c>
      <c r="P8" s="70" t="s">
        <v>23</v>
      </c>
      <c r="Q8" s="37" t="s">
        <v>73</v>
      </c>
      <c r="R8" s="37" t="s">
        <v>87</v>
      </c>
      <c r="S8" s="37" t="s">
        <v>109</v>
      </c>
      <c r="T8" s="70"/>
      <c r="U8" s="70" t="s">
        <v>67</v>
      </c>
      <c r="V8" s="70" t="s">
        <v>124</v>
      </c>
      <c r="W8" s="68"/>
      <c r="X8" s="70" t="s">
        <v>130</v>
      </c>
      <c r="Y8" s="70" t="s">
        <v>23</v>
      </c>
      <c r="Z8" s="37" t="s">
        <v>73</v>
      </c>
      <c r="AA8" s="37" t="s">
        <v>87</v>
      </c>
      <c r="AB8" s="70"/>
      <c r="AC8" s="70" t="s">
        <v>69</v>
      </c>
      <c r="AD8" s="70" t="s">
        <v>43</v>
      </c>
      <c r="AE8" s="70" t="s">
        <v>28</v>
      </c>
      <c r="AF8" s="70" t="s">
        <v>44</v>
      </c>
      <c r="AG8" s="37" t="s">
        <v>126</v>
      </c>
      <c r="AH8" s="70" t="s">
        <v>118</v>
      </c>
      <c r="AI8" s="37" t="s">
        <v>127</v>
      </c>
      <c r="AJ8" s="37" t="s">
        <v>112</v>
      </c>
      <c r="AK8" s="70" t="s">
        <v>114</v>
      </c>
      <c r="AL8" s="37" t="s">
        <v>128</v>
      </c>
      <c r="AM8" s="37" t="s">
        <v>113</v>
      </c>
      <c r="AN8" s="70" t="s">
        <v>115</v>
      </c>
      <c r="AO8" s="37" t="s">
        <v>129</v>
      </c>
      <c r="AP8" s="37" t="s">
        <v>116</v>
      </c>
      <c r="AQ8" s="37" t="s">
        <v>117</v>
      </c>
      <c r="AR8" s="37" t="s">
        <v>86</v>
      </c>
      <c r="AS8" s="70" t="s">
        <v>123</v>
      </c>
      <c r="AT8" s="70" t="s">
        <v>45</v>
      </c>
      <c r="AU8" s="70" t="s">
        <v>111</v>
      </c>
      <c r="AV8" s="70" t="s">
        <v>125</v>
      </c>
      <c r="AW8" s="70" t="s">
        <v>122</v>
      </c>
      <c r="AX8" s="70" t="s">
        <v>121</v>
      </c>
      <c r="AY8" s="70" t="s">
        <v>119</v>
      </c>
      <c r="AZ8" s="19" t="s">
        <v>28</v>
      </c>
      <c r="BA8" s="19" t="s">
        <v>93</v>
      </c>
      <c r="BB8" s="19" t="s">
        <v>94</v>
      </c>
      <c r="BC8" s="19" t="s">
        <v>95</v>
      </c>
    </row>
    <row r="9" spans="2:57" x14ac:dyDescent="0.25">
      <c r="B9" s="68">
        <f>$F$3*1000</f>
        <v>500000</v>
      </c>
      <c r="C9" s="68">
        <f>$F$4*1000</f>
        <v>40000</v>
      </c>
      <c r="D9" s="68">
        <f>$F$5*1000</f>
        <v>100000</v>
      </c>
      <c r="E9" s="68"/>
      <c r="F9" s="68">
        <v>15000</v>
      </c>
      <c r="G9" s="68">
        <f>IF(F9&gt;0,IF(C9-F9&lt;L9,C9-F9,L9),0)</f>
        <v>25000</v>
      </c>
      <c r="H9" s="68" t="str">
        <f t="shared" ref="H9:H72" si="0">IF(F9+G9=0,"","laske")</f>
        <v>laske</v>
      </c>
      <c r="I9" s="68"/>
      <c r="J9" s="68">
        <f t="shared" ref="J9:J72" si="1">D9-F9</f>
        <v>85000</v>
      </c>
      <c r="K9" s="69">
        <f t="shared" ref="K9:K72" si="2">IF(ISBLANK($L$4),IF(J9&gt;0,J9*yhteisövero_pros,0),J9*yhteisövero_pros)</f>
        <v>17000</v>
      </c>
      <c r="L9" s="68">
        <f>+B9+J9-K9</f>
        <v>568000</v>
      </c>
      <c r="M9" s="68"/>
      <c r="N9" s="68">
        <f t="shared" ref="N9:N72" si="3">IF(B9+J9 &gt; 0,(B9+J9)*Pääomatulo_osinko_max,0)</f>
        <v>46800</v>
      </c>
      <c r="O9" s="68">
        <f t="shared" ref="O9:O72" si="4">IF(N9&gt;G9,G9,N9)</f>
        <v>25000</v>
      </c>
      <c r="P9" s="69">
        <f t="shared" ref="P9:P40" si="5">VLOOKUP(O9,tulos_pot_osinko,14)</f>
        <v>1875</v>
      </c>
      <c r="Q9" s="7">
        <f t="shared" ref="Q9:Q40" si="6">VLOOKUP(O9,tulos_pot_osinko,15)</f>
        <v>7.4999999999999997E-2</v>
      </c>
      <c r="R9" s="7">
        <f t="shared" ref="R9:R72" si="7">VLOOKUP(O9,tulos_pot_osinko,16)</f>
        <v>7.4999999999999997E-2</v>
      </c>
      <c r="S9" s="7">
        <f t="shared" ref="S9:S72" si="8">VLOOKUP(O9,tulos_pot_osinko,18)</f>
        <v>0.26</v>
      </c>
      <c r="T9" s="68"/>
      <c r="U9" s="68">
        <f t="shared" ref="U9:U72" si="9">-O9+G9</f>
        <v>0</v>
      </c>
      <c r="V9" s="68">
        <f t="shared" ref="V9:V40" si="10">U9*$V$5</f>
        <v>0</v>
      </c>
      <c r="W9" s="68"/>
      <c r="X9" s="68">
        <f t="shared" ref="X9:X72" si="11">+F9+V9</f>
        <v>15000</v>
      </c>
      <c r="Y9" s="69">
        <f t="shared" ref="Y9:Y40" si="12">VLOOKUP(X9,tulos_ansiotulovero,3,1)</f>
        <v>0</v>
      </c>
      <c r="Z9" s="7">
        <f t="shared" ref="Z9:Z72" si="13">IF(F9+U9 &gt; 0,Y9/(F9+U9),0)</f>
        <v>0</v>
      </c>
      <c r="AA9" s="7">
        <f t="shared" ref="AA9:AA40" si="14">VLOOKUP(X9,tulos_ansiotulovero,6,1)</f>
        <v>0</v>
      </c>
      <c r="AB9" s="68"/>
      <c r="AC9" s="71">
        <f>IF(H9="laske",+K9+P9+Y9,"")</f>
        <v>18875</v>
      </c>
      <c r="AD9" s="68">
        <f>IF(H9="laske",-MIN($AC$9:$AC$94)+AC9,"")</f>
        <v>1642.0459589999991</v>
      </c>
      <c r="AE9" s="68" t="s">
        <v>28</v>
      </c>
      <c r="AF9" s="72">
        <f t="shared" ref="AF9:AF72" si="15">IF(H9="laske",(F9+O9+U9)-(+P9+Y9),"")</f>
        <v>38125</v>
      </c>
      <c r="AG9" s="59">
        <f>IF(H9="laske",(P9+Y9)/(F9+G9),"")</f>
        <v>4.6875E-2</v>
      </c>
      <c r="AH9" s="73">
        <f>IF(H9="laske",P9,"")</f>
        <v>1875</v>
      </c>
      <c r="AI9" s="61">
        <f t="shared" ref="AI9:AI72" si="16">IF(H9="laske",((1-yhteisövero_pros)*Q9+yhteisövero_pros),"")</f>
        <v>0.26</v>
      </c>
      <c r="AJ9" s="62">
        <f>IF(H9="laske",O9/(F9+G9),"")</f>
        <v>0.625</v>
      </c>
      <c r="AK9" s="73">
        <f t="shared" ref="AK9:AK72" si="17">IF(H9="laske",VLOOKUP(F9,tulos_ansiotulovero,3,1),"")</f>
        <v>0</v>
      </c>
      <c r="AL9" s="61">
        <f t="shared" ref="AL9:AL72" si="18">IF(H9="laske",VLOOKUP(F9,tulos_ansiotulovero,7,1),"")</f>
        <v>0</v>
      </c>
      <c r="AM9" s="63">
        <f>IF(H9="laske",F9/(F9+G9),"")</f>
        <v>0.375</v>
      </c>
      <c r="AN9" s="73">
        <f>IF(H9="laske",Y9-AK9,"")</f>
        <v>0</v>
      </c>
      <c r="AO9" s="61">
        <f t="shared" ref="AO9:AO72" si="19">IF(U9&gt;0,IF(H9="laske",((1-yhteisövero_pros)*AN9/U9+yhteisövero_pros),""),0)</f>
        <v>0</v>
      </c>
      <c r="AP9" s="62">
        <f>IF(H9="laske",U9/(F9+G9),"")</f>
        <v>0</v>
      </c>
      <c r="AQ9" s="61">
        <f>IF(H9="laske",+AJ9+AM9+AP9,"")</f>
        <v>1</v>
      </c>
      <c r="AR9" s="59">
        <f>IF(H9="laske",AI9*AJ9+AL9*AM9+AO9*AP9,"")</f>
        <v>0.16250000000000001</v>
      </c>
      <c r="AS9" s="72">
        <f>IF(H9="laske",J9-K9-G9,"")</f>
        <v>43000</v>
      </c>
      <c r="AT9" s="74">
        <f>IF(H9="laske",+AS9+AF9,"")</f>
        <v>81125</v>
      </c>
      <c r="AU9" s="74">
        <f>IF(H9="laske",-MAX($AT$9:$AT$94)+AT9,"")</f>
        <v>-1642.04595900001</v>
      </c>
      <c r="AV9" s="74">
        <f t="shared" ref="AV9:AV72" si="20">IF(H9="laske",+B9+AS9,"")</f>
        <v>543000</v>
      </c>
      <c r="AW9" s="74" t="str">
        <f>IF(H9="laske",IF(AV9&lt;0,"! Yhtiön nettovarallisuus menisi miinukselle",""),"")</f>
        <v/>
      </c>
      <c r="AX9" s="74" t="str">
        <f>IF(H9="laske",IF(C9&gt;F9+G9,"! Jaettua summa pienennetty toivotusta, yhtiön varat eivät riitä",""),"")</f>
        <v/>
      </c>
      <c r="AY9" s="85" t="str">
        <f>AW9&amp;""&amp;AX9</f>
        <v/>
      </c>
      <c r="BA9">
        <f t="shared" ref="BA9:BA40" si="21">F9</f>
        <v>15000</v>
      </c>
      <c r="BB9">
        <f>O9</f>
        <v>25000</v>
      </c>
      <c r="BC9">
        <f>U9</f>
        <v>0</v>
      </c>
      <c r="BD9" s="7"/>
      <c r="BE9" s="65"/>
    </row>
    <row r="10" spans="2:57" x14ac:dyDescent="0.25">
      <c r="B10" s="68">
        <f>B9</f>
        <v>500000</v>
      </c>
      <c r="C10" s="68">
        <f>C9</f>
        <v>40000</v>
      </c>
      <c r="D10" s="68">
        <f>D9</f>
        <v>100000</v>
      </c>
      <c r="E10" s="68"/>
      <c r="F10" s="68">
        <f>IF(AND(F9+1000&lt;=C10,F9&lt;&gt;0),F9+1000,0)</f>
        <v>16000</v>
      </c>
      <c r="G10" s="68">
        <f t="shared" ref="G10:G73" si="22">IF(F10&gt;0,IF(C10-F10&lt;L10,C10-F10,L10),0)</f>
        <v>24000</v>
      </c>
      <c r="H10" s="68" t="str">
        <f t="shared" si="0"/>
        <v>laske</v>
      </c>
      <c r="I10" s="68"/>
      <c r="J10" s="68">
        <f t="shared" si="1"/>
        <v>84000</v>
      </c>
      <c r="K10" s="69">
        <f t="shared" si="2"/>
        <v>16800</v>
      </c>
      <c r="L10" s="68">
        <f t="shared" ref="L10:L73" si="23">+B10+J10-K10</f>
        <v>567200</v>
      </c>
      <c r="M10" s="68"/>
      <c r="N10" s="68">
        <f t="shared" si="3"/>
        <v>46720</v>
      </c>
      <c r="O10" s="68">
        <f t="shared" si="4"/>
        <v>24000</v>
      </c>
      <c r="P10" s="69">
        <f t="shared" si="5"/>
        <v>1800</v>
      </c>
      <c r="Q10" s="7">
        <f t="shared" si="6"/>
        <v>7.4999999999999997E-2</v>
      </c>
      <c r="R10" s="7">
        <f t="shared" si="7"/>
        <v>7.4999999999999997E-2</v>
      </c>
      <c r="S10" s="7">
        <f t="shared" si="8"/>
        <v>0.26</v>
      </c>
      <c r="T10" s="68"/>
      <c r="U10" s="68">
        <f t="shared" si="9"/>
        <v>0</v>
      </c>
      <c r="V10" s="68">
        <f t="shared" si="10"/>
        <v>0</v>
      </c>
      <c r="W10" s="68"/>
      <c r="X10" s="68">
        <f t="shared" si="11"/>
        <v>16000</v>
      </c>
      <c r="Y10" s="69">
        <f t="shared" si="12"/>
        <v>2.5</v>
      </c>
      <c r="Z10" s="7">
        <f t="shared" si="13"/>
        <v>1.5625E-4</v>
      </c>
      <c r="AA10" s="7">
        <f t="shared" si="14"/>
        <v>2.5000000000000001E-3</v>
      </c>
      <c r="AB10" s="68"/>
      <c r="AC10" s="71">
        <f t="shared" ref="AC10:AC73" si="24">IF(H10="laske",+K10+P10+Y10,"")</f>
        <v>18602.5</v>
      </c>
      <c r="AD10" s="68">
        <f t="shared" ref="AD10:AD73" si="25">IF(H10="laske",-MIN($AC$9:$AC$94)+AC10,"")</f>
        <v>1369.5459589999991</v>
      </c>
      <c r="AE10" s="68"/>
      <c r="AF10" s="72">
        <f t="shared" si="15"/>
        <v>38197.5</v>
      </c>
      <c r="AG10" s="59">
        <f t="shared" ref="AG10:AG73" si="26">IF(H10="laske",(P10+Y10)/(F10+G10),"")</f>
        <v>4.5062499999999998E-2</v>
      </c>
      <c r="AH10" s="73">
        <f t="shared" ref="AH10:AH73" si="27">IF(H10="laske",P10,"")</f>
        <v>1800</v>
      </c>
      <c r="AI10" s="61">
        <f t="shared" si="16"/>
        <v>0.26</v>
      </c>
      <c r="AJ10" s="62">
        <f t="shared" ref="AJ10:AJ73" si="28">IF(H10="laske",O10/(F10+G10),"")</f>
        <v>0.6</v>
      </c>
      <c r="AK10" s="73">
        <f t="shared" si="17"/>
        <v>2.5</v>
      </c>
      <c r="AL10" s="61">
        <f t="shared" si="18"/>
        <v>1.5625E-4</v>
      </c>
      <c r="AM10" s="63">
        <f t="shared" ref="AM10:AM73" si="29">IF(H10="laske",F10/(F10+G10),"")</f>
        <v>0.4</v>
      </c>
      <c r="AN10" s="73">
        <f t="shared" ref="AN10:AN73" si="30">IF(H10="laske",Y10-AK10,"")</f>
        <v>0</v>
      </c>
      <c r="AO10" s="61">
        <f t="shared" si="19"/>
        <v>0</v>
      </c>
      <c r="AP10" s="62">
        <f t="shared" ref="AP10:AP73" si="31">IF(H10="laske",U10/(F10+G10),"")</f>
        <v>0</v>
      </c>
      <c r="AQ10" s="61">
        <f t="shared" ref="AQ10:AQ73" si="32">IF(H10="laske",+AJ10+AM10+AP10,"")</f>
        <v>1</v>
      </c>
      <c r="AR10" s="59">
        <f t="shared" ref="AR10:AR73" si="33">IF(H10="laske",AI10*AJ10+AL10*AM10+AO10*AP10,"")</f>
        <v>0.15606249999999999</v>
      </c>
      <c r="AS10" s="72">
        <f t="shared" ref="AS10:AS73" si="34">IF(H10="laske",J10-K10-G10,"")</f>
        <v>43200</v>
      </c>
      <c r="AT10" s="74">
        <f t="shared" ref="AT10:AT73" si="35">IF(H10="laske",+AS10+AF10,"")</f>
        <v>81397.5</v>
      </c>
      <c r="AU10" s="74">
        <f t="shared" ref="AU10:AU73" si="36">IF(H10="laske",-MAX($AT$9:$AT$94)+AT10,"")</f>
        <v>-1369.54595900001</v>
      </c>
      <c r="AV10" s="74">
        <f t="shared" si="20"/>
        <v>543200</v>
      </c>
      <c r="AW10" s="74" t="str">
        <f t="shared" ref="AW10:AW73" si="37">IF(H10="laske",IF(AV10&lt;0,"! Yhtiön nettovarallisuus menisi miinukselle",""),"")</f>
        <v/>
      </c>
      <c r="AX10" s="74" t="str">
        <f t="shared" ref="AX10:AX47" si="38">IF(H10="laske",IF(C10&gt;F10+G10,"! Jaettu summa pienempi kuin tarve, yhtiön varat eivät riitä",""),"")</f>
        <v/>
      </c>
      <c r="AY10" s="85" t="str">
        <f t="shared" ref="AY10:AY73" si="39">AW10&amp;""&amp;AX10</f>
        <v/>
      </c>
      <c r="BA10">
        <f t="shared" si="21"/>
        <v>16000</v>
      </c>
      <c r="BB10">
        <f t="shared" ref="BB10:BB73" si="40">O10</f>
        <v>24000</v>
      </c>
      <c r="BC10">
        <f t="shared" ref="BC10:BC73" si="41">U10</f>
        <v>0</v>
      </c>
      <c r="BD10" s="7"/>
      <c r="BE10" s="65"/>
    </row>
    <row r="11" spans="2:57" x14ac:dyDescent="0.25">
      <c r="B11" s="68">
        <f t="shared" ref="B11:D26" si="42">B10</f>
        <v>500000</v>
      </c>
      <c r="C11" s="68">
        <f t="shared" si="42"/>
        <v>40000</v>
      </c>
      <c r="D11" s="68">
        <f t="shared" si="42"/>
        <v>100000</v>
      </c>
      <c r="E11" s="68"/>
      <c r="F11" s="68">
        <f t="shared" ref="F11:F74" si="43">IF(AND(F10+1000&lt;=C11,F10&lt;&gt;0),F10+1000,0)</f>
        <v>17000</v>
      </c>
      <c r="G11" s="68">
        <f t="shared" si="22"/>
        <v>23000</v>
      </c>
      <c r="H11" s="68" t="str">
        <f t="shared" si="0"/>
        <v>laske</v>
      </c>
      <c r="I11" s="68"/>
      <c r="J11" s="68">
        <f t="shared" si="1"/>
        <v>83000</v>
      </c>
      <c r="K11" s="69">
        <f t="shared" si="2"/>
        <v>16600</v>
      </c>
      <c r="L11" s="68">
        <f t="shared" si="23"/>
        <v>566400</v>
      </c>
      <c r="M11" s="68"/>
      <c r="N11" s="68">
        <f t="shared" si="3"/>
        <v>46640</v>
      </c>
      <c r="O11" s="68">
        <f t="shared" si="4"/>
        <v>23000</v>
      </c>
      <c r="P11" s="69">
        <f t="shared" si="5"/>
        <v>1725</v>
      </c>
      <c r="Q11" s="7">
        <f t="shared" si="6"/>
        <v>7.4999999999999997E-2</v>
      </c>
      <c r="R11" s="7">
        <f t="shared" si="7"/>
        <v>7.4999999999999997E-2</v>
      </c>
      <c r="S11" s="7">
        <f t="shared" si="8"/>
        <v>0.26</v>
      </c>
      <c r="T11" s="68"/>
      <c r="U11" s="68">
        <f t="shared" si="9"/>
        <v>0</v>
      </c>
      <c r="V11" s="68">
        <f t="shared" si="10"/>
        <v>0</v>
      </c>
      <c r="W11" s="68"/>
      <c r="X11" s="68">
        <f t="shared" si="11"/>
        <v>17000</v>
      </c>
      <c r="Y11" s="69">
        <f t="shared" si="12"/>
        <v>27.5</v>
      </c>
      <c r="Z11" s="7">
        <f t="shared" si="13"/>
        <v>1.6176470588235294E-3</v>
      </c>
      <c r="AA11" s="7">
        <f t="shared" si="14"/>
        <v>2.5000000000000001E-2</v>
      </c>
      <c r="AB11" s="68"/>
      <c r="AC11" s="71">
        <f t="shared" si="24"/>
        <v>18352.5</v>
      </c>
      <c r="AD11" s="68">
        <f t="shared" si="25"/>
        <v>1119.5459589999991</v>
      </c>
      <c r="AE11" s="68"/>
      <c r="AF11" s="72">
        <f t="shared" si="15"/>
        <v>38247.5</v>
      </c>
      <c r="AG11" s="59">
        <f t="shared" si="26"/>
        <v>4.3812499999999997E-2</v>
      </c>
      <c r="AH11" s="73">
        <f t="shared" si="27"/>
        <v>1725</v>
      </c>
      <c r="AI11" s="61">
        <f t="shared" si="16"/>
        <v>0.26</v>
      </c>
      <c r="AJ11" s="62">
        <f t="shared" si="28"/>
        <v>0.57499999999999996</v>
      </c>
      <c r="AK11" s="73">
        <f t="shared" si="17"/>
        <v>27.5</v>
      </c>
      <c r="AL11" s="61">
        <f t="shared" si="18"/>
        <v>1.6176470588235294E-3</v>
      </c>
      <c r="AM11" s="63">
        <f t="shared" si="29"/>
        <v>0.42499999999999999</v>
      </c>
      <c r="AN11" s="73">
        <f t="shared" si="30"/>
        <v>0</v>
      </c>
      <c r="AO11" s="61">
        <f t="shared" si="19"/>
        <v>0</v>
      </c>
      <c r="AP11" s="62">
        <f t="shared" si="31"/>
        <v>0</v>
      </c>
      <c r="AQ11" s="61">
        <f t="shared" si="32"/>
        <v>1</v>
      </c>
      <c r="AR11" s="59">
        <f t="shared" si="33"/>
        <v>0.1501875</v>
      </c>
      <c r="AS11" s="72">
        <f t="shared" si="34"/>
        <v>43400</v>
      </c>
      <c r="AT11" s="74">
        <f t="shared" si="35"/>
        <v>81647.5</v>
      </c>
      <c r="AU11" s="74">
        <f t="shared" si="36"/>
        <v>-1119.54595900001</v>
      </c>
      <c r="AV11" s="74">
        <f t="shared" si="20"/>
        <v>543400</v>
      </c>
      <c r="AW11" s="74" t="str">
        <f t="shared" si="37"/>
        <v/>
      </c>
      <c r="AX11" s="74" t="str">
        <f t="shared" si="38"/>
        <v/>
      </c>
      <c r="AY11" s="85" t="str">
        <f t="shared" si="39"/>
        <v/>
      </c>
      <c r="BA11">
        <f t="shared" si="21"/>
        <v>17000</v>
      </c>
      <c r="BB11">
        <f t="shared" si="40"/>
        <v>23000</v>
      </c>
      <c r="BC11">
        <f t="shared" si="41"/>
        <v>0</v>
      </c>
      <c r="BD11" s="7"/>
      <c r="BE11" s="65"/>
    </row>
    <row r="12" spans="2:57" x14ac:dyDescent="0.25">
      <c r="B12" s="68">
        <f t="shared" si="42"/>
        <v>500000</v>
      </c>
      <c r="C12" s="68">
        <f t="shared" si="42"/>
        <v>40000</v>
      </c>
      <c r="D12" s="68">
        <f t="shared" si="42"/>
        <v>100000</v>
      </c>
      <c r="E12" s="68"/>
      <c r="F12" s="68">
        <f t="shared" si="43"/>
        <v>18000</v>
      </c>
      <c r="G12" s="68">
        <f t="shared" si="22"/>
        <v>22000</v>
      </c>
      <c r="H12" s="68" t="str">
        <f t="shared" si="0"/>
        <v>laske</v>
      </c>
      <c r="I12" s="68"/>
      <c r="J12" s="68">
        <f t="shared" si="1"/>
        <v>82000</v>
      </c>
      <c r="K12" s="69">
        <f t="shared" si="2"/>
        <v>16400</v>
      </c>
      <c r="L12" s="68">
        <f t="shared" si="23"/>
        <v>565600</v>
      </c>
      <c r="M12" s="68"/>
      <c r="N12" s="68">
        <f t="shared" si="3"/>
        <v>46560</v>
      </c>
      <c r="O12" s="68">
        <f t="shared" si="4"/>
        <v>22000</v>
      </c>
      <c r="P12" s="69">
        <f t="shared" si="5"/>
        <v>1650</v>
      </c>
      <c r="Q12" s="7">
        <f t="shared" si="6"/>
        <v>7.4999999999999997E-2</v>
      </c>
      <c r="R12" s="7">
        <f t="shared" si="7"/>
        <v>7.4999999999999997E-2</v>
      </c>
      <c r="S12" s="7">
        <f t="shared" si="8"/>
        <v>0.26</v>
      </c>
      <c r="T12" s="68"/>
      <c r="U12" s="68">
        <f t="shared" si="9"/>
        <v>0</v>
      </c>
      <c r="V12" s="68">
        <f t="shared" si="10"/>
        <v>0</v>
      </c>
      <c r="W12" s="68"/>
      <c r="X12" s="68">
        <f t="shared" si="11"/>
        <v>18000</v>
      </c>
      <c r="Y12" s="69">
        <f t="shared" si="12"/>
        <v>52.5</v>
      </c>
      <c r="Z12" s="7">
        <f t="shared" si="13"/>
        <v>2.9166666666666668E-3</v>
      </c>
      <c r="AA12" s="7">
        <f t="shared" si="14"/>
        <v>2.5000000000000001E-2</v>
      </c>
      <c r="AB12" s="68"/>
      <c r="AC12" s="71">
        <f t="shared" si="24"/>
        <v>18102.5</v>
      </c>
      <c r="AD12" s="68">
        <f t="shared" si="25"/>
        <v>869.54595899999913</v>
      </c>
      <c r="AE12" s="68"/>
      <c r="AF12" s="72">
        <f t="shared" si="15"/>
        <v>38297.5</v>
      </c>
      <c r="AG12" s="59">
        <f t="shared" si="26"/>
        <v>4.2562500000000003E-2</v>
      </c>
      <c r="AH12" s="73">
        <f t="shared" si="27"/>
        <v>1650</v>
      </c>
      <c r="AI12" s="61">
        <f t="shared" si="16"/>
        <v>0.26</v>
      </c>
      <c r="AJ12" s="62">
        <f t="shared" si="28"/>
        <v>0.55000000000000004</v>
      </c>
      <c r="AK12" s="73">
        <f t="shared" si="17"/>
        <v>52.5</v>
      </c>
      <c r="AL12" s="61">
        <f t="shared" si="18"/>
        <v>2.9166666666666668E-3</v>
      </c>
      <c r="AM12" s="63">
        <f t="shared" si="29"/>
        <v>0.45</v>
      </c>
      <c r="AN12" s="73">
        <f t="shared" si="30"/>
        <v>0</v>
      </c>
      <c r="AO12" s="61">
        <f t="shared" si="19"/>
        <v>0</v>
      </c>
      <c r="AP12" s="62">
        <f t="shared" si="31"/>
        <v>0</v>
      </c>
      <c r="AQ12" s="61">
        <f t="shared" si="32"/>
        <v>1</v>
      </c>
      <c r="AR12" s="59">
        <f t="shared" si="33"/>
        <v>0.14431250000000001</v>
      </c>
      <c r="AS12" s="72">
        <f t="shared" si="34"/>
        <v>43600</v>
      </c>
      <c r="AT12" s="74">
        <f t="shared" si="35"/>
        <v>81897.5</v>
      </c>
      <c r="AU12" s="74">
        <f t="shared" si="36"/>
        <v>-869.54595900001004</v>
      </c>
      <c r="AV12" s="74">
        <f t="shared" si="20"/>
        <v>543600</v>
      </c>
      <c r="AW12" s="74" t="str">
        <f t="shared" si="37"/>
        <v/>
      </c>
      <c r="AX12" s="74" t="str">
        <f t="shared" si="38"/>
        <v/>
      </c>
      <c r="AY12" s="85" t="str">
        <f t="shared" si="39"/>
        <v/>
      </c>
      <c r="BA12">
        <f t="shared" si="21"/>
        <v>18000</v>
      </c>
      <c r="BB12">
        <f t="shared" si="40"/>
        <v>22000</v>
      </c>
      <c r="BC12">
        <f t="shared" si="41"/>
        <v>0</v>
      </c>
      <c r="BD12" s="7"/>
      <c r="BE12" s="65"/>
    </row>
    <row r="13" spans="2:57" x14ac:dyDescent="0.25">
      <c r="B13" s="68">
        <f t="shared" si="42"/>
        <v>500000</v>
      </c>
      <c r="C13" s="68">
        <f t="shared" si="42"/>
        <v>40000</v>
      </c>
      <c r="D13" s="68">
        <f t="shared" si="42"/>
        <v>100000</v>
      </c>
      <c r="E13" s="68"/>
      <c r="F13" s="68">
        <f t="shared" si="43"/>
        <v>19000</v>
      </c>
      <c r="G13" s="68">
        <f t="shared" si="22"/>
        <v>21000</v>
      </c>
      <c r="H13" s="68" t="str">
        <f t="shared" si="0"/>
        <v>laske</v>
      </c>
      <c r="I13" s="68"/>
      <c r="J13" s="68">
        <f t="shared" si="1"/>
        <v>81000</v>
      </c>
      <c r="K13" s="69">
        <f t="shared" si="2"/>
        <v>16200</v>
      </c>
      <c r="L13" s="68">
        <f t="shared" si="23"/>
        <v>564800</v>
      </c>
      <c r="M13" s="68"/>
      <c r="N13" s="68">
        <f t="shared" si="3"/>
        <v>46480</v>
      </c>
      <c r="O13" s="68">
        <f t="shared" si="4"/>
        <v>21000</v>
      </c>
      <c r="P13" s="69">
        <f t="shared" si="5"/>
        <v>1575</v>
      </c>
      <c r="Q13" s="7">
        <f t="shared" si="6"/>
        <v>7.4999999999999997E-2</v>
      </c>
      <c r="R13" s="7">
        <f t="shared" si="7"/>
        <v>7.4999999999999997E-2</v>
      </c>
      <c r="S13" s="7">
        <f t="shared" si="8"/>
        <v>0.26</v>
      </c>
      <c r="T13" s="68"/>
      <c r="U13" s="68">
        <f t="shared" si="9"/>
        <v>0</v>
      </c>
      <c r="V13" s="68">
        <f t="shared" si="10"/>
        <v>0</v>
      </c>
      <c r="W13" s="68"/>
      <c r="X13" s="68">
        <f t="shared" si="11"/>
        <v>19000</v>
      </c>
      <c r="Y13" s="69">
        <f t="shared" si="12"/>
        <v>77.5</v>
      </c>
      <c r="Z13" s="7">
        <f t="shared" si="13"/>
        <v>4.0789473684210526E-3</v>
      </c>
      <c r="AA13" s="7">
        <f t="shared" si="14"/>
        <v>2.5000000000000001E-2</v>
      </c>
      <c r="AB13" s="68"/>
      <c r="AC13" s="71">
        <f t="shared" si="24"/>
        <v>17852.5</v>
      </c>
      <c r="AD13" s="68">
        <f t="shared" si="25"/>
        <v>619.54595899999913</v>
      </c>
      <c r="AE13" s="68"/>
      <c r="AF13" s="72">
        <f t="shared" si="15"/>
        <v>38347.5</v>
      </c>
      <c r="AG13" s="59">
        <f t="shared" si="26"/>
        <v>4.1312500000000002E-2</v>
      </c>
      <c r="AH13" s="73">
        <f t="shared" si="27"/>
        <v>1575</v>
      </c>
      <c r="AI13" s="61">
        <f t="shared" si="16"/>
        <v>0.26</v>
      </c>
      <c r="AJ13" s="62">
        <f t="shared" si="28"/>
        <v>0.52500000000000002</v>
      </c>
      <c r="AK13" s="73">
        <f t="shared" si="17"/>
        <v>77.5</v>
      </c>
      <c r="AL13" s="61">
        <f t="shared" si="18"/>
        <v>4.0789473684210526E-3</v>
      </c>
      <c r="AM13" s="63">
        <f t="shared" si="29"/>
        <v>0.47499999999999998</v>
      </c>
      <c r="AN13" s="73">
        <f t="shared" si="30"/>
        <v>0</v>
      </c>
      <c r="AO13" s="61">
        <f t="shared" si="19"/>
        <v>0</v>
      </c>
      <c r="AP13" s="62">
        <f t="shared" si="31"/>
        <v>0</v>
      </c>
      <c r="AQ13" s="61">
        <f t="shared" si="32"/>
        <v>1</v>
      </c>
      <c r="AR13" s="59">
        <f t="shared" si="33"/>
        <v>0.13843750000000002</v>
      </c>
      <c r="AS13" s="72">
        <f t="shared" si="34"/>
        <v>43800</v>
      </c>
      <c r="AT13" s="74">
        <f t="shared" si="35"/>
        <v>82147.5</v>
      </c>
      <c r="AU13" s="74">
        <f t="shared" si="36"/>
        <v>-619.54595900001004</v>
      </c>
      <c r="AV13" s="74">
        <f t="shared" si="20"/>
        <v>543800</v>
      </c>
      <c r="AW13" s="74" t="str">
        <f t="shared" si="37"/>
        <v/>
      </c>
      <c r="AX13" s="74" t="str">
        <f t="shared" si="38"/>
        <v/>
      </c>
      <c r="AY13" s="85" t="str">
        <f t="shared" si="39"/>
        <v/>
      </c>
      <c r="BA13">
        <f t="shared" si="21"/>
        <v>19000</v>
      </c>
      <c r="BB13">
        <f t="shared" si="40"/>
        <v>21000</v>
      </c>
      <c r="BC13">
        <f t="shared" si="41"/>
        <v>0</v>
      </c>
      <c r="BD13" s="7"/>
      <c r="BE13" s="65"/>
    </row>
    <row r="14" spans="2:57" x14ac:dyDescent="0.25">
      <c r="B14" s="68">
        <f t="shared" si="42"/>
        <v>500000</v>
      </c>
      <c r="C14" s="68">
        <f t="shared" si="42"/>
        <v>40000</v>
      </c>
      <c r="D14" s="68">
        <f t="shared" si="42"/>
        <v>100000</v>
      </c>
      <c r="E14" s="68"/>
      <c r="F14" s="68">
        <f t="shared" si="43"/>
        <v>20000</v>
      </c>
      <c r="G14" s="68">
        <f t="shared" si="22"/>
        <v>20000</v>
      </c>
      <c r="H14" s="68" t="str">
        <f t="shared" si="0"/>
        <v>laske</v>
      </c>
      <c r="I14" s="68"/>
      <c r="J14" s="68">
        <f t="shared" si="1"/>
        <v>80000</v>
      </c>
      <c r="K14" s="69">
        <f t="shared" si="2"/>
        <v>16000</v>
      </c>
      <c r="L14" s="68">
        <f t="shared" si="23"/>
        <v>564000</v>
      </c>
      <c r="M14" s="68"/>
      <c r="N14" s="68">
        <f t="shared" si="3"/>
        <v>46400</v>
      </c>
      <c r="O14" s="68">
        <f t="shared" si="4"/>
        <v>20000</v>
      </c>
      <c r="P14" s="69">
        <f t="shared" si="5"/>
        <v>1500</v>
      </c>
      <c r="Q14" s="7">
        <f t="shared" si="6"/>
        <v>7.4999999999999997E-2</v>
      </c>
      <c r="R14" s="7">
        <f t="shared" si="7"/>
        <v>7.4999999999999997E-2</v>
      </c>
      <c r="S14" s="7">
        <f t="shared" si="8"/>
        <v>0.26</v>
      </c>
      <c r="T14" s="68"/>
      <c r="U14" s="68">
        <f t="shared" si="9"/>
        <v>0</v>
      </c>
      <c r="V14" s="68">
        <f t="shared" si="10"/>
        <v>0</v>
      </c>
      <c r="W14" s="68"/>
      <c r="X14" s="68">
        <f t="shared" si="11"/>
        <v>20000</v>
      </c>
      <c r="Y14" s="69">
        <f t="shared" si="12"/>
        <v>102.5</v>
      </c>
      <c r="Z14" s="7">
        <f t="shared" si="13"/>
        <v>5.1250000000000002E-3</v>
      </c>
      <c r="AA14" s="7">
        <f t="shared" si="14"/>
        <v>2.5000000000000001E-2</v>
      </c>
      <c r="AB14" s="68"/>
      <c r="AC14" s="71">
        <f t="shared" si="24"/>
        <v>17602.5</v>
      </c>
      <c r="AD14" s="68">
        <f t="shared" si="25"/>
        <v>369.54595899999913</v>
      </c>
      <c r="AE14" s="68"/>
      <c r="AF14" s="72">
        <f t="shared" si="15"/>
        <v>38397.5</v>
      </c>
      <c r="AG14" s="59">
        <f t="shared" si="26"/>
        <v>4.0062500000000001E-2</v>
      </c>
      <c r="AH14" s="73">
        <f t="shared" si="27"/>
        <v>1500</v>
      </c>
      <c r="AI14" s="61">
        <f t="shared" si="16"/>
        <v>0.26</v>
      </c>
      <c r="AJ14" s="62">
        <f t="shared" si="28"/>
        <v>0.5</v>
      </c>
      <c r="AK14" s="73">
        <f t="shared" si="17"/>
        <v>102.5</v>
      </c>
      <c r="AL14" s="61">
        <f t="shared" si="18"/>
        <v>5.1250000000000002E-3</v>
      </c>
      <c r="AM14" s="63">
        <f t="shared" si="29"/>
        <v>0.5</v>
      </c>
      <c r="AN14" s="73">
        <f t="shared" si="30"/>
        <v>0</v>
      </c>
      <c r="AO14" s="61">
        <f t="shared" si="19"/>
        <v>0</v>
      </c>
      <c r="AP14" s="62">
        <f t="shared" si="31"/>
        <v>0</v>
      </c>
      <c r="AQ14" s="61">
        <f t="shared" si="32"/>
        <v>1</v>
      </c>
      <c r="AR14" s="59">
        <f t="shared" si="33"/>
        <v>0.1325625</v>
      </c>
      <c r="AS14" s="72">
        <f t="shared" si="34"/>
        <v>44000</v>
      </c>
      <c r="AT14" s="74">
        <f t="shared" si="35"/>
        <v>82397.5</v>
      </c>
      <c r="AU14" s="74">
        <f t="shared" si="36"/>
        <v>-369.54595900001004</v>
      </c>
      <c r="AV14" s="74">
        <f t="shared" si="20"/>
        <v>544000</v>
      </c>
      <c r="AW14" s="74" t="str">
        <f t="shared" si="37"/>
        <v/>
      </c>
      <c r="AX14" s="74" t="str">
        <f t="shared" si="38"/>
        <v/>
      </c>
      <c r="AY14" s="85" t="str">
        <f t="shared" si="39"/>
        <v/>
      </c>
      <c r="BA14">
        <f t="shared" si="21"/>
        <v>20000</v>
      </c>
      <c r="BB14">
        <f t="shared" si="40"/>
        <v>20000</v>
      </c>
      <c r="BC14">
        <f t="shared" si="41"/>
        <v>0</v>
      </c>
      <c r="BD14" s="7"/>
      <c r="BE14" s="65"/>
    </row>
    <row r="15" spans="2:57" x14ac:dyDescent="0.25">
      <c r="B15" s="68">
        <f t="shared" si="42"/>
        <v>500000</v>
      </c>
      <c r="C15" s="68">
        <f t="shared" si="42"/>
        <v>40000</v>
      </c>
      <c r="D15" s="68">
        <f t="shared" si="42"/>
        <v>100000</v>
      </c>
      <c r="E15" s="68"/>
      <c r="F15" s="68">
        <f t="shared" si="43"/>
        <v>21000</v>
      </c>
      <c r="G15" s="68">
        <f t="shared" si="22"/>
        <v>19000</v>
      </c>
      <c r="H15" s="68" t="str">
        <f t="shared" si="0"/>
        <v>laske</v>
      </c>
      <c r="I15" s="68"/>
      <c r="J15" s="68">
        <f t="shared" si="1"/>
        <v>79000</v>
      </c>
      <c r="K15" s="69">
        <f t="shared" si="2"/>
        <v>15800</v>
      </c>
      <c r="L15" s="68">
        <f t="shared" si="23"/>
        <v>563200</v>
      </c>
      <c r="M15" s="68"/>
      <c r="N15" s="68">
        <f t="shared" si="3"/>
        <v>46320</v>
      </c>
      <c r="O15" s="68">
        <f t="shared" si="4"/>
        <v>19000</v>
      </c>
      <c r="P15" s="69">
        <f t="shared" si="5"/>
        <v>1425</v>
      </c>
      <c r="Q15" s="7">
        <f t="shared" si="6"/>
        <v>7.4999999999999997E-2</v>
      </c>
      <c r="R15" s="7">
        <f t="shared" si="7"/>
        <v>7.4999999999999997E-2</v>
      </c>
      <c r="S15" s="7">
        <f t="shared" si="8"/>
        <v>0.26</v>
      </c>
      <c r="T15" s="68"/>
      <c r="U15" s="68">
        <f t="shared" si="9"/>
        <v>0</v>
      </c>
      <c r="V15" s="68">
        <f t="shared" si="10"/>
        <v>0</v>
      </c>
      <c r="W15" s="68"/>
      <c r="X15" s="68">
        <f t="shared" si="11"/>
        <v>21000</v>
      </c>
      <c r="Y15" s="69">
        <f t="shared" si="12"/>
        <v>221.80066099999976</v>
      </c>
      <c r="Z15" s="7">
        <f t="shared" si="13"/>
        <v>1.0561936238095227E-2</v>
      </c>
      <c r="AA15" s="7">
        <f t="shared" si="14"/>
        <v>0.11930066099999977</v>
      </c>
      <c r="AB15" s="68"/>
      <c r="AC15" s="71">
        <f t="shared" si="24"/>
        <v>17446.800661000001</v>
      </c>
      <c r="AD15" s="68">
        <f t="shared" si="25"/>
        <v>213.84662000000026</v>
      </c>
      <c r="AE15" s="68"/>
      <c r="AF15" s="72">
        <f t="shared" si="15"/>
        <v>38353.199338999999</v>
      </c>
      <c r="AG15" s="59">
        <f t="shared" si="26"/>
        <v>4.1170016524999992E-2</v>
      </c>
      <c r="AH15" s="73">
        <f t="shared" si="27"/>
        <v>1425</v>
      </c>
      <c r="AI15" s="61">
        <f t="shared" si="16"/>
        <v>0.26</v>
      </c>
      <c r="AJ15" s="62">
        <f t="shared" si="28"/>
        <v>0.47499999999999998</v>
      </c>
      <c r="AK15" s="73">
        <f t="shared" si="17"/>
        <v>221.80066099999976</v>
      </c>
      <c r="AL15" s="61">
        <f t="shared" si="18"/>
        <v>1.0561936238095227E-2</v>
      </c>
      <c r="AM15" s="63">
        <f t="shared" si="29"/>
        <v>0.52500000000000002</v>
      </c>
      <c r="AN15" s="73">
        <f t="shared" si="30"/>
        <v>0</v>
      </c>
      <c r="AO15" s="61">
        <f t="shared" si="19"/>
        <v>0</v>
      </c>
      <c r="AP15" s="62">
        <f t="shared" si="31"/>
        <v>0</v>
      </c>
      <c r="AQ15" s="61">
        <f t="shared" si="32"/>
        <v>1</v>
      </c>
      <c r="AR15" s="59">
        <f t="shared" si="33"/>
        <v>0.129045016525</v>
      </c>
      <c r="AS15" s="72">
        <f t="shared" si="34"/>
        <v>44200</v>
      </c>
      <c r="AT15" s="74">
        <f t="shared" si="35"/>
        <v>82553.199338999999</v>
      </c>
      <c r="AU15" s="74">
        <f t="shared" si="36"/>
        <v>-213.84662000001117</v>
      </c>
      <c r="AV15" s="74">
        <f t="shared" si="20"/>
        <v>544200</v>
      </c>
      <c r="AW15" s="74" t="str">
        <f t="shared" si="37"/>
        <v/>
      </c>
      <c r="AX15" s="74" t="str">
        <f t="shared" si="38"/>
        <v/>
      </c>
      <c r="AY15" s="85" t="str">
        <f t="shared" si="39"/>
        <v/>
      </c>
      <c r="BA15">
        <f t="shared" si="21"/>
        <v>21000</v>
      </c>
      <c r="BB15">
        <f t="shared" si="40"/>
        <v>19000</v>
      </c>
      <c r="BC15">
        <f t="shared" si="41"/>
        <v>0</v>
      </c>
      <c r="BD15" s="7"/>
      <c r="BE15" s="65"/>
    </row>
    <row r="16" spans="2:57" x14ac:dyDescent="0.25">
      <c r="B16" s="68">
        <f t="shared" si="42"/>
        <v>500000</v>
      </c>
      <c r="C16" s="68">
        <f t="shared" si="42"/>
        <v>40000</v>
      </c>
      <c r="D16" s="68">
        <f t="shared" si="42"/>
        <v>100000</v>
      </c>
      <c r="E16" s="68"/>
      <c r="F16" s="68">
        <f t="shared" si="43"/>
        <v>22000</v>
      </c>
      <c r="G16" s="68">
        <f t="shared" si="22"/>
        <v>18000</v>
      </c>
      <c r="H16" s="68" t="str">
        <f t="shared" si="0"/>
        <v>laske</v>
      </c>
      <c r="I16" s="68"/>
      <c r="J16" s="68">
        <f t="shared" si="1"/>
        <v>78000</v>
      </c>
      <c r="K16" s="69">
        <f t="shared" si="2"/>
        <v>15600</v>
      </c>
      <c r="L16" s="68">
        <f t="shared" si="23"/>
        <v>562400</v>
      </c>
      <c r="M16" s="68"/>
      <c r="N16" s="68">
        <f t="shared" si="3"/>
        <v>46240</v>
      </c>
      <c r="O16" s="68">
        <f t="shared" si="4"/>
        <v>18000</v>
      </c>
      <c r="P16" s="69">
        <f t="shared" si="5"/>
        <v>1350</v>
      </c>
      <c r="Q16" s="7">
        <f t="shared" si="6"/>
        <v>7.4999999999999997E-2</v>
      </c>
      <c r="R16" s="7">
        <f t="shared" si="7"/>
        <v>7.4999999999999997E-2</v>
      </c>
      <c r="S16" s="7">
        <f t="shared" si="8"/>
        <v>0.26</v>
      </c>
      <c r="T16" s="68"/>
      <c r="U16" s="68">
        <f t="shared" si="9"/>
        <v>0</v>
      </c>
      <c r="V16" s="68">
        <f t="shared" si="10"/>
        <v>0</v>
      </c>
      <c r="W16" s="68"/>
      <c r="X16" s="68">
        <f t="shared" si="11"/>
        <v>22000</v>
      </c>
      <c r="Y16" s="69">
        <f t="shared" si="12"/>
        <v>458.49266099999977</v>
      </c>
      <c r="Z16" s="7">
        <f t="shared" si="13"/>
        <v>2.0840575499999989E-2</v>
      </c>
      <c r="AA16" s="7">
        <f t="shared" si="14"/>
        <v>0.23669200000000001</v>
      </c>
      <c r="AB16" s="68"/>
      <c r="AC16" s="71">
        <f t="shared" si="24"/>
        <v>17408.492661</v>
      </c>
      <c r="AD16" s="68">
        <f t="shared" si="25"/>
        <v>175.53861999999936</v>
      </c>
      <c r="AE16" s="68"/>
      <c r="AF16" s="72">
        <f t="shared" si="15"/>
        <v>38191.507339000003</v>
      </c>
      <c r="AG16" s="59">
        <f t="shared" si="26"/>
        <v>4.5212316524999997E-2</v>
      </c>
      <c r="AH16" s="73">
        <f t="shared" si="27"/>
        <v>1350</v>
      </c>
      <c r="AI16" s="61">
        <f t="shared" si="16"/>
        <v>0.26</v>
      </c>
      <c r="AJ16" s="62">
        <f t="shared" si="28"/>
        <v>0.45</v>
      </c>
      <c r="AK16" s="73">
        <f t="shared" si="17"/>
        <v>458.49266099999977</v>
      </c>
      <c r="AL16" s="61">
        <f t="shared" si="18"/>
        <v>2.0840575499999989E-2</v>
      </c>
      <c r="AM16" s="63">
        <f t="shared" si="29"/>
        <v>0.55000000000000004</v>
      </c>
      <c r="AN16" s="73">
        <f t="shared" si="30"/>
        <v>0</v>
      </c>
      <c r="AO16" s="61">
        <f t="shared" si="19"/>
        <v>0</v>
      </c>
      <c r="AP16" s="62">
        <f t="shared" si="31"/>
        <v>0</v>
      </c>
      <c r="AQ16" s="61">
        <f t="shared" si="32"/>
        <v>1</v>
      </c>
      <c r="AR16" s="59">
        <f t="shared" si="33"/>
        <v>0.12846231652500001</v>
      </c>
      <c r="AS16" s="72">
        <f t="shared" si="34"/>
        <v>44400</v>
      </c>
      <c r="AT16" s="74">
        <f t="shared" si="35"/>
        <v>82591.507339000003</v>
      </c>
      <c r="AU16" s="74">
        <f t="shared" si="36"/>
        <v>-175.53862000000663</v>
      </c>
      <c r="AV16" s="74">
        <f t="shared" si="20"/>
        <v>544400</v>
      </c>
      <c r="AW16" s="74" t="str">
        <f t="shared" si="37"/>
        <v/>
      </c>
      <c r="AX16" s="74" t="str">
        <f t="shared" si="38"/>
        <v/>
      </c>
      <c r="AY16" s="85" t="str">
        <f t="shared" si="39"/>
        <v/>
      </c>
      <c r="BA16">
        <f t="shared" si="21"/>
        <v>22000</v>
      </c>
      <c r="BB16">
        <f t="shared" si="40"/>
        <v>18000</v>
      </c>
      <c r="BC16">
        <f t="shared" si="41"/>
        <v>0</v>
      </c>
      <c r="BD16" s="7"/>
      <c r="BE16" s="65"/>
    </row>
    <row r="17" spans="2:57" x14ac:dyDescent="0.25">
      <c r="B17" s="68">
        <f t="shared" si="42"/>
        <v>500000</v>
      </c>
      <c r="C17" s="68">
        <f t="shared" si="42"/>
        <v>40000</v>
      </c>
      <c r="D17" s="68">
        <f t="shared" si="42"/>
        <v>100000</v>
      </c>
      <c r="E17" s="68"/>
      <c r="F17" s="68">
        <f t="shared" si="43"/>
        <v>23000</v>
      </c>
      <c r="G17" s="68">
        <f t="shared" si="22"/>
        <v>17000</v>
      </c>
      <c r="H17" s="68" t="str">
        <f t="shared" si="0"/>
        <v>laske</v>
      </c>
      <c r="I17" s="68"/>
      <c r="J17" s="68">
        <f t="shared" si="1"/>
        <v>77000</v>
      </c>
      <c r="K17" s="69">
        <f t="shared" si="2"/>
        <v>15400</v>
      </c>
      <c r="L17" s="68">
        <f t="shared" si="23"/>
        <v>561600</v>
      </c>
      <c r="M17" s="68"/>
      <c r="N17" s="68">
        <f t="shared" si="3"/>
        <v>46160</v>
      </c>
      <c r="O17" s="68">
        <f t="shared" si="4"/>
        <v>17000</v>
      </c>
      <c r="P17" s="69">
        <f t="shared" si="5"/>
        <v>1275</v>
      </c>
      <c r="Q17" s="7">
        <f t="shared" si="6"/>
        <v>7.4999999999999997E-2</v>
      </c>
      <c r="R17" s="7">
        <f t="shared" si="7"/>
        <v>7.4999999999999997E-2</v>
      </c>
      <c r="S17" s="7">
        <f t="shared" si="8"/>
        <v>0.26</v>
      </c>
      <c r="T17" s="68"/>
      <c r="U17" s="68">
        <f t="shared" si="9"/>
        <v>0</v>
      </c>
      <c r="V17" s="68">
        <f t="shared" si="10"/>
        <v>0</v>
      </c>
      <c r="W17" s="68"/>
      <c r="X17" s="68">
        <f t="shared" si="11"/>
        <v>23000</v>
      </c>
      <c r="Y17" s="69">
        <f t="shared" si="12"/>
        <v>677.68466099999932</v>
      </c>
      <c r="Z17" s="7">
        <f t="shared" si="13"/>
        <v>2.946455047826084E-2</v>
      </c>
      <c r="AA17" s="7">
        <f t="shared" si="14"/>
        <v>0.21919199999999955</v>
      </c>
      <c r="AB17" s="68"/>
      <c r="AC17" s="71">
        <f t="shared" si="24"/>
        <v>17352.684660999999</v>
      </c>
      <c r="AD17" s="68">
        <f t="shared" si="25"/>
        <v>119.73061999999845</v>
      </c>
      <c r="AE17" s="68"/>
      <c r="AF17" s="72">
        <f t="shared" si="15"/>
        <v>38047.315339000001</v>
      </c>
      <c r="AG17" s="59">
        <f t="shared" si="26"/>
        <v>4.8817116524999982E-2</v>
      </c>
      <c r="AH17" s="73">
        <f t="shared" si="27"/>
        <v>1275</v>
      </c>
      <c r="AI17" s="61">
        <f t="shared" si="16"/>
        <v>0.26</v>
      </c>
      <c r="AJ17" s="62">
        <f t="shared" si="28"/>
        <v>0.42499999999999999</v>
      </c>
      <c r="AK17" s="73">
        <f t="shared" si="17"/>
        <v>677.68466099999932</v>
      </c>
      <c r="AL17" s="61">
        <f t="shared" si="18"/>
        <v>2.946455047826084E-2</v>
      </c>
      <c r="AM17" s="63">
        <f t="shared" si="29"/>
        <v>0.57499999999999996</v>
      </c>
      <c r="AN17" s="73">
        <f t="shared" si="30"/>
        <v>0</v>
      </c>
      <c r="AO17" s="61">
        <f t="shared" si="19"/>
        <v>0</v>
      </c>
      <c r="AP17" s="62">
        <f t="shared" si="31"/>
        <v>0</v>
      </c>
      <c r="AQ17" s="61">
        <f t="shared" si="32"/>
        <v>1</v>
      </c>
      <c r="AR17" s="59">
        <f t="shared" si="33"/>
        <v>0.12744211652499998</v>
      </c>
      <c r="AS17" s="72">
        <f t="shared" si="34"/>
        <v>44600</v>
      </c>
      <c r="AT17" s="74">
        <f t="shared" si="35"/>
        <v>82647.315338999993</v>
      </c>
      <c r="AU17" s="74">
        <f t="shared" si="36"/>
        <v>-119.73062000001664</v>
      </c>
      <c r="AV17" s="74">
        <f t="shared" si="20"/>
        <v>544600</v>
      </c>
      <c r="AW17" s="74" t="str">
        <f t="shared" si="37"/>
        <v/>
      </c>
      <c r="AX17" s="74" t="str">
        <f t="shared" si="38"/>
        <v/>
      </c>
      <c r="AY17" s="85" t="str">
        <f t="shared" si="39"/>
        <v/>
      </c>
      <c r="BA17">
        <f t="shared" si="21"/>
        <v>23000</v>
      </c>
      <c r="BB17">
        <f t="shared" si="40"/>
        <v>17000</v>
      </c>
      <c r="BC17">
        <f t="shared" si="41"/>
        <v>0</v>
      </c>
      <c r="BD17" s="7"/>
      <c r="BE17" s="65"/>
    </row>
    <row r="18" spans="2:57" x14ac:dyDescent="0.25">
      <c r="B18" s="68">
        <f t="shared" si="42"/>
        <v>500000</v>
      </c>
      <c r="C18" s="68">
        <f t="shared" si="42"/>
        <v>40000</v>
      </c>
      <c r="D18" s="68">
        <f t="shared" si="42"/>
        <v>100000</v>
      </c>
      <c r="E18" s="68"/>
      <c r="F18" s="68">
        <f t="shared" si="43"/>
        <v>24000</v>
      </c>
      <c r="G18" s="68">
        <f t="shared" si="22"/>
        <v>16000</v>
      </c>
      <c r="H18" s="68" t="str">
        <f t="shared" si="0"/>
        <v>laske</v>
      </c>
      <c r="I18" s="68"/>
      <c r="J18" s="68">
        <f t="shared" si="1"/>
        <v>76000</v>
      </c>
      <c r="K18" s="69">
        <f t="shared" si="2"/>
        <v>15200</v>
      </c>
      <c r="L18" s="68">
        <f t="shared" si="23"/>
        <v>560800</v>
      </c>
      <c r="M18" s="68"/>
      <c r="N18" s="68">
        <f t="shared" si="3"/>
        <v>46080</v>
      </c>
      <c r="O18" s="68">
        <f t="shared" si="4"/>
        <v>16000</v>
      </c>
      <c r="P18" s="69">
        <f t="shared" si="5"/>
        <v>1200</v>
      </c>
      <c r="Q18" s="7">
        <f t="shared" si="6"/>
        <v>7.4999999999999997E-2</v>
      </c>
      <c r="R18" s="7">
        <f t="shared" si="7"/>
        <v>7.4999999999999997E-2</v>
      </c>
      <c r="S18" s="7">
        <f t="shared" si="8"/>
        <v>0.26</v>
      </c>
      <c r="T18" s="68"/>
      <c r="U18" s="68">
        <f t="shared" si="9"/>
        <v>0</v>
      </c>
      <c r="V18" s="68">
        <f t="shared" si="10"/>
        <v>0</v>
      </c>
      <c r="W18" s="68"/>
      <c r="X18" s="68">
        <f t="shared" si="11"/>
        <v>24000</v>
      </c>
      <c r="Y18" s="69">
        <f t="shared" si="12"/>
        <v>914.96294099999977</v>
      </c>
      <c r="Z18" s="7">
        <f t="shared" si="13"/>
        <v>3.812345587499999E-2</v>
      </c>
      <c r="AA18" s="7">
        <f t="shared" si="14"/>
        <v>0.23727828000000045</v>
      </c>
      <c r="AB18" s="68"/>
      <c r="AC18" s="71">
        <f t="shared" si="24"/>
        <v>17314.962940999998</v>
      </c>
      <c r="AD18" s="68">
        <f t="shared" si="25"/>
        <v>82.008899999997084</v>
      </c>
      <c r="AE18" s="68"/>
      <c r="AF18" s="72">
        <f t="shared" si="15"/>
        <v>37885.037059000002</v>
      </c>
      <c r="AG18" s="59">
        <f t="shared" si="26"/>
        <v>5.2874073524999995E-2</v>
      </c>
      <c r="AH18" s="73">
        <f t="shared" si="27"/>
        <v>1200</v>
      </c>
      <c r="AI18" s="61">
        <f t="shared" si="16"/>
        <v>0.26</v>
      </c>
      <c r="AJ18" s="62">
        <f t="shared" si="28"/>
        <v>0.4</v>
      </c>
      <c r="AK18" s="73">
        <f t="shared" si="17"/>
        <v>914.96294099999977</v>
      </c>
      <c r="AL18" s="61">
        <f t="shared" si="18"/>
        <v>3.812345587499999E-2</v>
      </c>
      <c r="AM18" s="63">
        <f t="shared" si="29"/>
        <v>0.6</v>
      </c>
      <c r="AN18" s="73">
        <f t="shared" si="30"/>
        <v>0</v>
      </c>
      <c r="AO18" s="61">
        <f t="shared" si="19"/>
        <v>0</v>
      </c>
      <c r="AP18" s="62">
        <f t="shared" si="31"/>
        <v>0</v>
      </c>
      <c r="AQ18" s="61">
        <f t="shared" si="32"/>
        <v>1</v>
      </c>
      <c r="AR18" s="59">
        <f t="shared" si="33"/>
        <v>0.12687407352499999</v>
      </c>
      <c r="AS18" s="72">
        <f t="shared" si="34"/>
        <v>44800</v>
      </c>
      <c r="AT18" s="74">
        <f t="shared" si="35"/>
        <v>82685.037058999995</v>
      </c>
      <c r="AU18" s="74">
        <f t="shared" si="36"/>
        <v>-82.008900000015274</v>
      </c>
      <c r="AV18" s="74">
        <f t="shared" si="20"/>
        <v>544800</v>
      </c>
      <c r="AW18" s="74" t="str">
        <f t="shared" si="37"/>
        <v/>
      </c>
      <c r="AX18" s="74" t="str">
        <f t="shared" si="38"/>
        <v/>
      </c>
      <c r="AY18" s="85" t="str">
        <f t="shared" si="39"/>
        <v/>
      </c>
      <c r="BA18">
        <f t="shared" si="21"/>
        <v>24000</v>
      </c>
      <c r="BB18">
        <f t="shared" si="40"/>
        <v>16000</v>
      </c>
      <c r="BC18">
        <f t="shared" si="41"/>
        <v>0</v>
      </c>
      <c r="BD18" s="7"/>
      <c r="BE18" s="65"/>
    </row>
    <row r="19" spans="2:57" x14ac:dyDescent="0.25">
      <c r="B19" s="68">
        <f t="shared" si="42"/>
        <v>500000</v>
      </c>
      <c r="C19" s="68">
        <f t="shared" si="42"/>
        <v>40000</v>
      </c>
      <c r="D19" s="68">
        <f t="shared" si="42"/>
        <v>100000</v>
      </c>
      <c r="E19" s="68"/>
      <c r="F19" s="68">
        <f t="shared" si="43"/>
        <v>25000</v>
      </c>
      <c r="G19" s="68">
        <f t="shared" si="22"/>
        <v>15000</v>
      </c>
      <c r="H19" s="68" t="str">
        <f t="shared" si="0"/>
        <v>laske</v>
      </c>
      <c r="I19" s="68"/>
      <c r="J19" s="68">
        <f t="shared" si="1"/>
        <v>75000</v>
      </c>
      <c r="K19" s="69">
        <f t="shared" si="2"/>
        <v>15000</v>
      </c>
      <c r="L19" s="68">
        <f t="shared" si="23"/>
        <v>560000</v>
      </c>
      <c r="M19" s="68"/>
      <c r="N19" s="68">
        <f t="shared" si="3"/>
        <v>46000</v>
      </c>
      <c r="O19" s="68">
        <f t="shared" si="4"/>
        <v>15000</v>
      </c>
      <c r="P19" s="69">
        <f t="shared" si="5"/>
        <v>1125</v>
      </c>
      <c r="Q19" s="7">
        <f t="shared" si="6"/>
        <v>7.4999999999999997E-2</v>
      </c>
      <c r="R19" s="7">
        <f t="shared" si="7"/>
        <v>7.4999999999999997E-2</v>
      </c>
      <c r="S19" s="7">
        <f t="shared" si="8"/>
        <v>0.26</v>
      </c>
      <c r="T19" s="68"/>
      <c r="U19" s="68">
        <f t="shared" si="9"/>
        <v>0</v>
      </c>
      <c r="V19" s="68">
        <f t="shared" si="10"/>
        <v>0</v>
      </c>
      <c r="W19" s="68"/>
      <c r="X19" s="68">
        <f t="shared" si="11"/>
        <v>25000</v>
      </c>
      <c r="Y19" s="69">
        <f t="shared" si="12"/>
        <v>1201.7029409999996</v>
      </c>
      <c r="Z19" s="7">
        <f t="shared" si="13"/>
        <v>4.8068117639999984E-2</v>
      </c>
      <c r="AA19" s="7">
        <f t="shared" si="14"/>
        <v>0.28673999999999977</v>
      </c>
      <c r="AB19" s="68"/>
      <c r="AC19" s="71">
        <f t="shared" si="24"/>
        <v>17326.702941</v>
      </c>
      <c r="AD19" s="68">
        <f t="shared" si="25"/>
        <v>93.748899999998685</v>
      </c>
      <c r="AE19" s="68"/>
      <c r="AF19" s="72">
        <f t="shared" si="15"/>
        <v>37673.297059000004</v>
      </c>
      <c r="AG19" s="59">
        <f t="shared" si="26"/>
        <v>5.8167573524999988E-2</v>
      </c>
      <c r="AH19" s="73">
        <f t="shared" si="27"/>
        <v>1125</v>
      </c>
      <c r="AI19" s="61">
        <f t="shared" si="16"/>
        <v>0.26</v>
      </c>
      <c r="AJ19" s="62">
        <f t="shared" si="28"/>
        <v>0.375</v>
      </c>
      <c r="AK19" s="73">
        <f t="shared" si="17"/>
        <v>1201.7029409999996</v>
      </c>
      <c r="AL19" s="61">
        <f t="shared" si="18"/>
        <v>4.8068117639999984E-2</v>
      </c>
      <c r="AM19" s="63">
        <f t="shared" si="29"/>
        <v>0.625</v>
      </c>
      <c r="AN19" s="73">
        <f t="shared" si="30"/>
        <v>0</v>
      </c>
      <c r="AO19" s="61">
        <f t="shared" si="19"/>
        <v>0</v>
      </c>
      <c r="AP19" s="62">
        <f t="shared" si="31"/>
        <v>0</v>
      </c>
      <c r="AQ19" s="61">
        <f t="shared" si="32"/>
        <v>1</v>
      </c>
      <c r="AR19" s="59">
        <f t="shared" si="33"/>
        <v>0.12754257352499998</v>
      </c>
      <c r="AS19" s="72">
        <f t="shared" si="34"/>
        <v>45000</v>
      </c>
      <c r="AT19" s="74">
        <f t="shared" si="35"/>
        <v>82673.297059000004</v>
      </c>
      <c r="AU19" s="74">
        <f t="shared" si="36"/>
        <v>-93.74890000000596</v>
      </c>
      <c r="AV19" s="74">
        <f t="shared" si="20"/>
        <v>545000</v>
      </c>
      <c r="AW19" s="74" t="str">
        <f t="shared" si="37"/>
        <v/>
      </c>
      <c r="AX19" s="74" t="str">
        <f t="shared" si="38"/>
        <v/>
      </c>
      <c r="AY19" s="85" t="str">
        <f t="shared" si="39"/>
        <v/>
      </c>
      <c r="BA19">
        <f t="shared" si="21"/>
        <v>25000</v>
      </c>
      <c r="BB19">
        <f t="shared" si="40"/>
        <v>15000</v>
      </c>
      <c r="BC19">
        <f t="shared" si="41"/>
        <v>0</v>
      </c>
      <c r="BD19" s="7"/>
      <c r="BE19" s="65"/>
    </row>
    <row r="20" spans="2:57" x14ac:dyDescent="0.25">
      <c r="B20" s="68">
        <f t="shared" si="42"/>
        <v>500000</v>
      </c>
      <c r="C20" s="68">
        <f t="shared" si="42"/>
        <v>40000</v>
      </c>
      <c r="D20" s="68">
        <f t="shared" si="42"/>
        <v>100000</v>
      </c>
      <c r="E20" s="68"/>
      <c r="F20" s="68">
        <f t="shared" si="43"/>
        <v>26000</v>
      </c>
      <c r="G20" s="68">
        <f t="shared" si="22"/>
        <v>14000</v>
      </c>
      <c r="H20" s="68" t="str">
        <f t="shared" si="0"/>
        <v>laske</v>
      </c>
      <c r="I20" s="68"/>
      <c r="J20" s="68">
        <f t="shared" si="1"/>
        <v>74000</v>
      </c>
      <c r="K20" s="69">
        <f t="shared" si="2"/>
        <v>14800</v>
      </c>
      <c r="L20" s="68">
        <f t="shared" si="23"/>
        <v>559200</v>
      </c>
      <c r="M20" s="68"/>
      <c r="N20" s="68">
        <f t="shared" si="3"/>
        <v>45920</v>
      </c>
      <c r="O20" s="68">
        <f t="shared" si="4"/>
        <v>14000</v>
      </c>
      <c r="P20" s="69">
        <f t="shared" si="5"/>
        <v>1050</v>
      </c>
      <c r="Q20" s="7">
        <f t="shared" si="6"/>
        <v>7.4999999999999997E-2</v>
      </c>
      <c r="R20" s="7">
        <f t="shared" si="7"/>
        <v>7.4999999999999997E-2</v>
      </c>
      <c r="S20" s="7">
        <f t="shared" si="8"/>
        <v>0.26</v>
      </c>
      <c r="T20" s="68"/>
      <c r="U20" s="68">
        <f t="shared" si="9"/>
        <v>0</v>
      </c>
      <c r="V20" s="68">
        <f t="shared" si="10"/>
        <v>0</v>
      </c>
      <c r="W20" s="68"/>
      <c r="X20" s="68">
        <f t="shared" si="11"/>
        <v>26000</v>
      </c>
      <c r="Y20" s="69">
        <f t="shared" si="12"/>
        <v>1488.4429409999993</v>
      </c>
      <c r="Z20" s="7">
        <f t="shared" si="13"/>
        <v>5.7247805423076899E-2</v>
      </c>
      <c r="AA20" s="7">
        <f t="shared" si="14"/>
        <v>0.28673999999999977</v>
      </c>
      <c r="AB20" s="68"/>
      <c r="AC20" s="71">
        <f t="shared" si="24"/>
        <v>17338.442941000001</v>
      </c>
      <c r="AD20" s="68">
        <f t="shared" si="25"/>
        <v>105.48890000000029</v>
      </c>
      <c r="AE20" s="68"/>
      <c r="AF20" s="72">
        <f t="shared" si="15"/>
        <v>37461.557058999999</v>
      </c>
      <c r="AG20" s="59">
        <f t="shared" si="26"/>
        <v>6.3461073524999981E-2</v>
      </c>
      <c r="AH20" s="73">
        <f t="shared" si="27"/>
        <v>1050</v>
      </c>
      <c r="AI20" s="61">
        <f t="shared" si="16"/>
        <v>0.26</v>
      </c>
      <c r="AJ20" s="62">
        <f t="shared" si="28"/>
        <v>0.35</v>
      </c>
      <c r="AK20" s="73">
        <f t="shared" si="17"/>
        <v>1488.4429409999993</v>
      </c>
      <c r="AL20" s="61">
        <f t="shared" si="18"/>
        <v>5.7247805423076899E-2</v>
      </c>
      <c r="AM20" s="63">
        <f t="shared" si="29"/>
        <v>0.65</v>
      </c>
      <c r="AN20" s="73">
        <f t="shared" si="30"/>
        <v>0</v>
      </c>
      <c r="AO20" s="61">
        <f t="shared" si="19"/>
        <v>0</v>
      </c>
      <c r="AP20" s="62">
        <f t="shared" si="31"/>
        <v>0</v>
      </c>
      <c r="AQ20" s="61">
        <f t="shared" si="32"/>
        <v>1</v>
      </c>
      <c r="AR20" s="59">
        <f t="shared" si="33"/>
        <v>0.128211073525</v>
      </c>
      <c r="AS20" s="72">
        <f t="shared" si="34"/>
        <v>45200</v>
      </c>
      <c r="AT20" s="74">
        <f t="shared" si="35"/>
        <v>82661.557058999999</v>
      </c>
      <c r="AU20" s="74">
        <f t="shared" si="36"/>
        <v>-105.4889000000112</v>
      </c>
      <c r="AV20" s="74">
        <f t="shared" si="20"/>
        <v>545200</v>
      </c>
      <c r="AW20" s="74" t="str">
        <f t="shared" si="37"/>
        <v/>
      </c>
      <c r="AX20" s="74" t="str">
        <f t="shared" si="38"/>
        <v/>
      </c>
      <c r="AY20" s="85" t="str">
        <f t="shared" si="39"/>
        <v/>
      </c>
      <c r="BA20">
        <f t="shared" si="21"/>
        <v>26000</v>
      </c>
      <c r="BB20">
        <f t="shared" si="40"/>
        <v>14000</v>
      </c>
      <c r="BC20">
        <f t="shared" si="41"/>
        <v>0</v>
      </c>
      <c r="BD20" s="7"/>
      <c r="BE20" s="65"/>
    </row>
    <row r="21" spans="2:57" x14ac:dyDescent="0.25">
      <c r="B21" s="68">
        <f t="shared" si="42"/>
        <v>500000</v>
      </c>
      <c r="C21" s="68">
        <f t="shared" si="42"/>
        <v>40000</v>
      </c>
      <c r="D21" s="68">
        <f t="shared" si="42"/>
        <v>100000</v>
      </c>
      <c r="E21" s="68"/>
      <c r="F21" s="68">
        <f t="shared" si="43"/>
        <v>27000</v>
      </c>
      <c r="G21" s="68">
        <f t="shared" si="22"/>
        <v>13000</v>
      </c>
      <c r="H21" s="68" t="str">
        <f t="shared" si="0"/>
        <v>laske</v>
      </c>
      <c r="I21" s="68"/>
      <c r="J21" s="68">
        <f t="shared" si="1"/>
        <v>73000</v>
      </c>
      <c r="K21" s="69">
        <f t="shared" si="2"/>
        <v>14600</v>
      </c>
      <c r="L21" s="68">
        <f t="shared" si="23"/>
        <v>558400</v>
      </c>
      <c r="M21" s="68"/>
      <c r="N21" s="68">
        <f t="shared" si="3"/>
        <v>45840</v>
      </c>
      <c r="O21" s="68">
        <f t="shared" si="4"/>
        <v>13000</v>
      </c>
      <c r="P21" s="69">
        <f t="shared" si="5"/>
        <v>975</v>
      </c>
      <c r="Q21" s="7">
        <f t="shared" si="6"/>
        <v>7.4999999999999997E-2</v>
      </c>
      <c r="R21" s="7">
        <f t="shared" si="7"/>
        <v>7.4999999999999997E-2</v>
      </c>
      <c r="S21" s="7">
        <f t="shared" si="8"/>
        <v>0.26</v>
      </c>
      <c r="T21" s="68"/>
      <c r="U21" s="68">
        <f t="shared" si="9"/>
        <v>0</v>
      </c>
      <c r="V21" s="68">
        <f t="shared" si="10"/>
        <v>0</v>
      </c>
      <c r="W21" s="68"/>
      <c r="X21" s="68">
        <f t="shared" si="11"/>
        <v>27000</v>
      </c>
      <c r="Y21" s="69">
        <f t="shared" si="12"/>
        <v>1775.182941</v>
      </c>
      <c r="Z21" s="7">
        <f t="shared" si="13"/>
        <v>6.5747516333333339E-2</v>
      </c>
      <c r="AA21" s="7">
        <f t="shared" si="14"/>
        <v>0.28674000000000072</v>
      </c>
      <c r="AB21" s="68"/>
      <c r="AC21" s="71">
        <f t="shared" si="24"/>
        <v>17350.182940999999</v>
      </c>
      <c r="AD21" s="68">
        <f t="shared" si="25"/>
        <v>117.22889999999825</v>
      </c>
      <c r="AE21" s="68"/>
      <c r="AF21" s="72">
        <f t="shared" si="15"/>
        <v>37249.817059000001</v>
      </c>
      <c r="AG21" s="59">
        <f t="shared" si="26"/>
        <v>6.8754573525000001E-2</v>
      </c>
      <c r="AH21" s="73">
        <f t="shared" si="27"/>
        <v>975</v>
      </c>
      <c r="AI21" s="61">
        <f t="shared" si="16"/>
        <v>0.26</v>
      </c>
      <c r="AJ21" s="62">
        <f t="shared" si="28"/>
        <v>0.32500000000000001</v>
      </c>
      <c r="AK21" s="73">
        <f t="shared" si="17"/>
        <v>1775.182941</v>
      </c>
      <c r="AL21" s="61">
        <f t="shared" si="18"/>
        <v>6.5747516333333339E-2</v>
      </c>
      <c r="AM21" s="63">
        <f t="shared" si="29"/>
        <v>0.67500000000000004</v>
      </c>
      <c r="AN21" s="73">
        <f t="shared" si="30"/>
        <v>0</v>
      </c>
      <c r="AO21" s="61">
        <f t="shared" si="19"/>
        <v>0</v>
      </c>
      <c r="AP21" s="62">
        <f t="shared" si="31"/>
        <v>0</v>
      </c>
      <c r="AQ21" s="61">
        <f t="shared" si="32"/>
        <v>1</v>
      </c>
      <c r="AR21" s="59">
        <f t="shared" si="33"/>
        <v>0.12887957352500001</v>
      </c>
      <c r="AS21" s="72">
        <f t="shared" si="34"/>
        <v>45400</v>
      </c>
      <c r="AT21" s="74">
        <f t="shared" si="35"/>
        <v>82649.817058999994</v>
      </c>
      <c r="AU21" s="74">
        <f t="shared" si="36"/>
        <v>-117.22890000001644</v>
      </c>
      <c r="AV21" s="74">
        <f t="shared" si="20"/>
        <v>545400</v>
      </c>
      <c r="AW21" s="74" t="str">
        <f t="shared" si="37"/>
        <v/>
      </c>
      <c r="AX21" s="74" t="str">
        <f t="shared" si="38"/>
        <v/>
      </c>
      <c r="AY21" s="85" t="str">
        <f t="shared" si="39"/>
        <v/>
      </c>
      <c r="BA21">
        <f t="shared" si="21"/>
        <v>27000</v>
      </c>
      <c r="BB21">
        <f t="shared" si="40"/>
        <v>13000</v>
      </c>
      <c r="BC21">
        <f t="shared" si="41"/>
        <v>0</v>
      </c>
      <c r="BD21" s="7"/>
      <c r="BE21" s="65"/>
    </row>
    <row r="22" spans="2:57" x14ac:dyDescent="0.25">
      <c r="B22" s="68">
        <f t="shared" si="42"/>
        <v>500000</v>
      </c>
      <c r="C22" s="68">
        <f t="shared" si="42"/>
        <v>40000</v>
      </c>
      <c r="D22" s="68">
        <f t="shared" si="42"/>
        <v>100000</v>
      </c>
      <c r="E22" s="68"/>
      <c r="F22" s="68">
        <f t="shared" si="43"/>
        <v>28000</v>
      </c>
      <c r="G22" s="68">
        <f t="shared" si="22"/>
        <v>12000</v>
      </c>
      <c r="H22" s="68" t="str">
        <f t="shared" si="0"/>
        <v>laske</v>
      </c>
      <c r="I22" s="68"/>
      <c r="J22" s="68">
        <f t="shared" si="1"/>
        <v>72000</v>
      </c>
      <c r="K22" s="69">
        <f t="shared" si="2"/>
        <v>14400</v>
      </c>
      <c r="L22" s="68">
        <f t="shared" si="23"/>
        <v>557600</v>
      </c>
      <c r="M22" s="68"/>
      <c r="N22" s="68">
        <f t="shared" si="3"/>
        <v>45760</v>
      </c>
      <c r="O22" s="68">
        <f t="shared" si="4"/>
        <v>12000</v>
      </c>
      <c r="P22" s="69">
        <f t="shared" si="5"/>
        <v>900</v>
      </c>
      <c r="Q22" s="7">
        <f t="shared" si="6"/>
        <v>7.4999999999999997E-2</v>
      </c>
      <c r="R22" s="7">
        <f t="shared" si="7"/>
        <v>7.4999999999999997E-2</v>
      </c>
      <c r="S22" s="7">
        <f t="shared" si="8"/>
        <v>0.26</v>
      </c>
      <c r="T22" s="68"/>
      <c r="U22" s="68">
        <f t="shared" si="9"/>
        <v>0</v>
      </c>
      <c r="V22" s="68">
        <f t="shared" si="10"/>
        <v>0</v>
      </c>
      <c r="W22" s="68"/>
      <c r="X22" s="68">
        <f t="shared" si="11"/>
        <v>28000</v>
      </c>
      <c r="Y22" s="69">
        <f t="shared" si="12"/>
        <v>2061.9229409999998</v>
      </c>
      <c r="Z22" s="7">
        <f t="shared" si="13"/>
        <v>7.3640105035714276E-2</v>
      </c>
      <c r="AA22" s="7">
        <f t="shared" si="14"/>
        <v>0.28673999999999977</v>
      </c>
      <c r="AB22" s="68"/>
      <c r="AC22" s="71">
        <f t="shared" si="24"/>
        <v>17361.922941000001</v>
      </c>
      <c r="AD22" s="68">
        <f t="shared" si="25"/>
        <v>128.96889999999985</v>
      </c>
      <c r="AE22" s="68"/>
      <c r="AF22" s="72">
        <f t="shared" si="15"/>
        <v>37038.077059000003</v>
      </c>
      <c r="AG22" s="59">
        <f t="shared" si="26"/>
        <v>7.4048073524999994E-2</v>
      </c>
      <c r="AH22" s="73">
        <f t="shared" si="27"/>
        <v>900</v>
      </c>
      <c r="AI22" s="61">
        <f t="shared" si="16"/>
        <v>0.26</v>
      </c>
      <c r="AJ22" s="62">
        <f t="shared" si="28"/>
        <v>0.3</v>
      </c>
      <c r="AK22" s="73">
        <f t="shared" si="17"/>
        <v>2061.9229409999998</v>
      </c>
      <c r="AL22" s="61">
        <f t="shared" si="18"/>
        <v>7.3640105035714276E-2</v>
      </c>
      <c r="AM22" s="63">
        <f t="shared" si="29"/>
        <v>0.7</v>
      </c>
      <c r="AN22" s="73">
        <f t="shared" si="30"/>
        <v>0</v>
      </c>
      <c r="AO22" s="61">
        <f t="shared" si="19"/>
        <v>0</v>
      </c>
      <c r="AP22" s="62">
        <f t="shared" si="31"/>
        <v>0</v>
      </c>
      <c r="AQ22" s="61">
        <f t="shared" si="32"/>
        <v>1</v>
      </c>
      <c r="AR22" s="59">
        <f t="shared" si="33"/>
        <v>0.12954807352499997</v>
      </c>
      <c r="AS22" s="72">
        <f t="shared" si="34"/>
        <v>45600</v>
      </c>
      <c r="AT22" s="74">
        <f t="shared" si="35"/>
        <v>82638.077059000003</v>
      </c>
      <c r="AU22" s="74">
        <f t="shared" si="36"/>
        <v>-128.96890000000712</v>
      </c>
      <c r="AV22" s="74">
        <f t="shared" si="20"/>
        <v>545600</v>
      </c>
      <c r="AW22" s="74" t="str">
        <f t="shared" si="37"/>
        <v/>
      </c>
      <c r="AX22" s="74" t="str">
        <f t="shared" si="38"/>
        <v/>
      </c>
      <c r="AY22" s="85" t="str">
        <f t="shared" si="39"/>
        <v/>
      </c>
      <c r="BA22">
        <f t="shared" si="21"/>
        <v>28000</v>
      </c>
      <c r="BB22">
        <f t="shared" si="40"/>
        <v>12000</v>
      </c>
      <c r="BC22">
        <f t="shared" si="41"/>
        <v>0</v>
      </c>
      <c r="BD22" s="7"/>
      <c r="BE22" s="65"/>
    </row>
    <row r="23" spans="2:57" x14ac:dyDescent="0.25">
      <c r="B23" s="68">
        <f t="shared" si="42"/>
        <v>500000</v>
      </c>
      <c r="C23" s="68">
        <f t="shared" si="42"/>
        <v>40000</v>
      </c>
      <c r="D23" s="68">
        <f t="shared" si="42"/>
        <v>100000</v>
      </c>
      <c r="E23" s="68"/>
      <c r="F23" s="68">
        <f t="shared" si="43"/>
        <v>29000</v>
      </c>
      <c r="G23" s="68">
        <f t="shared" si="22"/>
        <v>11000</v>
      </c>
      <c r="H23" s="68" t="str">
        <f t="shared" si="0"/>
        <v>laske</v>
      </c>
      <c r="I23" s="68"/>
      <c r="J23" s="68">
        <f t="shared" si="1"/>
        <v>71000</v>
      </c>
      <c r="K23" s="69">
        <f t="shared" si="2"/>
        <v>14200</v>
      </c>
      <c r="L23" s="68">
        <f t="shared" si="23"/>
        <v>556800</v>
      </c>
      <c r="M23" s="68"/>
      <c r="N23" s="68">
        <f t="shared" si="3"/>
        <v>45680</v>
      </c>
      <c r="O23" s="68">
        <f t="shared" si="4"/>
        <v>11000</v>
      </c>
      <c r="P23" s="69">
        <f t="shared" si="5"/>
        <v>825</v>
      </c>
      <c r="Q23" s="7">
        <f t="shared" si="6"/>
        <v>7.4999999999999997E-2</v>
      </c>
      <c r="R23" s="7">
        <f t="shared" si="7"/>
        <v>7.4999999999999997E-2</v>
      </c>
      <c r="S23" s="7">
        <f t="shared" si="8"/>
        <v>0.26</v>
      </c>
      <c r="T23" s="68"/>
      <c r="U23" s="68">
        <f t="shared" si="9"/>
        <v>0</v>
      </c>
      <c r="V23" s="68">
        <f t="shared" si="10"/>
        <v>0</v>
      </c>
      <c r="W23" s="68"/>
      <c r="X23" s="68">
        <f t="shared" si="11"/>
        <v>29000</v>
      </c>
      <c r="Y23" s="69">
        <f t="shared" si="12"/>
        <v>2335.954041</v>
      </c>
      <c r="Z23" s="7">
        <f t="shared" si="13"/>
        <v>8.055013934482759E-2</v>
      </c>
      <c r="AA23" s="7">
        <f t="shared" si="14"/>
        <v>0.27403110000000014</v>
      </c>
      <c r="AB23" s="68"/>
      <c r="AC23" s="71">
        <f t="shared" si="24"/>
        <v>17360.954041000001</v>
      </c>
      <c r="AD23" s="68">
        <f t="shared" si="25"/>
        <v>128</v>
      </c>
      <c r="AE23" s="68"/>
      <c r="AF23" s="72">
        <f t="shared" si="15"/>
        <v>36839.045959000003</v>
      </c>
      <c r="AG23" s="59">
        <f t="shared" si="26"/>
        <v>7.9023851024999994E-2</v>
      </c>
      <c r="AH23" s="73">
        <f t="shared" si="27"/>
        <v>825</v>
      </c>
      <c r="AI23" s="61">
        <f t="shared" si="16"/>
        <v>0.26</v>
      </c>
      <c r="AJ23" s="62">
        <f t="shared" si="28"/>
        <v>0.27500000000000002</v>
      </c>
      <c r="AK23" s="73">
        <f t="shared" si="17"/>
        <v>2335.954041</v>
      </c>
      <c r="AL23" s="61">
        <f t="shared" si="18"/>
        <v>8.055013934482759E-2</v>
      </c>
      <c r="AM23" s="63">
        <f t="shared" si="29"/>
        <v>0.72499999999999998</v>
      </c>
      <c r="AN23" s="73">
        <f t="shared" si="30"/>
        <v>0</v>
      </c>
      <c r="AO23" s="61">
        <f t="shared" si="19"/>
        <v>0</v>
      </c>
      <c r="AP23" s="62">
        <f t="shared" si="31"/>
        <v>0</v>
      </c>
      <c r="AQ23" s="61">
        <f t="shared" si="32"/>
        <v>1</v>
      </c>
      <c r="AR23" s="59">
        <f t="shared" si="33"/>
        <v>0.12989885102500001</v>
      </c>
      <c r="AS23" s="72">
        <f t="shared" si="34"/>
        <v>45800</v>
      </c>
      <c r="AT23" s="74">
        <f t="shared" si="35"/>
        <v>82639.04595900001</v>
      </c>
      <c r="AU23" s="74">
        <f t="shared" si="36"/>
        <v>-128</v>
      </c>
      <c r="AV23" s="74">
        <f t="shared" si="20"/>
        <v>545800</v>
      </c>
      <c r="AW23" s="74" t="str">
        <f t="shared" si="37"/>
        <v/>
      </c>
      <c r="AX23" s="74" t="str">
        <f t="shared" si="38"/>
        <v/>
      </c>
      <c r="AY23" s="85" t="str">
        <f t="shared" si="39"/>
        <v/>
      </c>
      <c r="BA23">
        <f t="shared" si="21"/>
        <v>29000</v>
      </c>
      <c r="BB23">
        <f t="shared" si="40"/>
        <v>11000</v>
      </c>
      <c r="BC23">
        <f t="shared" si="41"/>
        <v>0</v>
      </c>
      <c r="BD23" s="7"/>
      <c r="BE23" s="65"/>
    </row>
    <row r="24" spans="2:57" x14ac:dyDescent="0.25">
      <c r="B24" s="68">
        <f t="shared" si="42"/>
        <v>500000</v>
      </c>
      <c r="C24" s="68">
        <f t="shared" si="42"/>
        <v>40000</v>
      </c>
      <c r="D24" s="68">
        <f t="shared" si="42"/>
        <v>100000</v>
      </c>
      <c r="E24" s="68"/>
      <c r="F24" s="68">
        <f t="shared" si="43"/>
        <v>30000</v>
      </c>
      <c r="G24" s="68">
        <f t="shared" si="22"/>
        <v>10000</v>
      </c>
      <c r="H24" s="68" t="str">
        <f t="shared" si="0"/>
        <v>laske</v>
      </c>
      <c r="I24" s="68"/>
      <c r="J24" s="68">
        <f t="shared" si="1"/>
        <v>70000</v>
      </c>
      <c r="K24" s="69">
        <f t="shared" si="2"/>
        <v>14000</v>
      </c>
      <c r="L24" s="68">
        <f t="shared" si="23"/>
        <v>556000</v>
      </c>
      <c r="M24" s="68"/>
      <c r="N24" s="68">
        <f t="shared" si="3"/>
        <v>45600</v>
      </c>
      <c r="O24" s="68">
        <f t="shared" si="4"/>
        <v>10000</v>
      </c>
      <c r="P24" s="69">
        <f t="shared" si="5"/>
        <v>750</v>
      </c>
      <c r="Q24" s="7">
        <f t="shared" si="6"/>
        <v>7.4999999999999997E-2</v>
      </c>
      <c r="R24" s="7">
        <f t="shared" si="7"/>
        <v>7.4999999999999997E-2</v>
      </c>
      <c r="S24" s="7">
        <f t="shared" si="8"/>
        <v>0.26</v>
      </c>
      <c r="T24" s="68"/>
      <c r="U24" s="68">
        <f t="shared" si="9"/>
        <v>0</v>
      </c>
      <c r="V24" s="68">
        <f t="shared" si="10"/>
        <v>0</v>
      </c>
      <c r="W24" s="68"/>
      <c r="X24" s="68">
        <f t="shared" si="11"/>
        <v>30000</v>
      </c>
      <c r="Y24" s="69">
        <f t="shared" si="12"/>
        <v>2578.954041</v>
      </c>
      <c r="Z24" s="7">
        <f t="shared" si="13"/>
        <v>8.5965134700000001E-2</v>
      </c>
      <c r="AA24" s="7">
        <f t="shared" si="14"/>
        <v>0.24299999999999999</v>
      </c>
      <c r="AB24" s="68"/>
      <c r="AC24" s="71">
        <f t="shared" si="24"/>
        <v>17328.954041000001</v>
      </c>
      <c r="AD24" s="68">
        <f t="shared" si="25"/>
        <v>96</v>
      </c>
      <c r="AE24" s="68"/>
      <c r="AF24" s="72">
        <f t="shared" si="15"/>
        <v>36671.045959000003</v>
      </c>
      <c r="AG24" s="59">
        <f t="shared" si="26"/>
        <v>8.3223851025000004E-2</v>
      </c>
      <c r="AH24" s="73">
        <f t="shared" si="27"/>
        <v>750</v>
      </c>
      <c r="AI24" s="61">
        <f t="shared" si="16"/>
        <v>0.26</v>
      </c>
      <c r="AJ24" s="62">
        <f t="shared" si="28"/>
        <v>0.25</v>
      </c>
      <c r="AK24" s="73">
        <f t="shared" si="17"/>
        <v>2578.954041</v>
      </c>
      <c r="AL24" s="61">
        <f t="shared" si="18"/>
        <v>8.5965134700000001E-2</v>
      </c>
      <c r="AM24" s="63">
        <f t="shared" si="29"/>
        <v>0.75</v>
      </c>
      <c r="AN24" s="73">
        <f t="shared" si="30"/>
        <v>0</v>
      </c>
      <c r="AO24" s="61">
        <f t="shared" si="19"/>
        <v>0</v>
      </c>
      <c r="AP24" s="62">
        <f t="shared" si="31"/>
        <v>0</v>
      </c>
      <c r="AQ24" s="61">
        <f t="shared" si="32"/>
        <v>1</v>
      </c>
      <c r="AR24" s="59">
        <f t="shared" si="33"/>
        <v>0.129473851025</v>
      </c>
      <c r="AS24" s="72">
        <f t="shared" si="34"/>
        <v>46000</v>
      </c>
      <c r="AT24" s="74">
        <f t="shared" si="35"/>
        <v>82671.04595900001</v>
      </c>
      <c r="AU24" s="74">
        <f t="shared" si="36"/>
        <v>-96</v>
      </c>
      <c r="AV24" s="74">
        <f t="shared" si="20"/>
        <v>546000</v>
      </c>
      <c r="AW24" s="74" t="str">
        <f t="shared" si="37"/>
        <v/>
      </c>
      <c r="AX24" s="74" t="str">
        <f t="shared" si="38"/>
        <v/>
      </c>
      <c r="AY24" s="85" t="str">
        <f t="shared" si="39"/>
        <v/>
      </c>
      <c r="BA24">
        <f t="shared" si="21"/>
        <v>30000</v>
      </c>
      <c r="BB24">
        <f t="shared" si="40"/>
        <v>10000</v>
      </c>
      <c r="BC24">
        <f t="shared" si="41"/>
        <v>0</v>
      </c>
      <c r="BD24" s="7"/>
      <c r="BE24" s="65"/>
    </row>
    <row r="25" spans="2:57" x14ac:dyDescent="0.25">
      <c r="B25" s="68">
        <f t="shared" si="42"/>
        <v>500000</v>
      </c>
      <c r="C25" s="68">
        <f t="shared" si="42"/>
        <v>40000</v>
      </c>
      <c r="D25" s="68">
        <f t="shared" si="42"/>
        <v>100000</v>
      </c>
      <c r="E25" s="68"/>
      <c r="F25" s="68">
        <f t="shared" si="43"/>
        <v>31000</v>
      </c>
      <c r="G25" s="68">
        <f t="shared" si="22"/>
        <v>9000</v>
      </c>
      <c r="H25" s="68" t="str">
        <f t="shared" si="0"/>
        <v>laske</v>
      </c>
      <c r="I25" s="68"/>
      <c r="J25" s="68">
        <f t="shared" si="1"/>
        <v>69000</v>
      </c>
      <c r="K25" s="69">
        <f t="shared" si="2"/>
        <v>13800</v>
      </c>
      <c r="L25" s="68">
        <f t="shared" si="23"/>
        <v>555200</v>
      </c>
      <c r="M25" s="68"/>
      <c r="N25" s="68">
        <f t="shared" si="3"/>
        <v>45520</v>
      </c>
      <c r="O25" s="68">
        <f t="shared" si="4"/>
        <v>9000</v>
      </c>
      <c r="P25" s="69">
        <f t="shared" si="5"/>
        <v>675</v>
      </c>
      <c r="Q25" s="7">
        <f t="shared" si="6"/>
        <v>7.4999999999999997E-2</v>
      </c>
      <c r="R25" s="7">
        <f t="shared" si="7"/>
        <v>7.4999999999999997E-2</v>
      </c>
      <c r="S25" s="7">
        <f t="shared" si="8"/>
        <v>0.26</v>
      </c>
      <c r="T25" s="68"/>
      <c r="U25" s="68">
        <f t="shared" si="9"/>
        <v>0</v>
      </c>
      <c r="V25" s="68">
        <f t="shared" si="10"/>
        <v>0</v>
      </c>
      <c r="W25" s="68"/>
      <c r="X25" s="68">
        <f t="shared" si="11"/>
        <v>31000</v>
      </c>
      <c r="Y25" s="69">
        <f t="shared" si="12"/>
        <v>2821.954041</v>
      </c>
      <c r="Z25" s="7">
        <f t="shared" si="13"/>
        <v>9.1030775516129037E-2</v>
      </c>
      <c r="AA25" s="7">
        <f t="shared" si="14"/>
        <v>0.24299999999999999</v>
      </c>
      <c r="AB25" s="68"/>
      <c r="AC25" s="71">
        <f t="shared" si="24"/>
        <v>17296.954041000001</v>
      </c>
      <c r="AD25" s="68">
        <f t="shared" si="25"/>
        <v>64</v>
      </c>
      <c r="AE25" s="68"/>
      <c r="AF25" s="72">
        <f t="shared" si="15"/>
        <v>36503.045959000003</v>
      </c>
      <c r="AG25" s="59">
        <f t="shared" si="26"/>
        <v>8.7423851024999999E-2</v>
      </c>
      <c r="AH25" s="73">
        <f t="shared" si="27"/>
        <v>675</v>
      </c>
      <c r="AI25" s="61">
        <f t="shared" si="16"/>
        <v>0.26</v>
      </c>
      <c r="AJ25" s="62">
        <f t="shared" si="28"/>
        <v>0.22500000000000001</v>
      </c>
      <c r="AK25" s="73">
        <f t="shared" si="17"/>
        <v>2821.954041</v>
      </c>
      <c r="AL25" s="61">
        <f t="shared" si="18"/>
        <v>9.1030775516129037E-2</v>
      </c>
      <c r="AM25" s="63">
        <f t="shared" si="29"/>
        <v>0.77500000000000002</v>
      </c>
      <c r="AN25" s="73">
        <f t="shared" si="30"/>
        <v>0</v>
      </c>
      <c r="AO25" s="61">
        <f t="shared" si="19"/>
        <v>0</v>
      </c>
      <c r="AP25" s="62">
        <f t="shared" si="31"/>
        <v>0</v>
      </c>
      <c r="AQ25" s="61">
        <f t="shared" si="32"/>
        <v>1</v>
      </c>
      <c r="AR25" s="59">
        <f t="shared" si="33"/>
        <v>0.12904885102500002</v>
      </c>
      <c r="AS25" s="72">
        <f t="shared" si="34"/>
        <v>46200</v>
      </c>
      <c r="AT25" s="74">
        <f t="shared" si="35"/>
        <v>82703.04595900001</v>
      </c>
      <c r="AU25" s="74">
        <f t="shared" si="36"/>
        <v>-64</v>
      </c>
      <c r="AV25" s="74">
        <f t="shared" si="20"/>
        <v>546200</v>
      </c>
      <c r="AW25" s="74" t="str">
        <f t="shared" si="37"/>
        <v/>
      </c>
      <c r="AX25" s="74" t="str">
        <f t="shared" si="38"/>
        <v/>
      </c>
      <c r="AY25" s="85" t="str">
        <f t="shared" si="39"/>
        <v/>
      </c>
      <c r="BA25">
        <f t="shared" si="21"/>
        <v>31000</v>
      </c>
      <c r="BB25">
        <f t="shared" si="40"/>
        <v>9000</v>
      </c>
      <c r="BC25">
        <f t="shared" si="41"/>
        <v>0</v>
      </c>
      <c r="BD25" s="7"/>
      <c r="BE25" s="65"/>
    </row>
    <row r="26" spans="2:57" x14ac:dyDescent="0.25">
      <c r="B26" s="68">
        <f t="shared" si="42"/>
        <v>500000</v>
      </c>
      <c r="C26" s="68">
        <f t="shared" si="42"/>
        <v>40000</v>
      </c>
      <c r="D26" s="68">
        <f t="shared" si="42"/>
        <v>100000</v>
      </c>
      <c r="E26" s="68"/>
      <c r="F26" s="68">
        <f t="shared" si="43"/>
        <v>32000</v>
      </c>
      <c r="G26" s="68">
        <f t="shared" si="22"/>
        <v>8000</v>
      </c>
      <c r="H26" s="68" t="str">
        <f t="shared" si="0"/>
        <v>laske</v>
      </c>
      <c r="I26" s="68"/>
      <c r="J26" s="68">
        <f t="shared" si="1"/>
        <v>68000</v>
      </c>
      <c r="K26" s="69">
        <f t="shared" si="2"/>
        <v>13600</v>
      </c>
      <c r="L26" s="68">
        <f t="shared" si="23"/>
        <v>554400</v>
      </c>
      <c r="M26" s="68"/>
      <c r="N26" s="68">
        <f t="shared" si="3"/>
        <v>45440</v>
      </c>
      <c r="O26" s="68">
        <f t="shared" si="4"/>
        <v>8000</v>
      </c>
      <c r="P26" s="69">
        <f t="shared" si="5"/>
        <v>600</v>
      </c>
      <c r="Q26" s="7">
        <f t="shared" si="6"/>
        <v>7.4999999999999997E-2</v>
      </c>
      <c r="R26" s="7">
        <f t="shared" si="7"/>
        <v>7.4999999999999997E-2</v>
      </c>
      <c r="S26" s="7">
        <f t="shared" si="8"/>
        <v>0.26</v>
      </c>
      <c r="T26" s="68"/>
      <c r="U26" s="68">
        <f t="shared" si="9"/>
        <v>0</v>
      </c>
      <c r="V26" s="68">
        <f t="shared" si="10"/>
        <v>0</v>
      </c>
      <c r="W26" s="68"/>
      <c r="X26" s="68">
        <f t="shared" si="11"/>
        <v>32000</v>
      </c>
      <c r="Y26" s="69">
        <f t="shared" si="12"/>
        <v>3064.954041</v>
      </c>
      <c r="Z26" s="7">
        <f t="shared" si="13"/>
        <v>9.5779813781250001E-2</v>
      </c>
      <c r="AA26" s="7">
        <f t="shared" si="14"/>
        <v>0.24299999999999999</v>
      </c>
      <c r="AB26" s="68"/>
      <c r="AC26" s="71">
        <f t="shared" si="24"/>
        <v>17264.954041000001</v>
      </c>
      <c r="AD26" s="68">
        <f t="shared" si="25"/>
        <v>32</v>
      </c>
      <c r="AE26" s="68"/>
      <c r="AF26" s="72">
        <f t="shared" si="15"/>
        <v>36335.045959000003</v>
      </c>
      <c r="AG26" s="59">
        <f t="shared" si="26"/>
        <v>9.1623851024999994E-2</v>
      </c>
      <c r="AH26" s="73">
        <f t="shared" si="27"/>
        <v>600</v>
      </c>
      <c r="AI26" s="61">
        <f t="shared" si="16"/>
        <v>0.26</v>
      </c>
      <c r="AJ26" s="62">
        <f t="shared" si="28"/>
        <v>0.2</v>
      </c>
      <c r="AK26" s="73">
        <f t="shared" si="17"/>
        <v>3064.954041</v>
      </c>
      <c r="AL26" s="61">
        <f t="shared" si="18"/>
        <v>9.5779813781250001E-2</v>
      </c>
      <c r="AM26" s="63">
        <f t="shared" si="29"/>
        <v>0.8</v>
      </c>
      <c r="AN26" s="73">
        <f t="shared" si="30"/>
        <v>0</v>
      </c>
      <c r="AO26" s="61">
        <f t="shared" si="19"/>
        <v>0</v>
      </c>
      <c r="AP26" s="62">
        <f t="shared" si="31"/>
        <v>0</v>
      </c>
      <c r="AQ26" s="61">
        <f t="shared" si="32"/>
        <v>1</v>
      </c>
      <c r="AR26" s="59">
        <f t="shared" si="33"/>
        <v>0.12862385102500001</v>
      </c>
      <c r="AS26" s="72">
        <f t="shared" si="34"/>
        <v>46400</v>
      </c>
      <c r="AT26" s="74">
        <f t="shared" si="35"/>
        <v>82735.04595900001</v>
      </c>
      <c r="AU26" s="74">
        <f t="shared" si="36"/>
        <v>-32</v>
      </c>
      <c r="AV26" s="74">
        <f t="shared" si="20"/>
        <v>546400</v>
      </c>
      <c r="AW26" s="74" t="str">
        <f t="shared" si="37"/>
        <v/>
      </c>
      <c r="AX26" s="74" t="str">
        <f t="shared" si="38"/>
        <v/>
      </c>
      <c r="AY26" s="85" t="str">
        <f t="shared" si="39"/>
        <v/>
      </c>
      <c r="BA26">
        <f t="shared" si="21"/>
        <v>32000</v>
      </c>
      <c r="BB26">
        <f t="shared" si="40"/>
        <v>8000</v>
      </c>
      <c r="BC26">
        <f t="shared" si="41"/>
        <v>0</v>
      </c>
      <c r="BD26" s="7"/>
      <c r="BE26" s="65"/>
    </row>
    <row r="27" spans="2:57" x14ac:dyDescent="0.25">
      <c r="B27" s="68">
        <f t="shared" ref="B27:D42" si="44">B26</f>
        <v>500000</v>
      </c>
      <c r="C27" s="68">
        <f t="shared" si="44"/>
        <v>40000</v>
      </c>
      <c r="D27" s="68">
        <f t="shared" si="44"/>
        <v>100000</v>
      </c>
      <c r="E27" s="68"/>
      <c r="F27" s="68">
        <f t="shared" si="43"/>
        <v>33000</v>
      </c>
      <c r="G27" s="68">
        <f t="shared" si="22"/>
        <v>7000</v>
      </c>
      <c r="H27" s="68" t="str">
        <f t="shared" si="0"/>
        <v>laske</v>
      </c>
      <c r="I27" s="68"/>
      <c r="J27" s="68">
        <f t="shared" si="1"/>
        <v>67000</v>
      </c>
      <c r="K27" s="69">
        <f t="shared" si="2"/>
        <v>13400</v>
      </c>
      <c r="L27" s="68">
        <f t="shared" si="23"/>
        <v>553600</v>
      </c>
      <c r="M27" s="68"/>
      <c r="N27" s="68">
        <f t="shared" si="3"/>
        <v>45360</v>
      </c>
      <c r="O27" s="68">
        <f t="shared" si="4"/>
        <v>7000</v>
      </c>
      <c r="P27" s="69">
        <f t="shared" si="5"/>
        <v>525</v>
      </c>
      <c r="Q27" s="7">
        <f t="shared" si="6"/>
        <v>7.4999999999999997E-2</v>
      </c>
      <c r="R27" s="7">
        <f t="shared" si="7"/>
        <v>7.4999999999999997E-2</v>
      </c>
      <c r="S27" s="7">
        <f t="shared" si="8"/>
        <v>0.26</v>
      </c>
      <c r="T27" s="68"/>
      <c r="U27" s="68">
        <f t="shared" si="9"/>
        <v>0</v>
      </c>
      <c r="V27" s="68">
        <f t="shared" si="10"/>
        <v>0</v>
      </c>
      <c r="W27" s="68"/>
      <c r="X27" s="68">
        <f t="shared" si="11"/>
        <v>33000</v>
      </c>
      <c r="Y27" s="69">
        <f t="shared" si="12"/>
        <v>3307.954041</v>
      </c>
      <c r="Z27" s="7">
        <f t="shared" si="13"/>
        <v>0.10024103154545455</v>
      </c>
      <c r="AA27" s="7">
        <f t="shared" si="14"/>
        <v>0.24299999999999999</v>
      </c>
      <c r="AB27" s="68"/>
      <c r="AC27" s="71">
        <f t="shared" si="24"/>
        <v>17232.954041000001</v>
      </c>
      <c r="AD27" s="68">
        <f t="shared" si="25"/>
        <v>0</v>
      </c>
      <c r="AE27" s="68"/>
      <c r="AF27" s="72">
        <f t="shared" si="15"/>
        <v>36167.045959000003</v>
      </c>
      <c r="AG27" s="59">
        <f t="shared" si="26"/>
        <v>9.5823851025000004E-2</v>
      </c>
      <c r="AH27" s="73">
        <f t="shared" si="27"/>
        <v>525</v>
      </c>
      <c r="AI27" s="61">
        <f t="shared" si="16"/>
        <v>0.26</v>
      </c>
      <c r="AJ27" s="62">
        <f t="shared" si="28"/>
        <v>0.17499999999999999</v>
      </c>
      <c r="AK27" s="73">
        <f t="shared" si="17"/>
        <v>3307.954041</v>
      </c>
      <c r="AL27" s="61">
        <f t="shared" si="18"/>
        <v>0.10024103154545455</v>
      </c>
      <c r="AM27" s="63">
        <f t="shared" si="29"/>
        <v>0.82499999999999996</v>
      </c>
      <c r="AN27" s="73">
        <f t="shared" si="30"/>
        <v>0</v>
      </c>
      <c r="AO27" s="61">
        <f t="shared" si="19"/>
        <v>0</v>
      </c>
      <c r="AP27" s="62">
        <f t="shared" si="31"/>
        <v>0</v>
      </c>
      <c r="AQ27" s="61">
        <f t="shared" si="32"/>
        <v>1</v>
      </c>
      <c r="AR27" s="59">
        <f t="shared" si="33"/>
        <v>0.128198851025</v>
      </c>
      <c r="AS27" s="72">
        <f t="shared" si="34"/>
        <v>46600</v>
      </c>
      <c r="AT27" s="74">
        <f t="shared" si="35"/>
        <v>82767.04595900001</v>
      </c>
      <c r="AU27" s="74">
        <f t="shared" si="36"/>
        <v>0</v>
      </c>
      <c r="AV27" s="74">
        <f t="shared" si="20"/>
        <v>546600</v>
      </c>
      <c r="AW27" s="74" t="str">
        <f t="shared" si="37"/>
        <v/>
      </c>
      <c r="AX27" s="74" t="str">
        <f t="shared" si="38"/>
        <v/>
      </c>
      <c r="AY27" s="85" t="str">
        <f t="shared" si="39"/>
        <v/>
      </c>
      <c r="BA27">
        <f t="shared" si="21"/>
        <v>33000</v>
      </c>
      <c r="BB27">
        <f t="shared" si="40"/>
        <v>7000</v>
      </c>
      <c r="BC27">
        <f t="shared" si="41"/>
        <v>0</v>
      </c>
      <c r="BD27" s="7"/>
      <c r="BE27" s="65"/>
    </row>
    <row r="28" spans="2:57" x14ac:dyDescent="0.25">
      <c r="B28" s="68">
        <f t="shared" si="44"/>
        <v>500000</v>
      </c>
      <c r="C28" s="68">
        <f t="shared" si="44"/>
        <v>40000</v>
      </c>
      <c r="D28" s="68">
        <f t="shared" si="44"/>
        <v>100000</v>
      </c>
      <c r="E28" s="68"/>
      <c r="F28" s="68">
        <f t="shared" si="43"/>
        <v>34000</v>
      </c>
      <c r="G28" s="68">
        <f t="shared" si="22"/>
        <v>6000</v>
      </c>
      <c r="H28" s="68" t="str">
        <f t="shared" si="0"/>
        <v>laske</v>
      </c>
      <c r="I28" s="68"/>
      <c r="J28" s="68">
        <f t="shared" si="1"/>
        <v>66000</v>
      </c>
      <c r="K28" s="69">
        <f t="shared" si="2"/>
        <v>13200</v>
      </c>
      <c r="L28" s="68">
        <f t="shared" si="23"/>
        <v>552800</v>
      </c>
      <c r="M28" s="68"/>
      <c r="N28" s="68">
        <f t="shared" si="3"/>
        <v>45280</v>
      </c>
      <c r="O28" s="68">
        <f t="shared" si="4"/>
        <v>6000</v>
      </c>
      <c r="P28" s="69">
        <f t="shared" si="5"/>
        <v>450</v>
      </c>
      <c r="Q28" s="7">
        <f t="shared" si="6"/>
        <v>7.4999999999999997E-2</v>
      </c>
      <c r="R28" s="7">
        <f t="shared" si="7"/>
        <v>7.4999999999999997E-2</v>
      </c>
      <c r="S28" s="7">
        <f t="shared" si="8"/>
        <v>0.26</v>
      </c>
      <c r="T28" s="68"/>
      <c r="U28" s="68">
        <f t="shared" si="9"/>
        <v>0</v>
      </c>
      <c r="V28" s="68">
        <f t="shared" si="10"/>
        <v>0</v>
      </c>
      <c r="W28" s="68"/>
      <c r="X28" s="68">
        <f t="shared" si="11"/>
        <v>34000</v>
      </c>
      <c r="Y28" s="69">
        <f t="shared" si="12"/>
        <v>3624.079041</v>
      </c>
      <c r="Z28" s="7">
        <f t="shared" si="13"/>
        <v>0.10659056002941177</v>
      </c>
      <c r="AA28" s="7">
        <f t="shared" si="14"/>
        <v>0.31612499999999999</v>
      </c>
      <c r="AB28" s="68"/>
      <c r="AC28" s="71">
        <f t="shared" si="24"/>
        <v>17274.079041000001</v>
      </c>
      <c r="AD28" s="68">
        <f t="shared" si="25"/>
        <v>41.125</v>
      </c>
      <c r="AE28" s="68"/>
      <c r="AF28" s="72">
        <f t="shared" si="15"/>
        <v>35925.920959000003</v>
      </c>
      <c r="AG28" s="59">
        <f t="shared" si="26"/>
        <v>0.101851976025</v>
      </c>
      <c r="AH28" s="73">
        <f t="shared" si="27"/>
        <v>450</v>
      </c>
      <c r="AI28" s="61">
        <f t="shared" si="16"/>
        <v>0.26</v>
      </c>
      <c r="AJ28" s="62">
        <f t="shared" si="28"/>
        <v>0.15</v>
      </c>
      <c r="AK28" s="73">
        <f t="shared" si="17"/>
        <v>3624.079041</v>
      </c>
      <c r="AL28" s="61">
        <f t="shared" si="18"/>
        <v>0.10659056002941177</v>
      </c>
      <c r="AM28" s="63">
        <f t="shared" si="29"/>
        <v>0.85</v>
      </c>
      <c r="AN28" s="73">
        <f t="shared" si="30"/>
        <v>0</v>
      </c>
      <c r="AO28" s="61">
        <f t="shared" si="19"/>
        <v>0</v>
      </c>
      <c r="AP28" s="62">
        <f t="shared" si="31"/>
        <v>0</v>
      </c>
      <c r="AQ28" s="61">
        <f t="shared" si="32"/>
        <v>1</v>
      </c>
      <c r="AR28" s="59">
        <f t="shared" si="33"/>
        <v>0.12960197602500001</v>
      </c>
      <c r="AS28" s="72">
        <f t="shared" si="34"/>
        <v>46800</v>
      </c>
      <c r="AT28" s="74">
        <f t="shared" si="35"/>
        <v>82725.92095900001</v>
      </c>
      <c r="AU28" s="74">
        <f t="shared" si="36"/>
        <v>-41.125</v>
      </c>
      <c r="AV28" s="74">
        <f t="shared" si="20"/>
        <v>546800</v>
      </c>
      <c r="AW28" s="74" t="str">
        <f t="shared" si="37"/>
        <v/>
      </c>
      <c r="AX28" s="74" t="str">
        <f t="shared" si="38"/>
        <v/>
      </c>
      <c r="AY28" s="85" t="str">
        <f t="shared" si="39"/>
        <v/>
      </c>
      <c r="BA28">
        <f t="shared" si="21"/>
        <v>34000</v>
      </c>
      <c r="BB28">
        <f t="shared" si="40"/>
        <v>6000</v>
      </c>
      <c r="BC28">
        <f t="shared" si="41"/>
        <v>0</v>
      </c>
      <c r="BD28" s="7"/>
      <c r="BE28" s="65"/>
    </row>
    <row r="29" spans="2:57" x14ac:dyDescent="0.25">
      <c r="B29" s="68">
        <f t="shared" si="44"/>
        <v>500000</v>
      </c>
      <c r="C29" s="68">
        <f t="shared" si="44"/>
        <v>40000</v>
      </c>
      <c r="D29" s="68">
        <f t="shared" si="44"/>
        <v>100000</v>
      </c>
      <c r="E29" s="68"/>
      <c r="F29" s="68">
        <f t="shared" si="43"/>
        <v>35000</v>
      </c>
      <c r="G29" s="68">
        <f t="shared" si="22"/>
        <v>5000</v>
      </c>
      <c r="H29" s="68" t="str">
        <f t="shared" si="0"/>
        <v>laske</v>
      </c>
      <c r="I29" s="68"/>
      <c r="J29" s="68">
        <f t="shared" si="1"/>
        <v>65000</v>
      </c>
      <c r="K29" s="69">
        <f t="shared" si="2"/>
        <v>13000</v>
      </c>
      <c r="L29" s="68">
        <f t="shared" si="23"/>
        <v>552000</v>
      </c>
      <c r="M29" s="68"/>
      <c r="N29" s="68">
        <f t="shared" si="3"/>
        <v>45200</v>
      </c>
      <c r="O29" s="68">
        <f t="shared" si="4"/>
        <v>5000</v>
      </c>
      <c r="P29" s="69">
        <f t="shared" si="5"/>
        <v>375</v>
      </c>
      <c r="Q29" s="7">
        <f t="shared" si="6"/>
        <v>7.4999999999999997E-2</v>
      </c>
      <c r="R29" s="7">
        <f t="shared" si="7"/>
        <v>7.4999999999999997E-2</v>
      </c>
      <c r="S29" s="7">
        <f t="shared" si="8"/>
        <v>0.26</v>
      </c>
      <c r="T29" s="68"/>
      <c r="U29" s="68">
        <f t="shared" si="9"/>
        <v>0</v>
      </c>
      <c r="V29" s="68">
        <f t="shared" si="10"/>
        <v>0</v>
      </c>
      <c r="W29" s="68"/>
      <c r="X29" s="68">
        <f t="shared" si="11"/>
        <v>35000</v>
      </c>
      <c r="Y29" s="69">
        <f t="shared" si="12"/>
        <v>3979.579041</v>
      </c>
      <c r="Z29" s="7">
        <f t="shared" si="13"/>
        <v>0.11370225831428571</v>
      </c>
      <c r="AA29" s="7">
        <f t="shared" si="14"/>
        <v>0.35549999999999998</v>
      </c>
      <c r="AB29" s="68"/>
      <c r="AC29" s="71">
        <f t="shared" si="24"/>
        <v>17354.579041000001</v>
      </c>
      <c r="AD29" s="68">
        <f t="shared" si="25"/>
        <v>121.625</v>
      </c>
      <c r="AE29" s="68"/>
      <c r="AF29" s="72">
        <f t="shared" si="15"/>
        <v>35645.420959000003</v>
      </c>
      <c r="AG29" s="59">
        <f t="shared" si="26"/>
        <v>0.108864476025</v>
      </c>
      <c r="AH29" s="73">
        <f t="shared" si="27"/>
        <v>375</v>
      </c>
      <c r="AI29" s="61">
        <f t="shared" si="16"/>
        <v>0.26</v>
      </c>
      <c r="AJ29" s="62">
        <f t="shared" si="28"/>
        <v>0.125</v>
      </c>
      <c r="AK29" s="73">
        <f t="shared" si="17"/>
        <v>3979.579041</v>
      </c>
      <c r="AL29" s="61">
        <f t="shared" si="18"/>
        <v>0.11370225831428571</v>
      </c>
      <c r="AM29" s="63">
        <f t="shared" si="29"/>
        <v>0.875</v>
      </c>
      <c r="AN29" s="73">
        <f t="shared" si="30"/>
        <v>0</v>
      </c>
      <c r="AO29" s="61">
        <f t="shared" si="19"/>
        <v>0</v>
      </c>
      <c r="AP29" s="62">
        <f t="shared" si="31"/>
        <v>0</v>
      </c>
      <c r="AQ29" s="61">
        <f t="shared" si="32"/>
        <v>1</v>
      </c>
      <c r="AR29" s="59">
        <f t="shared" si="33"/>
        <v>0.131989476025</v>
      </c>
      <c r="AS29" s="72">
        <f t="shared" si="34"/>
        <v>47000</v>
      </c>
      <c r="AT29" s="74">
        <f t="shared" si="35"/>
        <v>82645.42095900001</v>
      </c>
      <c r="AU29" s="74">
        <f t="shared" si="36"/>
        <v>-121.625</v>
      </c>
      <c r="AV29" s="74">
        <f t="shared" si="20"/>
        <v>547000</v>
      </c>
      <c r="AW29" s="74" t="str">
        <f t="shared" si="37"/>
        <v/>
      </c>
      <c r="AX29" s="74" t="str">
        <f t="shared" si="38"/>
        <v/>
      </c>
      <c r="AY29" s="85" t="str">
        <f t="shared" si="39"/>
        <v/>
      </c>
      <c r="BA29">
        <f t="shared" si="21"/>
        <v>35000</v>
      </c>
      <c r="BB29">
        <f t="shared" si="40"/>
        <v>5000</v>
      </c>
      <c r="BC29">
        <f t="shared" si="41"/>
        <v>0</v>
      </c>
      <c r="BD29" s="7"/>
      <c r="BE29" s="65"/>
    </row>
    <row r="30" spans="2:57" x14ac:dyDescent="0.25">
      <c r="B30" s="68">
        <f t="shared" si="44"/>
        <v>500000</v>
      </c>
      <c r="C30" s="68">
        <f t="shared" si="44"/>
        <v>40000</v>
      </c>
      <c r="D30" s="68">
        <f t="shared" si="44"/>
        <v>100000</v>
      </c>
      <c r="E30" s="68"/>
      <c r="F30" s="68">
        <f t="shared" si="43"/>
        <v>36000</v>
      </c>
      <c r="G30" s="68">
        <f t="shared" si="22"/>
        <v>4000</v>
      </c>
      <c r="H30" s="68" t="str">
        <f t="shared" si="0"/>
        <v>laske</v>
      </c>
      <c r="I30" s="68"/>
      <c r="J30" s="68">
        <f t="shared" si="1"/>
        <v>64000</v>
      </c>
      <c r="K30" s="69">
        <f t="shared" si="2"/>
        <v>12800</v>
      </c>
      <c r="L30" s="68">
        <f t="shared" si="23"/>
        <v>551200</v>
      </c>
      <c r="M30" s="68"/>
      <c r="N30" s="68">
        <f t="shared" si="3"/>
        <v>45120</v>
      </c>
      <c r="O30" s="68">
        <f t="shared" si="4"/>
        <v>4000</v>
      </c>
      <c r="P30" s="69">
        <f t="shared" si="5"/>
        <v>300</v>
      </c>
      <c r="Q30" s="7">
        <f t="shared" si="6"/>
        <v>7.4999999999999997E-2</v>
      </c>
      <c r="R30" s="7">
        <f t="shared" si="7"/>
        <v>7.4999999999999997E-2</v>
      </c>
      <c r="S30" s="7">
        <f t="shared" si="8"/>
        <v>0.26</v>
      </c>
      <c r="T30" s="68"/>
      <c r="U30" s="68">
        <f t="shared" si="9"/>
        <v>0</v>
      </c>
      <c r="V30" s="68">
        <f t="shared" si="10"/>
        <v>0</v>
      </c>
      <c r="W30" s="68"/>
      <c r="X30" s="68">
        <f t="shared" si="11"/>
        <v>36000</v>
      </c>
      <c r="Y30" s="69">
        <f t="shared" si="12"/>
        <v>4340.079041</v>
      </c>
      <c r="Z30" s="7">
        <f t="shared" si="13"/>
        <v>0.12055775113888889</v>
      </c>
      <c r="AA30" s="7">
        <f t="shared" si="14"/>
        <v>0.36049999999999999</v>
      </c>
      <c r="AB30" s="68"/>
      <c r="AC30" s="71">
        <f t="shared" si="24"/>
        <v>17440.079041000001</v>
      </c>
      <c r="AD30" s="68">
        <f t="shared" si="25"/>
        <v>207.125</v>
      </c>
      <c r="AE30" s="68"/>
      <c r="AF30" s="72">
        <f t="shared" si="15"/>
        <v>35359.920959000003</v>
      </c>
      <c r="AG30" s="59">
        <f t="shared" si="26"/>
        <v>0.11600197602499999</v>
      </c>
      <c r="AH30" s="73">
        <f t="shared" si="27"/>
        <v>300</v>
      </c>
      <c r="AI30" s="61">
        <f t="shared" si="16"/>
        <v>0.26</v>
      </c>
      <c r="AJ30" s="62">
        <f t="shared" si="28"/>
        <v>0.1</v>
      </c>
      <c r="AK30" s="73">
        <f t="shared" si="17"/>
        <v>4340.079041</v>
      </c>
      <c r="AL30" s="61">
        <f t="shared" si="18"/>
        <v>0.12055775113888889</v>
      </c>
      <c r="AM30" s="63">
        <f t="shared" si="29"/>
        <v>0.9</v>
      </c>
      <c r="AN30" s="73">
        <f t="shared" si="30"/>
        <v>0</v>
      </c>
      <c r="AO30" s="61">
        <f t="shared" si="19"/>
        <v>0</v>
      </c>
      <c r="AP30" s="62">
        <f t="shared" si="31"/>
        <v>0</v>
      </c>
      <c r="AQ30" s="61">
        <f t="shared" si="32"/>
        <v>1</v>
      </c>
      <c r="AR30" s="59">
        <f t="shared" si="33"/>
        <v>0.134501976025</v>
      </c>
      <c r="AS30" s="72">
        <f t="shared" si="34"/>
        <v>47200</v>
      </c>
      <c r="AT30" s="74">
        <f t="shared" si="35"/>
        <v>82559.92095900001</v>
      </c>
      <c r="AU30" s="74">
        <f t="shared" si="36"/>
        <v>-207.125</v>
      </c>
      <c r="AV30" s="74">
        <f t="shared" si="20"/>
        <v>547200</v>
      </c>
      <c r="AW30" s="74" t="str">
        <f t="shared" si="37"/>
        <v/>
      </c>
      <c r="AX30" s="74" t="str">
        <f t="shared" si="38"/>
        <v/>
      </c>
      <c r="AY30" s="85" t="str">
        <f t="shared" si="39"/>
        <v/>
      </c>
      <c r="BA30">
        <f t="shared" si="21"/>
        <v>36000</v>
      </c>
      <c r="BB30">
        <f t="shared" si="40"/>
        <v>4000</v>
      </c>
      <c r="BC30">
        <f t="shared" si="41"/>
        <v>0</v>
      </c>
      <c r="BD30" s="7"/>
      <c r="BE30" s="65"/>
    </row>
    <row r="31" spans="2:57" x14ac:dyDescent="0.25">
      <c r="B31" s="68">
        <f t="shared" si="44"/>
        <v>500000</v>
      </c>
      <c r="C31" s="68">
        <f t="shared" si="44"/>
        <v>40000</v>
      </c>
      <c r="D31" s="68">
        <f t="shared" si="44"/>
        <v>100000</v>
      </c>
      <c r="E31" s="68"/>
      <c r="F31" s="68">
        <f t="shared" si="43"/>
        <v>37000</v>
      </c>
      <c r="G31" s="68">
        <f t="shared" si="22"/>
        <v>3000</v>
      </c>
      <c r="H31" s="68" t="str">
        <f t="shared" si="0"/>
        <v>laske</v>
      </c>
      <c r="I31" s="68"/>
      <c r="J31" s="68">
        <f t="shared" si="1"/>
        <v>63000</v>
      </c>
      <c r="K31" s="69">
        <f t="shared" si="2"/>
        <v>12600</v>
      </c>
      <c r="L31" s="68">
        <f t="shared" si="23"/>
        <v>550400</v>
      </c>
      <c r="M31" s="68"/>
      <c r="N31" s="68">
        <f t="shared" si="3"/>
        <v>45040</v>
      </c>
      <c r="O31" s="68">
        <f t="shared" si="4"/>
        <v>3000</v>
      </c>
      <c r="P31" s="69">
        <f t="shared" si="5"/>
        <v>225</v>
      </c>
      <c r="Q31" s="7">
        <f t="shared" si="6"/>
        <v>7.4999999999999997E-2</v>
      </c>
      <c r="R31" s="7">
        <f t="shared" si="7"/>
        <v>7.4999999999999997E-2</v>
      </c>
      <c r="S31" s="7">
        <f t="shared" si="8"/>
        <v>0.26</v>
      </c>
      <c r="T31" s="68"/>
      <c r="U31" s="68">
        <f t="shared" si="9"/>
        <v>0</v>
      </c>
      <c r="V31" s="68">
        <f t="shared" si="10"/>
        <v>0</v>
      </c>
      <c r="W31" s="68"/>
      <c r="X31" s="68">
        <f t="shared" si="11"/>
        <v>37000</v>
      </c>
      <c r="Y31" s="69">
        <f t="shared" si="12"/>
        <v>4715.579041</v>
      </c>
      <c r="Z31" s="7">
        <f t="shared" si="13"/>
        <v>0.12744808218918918</v>
      </c>
      <c r="AA31" s="7">
        <f t="shared" si="14"/>
        <v>0.3755</v>
      </c>
      <c r="AB31" s="68"/>
      <c r="AC31" s="71">
        <f t="shared" si="24"/>
        <v>17540.579041000001</v>
      </c>
      <c r="AD31" s="68">
        <f t="shared" si="25"/>
        <v>307.625</v>
      </c>
      <c r="AE31" s="68"/>
      <c r="AF31" s="72">
        <f t="shared" si="15"/>
        <v>35059.420959000003</v>
      </c>
      <c r="AG31" s="59">
        <f t="shared" si="26"/>
        <v>0.123514476025</v>
      </c>
      <c r="AH31" s="73">
        <f t="shared" si="27"/>
        <v>225</v>
      </c>
      <c r="AI31" s="61">
        <f t="shared" si="16"/>
        <v>0.26</v>
      </c>
      <c r="AJ31" s="62">
        <f t="shared" si="28"/>
        <v>7.4999999999999997E-2</v>
      </c>
      <c r="AK31" s="73">
        <f t="shared" si="17"/>
        <v>4715.579041</v>
      </c>
      <c r="AL31" s="61">
        <f t="shared" si="18"/>
        <v>0.12744808218918918</v>
      </c>
      <c r="AM31" s="63">
        <f t="shared" si="29"/>
        <v>0.92500000000000004</v>
      </c>
      <c r="AN31" s="73">
        <f t="shared" si="30"/>
        <v>0</v>
      </c>
      <c r="AO31" s="61">
        <f t="shared" si="19"/>
        <v>0</v>
      </c>
      <c r="AP31" s="62">
        <f t="shared" si="31"/>
        <v>0</v>
      </c>
      <c r="AQ31" s="61">
        <f t="shared" si="32"/>
        <v>1</v>
      </c>
      <c r="AR31" s="59">
        <f t="shared" si="33"/>
        <v>0.13738947602499998</v>
      </c>
      <c r="AS31" s="72">
        <f t="shared" si="34"/>
        <v>47400</v>
      </c>
      <c r="AT31" s="74">
        <f t="shared" si="35"/>
        <v>82459.42095900001</v>
      </c>
      <c r="AU31" s="74">
        <f t="shared" si="36"/>
        <v>-307.625</v>
      </c>
      <c r="AV31" s="74">
        <f t="shared" si="20"/>
        <v>547400</v>
      </c>
      <c r="AW31" s="74" t="str">
        <f t="shared" si="37"/>
        <v/>
      </c>
      <c r="AX31" s="74" t="str">
        <f t="shared" si="38"/>
        <v/>
      </c>
      <c r="AY31" s="85" t="str">
        <f t="shared" si="39"/>
        <v/>
      </c>
      <c r="BA31">
        <f t="shared" si="21"/>
        <v>37000</v>
      </c>
      <c r="BB31">
        <f t="shared" si="40"/>
        <v>3000</v>
      </c>
      <c r="BC31">
        <f t="shared" si="41"/>
        <v>0</v>
      </c>
      <c r="BD31" s="7"/>
      <c r="BE31" s="65"/>
    </row>
    <row r="32" spans="2:57" x14ac:dyDescent="0.25">
      <c r="B32" s="68">
        <f t="shared" si="44"/>
        <v>500000</v>
      </c>
      <c r="C32" s="68">
        <f t="shared" si="44"/>
        <v>40000</v>
      </c>
      <c r="D32" s="68">
        <f t="shared" si="44"/>
        <v>100000</v>
      </c>
      <c r="E32" s="68"/>
      <c r="F32" s="68">
        <f t="shared" si="43"/>
        <v>38000</v>
      </c>
      <c r="G32" s="68">
        <f t="shared" si="22"/>
        <v>2000</v>
      </c>
      <c r="H32" s="68" t="str">
        <f t="shared" si="0"/>
        <v>laske</v>
      </c>
      <c r="I32" s="68"/>
      <c r="J32" s="68">
        <f t="shared" si="1"/>
        <v>62000</v>
      </c>
      <c r="K32" s="69">
        <f t="shared" si="2"/>
        <v>12400</v>
      </c>
      <c r="L32" s="68">
        <f t="shared" si="23"/>
        <v>549600</v>
      </c>
      <c r="M32" s="68"/>
      <c r="N32" s="68">
        <f t="shared" si="3"/>
        <v>44960</v>
      </c>
      <c r="O32" s="68">
        <f t="shared" si="4"/>
        <v>2000</v>
      </c>
      <c r="P32" s="69">
        <f t="shared" si="5"/>
        <v>150</v>
      </c>
      <c r="Q32" s="7">
        <f t="shared" si="6"/>
        <v>7.4999999999999997E-2</v>
      </c>
      <c r="R32" s="7">
        <f t="shared" si="7"/>
        <v>7.4999999999999997E-2</v>
      </c>
      <c r="S32" s="7">
        <f t="shared" si="8"/>
        <v>0.26</v>
      </c>
      <c r="T32" s="68"/>
      <c r="U32" s="68">
        <f t="shared" si="9"/>
        <v>0</v>
      </c>
      <c r="V32" s="68">
        <f t="shared" si="10"/>
        <v>0</v>
      </c>
      <c r="W32" s="68"/>
      <c r="X32" s="68">
        <f t="shared" si="11"/>
        <v>38000</v>
      </c>
      <c r="Y32" s="69">
        <f t="shared" si="12"/>
        <v>5091.0790410000009</v>
      </c>
      <c r="Z32" s="7">
        <f t="shared" si="13"/>
        <v>0.13397576423684213</v>
      </c>
      <c r="AA32" s="7">
        <f t="shared" si="14"/>
        <v>0.37550000000000089</v>
      </c>
      <c r="AB32" s="68"/>
      <c r="AC32" s="71">
        <f t="shared" si="24"/>
        <v>17641.079041000001</v>
      </c>
      <c r="AD32" s="68">
        <f t="shared" si="25"/>
        <v>408.125</v>
      </c>
      <c r="AE32" s="68"/>
      <c r="AF32" s="72">
        <f t="shared" si="15"/>
        <v>34758.920958999995</v>
      </c>
      <c r="AG32" s="59">
        <f t="shared" si="26"/>
        <v>0.13102697602500002</v>
      </c>
      <c r="AH32" s="73">
        <f t="shared" si="27"/>
        <v>150</v>
      </c>
      <c r="AI32" s="61">
        <f t="shared" si="16"/>
        <v>0.26</v>
      </c>
      <c r="AJ32" s="62">
        <f t="shared" si="28"/>
        <v>0.05</v>
      </c>
      <c r="AK32" s="73">
        <f t="shared" si="17"/>
        <v>5091.0790410000009</v>
      </c>
      <c r="AL32" s="61">
        <f t="shared" si="18"/>
        <v>0.13397576423684213</v>
      </c>
      <c r="AM32" s="63">
        <f t="shared" si="29"/>
        <v>0.95</v>
      </c>
      <c r="AN32" s="73">
        <f t="shared" si="30"/>
        <v>0</v>
      </c>
      <c r="AO32" s="61">
        <f t="shared" si="19"/>
        <v>0</v>
      </c>
      <c r="AP32" s="62">
        <f t="shared" si="31"/>
        <v>0</v>
      </c>
      <c r="AQ32" s="61">
        <f t="shared" si="32"/>
        <v>1</v>
      </c>
      <c r="AR32" s="59">
        <f t="shared" si="33"/>
        <v>0.14027697602500003</v>
      </c>
      <c r="AS32" s="72">
        <f t="shared" si="34"/>
        <v>47600</v>
      </c>
      <c r="AT32" s="74">
        <f t="shared" si="35"/>
        <v>82358.920958999995</v>
      </c>
      <c r="AU32" s="74">
        <f t="shared" si="36"/>
        <v>-408.12500000001455</v>
      </c>
      <c r="AV32" s="74">
        <f t="shared" si="20"/>
        <v>547600</v>
      </c>
      <c r="AW32" s="74" t="str">
        <f t="shared" si="37"/>
        <v/>
      </c>
      <c r="AX32" s="74" t="str">
        <f t="shared" si="38"/>
        <v/>
      </c>
      <c r="AY32" s="85" t="str">
        <f t="shared" si="39"/>
        <v/>
      </c>
      <c r="BA32">
        <f t="shared" si="21"/>
        <v>38000</v>
      </c>
      <c r="BB32">
        <f t="shared" si="40"/>
        <v>2000</v>
      </c>
      <c r="BC32">
        <f t="shared" si="41"/>
        <v>0</v>
      </c>
      <c r="BD32" s="7"/>
      <c r="BE32" s="65"/>
    </row>
    <row r="33" spans="2:57" x14ac:dyDescent="0.25">
      <c r="B33" s="68">
        <f t="shared" si="44"/>
        <v>500000</v>
      </c>
      <c r="C33" s="68">
        <f t="shared" si="44"/>
        <v>40000</v>
      </c>
      <c r="D33" s="68">
        <f t="shared" si="44"/>
        <v>100000</v>
      </c>
      <c r="E33" s="68"/>
      <c r="F33" s="68">
        <f t="shared" si="43"/>
        <v>39000</v>
      </c>
      <c r="G33" s="68">
        <f t="shared" si="22"/>
        <v>1000</v>
      </c>
      <c r="H33" s="68" t="str">
        <f t="shared" si="0"/>
        <v>laske</v>
      </c>
      <c r="I33" s="68"/>
      <c r="J33" s="68">
        <f t="shared" si="1"/>
        <v>61000</v>
      </c>
      <c r="K33" s="69">
        <f t="shared" si="2"/>
        <v>12200</v>
      </c>
      <c r="L33" s="68">
        <f t="shared" si="23"/>
        <v>548800</v>
      </c>
      <c r="M33" s="68"/>
      <c r="N33" s="68">
        <f t="shared" si="3"/>
        <v>44880</v>
      </c>
      <c r="O33" s="68">
        <f t="shared" si="4"/>
        <v>1000</v>
      </c>
      <c r="P33" s="69">
        <f t="shared" si="5"/>
        <v>75</v>
      </c>
      <c r="Q33" s="7">
        <f t="shared" si="6"/>
        <v>7.4999999999999997E-2</v>
      </c>
      <c r="R33" s="7">
        <f t="shared" si="7"/>
        <v>7.4999999999999997E-2</v>
      </c>
      <c r="S33" s="7">
        <f t="shared" si="8"/>
        <v>0.26</v>
      </c>
      <c r="T33" s="68"/>
      <c r="U33" s="68">
        <f t="shared" si="9"/>
        <v>0</v>
      </c>
      <c r="V33" s="68">
        <f t="shared" si="10"/>
        <v>0</v>
      </c>
      <c r="W33" s="68"/>
      <c r="X33" s="68">
        <f t="shared" si="11"/>
        <v>39000</v>
      </c>
      <c r="Y33" s="69">
        <f t="shared" si="12"/>
        <v>5466.5790410000009</v>
      </c>
      <c r="Z33" s="7">
        <f t="shared" si="13"/>
        <v>0.14016869335897439</v>
      </c>
      <c r="AA33" s="7">
        <f t="shared" si="14"/>
        <v>0.3755</v>
      </c>
      <c r="AB33" s="68"/>
      <c r="AC33" s="71">
        <f t="shared" si="24"/>
        <v>17741.579041000001</v>
      </c>
      <c r="AD33" s="68">
        <f t="shared" si="25"/>
        <v>508.625</v>
      </c>
      <c r="AE33" s="68"/>
      <c r="AF33" s="72">
        <f t="shared" si="15"/>
        <v>34458.420958999995</v>
      </c>
      <c r="AG33" s="59">
        <f t="shared" si="26"/>
        <v>0.13853947602500002</v>
      </c>
      <c r="AH33" s="73">
        <f t="shared" si="27"/>
        <v>75</v>
      </c>
      <c r="AI33" s="61">
        <f t="shared" si="16"/>
        <v>0.26</v>
      </c>
      <c r="AJ33" s="62">
        <f t="shared" si="28"/>
        <v>2.5000000000000001E-2</v>
      </c>
      <c r="AK33" s="73">
        <f t="shared" si="17"/>
        <v>5466.5790410000009</v>
      </c>
      <c r="AL33" s="61">
        <f t="shared" si="18"/>
        <v>0.14016869335897439</v>
      </c>
      <c r="AM33" s="63">
        <f t="shared" si="29"/>
        <v>0.97499999999999998</v>
      </c>
      <c r="AN33" s="73">
        <f t="shared" si="30"/>
        <v>0</v>
      </c>
      <c r="AO33" s="61">
        <f t="shared" si="19"/>
        <v>0</v>
      </c>
      <c r="AP33" s="62">
        <f t="shared" si="31"/>
        <v>0</v>
      </c>
      <c r="AQ33" s="61">
        <f t="shared" si="32"/>
        <v>1</v>
      </c>
      <c r="AR33" s="59">
        <f t="shared" si="33"/>
        <v>0.14316447602500004</v>
      </c>
      <c r="AS33" s="72">
        <f t="shared" si="34"/>
        <v>47800</v>
      </c>
      <c r="AT33" s="74">
        <f t="shared" si="35"/>
        <v>82258.420958999995</v>
      </c>
      <c r="AU33" s="74">
        <f t="shared" si="36"/>
        <v>-508.62500000001455</v>
      </c>
      <c r="AV33" s="74">
        <f t="shared" si="20"/>
        <v>547800</v>
      </c>
      <c r="AW33" s="74" t="str">
        <f t="shared" si="37"/>
        <v/>
      </c>
      <c r="AX33" s="74" t="str">
        <f t="shared" si="38"/>
        <v/>
      </c>
      <c r="AY33" s="85" t="str">
        <f t="shared" si="39"/>
        <v/>
      </c>
      <c r="BA33">
        <f t="shared" si="21"/>
        <v>39000</v>
      </c>
      <c r="BB33">
        <f t="shared" si="40"/>
        <v>1000</v>
      </c>
      <c r="BC33">
        <f t="shared" si="41"/>
        <v>0</v>
      </c>
      <c r="BD33" s="7"/>
      <c r="BE33" s="65"/>
    </row>
    <row r="34" spans="2:57" x14ac:dyDescent="0.25">
      <c r="B34" s="68">
        <f t="shared" si="44"/>
        <v>500000</v>
      </c>
      <c r="C34" s="68">
        <f t="shared" si="44"/>
        <v>40000</v>
      </c>
      <c r="D34" s="68">
        <f t="shared" si="44"/>
        <v>100000</v>
      </c>
      <c r="E34" s="68"/>
      <c r="F34" s="68">
        <f t="shared" si="43"/>
        <v>40000</v>
      </c>
      <c r="G34" s="68">
        <f t="shared" si="22"/>
        <v>0</v>
      </c>
      <c r="H34" s="68" t="str">
        <f t="shared" si="0"/>
        <v>laske</v>
      </c>
      <c r="I34" s="68"/>
      <c r="J34" s="68">
        <f t="shared" si="1"/>
        <v>60000</v>
      </c>
      <c r="K34" s="69">
        <f t="shared" si="2"/>
        <v>12000</v>
      </c>
      <c r="L34" s="68">
        <f t="shared" si="23"/>
        <v>548000</v>
      </c>
      <c r="M34" s="68"/>
      <c r="N34" s="68">
        <f t="shared" si="3"/>
        <v>44800</v>
      </c>
      <c r="O34" s="68">
        <f t="shared" si="4"/>
        <v>0</v>
      </c>
      <c r="P34" s="69">
        <f t="shared" si="5"/>
        <v>0</v>
      </c>
      <c r="Q34" s="7">
        <f t="shared" si="6"/>
        <v>0</v>
      </c>
      <c r="R34" s="7">
        <f t="shared" si="7"/>
        <v>0</v>
      </c>
      <c r="S34" s="7">
        <f t="shared" si="8"/>
        <v>0.2</v>
      </c>
      <c r="T34" s="68"/>
      <c r="U34" s="68">
        <f t="shared" si="9"/>
        <v>0</v>
      </c>
      <c r="V34" s="68">
        <f t="shared" si="10"/>
        <v>0</v>
      </c>
      <c r="W34" s="68"/>
      <c r="X34" s="68">
        <f t="shared" si="11"/>
        <v>40000</v>
      </c>
      <c r="Y34" s="69">
        <f t="shared" si="12"/>
        <v>5842.0790410000009</v>
      </c>
      <c r="Z34" s="7">
        <f t="shared" si="13"/>
        <v>0.14605197602500003</v>
      </c>
      <c r="AA34" s="7">
        <f t="shared" si="14"/>
        <v>0.3755</v>
      </c>
      <c r="AB34" s="68"/>
      <c r="AC34" s="71">
        <f t="shared" si="24"/>
        <v>17842.079041000001</v>
      </c>
      <c r="AD34" s="68">
        <f t="shared" si="25"/>
        <v>609.125</v>
      </c>
      <c r="AE34" s="68"/>
      <c r="AF34" s="72">
        <f t="shared" si="15"/>
        <v>34157.920958999995</v>
      </c>
      <c r="AG34" s="59">
        <f t="shared" si="26"/>
        <v>0.14605197602500003</v>
      </c>
      <c r="AH34" s="73">
        <f t="shared" si="27"/>
        <v>0</v>
      </c>
      <c r="AI34" s="61">
        <f t="shared" si="16"/>
        <v>0.2</v>
      </c>
      <c r="AJ34" s="62">
        <f t="shared" si="28"/>
        <v>0</v>
      </c>
      <c r="AK34" s="73">
        <f t="shared" si="17"/>
        <v>5842.0790410000009</v>
      </c>
      <c r="AL34" s="61">
        <f t="shared" si="18"/>
        <v>0.14605197602500003</v>
      </c>
      <c r="AM34" s="63">
        <f t="shared" si="29"/>
        <v>1</v>
      </c>
      <c r="AN34" s="73">
        <f t="shared" si="30"/>
        <v>0</v>
      </c>
      <c r="AO34" s="61">
        <f t="shared" si="19"/>
        <v>0</v>
      </c>
      <c r="AP34" s="62">
        <f t="shared" si="31"/>
        <v>0</v>
      </c>
      <c r="AQ34" s="61">
        <f t="shared" si="32"/>
        <v>1</v>
      </c>
      <c r="AR34" s="59">
        <f t="shared" si="33"/>
        <v>0.14605197602500003</v>
      </c>
      <c r="AS34" s="72">
        <f t="shared" si="34"/>
        <v>48000</v>
      </c>
      <c r="AT34" s="74">
        <f t="shared" si="35"/>
        <v>82157.920958999995</v>
      </c>
      <c r="AU34" s="74">
        <f t="shared" si="36"/>
        <v>-609.12500000001455</v>
      </c>
      <c r="AV34" s="74">
        <f t="shared" si="20"/>
        <v>548000</v>
      </c>
      <c r="AW34" s="74" t="str">
        <f t="shared" si="37"/>
        <v/>
      </c>
      <c r="AX34" s="74" t="str">
        <f t="shared" si="38"/>
        <v/>
      </c>
      <c r="AY34" s="85" t="str">
        <f t="shared" si="39"/>
        <v/>
      </c>
      <c r="BA34">
        <f t="shared" si="21"/>
        <v>40000</v>
      </c>
      <c r="BB34">
        <f t="shared" si="40"/>
        <v>0</v>
      </c>
      <c r="BC34">
        <f t="shared" si="41"/>
        <v>0</v>
      </c>
      <c r="BD34" s="7"/>
      <c r="BE34" s="65"/>
    </row>
    <row r="35" spans="2:57" x14ac:dyDescent="0.25">
      <c r="B35" s="68">
        <f t="shared" si="44"/>
        <v>500000</v>
      </c>
      <c r="C35" s="68">
        <f t="shared" si="44"/>
        <v>40000</v>
      </c>
      <c r="D35" s="68">
        <f t="shared" si="44"/>
        <v>100000</v>
      </c>
      <c r="E35" s="68"/>
      <c r="F35" s="68">
        <f t="shared" si="43"/>
        <v>0</v>
      </c>
      <c r="G35" s="68">
        <f t="shared" si="22"/>
        <v>0</v>
      </c>
      <c r="H35" s="68" t="str">
        <f t="shared" si="0"/>
        <v/>
      </c>
      <c r="I35" s="68"/>
      <c r="J35" s="68">
        <f t="shared" si="1"/>
        <v>100000</v>
      </c>
      <c r="K35" s="69">
        <f t="shared" si="2"/>
        <v>20000</v>
      </c>
      <c r="L35" s="68">
        <f t="shared" si="23"/>
        <v>580000</v>
      </c>
      <c r="M35" s="68"/>
      <c r="N35" s="68">
        <f t="shared" si="3"/>
        <v>48000</v>
      </c>
      <c r="O35" s="68">
        <f t="shared" si="4"/>
        <v>0</v>
      </c>
      <c r="P35" s="69">
        <f t="shared" si="5"/>
        <v>0</v>
      </c>
      <c r="Q35" s="7">
        <f t="shared" si="6"/>
        <v>0</v>
      </c>
      <c r="R35" s="7">
        <f t="shared" si="7"/>
        <v>0</v>
      </c>
      <c r="S35" s="7">
        <f t="shared" si="8"/>
        <v>0.2</v>
      </c>
      <c r="T35" s="68"/>
      <c r="U35" s="68">
        <f t="shared" si="9"/>
        <v>0</v>
      </c>
      <c r="V35" s="68">
        <f t="shared" si="10"/>
        <v>0</v>
      </c>
      <c r="W35" s="68"/>
      <c r="X35" s="68">
        <f t="shared" si="11"/>
        <v>0</v>
      </c>
      <c r="Y35" s="69">
        <f t="shared" si="12"/>
        <v>0</v>
      </c>
      <c r="Z35" s="7">
        <f t="shared" si="13"/>
        <v>0</v>
      </c>
      <c r="AA35" s="7">
        <f t="shared" si="14"/>
        <v>0</v>
      </c>
      <c r="AB35" s="68"/>
      <c r="AC35" s="71" t="str">
        <f t="shared" si="24"/>
        <v/>
      </c>
      <c r="AD35" s="68" t="str">
        <f t="shared" si="25"/>
        <v/>
      </c>
      <c r="AE35" s="68"/>
      <c r="AF35" s="72" t="str">
        <f t="shared" si="15"/>
        <v/>
      </c>
      <c r="AG35" s="59" t="str">
        <f t="shared" si="26"/>
        <v/>
      </c>
      <c r="AH35" s="73" t="str">
        <f t="shared" si="27"/>
        <v/>
      </c>
      <c r="AI35" s="61" t="str">
        <f t="shared" si="16"/>
        <v/>
      </c>
      <c r="AJ35" s="62" t="str">
        <f t="shared" si="28"/>
        <v/>
      </c>
      <c r="AK35" s="73" t="str">
        <f t="shared" si="17"/>
        <v/>
      </c>
      <c r="AL35" s="61" t="str">
        <f t="shared" si="18"/>
        <v/>
      </c>
      <c r="AM35" s="63" t="str">
        <f t="shared" si="29"/>
        <v/>
      </c>
      <c r="AN35" s="73" t="str">
        <f t="shared" si="30"/>
        <v/>
      </c>
      <c r="AO35" s="61">
        <f t="shared" si="19"/>
        <v>0</v>
      </c>
      <c r="AP35" s="62" t="str">
        <f t="shared" si="31"/>
        <v/>
      </c>
      <c r="AQ35" s="61" t="str">
        <f t="shared" si="32"/>
        <v/>
      </c>
      <c r="AR35" s="59" t="str">
        <f t="shared" si="33"/>
        <v/>
      </c>
      <c r="AS35" s="72" t="str">
        <f t="shared" si="34"/>
        <v/>
      </c>
      <c r="AT35" s="74" t="str">
        <f t="shared" si="35"/>
        <v/>
      </c>
      <c r="AU35" s="74" t="str">
        <f t="shared" si="36"/>
        <v/>
      </c>
      <c r="AV35" s="74" t="str">
        <f t="shared" si="20"/>
        <v/>
      </c>
      <c r="AW35" s="74" t="str">
        <f t="shared" si="37"/>
        <v/>
      </c>
      <c r="AX35" s="74" t="str">
        <f t="shared" si="38"/>
        <v/>
      </c>
      <c r="AY35" s="85" t="str">
        <f t="shared" si="39"/>
        <v/>
      </c>
      <c r="BA35">
        <f t="shared" si="21"/>
        <v>0</v>
      </c>
      <c r="BB35">
        <f t="shared" si="40"/>
        <v>0</v>
      </c>
      <c r="BC35">
        <f t="shared" si="41"/>
        <v>0</v>
      </c>
      <c r="BD35" s="7"/>
      <c r="BE35" s="65"/>
    </row>
    <row r="36" spans="2:57" x14ac:dyDescent="0.25">
      <c r="B36" s="68">
        <f t="shared" si="44"/>
        <v>500000</v>
      </c>
      <c r="C36" s="68">
        <f t="shared" si="44"/>
        <v>40000</v>
      </c>
      <c r="D36" s="68">
        <f t="shared" si="44"/>
        <v>100000</v>
      </c>
      <c r="E36" s="68"/>
      <c r="F36" s="68">
        <f t="shared" si="43"/>
        <v>0</v>
      </c>
      <c r="G36" s="68">
        <f t="shared" si="22"/>
        <v>0</v>
      </c>
      <c r="H36" s="68" t="str">
        <f t="shared" si="0"/>
        <v/>
      </c>
      <c r="I36" s="68"/>
      <c r="J36" s="68">
        <f t="shared" si="1"/>
        <v>100000</v>
      </c>
      <c r="K36" s="69">
        <f t="shared" si="2"/>
        <v>20000</v>
      </c>
      <c r="L36" s="68">
        <f t="shared" si="23"/>
        <v>580000</v>
      </c>
      <c r="M36" s="68"/>
      <c r="N36" s="68">
        <f t="shared" si="3"/>
        <v>48000</v>
      </c>
      <c r="O36" s="68">
        <f t="shared" si="4"/>
        <v>0</v>
      </c>
      <c r="P36" s="69">
        <f t="shared" si="5"/>
        <v>0</v>
      </c>
      <c r="Q36" s="7">
        <f t="shared" si="6"/>
        <v>0</v>
      </c>
      <c r="R36" s="7">
        <f t="shared" si="7"/>
        <v>0</v>
      </c>
      <c r="S36" s="7">
        <f t="shared" si="8"/>
        <v>0.2</v>
      </c>
      <c r="T36" s="68"/>
      <c r="U36" s="68">
        <f t="shared" si="9"/>
        <v>0</v>
      </c>
      <c r="V36" s="68">
        <f t="shared" si="10"/>
        <v>0</v>
      </c>
      <c r="W36" s="68"/>
      <c r="X36" s="68">
        <f t="shared" si="11"/>
        <v>0</v>
      </c>
      <c r="Y36" s="69">
        <f t="shared" si="12"/>
        <v>0</v>
      </c>
      <c r="Z36" s="7">
        <f t="shared" si="13"/>
        <v>0</v>
      </c>
      <c r="AA36" s="7">
        <f t="shared" si="14"/>
        <v>0</v>
      </c>
      <c r="AB36" s="68"/>
      <c r="AC36" s="71" t="str">
        <f t="shared" si="24"/>
        <v/>
      </c>
      <c r="AD36" s="68" t="str">
        <f t="shared" si="25"/>
        <v/>
      </c>
      <c r="AE36" s="68"/>
      <c r="AF36" s="72" t="str">
        <f t="shared" si="15"/>
        <v/>
      </c>
      <c r="AG36" s="59" t="str">
        <f t="shared" si="26"/>
        <v/>
      </c>
      <c r="AH36" s="73" t="str">
        <f t="shared" si="27"/>
        <v/>
      </c>
      <c r="AI36" s="61" t="str">
        <f t="shared" si="16"/>
        <v/>
      </c>
      <c r="AJ36" s="62" t="str">
        <f t="shared" si="28"/>
        <v/>
      </c>
      <c r="AK36" s="73" t="str">
        <f t="shared" si="17"/>
        <v/>
      </c>
      <c r="AL36" s="61" t="str">
        <f t="shared" si="18"/>
        <v/>
      </c>
      <c r="AM36" s="63" t="str">
        <f t="shared" si="29"/>
        <v/>
      </c>
      <c r="AN36" s="73" t="str">
        <f t="shared" si="30"/>
        <v/>
      </c>
      <c r="AO36" s="61">
        <f t="shared" si="19"/>
        <v>0</v>
      </c>
      <c r="AP36" s="62" t="str">
        <f t="shared" si="31"/>
        <v/>
      </c>
      <c r="AQ36" s="61" t="str">
        <f t="shared" si="32"/>
        <v/>
      </c>
      <c r="AR36" s="59" t="str">
        <f t="shared" si="33"/>
        <v/>
      </c>
      <c r="AS36" s="72" t="str">
        <f t="shared" si="34"/>
        <v/>
      </c>
      <c r="AT36" s="74" t="str">
        <f t="shared" si="35"/>
        <v/>
      </c>
      <c r="AU36" s="74" t="str">
        <f t="shared" si="36"/>
        <v/>
      </c>
      <c r="AV36" s="74" t="str">
        <f t="shared" si="20"/>
        <v/>
      </c>
      <c r="AW36" s="74" t="str">
        <f t="shared" si="37"/>
        <v/>
      </c>
      <c r="AX36" s="74" t="str">
        <f t="shared" si="38"/>
        <v/>
      </c>
      <c r="AY36" s="85" t="str">
        <f t="shared" si="39"/>
        <v/>
      </c>
      <c r="BA36">
        <f t="shared" si="21"/>
        <v>0</v>
      </c>
      <c r="BB36">
        <f t="shared" si="40"/>
        <v>0</v>
      </c>
      <c r="BC36">
        <f t="shared" si="41"/>
        <v>0</v>
      </c>
      <c r="BD36" s="7"/>
      <c r="BE36" s="65"/>
    </row>
    <row r="37" spans="2:57" x14ac:dyDescent="0.25">
      <c r="B37" s="68">
        <f t="shared" si="44"/>
        <v>500000</v>
      </c>
      <c r="C37" s="68">
        <f t="shared" si="44"/>
        <v>40000</v>
      </c>
      <c r="D37" s="68">
        <f t="shared" si="44"/>
        <v>100000</v>
      </c>
      <c r="E37" s="68"/>
      <c r="F37" s="68">
        <f t="shared" si="43"/>
        <v>0</v>
      </c>
      <c r="G37" s="68">
        <f t="shared" si="22"/>
        <v>0</v>
      </c>
      <c r="H37" s="68" t="str">
        <f t="shared" si="0"/>
        <v/>
      </c>
      <c r="I37" s="68"/>
      <c r="J37" s="68">
        <f t="shared" si="1"/>
        <v>100000</v>
      </c>
      <c r="K37" s="69">
        <f t="shared" si="2"/>
        <v>20000</v>
      </c>
      <c r="L37" s="68">
        <f t="shared" si="23"/>
        <v>580000</v>
      </c>
      <c r="M37" s="68"/>
      <c r="N37" s="68">
        <f t="shared" si="3"/>
        <v>48000</v>
      </c>
      <c r="O37" s="68">
        <f t="shared" si="4"/>
        <v>0</v>
      </c>
      <c r="P37" s="69">
        <f t="shared" si="5"/>
        <v>0</v>
      </c>
      <c r="Q37" s="7">
        <f t="shared" si="6"/>
        <v>0</v>
      </c>
      <c r="R37" s="7">
        <f t="shared" si="7"/>
        <v>0</v>
      </c>
      <c r="S37" s="7">
        <f t="shared" si="8"/>
        <v>0.2</v>
      </c>
      <c r="T37" s="68"/>
      <c r="U37" s="68">
        <f t="shared" si="9"/>
        <v>0</v>
      </c>
      <c r="V37" s="68">
        <f t="shared" si="10"/>
        <v>0</v>
      </c>
      <c r="W37" s="68"/>
      <c r="X37" s="68">
        <f t="shared" si="11"/>
        <v>0</v>
      </c>
      <c r="Y37" s="69">
        <f t="shared" si="12"/>
        <v>0</v>
      </c>
      <c r="Z37" s="7">
        <f t="shared" si="13"/>
        <v>0</v>
      </c>
      <c r="AA37" s="7">
        <f t="shared" si="14"/>
        <v>0</v>
      </c>
      <c r="AB37" s="68"/>
      <c r="AC37" s="71" t="str">
        <f t="shared" si="24"/>
        <v/>
      </c>
      <c r="AD37" s="68" t="str">
        <f t="shared" si="25"/>
        <v/>
      </c>
      <c r="AE37" s="68"/>
      <c r="AF37" s="72" t="str">
        <f t="shared" si="15"/>
        <v/>
      </c>
      <c r="AG37" s="59" t="str">
        <f t="shared" si="26"/>
        <v/>
      </c>
      <c r="AH37" s="73" t="str">
        <f t="shared" si="27"/>
        <v/>
      </c>
      <c r="AI37" s="61" t="str">
        <f t="shared" si="16"/>
        <v/>
      </c>
      <c r="AJ37" s="62" t="str">
        <f t="shared" si="28"/>
        <v/>
      </c>
      <c r="AK37" s="73" t="str">
        <f t="shared" si="17"/>
        <v/>
      </c>
      <c r="AL37" s="61" t="str">
        <f t="shared" si="18"/>
        <v/>
      </c>
      <c r="AM37" s="63" t="str">
        <f t="shared" si="29"/>
        <v/>
      </c>
      <c r="AN37" s="73" t="str">
        <f t="shared" si="30"/>
        <v/>
      </c>
      <c r="AO37" s="61">
        <f t="shared" si="19"/>
        <v>0</v>
      </c>
      <c r="AP37" s="62" t="str">
        <f t="shared" si="31"/>
        <v/>
      </c>
      <c r="AQ37" s="61" t="str">
        <f t="shared" si="32"/>
        <v/>
      </c>
      <c r="AR37" s="59" t="str">
        <f t="shared" si="33"/>
        <v/>
      </c>
      <c r="AS37" s="72" t="str">
        <f t="shared" si="34"/>
        <v/>
      </c>
      <c r="AT37" s="74" t="str">
        <f t="shared" si="35"/>
        <v/>
      </c>
      <c r="AU37" s="74" t="str">
        <f t="shared" si="36"/>
        <v/>
      </c>
      <c r="AV37" s="74" t="str">
        <f t="shared" si="20"/>
        <v/>
      </c>
      <c r="AW37" s="74" t="str">
        <f t="shared" si="37"/>
        <v/>
      </c>
      <c r="AX37" s="74" t="str">
        <f t="shared" si="38"/>
        <v/>
      </c>
      <c r="AY37" s="85" t="str">
        <f t="shared" si="39"/>
        <v/>
      </c>
      <c r="BA37">
        <f t="shared" si="21"/>
        <v>0</v>
      </c>
      <c r="BB37">
        <f t="shared" si="40"/>
        <v>0</v>
      </c>
      <c r="BC37">
        <f t="shared" si="41"/>
        <v>0</v>
      </c>
      <c r="BD37" s="7"/>
      <c r="BE37" s="65"/>
    </row>
    <row r="38" spans="2:57" x14ac:dyDescent="0.25">
      <c r="B38" s="68">
        <f t="shared" si="44"/>
        <v>500000</v>
      </c>
      <c r="C38" s="68">
        <f t="shared" si="44"/>
        <v>40000</v>
      </c>
      <c r="D38" s="68">
        <f t="shared" si="44"/>
        <v>100000</v>
      </c>
      <c r="E38" s="68"/>
      <c r="F38" s="68">
        <f t="shared" si="43"/>
        <v>0</v>
      </c>
      <c r="G38" s="68">
        <f t="shared" si="22"/>
        <v>0</v>
      </c>
      <c r="H38" s="68" t="str">
        <f t="shared" si="0"/>
        <v/>
      </c>
      <c r="I38" s="68"/>
      <c r="J38" s="68">
        <f t="shared" si="1"/>
        <v>100000</v>
      </c>
      <c r="K38" s="69">
        <f t="shared" si="2"/>
        <v>20000</v>
      </c>
      <c r="L38" s="68">
        <f t="shared" si="23"/>
        <v>580000</v>
      </c>
      <c r="M38" s="68"/>
      <c r="N38" s="68">
        <f t="shared" si="3"/>
        <v>48000</v>
      </c>
      <c r="O38" s="68">
        <f t="shared" si="4"/>
        <v>0</v>
      </c>
      <c r="P38" s="69">
        <f t="shared" si="5"/>
        <v>0</v>
      </c>
      <c r="Q38" s="7">
        <f t="shared" si="6"/>
        <v>0</v>
      </c>
      <c r="R38" s="7">
        <f t="shared" si="7"/>
        <v>0</v>
      </c>
      <c r="S38" s="7">
        <f t="shared" si="8"/>
        <v>0.2</v>
      </c>
      <c r="T38" s="68"/>
      <c r="U38" s="68">
        <f t="shared" si="9"/>
        <v>0</v>
      </c>
      <c r="V38" s="68">
        <f t="shared" si="10"/>
        <v>0</v>
      </c>
      <c r="W38" s="68"/>
      <c r="X38" s="68">
        <f t="shared" si="11"/>
        <v>0</v>
      </c>
      <c r="Y38" s="69">
        <f t="shared" si="12"/>
        <v>0</v>
      </c>
      <c r="Z38" s="7">
        <f t="shared" si="13"/>
        <v>0</v>
      </c>
      <c r="AA38" s="7">
        <f t="shared" si="14"/>
        <v>0</v>
      </c>
      <c r="AB38" s="68"/>
      <c r="AC38" s="71" t="str">
        <f t="shared" si="24"/>
        <v/>
      </c>
      <c r="AD38" s="68" t="str">
        <f t="shared" si="25"/>
        <v/>
      </c>
      <c r="AE38" s="68"/>
      <c r="AF38" s="72" t="str">
        <f t="shared" si="15"/>
        <v/>
      </c>
      <c r="AG38" s="59" t="str">
        <f t="shared" si="26"/>
        <v/>
      </c>
      <c r="AH38" s="73" t="str">
        <f t="shared" si="27"/>
        <v/>
      </c>
      <c r="AI38" s="61" t="str">
        <f t="shared" si="16"/>
        <v/>
      </c>
      <c r="AJ38" s="62" t="str">
        <f t="shared" si="28"/>
        <v/>
      </c>
      <c r="AK38" s="73" t="str">
        <f t="shared" si="17"/>
        <v/>
      </c>
      <c r="AL38" s="61" t="str">
        <f t="shared" si="18"/>
        <v/>
      </c>
      <c r="AM38" s="63" t="str">
        <f t="shared" si="29"/>
        <v/>
      </c>
      <c r="AN38" s="73" t="str">
        <f t="shared" si="30"/>
        <v/>
      </c>
      <c r="AO38" s="61">
        <f t="shared" si="19"/>
        <v>0</v>
      </c>
      <c r="AP38" s="62" t="str">
        <f t="shared" si="31"/>
        <v/>
      </c>
      <c r="AQ38" s="61" t="str">
        <f t="shared" si="32"/>
        <v/>
      </c>
      <c r="AR38" s="59" t="str">
        <f t="shared" si="33"/>
        <v/>
      </c>
      <c r="AS38" s="72" t="str">
        <f t="shared" si="34"/>
        <v/>
      </c>
      <c r="AT38" s="74" t="str">
        <f t="shared" si="35"/>
        <v/>
      </c>
      <c r="AU38" s="74" t="str">
        <f t="shared" si="36"/>
        <v/>
      </c>
      <c r="AV38" s="74" t="str">
        <f t="shared" si="20"/>
        <v/>
      </c>
      <c r="AW38" s="74" t="str">
        <f t="shared" si="37"/>
        <v/>
      </c>
      <c r="AX38" s="74" t="str">
        <f t="shared" si="38"/>
        <v/>
      </c>
      <c r="AY38" s="85" t="str">
        <f t="shared" si="39"/>
        <v/>
      </c>
      <c r="BA38">
        <f t="shared" si="21"/>
        <v>0</v>
      </c>
      <c r="BB38">
        <f t="shared" si="40"/>
        <v>0</v>
      </c>
      <c r="BC38">
        <f t="shared" si="41"/>
        <v>0</v>
      </c>
      <c r="BD38" s="7"/>
      <c r="BE38" s="65"/>
    </row>
    <row r="39" spans="2:57" x14ac:dyDescent="0.25">
      <c r="B39" s="68">
        <f t="shared" si="44"/>
        <v>500000</v>
      </c>
      <c r="C39" s="68">
        <f t="shared" si="44"/>
        <v>40000</v>
      </c>
      <c r="D39" s="68">
        <f t="shared" si="44"/>
        <v>100000</v>
      </c>
      <c r="E39" s="68"/>
      <c r="F39" s="68">
        <f t="shared" si="43"/>
        <v>0</v>
      </c>
      <c r="G39" s="68">
        <f t="shared" si="22"/>
        <v>0</v>
      </c>
      <c r="H39" s="68" t="str">
        <f t="shared" si="0"/>
        <v/>
      </c>
      <c r="I39" s="68"/>
      <c r="J39" s="68">
        <f t="shared" si="1"/>
        <v>100000</v>
      </c>
      <c r="K39" s="69">
        <f t="shared" si="2"/>
        <v>20000</v>
      </c>
      <c r="L39" s="68">
        <f t="shared" si="23"/>
        <v>580000</v>
      </c>
      <c r="M39" s="68"/>
      <c r="N39" s="68">
        <f t="shared" si="3"/>
        <v>48000</v>
      </c>
      <c r="O39" s="68">
        <f t="shared" si="4"/>
        <v>0</v>
      </c>
      <c r="P39" s="69">
        <f t="shared" si="5"/>
        <v>0</v>
      </c>
      <c r="Q39" s="7">
        <f t="shared" si="6"/>
        <v>0</v>
      </c>
      <c r="R39" s="7">
        <f t="shared" si="7"/>
        <v>0</v>
      </c>
      <c r="S39" s="7">
        <f t="shared" si="8"/>
        <v>0.2</v>
      </c>
      <c r="T39" s="68"/>
      <c r="U39" s="68">
        <f t="shared" si="9"/>
        <v>0</v>
      </c>
      <c r="V39" s="68">
        <f t="shared" si="10"/>
        <v>0</v>
      </c>
      <c r="W39" s="68"/>
      <c r="X39" s="68">
        <f t="shared" si="11"/>
        <v>0</v>
      </c>
      <c r="Y39" s="69">
        <f t="shared" si="12"/>
        <v>0</v>
      </c>
      <c r="Z39" s="7">
        <f t="shared" si="13"/>
        <v>0</v>
      </c>
      <c r="AA39" s="7">
        <f t="shared" si="14"/>
        <v>0</v>
      </c>
      <c r="AB39" s="68"/>
      <c r="AC39" s="71" t="str">
        <f t="shared" si="24"/>
        <v/>
      </c>
      <c r="AD39" s="68" t="str">
        <f t="shared" si="25"/>
        <v/>
      </c>
      <c r="AE39" s="68"/>
      <c r="AF39" s="72" t="str">
        <f t="shared" si="15"/>
        <v/>
      </c>
      <c r="AG39" s="59" t="str">
        <f t="shared" si="26"/>
        <v/>
      </c>
      <c r="AH39" s="73" t="str">
        <f t="shared" si="27"/>
        <v/>
      </c>
      <c r="AI39" s="61" t="str">
        <f t="shared" si="16"/>
        <v/>
      </c>
      <c r="AJ39" s="62" t="str">
        <f t="shared" si="28"/>
        <v/>
      </c>
      <c r="AK39" s="73" t="str">
        <f t="shared" si="17"/>
        <v/>
      </c>
      <c r="AL39" s="61" t="str">
        <f t="shared" si="18"/>
        <v/>
      </c>
      <c r="AM39" s="63" t="str">
        <f t="shared" si="29"/>
        <v/>
      </c>
      <c r="AN39" s="73" t="str">
        <f t="shared" si="30"/>
        <v/>
      </c>
      <c r="AO39" s="61">
        <f t="shared" si="19"/>
        <v>0</v>
      </c>
      <c r="AP39" s="62" t="str">
        <f t="shared" si="31"/>
        <v/>
      </c>
      <c r="AQ39" s="61" t="str">
        <f t="shared" si="32"/>
        <v/>
      </c>
      <c r="AR39" s="59" t="str">
        <f t="shared" si="33"/>
        <v/>
      </c>
      <c r="AS39" s="72" t="str">
        <f t="shared" si="34"/>
        <v/>
      </c>
      <c r="AT39" s="74" t="str">
        <f t="shared" si="35"/>
        <v/>
      </c>
      <c r="AU39" s="74" t="str">
        <f t="shared" si="36"/>
        <v/>
      </c>
      <c r="AV39" s="74" t="str">
        <f t="shared" si="20"/>
        <v/>
      </c>
      <c r="AW39" s="74" t="str">
        <f t="shared" si="37"/>
        <v/>
      </c>
      <c r="AX39" s="74" t="str">
        <f t="shared" si="38"/>
        <v/>
      </c>
      <c r="AY39" s="85" t="str">
        <f t="shared" si="39"/>
        <v/>
      </c>
      <c r="BA39">
        <f t="shared" si="21"/>
        <v>0</v>
      </c>
      <c r="BB39">
        <f t="shared" si="40"/>
        <v>0</v>
      </c>
      <c r="BC39">
        <f t="shared" si="41"/>
        <v>0</v>
      </c>
      <c r="BD39" s="7"/>
      <c r="BE39" s="65"/>
    </row>
    <row r="40" spans="2:57" x14ac:dyDescent="0.25">
      <c r="B40" s="68">
        <f t="shared" si="44"/>
        <v>500000</v>
      </c>
      <c r="C40" s="68">
        <f t="shared" si="44"/>
        <v>40000</v>
      </c>
      <c r="D40" s="68">
        <f t="shared" si="44"/>
        <v>100000</v>
      </c>
      <c r="E40" s="68"/>
      <c r="F40" s="68">
        <f t="shared" si="43"/>
        <v>0</v>
      </c>
      <c r="G40" s="68">
        <f t="shared" si="22"/>
        <v>0</v>
      </c>
      <c r="H40" s="68" t="str">
        <f t="shared" si="0"/>
        <v/>
      </c>
      <c r="I40" s="68"/>
      <c r="J40" s="68">
        <f t="shared" si="1"/>
        <v>100000</v>
      </c>
      <c r="K40" s="69">
        <f t="shared" si="2"/>
        <v>20000</v>
      </c>
      <c r="L40" s="68">
        <f t="shared" si="23"/>
        <v>580000</v>
      </c>
      <c r="M40" s="68"/>
      <c r="N40" s="68">
        <f t="shared" si="3"/>
        <v>48000</v>
      </c>
      <c r="O40" s="68">
        <f t="shared" si="4"/>
        <v>0</v>
      </c>
      <c r="P40" s="69">
        <f t="shared" si="5"/>
        <v>0</v>
      </c>
      <c r="Q40" s="7">
        <f t="shared" si="6"/>
        <v>0</v>
      </c>
      <c r="R40" s="7">
        <f t="shared" si="7"/>
        <v>0</v>
      </c>
      <c r="S40" s="7">
        <f t="shared" si="8"/>
        <v>0.2</v>
      </c>
      <c r="T40" s="68"/>
      <c r="U40" s="68">
        <f t="shared" si="9"/>
        <v>0</v>
      </c>
      <c r="V40" s="68">
        <f t="shared" si="10"/>
        <v>0</v>
      </c>
      <c r="W40" s="68"/>
      <c r="X40" s="68">
        <f t="shared" si="11"/>
        <v>0</v>
      </c>
      <c r="Y40" s="69">
        <f t="shared" si="12"/>
        <v>0</v>
      </c>
      <c r="Z40" s="7">
        <f t="shared" si="13"/>
        <v>0</v>
      </c>
      <c r="AA40" s="7">
        <f t="shared" si="14"/>
        <v>0</v>
      </c>
      <c r="AB40" s="68"/>
      <c r="AC40" s="71" t="str">
        <f t="shared" si="24"/>
        <v/>
      </c>
      <c r="AD40" s="68" t="str">
        <f t="shared" si="25"/>
        <v/>
      </c>
      <c r="AE40" s="68"/>
      <c r="AF40" s="72" t="str">
        <f t="shared" si="15"/>
        <v/>
      </c>
      <c r="AG40" s="59" t="str">
        <f t="shared" si="26"/>
        <v/>
      </c>
      <c r="AH40" s="73" t="str">
        <f t="shared" si="27"/>
        <v/>
      </c>
      <c r="AI40" s="61" t="str">
        <f t="shared" si="16"/>
        <v/>
      </c>
      <c r="AJ40" s="62" t="str">
        <f t="shared" si="28"/>
        <v/>
      </c>
      <c r="AK40" s="73" t="str">
        <f t="shared" si="17"/>
        <v/>
      </c>
      <c r="AL40" s="61" t="str">
        <f t="shared" si="18"/>
        <v/>
      </c>
      <c r="AM40" s="63" t="str">
        <f t="shared" si="29"/>
        <v/>
      </c>
      <c r="AN40" s="73" t="str">
        <f t="shared" si="30"/>
        <v/>
      </c>
      <c r="AO40" s="61">
        <f t="shared" si="19"/>
        <v>0</v>
      </c>
      <c r="AP40" s="62" t="str">
        <f t="shared" si="31"/>
        <v/>
      </c>
      <c r="AQ40" s="61" t="str">
        <f t="shared" si="32"/>
        <v/>
      </c>
      <c r="AR40" s="59" t="str">
        <f t="shared" si="33"/>
        <v/>
      </c>
      <c r="AS40" s="72" t="str">
        <f t="shared" si="34"/>
        <v/>
      </c>
      <c r="AT40" s="74" t="str">
        <f t="shared" si="35"/>
        <v/>
      </c>
      <c r="AU40" s="74" t="str">
        <f t="shared" si="36"/>
        <v/>
      </c>
      <c r="AV40" s="74" t="str">
        <f t="shared" si="20"/>
        <v/>
      </c>
      <c r="AW40" s="74" t="str">
        <f t="shared" si="37"/>
        <v/>
      </c>
      <c r="AX40" s="74" t="str">
        <f t="shared" si="38"/>
        <v/>
      </c>
      <c r="AY40" s="85" t="str">
        <f t="shared" si="39"/>
        <v/>
      </c>
      <c r="BA40">
        <f t="shared" si="21"/>
        <v>0</v>
      </c>
      <c r="BB40">
        <f t="shared" si="40"/>
        <v>0</v>
      </c>
      <c r="BC40">
        <f t="shared" si="41"/>
        <v>0</v>
      </c>
      <c r="BD40" s="7"/>
      <c r="BE40" s="65"/>
    </row>
    <row r="41" spans="2:57" x14ac:dyDescent="0.25">
      <c r="B41" s="68">
        <f t="shared" si="44"/>
        <v>500000</v>
      </c>
      <c r="C41" s="68">
        <f t="shared" si="44"/>
        <v>40000</v>
      </c>
      <c r="D41" s="68">
        <f t="shared" si="44"/>
        <v>100000</v>
      </c>
      <c r="E41" s="68"/>
      <c r="F41" s="68">
        <f t="shared" si="43"/>
        <v>0</v>
      </c>
      <c r="G41" s="68">
        <f t="shared" si="22"/>
        <v>0</v>
      </c>
      <c r="H41" s="68" t="str">
        <f t="shared" si="0"/>
        <v/>
      </c>
      <c r="I41" s="68"/>
      <c r="J41" s="68">
        <f t="shared" si="1"/>
        <v>100000</v>
      </c>
      <c r="K41" s="69">
        <f t="shared" si="2"/>
        <v>20000</v>
      </c>
      <c r="L41" s="68">
        <f t="shared" si="23"/>
        <v>580000</v>
      </c>
      <c r="M41" s="68"/>
      <c r="N41" s="68">
        <f t="shared" si="3"/>
        <v>48000</v>
      </c>
      <c r="O41" s="68">
        <f t="shared" si="4"/>
        <v>0</v>
      </c>
      <c r="P41" s="69">
        <f t="shared" ref="P41:P72" si="45">VLOOKUP(O41,tulos_pot_osinko,14)</f>
        <v>0</v>
      </c>
      <c r="Q41" s="7">
        <f t="shared" ref="Q41:Q72" si="46">VLOOKUP(O41,tulos_pot_osinko,15)</f>
        <v>0</v>
      </c>
      <c r="R41" s="7">
        <f t="shared" si="7"/>
        <v>0</v>
      </c>
      <c r="S41" s="7">
        <f t="shared" si="8"/>
        <v>0.2</v>
      </c>
      <c r="T41" s="68"/>
      <c r="U41" s="68">
        <f t="shared" si="9"/>
        <v>0</v>
      </c>
      <c r="V41" s="68">
        <f t="shared" ref="V41:V72" si="47">U41*$V$5</f>
        <v>0</v>
      </c>
      <c r="W41" s="68"/>
      <c r="X41" s="68">
        <f t="shared" si="11"/>
        <v>0</v>
      </c>
      <c r="Y41" s="69">
        <f t="shared" ref="Y41:Y72" si="48">VLOOKUP(X41,tulos_ansiotulovero,3,1)</f>
        <v>0</v>
      </c>
      <c r="Z41" s="7">
        <f t="shared" si="13"/>
        <v>0</v>
      </c>
      <c r="AA41" s="7">
        <f t="shared" ref="AA41:AA72" si="49">VLOOKUP(X41,tulos_ansiotulovero,6,1)</f>
        <v>0</v>
      </c>
      <c r="AB41" s="68"/>
      <c r="AC41" s="71" t="str">
        <f t="shared" si="24"/>
        <v/>
      </c>
      <c r="AD41" s="68" t="str">
        <f t="shared" si="25"/>
        <v/>
      </c>
      <c r="AE41" s="68"/>
      <c r="AF41" s="72" t="str">
        <f t="shared" si="15"/>
        <v/>
      </c>
      <c r="AG41" s="59" t="str">
        <f t="shared" si="26"/>
        <v/>
      </c>
      <c r="AH41" s="73" t="str">
        <f t="shared" si="27"/>
        <v/>
      </c>
      <c r="AI41" s="61" t="str">
        <f t="shared" si="16"/>
        <v/>
      </c>
      <c r="AJ41" s="62" t="str">
        <f t="shared" si="28"/>
        <v/>
      </c>
      <c r="AK41" s="73" t="str">
        <f t="shared" si="17"/>
        <v/>
      </c>
      <c r="AL41" s="61" t="str">
        <f t="shared" si="18"/>
        <v/>
      </c>
      <c r="AM41" s="63" t="str">
        <f t="shared" si="29"/>
        <v/>
      </c>
      <c r="AN41" s="73" t="str">
        <f t="shared" si="30"/>
        <v/>
      </c>
      <c r="AO41" s="61">
        <f t="shared" si="19"/>
        <v>0</v>
      </c>
      <c r="AP41" s="62" t="str">
        <f t="shared" si="31"/>
        <v/>
      </c>
      <c r="AQ41" s="61" t="str">
        <f t="shared" si="32"/>
        <v/>
      </c>
      <c r="AR41" s="59" t="str">
        <f t="shared" si="33"/>
        <v/>
      </c>
      <c r="AS41" s="72" t="str">
        <f t="shared" si="34"/>
        <v/>
      </c>
      <c r="AT41" s="74" t="str">
        <f t="shared" si="35"/>
        <v/>
      </c>
      <c r="AU41" s="74" t="str">
        <f t="shared" si="36"/>
        <v/>
      </c>
      <c r="AV41" s="74" t="str">
        <f t="shared" si="20"/>
        <v/>
      </c>
      <c r="AW41" s="74" t="str">
        <f t="shared" si="37"/>
        <v/>
      </c>
      <c r="AX41" s="74" t="str">
        <f t="shared" si="38"/>
        <v/>
      </c>
      <c r="AY41" s="85" t="str">
        <f t="shared" si="39"/>
        <v/>
      </c>
      <c r="BA41">
        <f t="shared" ref="BA41:BA72" si="50">F41</f>
        <v>0</v>
      </c>
      <c r="BB41">
        <f t="shared" si="40"/>
        <v>0</v>
      </c>
      <c r="BC41">
        <f t="shared" si="41"/>
        <v>0</v>
      </c>
      <c r="BD41" s="7"/>
      <c r="BE41" s="65"/>
    </row>
    <row r="42" spans="2:57" x14ac:dyDescent="0.25">
      <c r="B42" s="68">
        <f t="shared" si="44"/>
        <v>500000</v>
      </c>
      <c r="C42" s="68">
        <f t="shared" si="44"/>
        <v>40000</v>
      </c>
      <c r="D42" s="68">
        <f t="shared" si="44"/>
        <v>100000</v>
      </c>
      <c r="E42" s="68"/>
      <c r="F42" s="68">
        <f t="shared" si="43"/>
        <v>0</v>
      </c>
      <c r="G42" s="68">
        <f t="shared" si="22"/>
        <v>0</v>
      </c>
      <c r="H42" s="68" t="str">
        <f t="shared" si="0"/>
        <v/>
      </c>
      <c r="I42" s="68"/>
      <c r="J42" s="68">
        <f t="shared" si="1"/>
        <v>100000</v>
      </c>
      <c r="K42" s="69">
        <f t="shared" si="2"/>
        <v>20000</v>
      </c>
      <c r="L42" s="68">
        <f t="shared" si="23"/>
        <v>580000</v>
      </c>
      <c r="M42" s="68"/>
      <c r="N42" s="68">
        <f t="shared" si="3"/>
        <v>48000</v>
      </c>
      <c r="O42" s="68">
        <f t="shared" si="4"/>
        <v>0</v>
      </c>
      <c r="P42" s="69">
        <f t="shared" si="45"/>
        <v>0</v>
      </c>
      <c r="Q42" s="7">
        <f t="shared" si="46"/>
        <v>0</v>
      </c>
      <c r="R42" s="7">
        <f t="shared" si="7"/>
        <v>0</v>
      </c>
      <c r="S42" s="7">
        <f t="shared" si="8"/>
        <v>0.2</v>
      </c>
      <c r="T42" s="68"/>
      <c r="U42" s="68">
        <f t="shared" si="9"/>
        <v>0</v>
      </c>
      <c r="V42" s="68">
        <f t="shared" si="47"/>
        <v>0</v>
      </c>
      <c r="W42" s="68"/>
      <c r="X42" s="68">
        <f t="shared" si="11"/>
        <v>0</v>
      </c>
      <c r="Y42" s="69">
        <f t="shared" si="48"/>
        <v>0</v>
      </c>
      <c r="Z42" s="7">
        <f t="shared" si="13"/>
        <v>0</v>
      </c>
      <c r="AA42" s="7">
        <f t="shared" si="49"/>
        <v>0</v>
      </c>
      <c r="AB42" s="68"/>
      <c r="AC42" s="71" t="str">
        <f t="shared" si="24"/>
        <v/>
      </c>
      <c r="AD42" s="68" t="str">
        <f t="shared" si="25"/>
        <v/>
      </c>
      <c r="AE42" s="68"/>
      <c r="AF42" s="72" t="str">
        <f t="shared" si="15"/>
        <v/>
      </c>
      <c r="AG42" s="59" t="str">
        <f t="shared" si="26"/>
        <v/>
      </c>
      <c r="AH42" s="73" t="str">
        <f t="shared" si="27"/>
        <v/>
      </c>
      <c r="AI42" s="61" t="str">
        <f t="shared" si="16"/>
        <v/>
      </c>
      <c r="AJ42" s="62" t="str">
        <f t="shared" si="28"/>
        <v/>
      </c>
      <c r="AK42" s="73" t="str">
        <f t="shared" si="17"/>
        <v/>
      </c>
      <c r="AL42" s="61" t="str">
        <f t="shared" si="18"/>
        <v/>
      </c>
      <c r="AM42" s="63" t="str">
        <f t="shared" si="29"/>
        <v/>
      </c>
      <c r="AN42" s="73" t="str">
        <f t="shared" si="30"/>
        <v/>
      </c>
      <c r="AO42" s="61">
        <f t="shared" si="19"/>
        <v>0</v>
      </c>
      <c r="AP42" s="62" t="str">
        <f t="shared" si="31"/>
        <v/>
      </c>
      <c r="AQ42" s="61" t="str">
        <f t="shared" si="32"/>
        <v/>
      </c>
      <c r="AR42" s="59" t="str">
        <f t="shared" si="33"/>
        <v/>
      </c>
      <c r="AS42" s="72" t="str">
        <f t="shared" si="34"/>
        <v/>
      </c>
      <c r="AT42" s="74" t="str">
        <f t="shared" si="35"/>
        <v/>
      </c>
      <c r="AU42" s="74" t="str">
        <f t="shared" si="36"/>
        <v/>
      </c>
      <c r="AV42" s="74" t="str">
        <f t="shared" si="20"/>
        <v/>
      </c>
      <c r="AW42" s="74" t="str">
        <f t="shared" si="37"/>
        <v/>
      </c>
      <c r="AX42" s="74" t="str">
        <f t="shared" si="38"/>
        <v/>
      </c>
      <c r="AY42" s="85" t="str">
        <f t="shared" si="39"/>
        <v/>
      </c>
      <c r="BA42">
        <f t="shared" si="50"/>
        <v>0</v>
      </c>
      <c r="BB42">
        <f t="shared" si="40"/>
        <v>0</v>
      </c>
      <c r="BC42">
        <f t="shared" si="41"/>
        <v>0</v>
      </c>
      <c r="BD42" s="7"/>
      <c r="BE42" s="65"/>
    </row>
    <row r="43" spans="2:57" x14ac:dyDescent="0.25">
      <c r="B43" s="68">
        <f t="shared" ref="B43:D58" si="51">B42</f>
        <v>500000</v>
      </c>
      <c r="C43" s="68">
        <f t="shared" si="51"/>
        <v>40000</v>
      </c>
      <c r="D43" s="68">
        <f t="shared" si="51"/>
        <v>100000</v>
      </c>
      <c r="E43" s="68"/>
      <c r="F43" s="68">
        <f t="shared" si="43"/>
        <v>0</v>
      </c>
      <c r="G43" s="68">
        <f t="shared" si="22"/>
        <v>0</v>
      </c>
      <c r="H43" s="68" t="str">
        <f t="shared" si="0"/>
        <v/>
      </c>
      <c r="I43" s="68"/>
      <c r="J43" s="68">
        <f t="shared" si="1"/>
        <v>100000</v>
      </c>
      <c r="K43" s="69">
        <f t="shared" si="2"/>
        <v>20000</v>
      </c>
      <c r="L43" s="68">
        <f t="shared" si="23"/>
        <v>580000</v>
      </c>
      <c r="M43" s="68"/>
      <c r="N43" s="68">
        <f t="shared" si="3"/>
        <v>48000</v>
      </c>
      <c r="O43" s="68">
        <f t="shared" si="4"/>
        <v>0</v>
      </c>
      <c r="P43" s="69">
        <f t="shared" si="45"/>
        <v>0</v>
      </c>
      <c r="Q43" s="7">
        <f t="shared" si="46"/>
        <v>0</v>
      </c>
      <c r="R43" s="7">
        <f t="shared" si="7"/>
        <v>0</v>
      </c>
      <c r="S43" s="7">
        <f t="shared" si="8"/>
        <v>0.2</v>
      </c>
      <c r="T43" s="68"/>
      <c r="U43" s="68">
        <f t="shared" si="9"/>
        <v>0</v>
      </c>
      <c r="V43" s="68">
        <f t="shared" si="47"/>
        <v>0</v>
      </c>
      <c r="W43" s="68"/>
      <c r="X43" s="68">
        <f t="shared" si="11"/>
        <v>0</v>
      </c>
      <c r="Y43" s="69">
        <f t="shared" si="48"/>
        <v>0</v>
      </c>
      <c r="Z43" s="7">
        <f t="shared" si="13"/>
        <v>0</v>
      </c>
      <c r="AA43" s="7">
        <f t="shared" si="49"/>
        <v>0</v>
      </c>
      <c r="AB43" s="68"/>
      <c r="AC43" s="71" t="str">
        <f t="shared" si="24"/>
        <v/>
      </c>
      <c r="AD43" s="68" t="str">
        <f t="shared" si="25"/>
        <v/>
      </c>
      <c r="AE43" s="68"/>
      <c r="AF43" s="72" t="str">
        <f t="shared" si="15"/>
        <v/>
      </c>
      <c r="AG43" s="59" t="str">
        <f t="shared" si="26"/>
        <v/>
      </c>
      <c r="AH43" s="73" t="str">
        <f t="shared" si="27"/>
        <v/>
      </c>
      <c r="AI43" s="61" t="str">
        <f t="shared" si="16"/>
        <v/>
      </c>
      <c r="AJ43" s="62" t="str">
        <f t="shared" si="28"/>
        <v/>
      </c>
      <c r="AK43" s="73" t="str">
        <f t="shared" si="17"/>
        <v/>
      </c>
      <c r="AL43" s="61" t="str">
        <f t="shared" si="18"/>
        <v/>
      </c>
      <c r="AM43" s="63" t="str">
        <f t="shared" si="29"/>
        <v/>
      </c>
      <c r="AN43" s="73" t="str">
        <f t="shared" si="30"/>
        <v/>
      </c>
      <c r="AO43" s="61">
        <f t="shared" si="19"/>
        <v>0</v>
      </c>
      <c r="AP43" s="62" t="str">
        <f t="shared" si="31"/>
        <v/>
      </c>
      <c r="AQ43" s="61" t="str">
        <f t="shared" si="32"/>
        <v/>
      </c>
      <c r="AR43" s="59" t="str">
        <f t="shared" si="33"/>
        <v/>
      </c>
      <c r="AS43" s="72" t="str">
        <f t="shared" si="34"/>
        <v/>
      </c>
      <c r="AT43" s="74" t="str">
        <f t="shared" si="35"/>
        <v/>
      </c>
      <c r="AU43" s="74" t="str">
        <f t="shared" si="36"/>
        <v/>
      </c>
      <c r="AV43" s="74" t="str">
        <f t="shared" si="20"/>
        <v/>
      </c>
      <c r="AW43" s="74" t="str">
        <f t="shared" si="37"/>
        <v/>
      </c>
      <c r="AX43" s="74" t="str">
        <f t="shared" si="38"/>
        <v/>
      </c>
      <c r="AY43" s="85" t="str">
        <f t="shared" si="39"/>
        <v/>
      </c>
      <c r="BA43">
        <f t="shared" si="50"/>
        <v>0</v>
      </c>
      <c r="BB43">
        <f t="shared" si="40"/>
        <v>0</v>
      </c>
      <c r="BC43">
        <f t="shared" si="41"/>
        <v>0</v>
      </c>
      <c r="BD43" s="7"/>
      <c r="BE43" s="65"/>
    </row>
    <row r="44" spans="2:57" x14ac:dyDescent="0.25">
      <c r="B44" s="68">
        <f t="shared" si="51"/>
        <v>500000</v>
      </c>
      <c r="C44" s="68">
        <f t="shared" si="51"/>
        <v>40000</v>
      </c>
      <c r="D44" s="68">
        <f t="shared" si="51"/>
        <v>100000</v>
      </c>
      <c r="E44" s="68"/>
      <c r="F44" s="68">
        <f t="shared" si="43"/>
        <v>0</v>
      </c>
      <c r="G44" s="68">
        <f t="shared" si="22"/>
        <v>0</v>
      </c>
      <c r="H44" s="68" t="str">
        <f t="shared" si="0"/>
        <v/>
      </c>
      <c r="I44" s="68"/>
      <c r="J44" s="68">
        <f t="shared" si="1"/>
        <v>100000</v>
      </c>
      <c r="K44" s="69">
        <f t="shared" si="2"/>
        <v>20000</v>
      </c>
      <c r="L44" s="68">
        <f t="shared" si="23"/>
        <v>580000</v>
      </c>
      <c r="M44" s="68"/>
      <c r="N44" s="68">
        <f t="shared" si="3"/>
        <v>48000</v>
      </c>
      <c r="O44" s="68">
        <f t="shared" si="4"/>
        <v>0</v>
      </c>
      <c r="P44" s="69">
        <f t="shared" si="45"/>
        <v>0</v>
      </c>
      <c r="Q44" s="7">
        <f t="shared" si="46"/>
        <v>0</v>
      </c>
      <c r="R44" s="7">
        <f t="shared" si="7"/>
        <v>0</v>
      </c>
      <c r="S44" s="7">
        <f t="shared" si="8"/>
        <v>0.2</v>
      </c>
      <c r="T44" s="68"/>
      <c r="U44" s="68">
        <f t="shared" si="9"/>
        <v>0</v>
      </c>
      <c r="V44" s="68">
        <f t="shared" si="47"/>
        <v>0</v>
      </c>
      <c r="W44" s="68"/>
      <c r="X44" s="68">
        <f t="shared" si="11"/>
        <v>0</v>
      </c>
      <c r="Y44" s="69">
        <f t="shared" si="48"/>
        <v>0</v>
      </c>
      <c r="Z44" s="7">
        <f t="shared" si="13"/>
        <v>0</v>
      </c>
      <c r="AA44" s="7">
        <f t="shared" si="49"/>
        <v>0</v>
      </c>
      <c r="AB44" s="68"/>
      <c r="AC44" s="71" t="str">
        <f t="shared" si="24"/>
        <v/>
      </c>
      <c r="AD44" s="68" t="str">
        <f t="shared" si="25"/>
        <v/>
      </c>
      <c r="AE44" s="68"/>
      <c r="AF44" s="72" t="str">
        <f t="shared" si="15"/>
        <v/>
      </c>
      <c r="AG44" s="59" t="str">
        <f t="shared" si="26"/>
        <v/>
      </c>
      <c r="AH44" s="73" t="str">
        <f t="shared" si="27"/>
        <v/>
      </c>
      <c r="AI44" s="61" t="str">
        <f t="shared" si="16"/>
        <v/>
      </c>
      <c r="AJ44" s="62" t="str">
        <f t="shared" si="28"/>
        <v/>
      </c>
      <c r="AK44" s="73" t="str">
        <f t="shared" si="17"/>
        <v/>
      </c>
      <c r="AL44" s="61" t="str">
        <f t="shared" si="18"/>
        <v/>
      </c>
      <c r="AM44" s="63" t="str">
        <f t="shared" si="29"/>
        <v/>
      </c>
      <c r="AN44" s="73" t="str">
        <f t="shared" si="30"/>
        <v/>
      </c>
      <c r="AO44" s="61">
        <f t="shared" si="19"/>
        <v>0</v>
      </c>
      <c r="AP44" s="62" t="str">
        <f t="shared" si="31"/>
        <v/>
      </c>
      <c r="AQ44" s="61" t="str">
        <f t="shared" si="32"/>
        <v/>
      </c>
      <c r="AR44" s="59" t="str">
        <f t="shared" si="33"/>
        <v/>
      </c>
      <c r="AS44" s="72" t="str">
        <f t="shared" si="34"/>
        <v/>
      </c>
      <c r="AT44" s="74" t="str">
        <f t="shared" si="35"/>
        <v/>
      </c>
      <c r="AU44" s="74" t="str">
        <f t="shared" si="36"/>
        <v/>
      </c>
      <c r="AV44" s="74" t="str">
        <f t="shared" si="20"/>
        <v/>
      </c>
      <c r="AW44" s="74" t="str">
        <f t="shared" si="37"/>
        <v/>
      </c>
      <c r="AX44" s="74" t="str">
        <f t="shared" si="38"/>
        <v/>
      </c>
      <c r="AY44" s="85" t="str">
        <f t="shared" si="39"/>
        <v/>
      </c>
      <c r="BA44">
        <f t="shared" si="50"/>
        <v>0</v>
      </c>
      <c r="BB44">
        <f t="shared" si="40"/>
        <v>0</v>
      </c>
      <c r="BC44">
        <f t="shared" si="41"/>
        <v>0</v>
      </c>
      <c r="BD44" s="7"/>
      <c r="BE44" s="65"/>
    </row>
    <row r="45" spans="2:57" x14ac:dyDescent="0.25">
      <c r="B45" s="68">
        <f t="shared" si="51"/>
        <v>500000</v>
      </c>
      <c r="C45" s="68">
        <f t="shared" si="51"/>
        <v>40000</v>
      </c>
      <c r="D45" s="68">
        <f t="shared" si="51"/>
        <v>100000</v>
      </c>
      <c r="E45" s="68"/>
      <c r="F45" s="68">
        <f t="shared" si="43"/>
        <v>0</v>
      </c>
      <c r="G45" s="68">
        <f t="shared" si="22"/>
        <v>0</v>
      </c>
      <c r="H45" s="68" t="str">
        <f t="shared" si="0"/>
        <v/>
      </c>
      <c r="I45" s="68"/>
      <c r="J45" s="68">
        <f t="shared" si="1"/>
        <v>100000</v>
      </c>
      <c r="K45" s="69">
        <f t="shared" si="2"/>
        <v>20000</v>
      </c>
      <c r="L45" s="68">
        <f t="shared" si="23"/>
        <v>580000</v>
      </c>
      <c r="M45" s="68"/>
      <c r="N45" s="68">
        <f t="shared" si="3"/>
        <v>48000</v>
      </c>
      <c r="O45" s="68">
        <f t="shared" si="4"/>
        <v>0</v>
      </c>
      <c r="P45" s="69">
        <f t="shared" si="45"/>
        <v>0</v>
      </c>
      <c r="Q45" s="7">
        <f t="shared" si="46"/>
        <v>0</v>
      </c>
      <c r="R45" s="7">
        <f t="shared" si="7"/>
        <v>0</v>
      </c>
      <c r="S45" s="7">
        <f t="shared" si="8"/>
        <v>0.2</v>
      </c>
      <c r="T45" s="68"/>
      <c r="U45" s="68">
        <f t="shared" si="9"/>
        <v>0</v>
      </c>
      <c r="V45" s="68">
        <f t="shared" si="47"/>
        <v>0</v>
      </c>
      <c r="W45" s="68"/>
      <c r="X45" s="68">
        <f t="shared" si="11"/>
        <v>0</v>
      </c>
      <c r="Y45" s="69">
        <f t="shared" si="48"/>
        <v>0</v>
      </c>
      <c r="Z45" s="7">
        <f t="shared" si="13"/>
        <v>0</v>
      </c>
      <c r="AA45" s="7">
        <f t="shared" si="49"/>
        <v>0</v>
      </c>
      <c r="AB45" s="68"/>
      <c r="AC45" s="71" t="str">
        <f t="shared" si="24"/>
        <v/>
      </c>
      <c r="AD45" s="68" t="str">
        <f t="shared" si="25"/>
        <v/>
      </c>
      <c r="AE45" s="68"/>
      <c r="AF45" s="72" t="str">
        <f t="shared" si="15"/>
        <v/>
      </c>
      <c r="AG45" s="59" t="str">
        <f t="shared" si="26"/>
        <v/>
      </c>
      <c r="AH45" s="73" t="str">
        <f t="shared" si="27"/>
        <v/>
      </c>
      <c r="AI45" s="61" t="str">
        <f t="shared" si="16"/>
        <v/>
      </c>
      <c r="AJ45" s="62" t="str">
        <f t="shared" si="28"/>
        <v/>
      </c>
      <c r="AK45" s="73" t="str">
        <f t="shared" si="17"/>
        <v/>
      </c>
      <c r="AL45" s="61" t="str">
        <f t="shared" si="18"/>
        <v/>
      </c>
      <c r="AM45" s="63" t="str">
        <f t="shared" si="29"/>
        <v/>
      </c>
      <c r="AN45" s="73" t="str">
        <f t="shared" si="30"/>
        <v/>
      </c>
      <c r="AO45" s="61">
        <f t="shared" si="19"/>
        <v>0</v>
      </c>
      <c r="AP45" s="62" t="str">
        <f t="shared" si="31"/>
        <v/>
      </c>
      <c r="AQ45" s="61" t="str">
        <f t="shared" si="32"/>
        <v/>
      </c>
      <c r="AR45" s="59" t="str">
        <f t="shared" si="33"/>
        <v/>
      </c>
      <c r="AS45" s="72" t="str">
        <f t="shared" si="34"/>
        <v/>
      </c>
      <c r="AT45" s="74" t="str">
        <f t="shared" si="35"/>
        <v/>
      </c>
      <c r="AU45" s="74" t="str">
        <f t="shared" si="36"/>
        <v/>
      </c>
      <c r="AV45" s="74" t="str">
        <f t="shared" si="20"/>
        <v/>
      </c>
      <c r="AW45" s="74" t="str">
        <f t="shared" si="37"/>
        <v/>
      </c>
      <c r="AX45" s="74" t="str">
        <f t="shared" si="38"/>
        <v/>
      </c>
      <c r="AY45" s="85" t="str">
        <f t="shared" si="39"/>
        <v/>
      </c>
      <c r="BA45">
        <f t="shared" si="50"/>
        <v>0</v>
      </c>
      <c r="BB45">
        <f t="shared" si="40"/>
        <v>0</v>
      </c>
      <c r="BC45">
        <f t="shared" si="41"/>
        <v>0</v>
      </c>
      <c r="BD45" s="7"/>
      <c r="BE45" s="65"/>
    </row>
    <row r="46" spans="2:57" x14ac:dyDescent="0.25">
      <c r="B46" s="68">
        <f t="shared" si="51"/>
        <v>500000</v>
      </c>
      <c r="C46" s="68">
        <f t="shared" si="51"/>
        <v>40000</v>
      </c>
      <c r="D46" s="68">
        <f t="shared" si="51"/>
        <v>100000</v>
      </c>
      <c r="E46" s="68"/>
      <c r="F46" s="68">
        <f t="shared" si="43"/>
        <v>0</v>
      </c>
      <c r="G46" s="68">
        <f t="shared" si="22"/>
        <v>0</v>
      </c>
      <c r="H46" s="68" t="str">
        <f t="shared" si="0"/>
        <v/>
      </c>
      <c r="I46" s="68"/>
      <c r="J46" s="68">
        <f t="shared" si="1"/>
        <v>100000</v>
      </c>
      <c r="K46" s="69">
        <f t="shared" si="2"/>
        <v>20000</v>
      </c>
      <c r="L46" s="68">
        <f t="shared" si="23"/>
        <v>580000</v>
      </c>
      <c r="M46" s="68"/>
      <c r="N46" s="68">
        <f t="shared" si="3"/>
        <v>48000</v>
      </c>
      <c r="O46" s="68">
        <f t="shared" si="4"/>
        <v>0</v>
      </c>
      <c r="P46" s="69">
        <f t="shared" si="45"/>
        <v>0</v>
      </c>
      <c r="Q46" s="7">
        <f t="shared" si="46"/>
        <v>0</v>
      </c>
      <c r="R46" s="7">
        <f t="shared" si="7"/>
        <v>0</v>
      </c>
      <c r="S46" s="7">
        <f t="shared" si="8"/>
        <v>0.2</v>
      </c>
      <c r="T46" s="68"/>
      <c r="U46" s="68">
        <f t="shared" si="9"/>
        <v>0</v>
      </c>
      <c r="V46" s="68">
        <f t="shared" si="47"/>
        <v>0</v>
      </c>
      <c r="W46" s="68"/>
      <c r="X46" s="68">
        <f t="shared" si="11"/>
        <v>0</v>
      </c>
      <c r="Y46" s="69">
        <f t="shared" si="48"/>
        <v>0</v>
      </c>
      <c r="Z46" s="7">
        <f t="shared" si="13"/>
        <v>0</v>
      </c>
      <c r="AA46" s="7">
        <f t="shared" si="49"/>
        <v>0</v>
      </c>
      <c r="AB46" s="68"/>
      <c r="AC46" s="71" t="str">
        <f t="shared" si="24"/>
        <v/>
      </c>
      <c r="AD46" s="68" t="str">
        <f t="shared" si="25"/>
        <v/>
      </c>
      <c r="AE46" s="68"/>
      <c r="AF46" s="72" t="str">
        <f t="shared" si="15"/>
        <v/>
      </c>
      <c r="AG46" s="59" t="str">
        <f t="shared" si="26"/>
        <v/>
      </c>
      <c r="AH46" s="73" t="str">
        <f t="shared" si="27"/>
        <v/>
      </c>
      <c r="AI46" s="61" t="str">
        <f t="shared" si="16"/>
        <v/>
      </c>
      <c r="AJ46" s="62" t="str">
        <f t="shared" si="28"/>
        <v/>
      </c>
      <c r="AK46" s="73" t="str">
        <f t="shared" si="17"/>
        <v/>
      </c>
      <c r="AL46" s="61" t="str">
        <f t="shared" si="18"/>
        <v/>
      </c>
      <c r="AM46" s="63" t="str">
        <f t="shared" si="29"/>
        <v/>
      </c>
      <c r="AN46" s="73" t="str">
        <f t="shared" si="30"/>
        <v/>
      </c>
      <c r="AO46" s="61">
        <f t="shared" si="19"/>
        <v>0</v>
      </c>
      <c r="AP46" s="62" t="str">
        <f t="shared" si="31"/>
        <v/>
      </c>
      <c r="AQ46" s="61" t="str">
        <f t="shared" si="32"/>
        <v/>
      </c>
      <c r="AR46" s="59" t="str">
        <f t="shared" si="33"/>
        <v/>
      </c>
      <c r="AS46" s="72" t="str">
        <f t="shared" si="34"/>
        <v/>
      </c>
      <c r="AT46" s="74" t="str">
        <f t="shared" si="35"/>
        <v/>
      </c>
      <c r="AU46" s="74" t="str">
        <f t="shared" si="36"/>
        <v/>
      </c>
      <c r="AV46" s="74" t="str">
        <f t="shared" si="20"/>
        <v/>
      </c>
      <c r="AW46" s="74" t="str">
        <f t="shared" si="37"/>
        <v/>
      </c>
      <c r="AX46" s="74" t="str">
        <f t="shared" si="38"/>
        <v/>
      </c>
      <c r="AY46" s="85" t="str">
        <f t="shared" si="39"/>
        <v/>
      </c>
      <c r="BA46">
        <f t="shared" si="50"/>
        <v>0</v>
      </c>
      <c r="BB46">
        <f t="shared" si="40"/>
        <v>0</v>
      </c>
      <c r="BC46">
        <f t="shared" si="41"/>
        <v>0</v>
      </c>
      <c r="BD46" s="7"/>
      <c r="BE46" s="65"/>
    </row>
    <row r="47" spans="2:57" x14ac:dyDescent="0.25">
      <c r="B47" s="68">
        <f t="shared" si="51"/>
        <v>500000</v>
      </c>
      <c r="C47" s="68">
        <f t="shared" si="51"/>
        <v>40000</v>
      </c>
      <c r="D47" s="68">
        <f t="shared" si="51"/>
        <v>100000</v>
      </c>
      <c r="E47" s="68"/>
      <c r="F47" s="68">
        <f t="shared" si="43"/>
        <v>0</v>
      </c>
      <c r="G47" s="68">
        <f t="shared" si="22"/>
        <v>0</v>
      </c>
      <c r="H47" s="68" t="str">
        <f t="shared" si="0"/>
        <v/>
      </c>
      <c r="I47" s="68"/>
      <c r="J47" s="68">
        <f t="shared" si="1"/>
        <v>100000</v>
      </c>
      <c r="K47" s="69">
        <f t="shared" si="2"/>
        <v>20000</v>
      </c>
      <c r="L47" s="68">
        <f t="shared" si="23"/>
        <v>580000</v>
      </c>
      <c r="M47" s="68"/>
      <c r="N47" s="68">
        <f t="shared" si="3"/>
        <v>48000</v>
      </c>
      <c r="O47" s="68">
        <f t="shared" si="4"/>
        <v>0</v>
      </c>
      <c r="P47" s="69">
        <f t="shared" si="45"/>
        <v>0</v>
      </c>
      <c r="Q47" s="7">
        <f t="shared" si="46"/>
        <v>0</v>
      </c>
      <c r="R47" s="7">
        <f t="shared" si="7"/>
        <v>0</v>
      </c>
      <c r="S47" s="7">
        <f t="shared" si="8"/>
        <v>0.2</v>
      </c>
      <c r="T47" s="68"/>
      <c r="U47" s="68">
        <f t="shared" si="9"/>
        <v>0</v>
      </c>
      <c r="V47" s="68">
        <f t="shared" si="47"/>
        <v>0</v>
      </c>
      <c r="W47" s="68"/>
      <c r="X47" s="68">
        <f t="shared" si="11"/>
        <v>0</v>
      </c>
      <c r="Y47" s="69">
        <f t="shared" si="48"/>
        <v>0</v>
      </c>
      <c r="Z47" s="7">
        <f t="shared" si="13"/>
        <v>0</v>
      </c>
      <c r="AA47" s="7">
        <f t="shared" si="49"/>
        <v>0</v>
      </c>
      <c r="AB47" s="68"/>
      <c r="AC47" s="71" t="str">
        <f t="shared" si="24"/>
        <v/>
      </c>
      <c r="AD47" s="68" t="str">
        <f t="shared" si="25"/>
        <v/>
      </c>
      <c r="AE47" s="68"/>
      <c r="AF47" s="72" t="str">
        <f t="shared" si="15"/>
        <v/>
      </c>
      <c r="AG47" s="59" t="str">
        <f t="shared" si="26"/>
        <v/>
      </c>
      <c r="AH47" s="73" t="str">
        <f t="shared" si="27"/>
        <v/>
      </c>
      <c r="AI47" s="61" t="str">
        <f t="shared" si="16"/>
        <v/>
      </c>
      <c r="AJ47" s="62" t="str">
        <f t="shared" si="28"/>
        <v/>
      </c>
      <c r="AK47" s="73" t="str">
        <f t="shared" si="17"/>
        <v/>
      </c>
      <c r="AL47" s="61" t="str">
        <f t="shared" si="18"/>
        <v/>
      </c>
      <c r="AM47" s="63" t="str">
        <f t="shared" si="29"/>
        <v/>
      </c>
      <c r="AN47" s="73" t="str">
        <f t="shared" si="30"/>
        <v/>
      </c>
      <c r="AO47" s="61">
        <f t="shared" si="19"/>
        <v>0</v>
      </c>
      <c r="AP47" s="62" t="str">
        <f t="shared" si="31"/>
        <v/>
      </c>
      <c r="AQ47" s="61" t="str">
        <f t="shared" si="32"/>
        <v/>
      </c>
      <c r="AR47" s="59" t="str">
        <f t="shared" si="33"/>
        <v/>
      </c>
      <c r="AS47" s="72" t="str">
        <f t="shared" si="34"/>
        <v/>
      </c>
      <c r="AT47" s="74" t="str">
        <f t="shared" si="35"/>
        <v/>
      </c>
      <c r="AU47" s="74" t="str">
        <f t="shared" si="36"/>
        <v/>
      </c>
      <c r="AV47" s="74" t="str">
        <f t="shared" si="20"/>
        <v/>
      </c>
      <c r="AW47" s="74" t="str">
        <f t="shared" si="37"/>
        <v/>
      </c>
      <c r="AX47" s="74" t="str">
        <f t="shared" si="38"/>
        <v/>
      </c>
      <c r="AY47" s="85" t="str">
        <f t="shared" si="39"/>
        <v/>
      </c>
      <c r="BA47">
        <f t="shared" si="50"/>
        <v>0</v>
      </c>
      <c r="BB47">
        <f t="shared" si="40"/>
        <v>0</v>
      </c>
      <c r="BC47">
        <f t="shared" si="41"/>
        <v>0</v>
      </c>
      <c r="BD47" s="7"/>
      <c r="BE47" s="65"/>
    </row>
    <row r="48" spans="2:57" x14ac:dyDescent="0.25">
      <c r="B48" s="68">
        <f t="shared" si="51"/>
        <v>500000</v>
      </c>
      <c r="C48" s="68">
        <f t="shared" si="51"/>
        <v>40000</v>
      </c>
      <c r="D48" s="68">
        <f t="shared" si="51"/>
        <v>100000</v>
      </c>
      <c r="E48" s="68"/>
      <c r="F48" s="68">
        <f t="shared" si="43"/>
        <v>0</v>
      </c>
      <c r="G48" s="68">
        <f t="shared" si="22"/>
        <v>0</v>
      </c>
      <c r="H48" s="68" t="str">
        <f t="shared" si="0"/>
        <v/>
      </c>
      <c r="I48" s="68"/>
      <c r="J48" s="68">
        <f t="shared" si="1"/>
        <v>100000</v>
      </c>
      <c r="K48" s="69">
        <f t="shared" si="2"/>
        <v>20000</v>
      </c>
      <c r="L48" s="68">
        <f t="shared" si="23"/>
        <v>580000</v>
      </c>
      <c r="M48" s="68"/>
      <c r="N48" s="68">
        <f t="shared" si="3"/>
        <v>48000</v>
      </c>
      <c r="O48" s="68">
        <f t="shared" si="4"/>
        <v>0</v>
      </c>
      <c r="P48" s="69">
        <f t="shared" si="45"/>
        <v>0</v>
      </c>
      <c r="Q48" s="7">
        <f t="shared" si="46"/>
        <v>0</v>
      </c>
      <c r="R48" s="7">
        <f t="shared" si="7"/>
        <v>0</v>
      </c>
      <c r="S48" s="7">
        <f t="shared" si="8"/>
        <v>0.2</v>
      </c>
      <c r="T48" s="68"/>
      <c r="U48" s="68">
        <f t="shared" si="9"/>
        <v>0</v>
      </c>
      <c r="V48" s="68">
        <f t="shared" si="47"/>
        <v>0</v>
      </c>
      <c r="W48" s="68"/>
      <c r="X48" s="68">
        <f t="shared" si="11"/>
        <v>0</v>
      </c>
      <c r="Y48" s="69">
        <f t="shared" si="48"/>
        <v>0</v>
      </c>
      <c r="Z48" s="7">
        <f t="shared" si="13"/>
        <v>0</v>
      </c>
      <c r="AA48" s="7">
        <f t="shared" si="49"/>
        <v>0</v>
      </c>
      <c r="AB48" s="68"/>
      <c r="AC48" s="71" t="str">
        <f t="shared" si="24"/>
        <v/>
      </c>
      <c r="AD48" s="68" t="str">
        <f t="shared" si="25"/>
        <v/>
      </c>
      <c r="AE48" s="68"/>
      <c r="AF48" s="72" t="str">
        <f t="shared" si="15"/>
        <v/>
      </c>
      <c r="AG48" s="59" t="str">
        <f t="shared" si="26"/>
        <v/>
      </c>
      <c r="AH48" s="73" t="str">
        <f t="shared" si="27"/>
        <v/>
      </c>
      <c r="AI48" s="61" t="str">
        <f t="shared" si="16"/>
        <v/>
      </c>
      <c r="AJ48" s="62" t="str">
        <f t="shared" si="28"/>
        <v/>
      </c>
      <c r="AK48" s="73" t="str">
        <f t="shared" si="17"/>
        <v/>
      </c>
      <c r="AL48" s="61" t="str">
        <f t="shared" si="18"/>
        <v/>
      </c>
      <c r="AM48" s="63" t="str">
        <f t="shared" si="29"/>
        <v/>
      </c>
      <c r="AN48" s="73" t="str">
        <f t="shared" si="30"/>
        <v/>
      </c>
      <c r="AO48" s="61">
        <f t="shared" si="19"/>
        <v>0</v>
      </c>
      <c r="AP48" s="62" t="str">
        <f t="shared" si="31"/>
        <v/>
      </c>
      <c r="AQ48" s="61" t="str">
        <f t="shared" si="32"/>
        <v/>
      </c>
      <c r="AR48" s="59" t="str">
        <f t="shared" si="33"/>
        <v/>
      </c>
      <c r="AS48" s="72" t="str">
        <f t="shared" si="34"/>
        <v/>
      </c>
      <c r="AT48" s="74" t="str">
        <f t="shared" si="35"/>
        <v/>
      </c>
      <c r="AU48" s="74" t="str">
        <f t="shared" si="36"/>
        <v/>
      </c>
      <c r="AV48" s="74" t="str">
        <f t="shared" si="20"/>
        <v/>
      </c>
      <c r="AW48" s="74" t="str">
        <f t="shared" si="37"/>
        <v/>
      </c>
      <c r="AX48" s="74" t="str">
        <f>IF(H48="laske",IF(C48&gt;F48+G48,"! Jaettu summa pyydettyä pienempi, yhtiön varat eivät riitä",""),"")</f>
        <v/>
      </c>
      <c r="AY48" s="85" t="str">
        <f t="shared" si="39"/>
        <v/>
      </c>
      <c r="BA48">
        <f t="shared" si="50"/>
        <v>0</v>
      </c>
      <c r="BB48">
        <f t="shared" si="40"/>
        <v>0</v>
      </c>
      <c r="BC48">
        <f t="shared" si="41"/>
        <v>0</v>
      </c>
      <c r="BD48" s="7"/>
      <c r="BE48" s="65"/>
    </row>
    <row r="49" spans="2:57" x14ac:dyDescent="0.25">
      <c r="B49" s="68">
        <f t="shared" si="51"/>
        <v>500000</v>
      </c>
      <c r="C49" s="68">
        <f t="shared" si="51"/>
        <v>40000</v>
      </c>
      <c r="D49" s="68">
        <f t="shared" si="51"/>
        <v>100000</v>
      </c>
      <c r="E49" s="68"/>
      <c r="F49" s="68">
        <f t="shared" si="43"/>
        <v>0</v>
      </c>
      <c r="G49" s="68">
        <f t="shared" si="22"/>
        <v>0</v>
      </c>
      <c r="H49" s="68" t="str">
        <f t="shared" si="0"/>
        <v/>
      </c>
      <c r="I49" s="68"/>
      <c r="J49" s="68">
        <f t="shared" si="1"/>
        <v>100000</v>
      </c>
      <c r="K49" s="69">
        <f t="shared" si="2"/>
        <v>20000</v>
      </c>
      <c r="L49" s="68">
        <f t="shared" si="23"/>
        <v>580000</v>
      </c>
      <c r="M49" s="68"/>
      <c r="N49" s="68">
        <f t="shared" si="3"/>
        <v>48000</v>
      </c>
      <c r="O49" s="68">
        <f t="shared" si="4"/>
        <v>0</v>
      </c>
      <c r="P49" s="69">
        <f t="shared" si="45"/>
        <v>0</v>
      </c>
      <c r="Q49" s="7">
        <f t="shared" si="46"/>
        <v>0</v>
      </c>
      <c r="R49" s="7">
        <f t="shared" si="7"/>
        <v>0</v>
      </c>
      <c r="S49" s="7">
        <f t="shared" si="8"/>
        <v>0.2</v>
      </c>
      <c r="T49" s="68"/>
      <c r="U49" s="68">
        <f t="shared" si="9"/>
        <v>0</v>
      </c>
      <c r="V49" s="68">
        <f t="shared" si="47"/>
        <v>0</v>
      </c>
      <c r="W49" s="68"/>
      <c r="X49" s="68">
        <f t="shared" si="11"/>
        <v>0</v>
      </c>
      <c r="Y49" s="69">
        <f t="shared" si="48"/>
        <v>0</v>
      </c>
      <c r="Z49" s="7">
        <f t="shared" si="13"/>
        <v>0</v>
      </c>
      <c r="AA49" s="7">
        <f t="shared" si="49"/>
        <v>0</v>
      </c>
      <c r="AB49" s="68"/>
      <c r="AC49" s="71" t="str">
        <f t="shared" si="24"/>
        <v/>
      </c>
      <c r="AD49" s="68" t="str">
        <f t="shared" si="25"/>
        <v/>
      </c>
      <c r="AE49" s="68"/>
      <c r="AF49" s="72" t="str">
        <f t="shared" si="15"/>
        <v/>
      </c>
      <c r="AG49" s="59" t="str">
        <f t="shared" si="26"/>
        <v/>
      </c>
      <c r="AH49" s="73" t="str">
        <f t="shared" si="27"/>
        <v/>
      </c>
      <c r="AI49" s="61" t="str">
        <f t="shared" si="16"/>
        <v/>
      </c>
      <c r="AJ49" s="62" t="str">
        <f t="shared" si="28"/>
        <v/>
      </c>
      <c r="AK49" s="73" t="str">
        <f t="shared" si="17"/>
        <v/>
      </c>
      <c r="AL49" s="61" t="str">
        <f t="shared" si="18"/>
        <v/>
      </c>
      <c r="AM49" s="63" t="str">
        <f t="shared" si="29"/>
        <v/>
      </c>
      <c r="AN49" s="73" t="str">
        <f t="shared" si="30"/>
        <v/>
      </c>
      <c r="AO49" s="61">
        <f t="shared" si="19"/>
        <v>0</v>
      </c>
      <c r="AP49" s="62" t="str">
        <f t="shared" si="31"/>
        <v/>
      </c>
      <c r="AQ49" s="61" t="str">
        <f t="shared" si="32"/>
        <v/>
      </c>
      <c r="AR49" s="59" t="str">
        <f t="shared" si="33"/>
        <v/>
      </c>
      <c r="AS49" s="72" t="str">
        <f t="shared" si="34"/>
        <v/>
      </c>
      <c r="AT49" s="74" t="str">
        <f t="shared" si="35"/>
        <v/>
      </c>
      <c r="AU49" s="74" t="str">
        <f t="shared" si="36"/>
        <v/>
      </c>
      <c r="AV49" s="74" t="str">
        <f t="shared" si="20"/>
        <v/>
      </c>
      <c r="AW49" s="74" t="str">
        <f t="shared" si="37"/>
        <v/>
      </c>
      <c r="AX49" s="74" t="str">
        <f t="shared" ref="AX49:AX73" si="52">IF(H49="laske",IF(C49&gt;F49+G49,"! Jaettu summa pienempi kuin tarve, yhtiön varat eivät riitä",""),"")</f>
        <v/>
      </c>
      <c r="AY49" s="85" t="str">
        <f t="shared" si="39"/>
        <v/>
      </c>
      <c r="BA49">
        <f t="shared" si="50"/>
        <v>0</v>
      </c>
      <c r="BB49">
        <f t="shared" si="40"/>
        <v>0</v>
      </c>
      <c r="BC49">
        <f t="shared" si="41"/>
        <v>0</v>
      </c>
      <c r="BD49" s="7"/>
      <c r="BE49" s="65"/>
    </row>
    <row r="50" spans="2:57" x14ac:dyDescent="0.25">
      <c r="B50" s="68">
        <f t="shared" si="51"/>
        <v>500000</v>
      </c>
      <c r="C50" s="68">
        <f t="shared" si="51"/>
        <v>40000</v>
      </c>
      <c r="D50" s="68">
        <f t="shared" si="51"/>
        <v>100000</v>
      </c>
      <c r="E50" s="68"/>
      <c r="F50" s="68">
        <f t="shared" si="43"/>
        <v>0</v>
      </c>
      <c r="G50" s="68">
        <f t="shared" si="22"/>
        <v>0</v>
      </c>
      <c r="H50" s="68" t="str">
        <f t="shared" si="0"/>
        <v/>
      </c>
      <c r="I50" s="68"/>
      <c r="J50" s="68">
        <f t="shared" si="1"/>
        <v>100000</v>
      </c>
      <c r="K50" s="69">
        <f t="shared" si="2"/>
        <v>20000</v>
      </c>
      <c r="L50" s="68">
        <f t="shared" si="23"/>
        <v>580000</v>
      </c>
      <c r="M50" s="68"/>
      <c r="N50" s="68">
        <f t="shared" si="3"/>
        <v>48000</v>
      </c>
      <c r="O50" s="68">
        <f t="shared" si="4"/>
        <v>0</v>
      </c>
      <c r="P50" s="69">
        <f t="shared" si="45"/>
        <v>0</v>
      </c>
      <c r="Q50" s="7">
        <f t="shared" si="46"/>
        <v>0</v>
      </c>
      <c r="R50" s="7">
        <f t="shared" si="7"/>
        <v>0</v>
      </c>
      <c r="S50" s="7">
        <f t="shared" si="8"/>
        <v>0.2</v>
      </c>
      <c r="T50" s="68"/>
      <c r="U50" s="68">
        <f t="shared" si="9"/>
        <v>0</v>
      </c>
      <c r="V50" s="68">
        <f t="shared" si="47"/>
        <v>0</v>
      </c>
      <c r="W50" s="68"/>
      <c r="X50" s="68">
        <f t="shared" si="11"/>
        <v>0</v>
      </c>
      <c r="Y50" s="69">
        <f t="shared" si="48"/>
        <v>0</v>
      </c>
      <c r="Z50" s="7">
        <f t="shared" si="13"/>
        <v>0</v>
      </c>
      <c r="AA50" s="7">
        <f t="shared" si="49"/>
        <v>0</v>
      </c>
      <c r="AB50" s="68"/>
      <c r="AC50" s="71" t="str">
        <f t="shared" si="24"/>
        <v/>
      </c>
      <c r="AD50" s="68" t="str">
        <f t="shared" si="25"/>
        <v/>
      </c>
      <c r="AE50" s="68"/>
      <c r="AF50" s="72" t="str">
        <f t="shared" si="15"/>
        <v/>
      </c>
      <c r="AG50" s="59" t="str">
        <f t="shared" si="26"/>
        <v/>
      </c>
      <c r="AH50" s="73" t="str">
        <f t="shared" si="27"/>
        <v/>
      </c>
      <c r="AI50" s="61" t="str">
        <f t="shared" si="16"/>
        <v/>
      </c>
      <c r="AJ50" s="62" t="str">
        <f t="shared" si="28"/>
        <v/>
      </c>
      <c r="AK50" s="73" t="str">
        <f t="shared" si="17"/>
        <v/>
      </c>
      <c r="AL50" s="61" t="str">
        <f t="shared" si="18"/>
        <v/>
      </c>
      <c r="AM50" s="63" t="str">
        <f t="shared" si="29"/>
        <v/>
      </c>
      <c r="AN50" s="73" t="str">
        <f t="shared" si="30"/>
        <v/>
      </c>
      <c r="AO50" s="61">
        <f t="shared" si="19"/>
        <v>0</v>
      </c>
      <c r="AP50" s="62" t="str">
        <f t="shared" si="31"/>
        <v/>
      </c>
      <c r="AQ50" s="61" t="str">
        <f t="shared" si="32"/>
        <v/>
      </c>
      <c r="AR50" s="59" t="str">
        <f t="shared" si="33"/>
        <v/>
      </c>
      <c r="AS50" s="72" t="str">
        <f t="shared" si="34"/>
        <v/>
      </c>
      <c r="AT50" s="74" t="str">
        <f t="shared" si="35"/>
        <v/>
      </c>
      <c r="AU50" s="74" t="str">
        <f t="shared" si="36"/>
        <v/>
      </c>
      <c r="AV50" s="74" t="str">
        <f t="shared" si="20"/>
        <v/>
      </c>
      <c r="AW50" s="74" t="str">
        <f t="shared" si="37"/>
        <v/>
      </c>
      <c r="AX50" s="74" t="str">
        <f t="shared" si="52"/>
        <v/>
      </c>
      <c r="AY50" s="85" t="str">
        <f t="shared" si="39"/>
        <v/>
      </c>
      <c r="BA50">
        <f t="shared" si="50"/>
        <v>0</v>
      </c>
      <c r="BB50">
        <f t="shared" si="40"/>
        <v>0</v>
      </c>
      <c r="BC50">
        <f t="shared" si="41"/>
        <v>0</v>
      </c>
      <c r="BD50" s="7"/>
      <c r="BE50" s="65"/>
    </row>
    <row r="51" spans="2:57" x14ac:dyDescent="0.25">
      <c r="B51" s="68">
        <f t="shared" si="51"/>
        <v>500000</v>
      </c>
      <c r="C51" s="68">
        <f t="shared" si="51"/>
        <v>40000</v>
      </c>
      <c r="D51" s="68">
        <f t="shared" si="51"/>
        <v>100000</v>
      </c>
      <c r="E51" s="68"/>
      <c r="F51" s="68">
        <f t="shared" si="43"/>
        <v>0</v>
      </c>
      <c r="G51" s="68">
        <f t="shared" si="22"/>
        <v>0</v>
      </c>
      <c r="H51" s="68" t="str">
        <f t="shared" si="0"/>
        <v/>
      </c>
      <c r="I51" s="68"/>
      <c r="J51" s="68">
        <f t="shared" si="1"/>
        <v>100000</v>
      </c>
      <c r="K51" s="69">
        <f t="shared" si="2"/>
        <v>20000</v>
      </c>
      <c r="L51" s="68">
        <f t="shared" si="23"/>
        <v>580000</v>
      </c>
      <c r="M51" s="68"/>
      <c r="N51" s="68">
        <f t="shared" si="3"/>
        <v>48000</v>
      </c>
      <c r="O51" s="68">
        <f t="shared" si="4"/>
        <v>0</v>
      </c>
      <c r="P51" s="69">
        <f t="shared" si="45"/>
        <v>0</v>
      </c>
      <c r="Q51" s="7">
        <f t="shared" si="46"/>
        <v>0</v>
      </c>
      <c r="R51" s="7">
        <f t="shared" si="7"/>
        <v>0</v>
      </c>
      <c r="S51" s="7">
        <f t="shared" si="8"/>
        <v>0.2</v>
      </c>
      <c r="T51" s="68"/>
      <c r="U51" s="68">
        <f t="shared" si="9"/>
        <v>0</v>
      </c>
      <c r="V51" s="68">
        <f t="shared" si="47"/>
        <v>0</v>
      </c>
      <c r="W51" s="68"/>
      <c r="X51" s="68">
        <f t="shared" si="11"/>
        <v>0</v>
      </c>
      <c r="Y51" s="69">
        <f t="shared" si="48"/>
        <v>0</v>
      </c>
      <c r="Z51" s="7">
        <f t="shared" si="13"/>
        <v>0</v>
      </c>
      <c r="AA51" s="7">
        <f t="shared" si="49"/>
        <v>0</v>
      </c>
      <c r="AB51" s="68"/>
      <c r="AC51" s="71" t="str">
        <f t="shared" si="24"/>
        <v/>
      </c>
      <c r="AD51" s="68" t="str">
        <f t="shared" si="25"/>
        <v/>
      </c>
      <c r="AE51" s="68"/>
      <c r="AF51" s="72" t="str">
        <f t="shared" si="15"/>
        <v/>
      </c>
      <c r="AG51" s="59" t="str">
        <f t="shared" si="26"/>
        <v/>
      </c>
      <c r="AH51" s="73" t="str">
        <f t="shared" si="27"/>
        <v/>
      </c>
      <c r="AI51" s="61" t="str">
        <f t="shared" si="16"/>
        <v/>
      </c>
      <c r="AJ51" s="62" t="str">
        <f t="shared" si="28"/>
        <v/>
      </c>
      <c r="AK51" s="73" t="str">
        <f t="shared" si="17"/>
        <v/>
      </c>
      <c r="AL51" s="61" t="str">
        <f t="shared" si="18"/>
        <v/>
      </c>
      <c r="AM51" s="63" t="str">
        <f t="shared" si="29"/>
        <v/>
      </c>
      <c r="AN51" s="73" t="str">
        <f t="shared" si="30"/>
        <v/>
      </c>
      <c r="AO51" s="61">
        <f t="shared" si="19"/>
        <v>0</v>
      </c>
      <c r="AP51" s="62" t="str">
        <f t="shared" si="31"/>
        <v/>
      </c>
      <c r="AQ51" s="61" t="str">
        <f t="shared" si="32"/>
        <v/>
      </c>
      <c r="AR51" s="59" t="str">
        <f t="shared" si="33"/>
        <v/>
      </c>
      <c r="AS51" s="72" t="str">
        <f t="shared" si="34"/>
        <v/>
      </c>
      <c r="AT51" s="74" t="str">
        <f t="shared" si="35"/>
        <v/>
      </c>
      <c r="AU51" s="74" t="str">
        <f t="shared" si="36"/>
        <v/>
      </c>
      <c r="AV51" s="74" t="str">
        <f t="shared" si="20"/>
        <v/>
      </c>
      <c r="AW51" s="74" t="str">
        <f t="shared" si="37"/>
        <v/>
      </c>
      <c r="AX51" s="74" t="str">
        <f t="shared" si="52"/>
        <v/>
      </c>
      <c r="AY51" s="85" t="str">
        <f t="shared" si="39"/>
        <v/>
      </c>
      <c r="BA51">
        <f t="shared" si="50"/>
        <v>0</v>
      </c>
      <c r="BB51">
        <f t="shared" si="40"/>
        <v>0</v>
      </c>
      <c r="BC51">
        <f t="shared" si="41"/>
        <v>0</v>
      </c>
      <c r="BD51" s="7"/>
      <c r="BE51" s="65"/>
    </row>
    <row r="52" spans="2:57" x14ac:dyDescent="0.25">
      <c r="B52" s="68">
        <f t="shared" si="51"/>
        <v>500000</v>
      </c>
      <c r="C52" s="68">
        <f t="shared" si="51"/>
        <v>40000</v>
      </c>
      <c r="D52" s="68">
        <f t="shared" si="51"/>
        <v>100000</v>
      </c>
      <c r="E52" s="68"/>
      <c r="F52" s="68">
        <f t="shared" si="43"/>
        <v>0</v>
      </c>
      <c r="G52" s="68">
        <f t="shared" si="22"/>
        <v>0</v>
      </c>
      <c r="H52" s="68" t="str">
        <f t="shared" si="0"/>
        <v/>
      </c>
      <c r="I52" s="68"/>
      <c r="J52" s="68">
        <f t="shared" si="1"/>
        <v>100000</v>
      </c>
      <c r="K52" s="69">
        <f t="shared" si="2"/>
        <v>20000</v>
      </c>
      <c r="L52" s="68">
        <f t="shared" si="23"/>
        <v>580000</v>
      </c>
      <c r="M52" s="68"/>
      <c r="N52" s="68">
        <f t="shared" si="3"/>
        <v>48000</v>
      </c>
      <c r="O52" s="68">
        <f t="shared" si="4"/>
        <v>0</v>
      </c>
      <c r="P52" s="69">
        <f t="shared" si="45"/>
        <v>0</v>
      </c>
      <c r="Q52" s="7">
        <f t="shared" si="46"/>
        <v>0</v>
      </c>
      <c r="R52" s="7">
        <f t="shared" si="7"/>
        <v>0</v>
      </c>
      <c r="S52" s="7">
        <f t="shared" si="8"/>
        <v>0.2</v>
      </c>
      <c r="T52" s="68"/>
      <c r="U52" s="68">
        <f t="shared" si="9"/>
        <v>0</v>
      </c>
      <c r="V52" s="68">
        <f t="shared" si="47"/>
        <v>0</v>
      </c>
      <c r="W52" s="68"/>
      <c r="X52" s="68">
        <f t="shared" si="11"/>
        <v>0</v>
      </c>
      <c r="Y52" s="69">
        <f t="shared" si="48"/>
        <v>0</v>
      </c>
      <c r="Z52" s="7">
        <f t="shared" si="13"/>
        <v>0</v>
      </c>
      <c r="AA52" s="7">
        <f t="shared" si="49"/>
        <v>0</v>
      </c>
      <c r="AB52" s="68"/>
      <c r="AC52" s="71" t="str">
        <f t="shared" si="24"/>
        <v/>
      </c>
      <c r="AD52" s="68" t="str">
        <f t="shared" si="25"/>
        <v/>
      </c>
      <c r="AE52" s="68"/>
      <c r="AF52" s="72" t="str">
        <f t="shared" si="15"/>
        <v/>
      </c>
      <c r="AG52" s="59" t="str">
        <f t="shared" si="26"/>
        <v/>
      </c>
      <c r="AH52" s="73" t="str">
        <f t="shared" si="27"/>
        <v/>
      </c>
      <c r="AI52" s="61" t="str">
        <f t="shared" si="16"/>
        <v/>
      </c>
      <c r="AJ52" s="62" t="str">
        <f t="shared" si="28"/>
        <v/>
      </c>
      <c r="AK52" s="73" t="str">
        <f t="shared" si="17"/>
        <v/>
      </c>
      <c r="AL52" s="61" t="str">
        <f t="shared" si="18"/>
        <v/>
      </c>
      <c r="AM52" s="63" t="str">
        <f t="shared" si="29"/>
        <v/>
      </c>
      <c r="AN52" s="73" t="str">
        <f t="shared" si="30"/>
        <v/>
      </c>
      <c r="AO52" s="61">
        <f t="shared" si="19"/>
        <v>0</v>
      </c>
      <c r="AP52" s="62" t="str">
        <f t="shared" si="31"/>
        <v/>
      </c>
      <c r="AQ52" s="61" t="str">
        <f t="shared" si="32"/>
        <v/>
      </c>
      <c r="AR52" s="59" t="str">
        <f t="shared" si="33"/>
        <v/>
      </c>
      <c r="AS52" s="72" t="str">
        <f t="shared" si="34"/>
        <v/>
      </c>
      <c r="AT52" s="74" t="str">
        <f t="shared" si="35"/>
        <v/>
      </c>
      <c r="AU52" s="74" t="str">
        <f t="shared" si="36"/>
        <v/>
      </c>
      <c r="AV52" s="74" t="str">
        <f t="shared" si="20"/>
        <v/>
      </c>
      <c r="AW52" s="74" t="str">
        <f t="shared" si="37"/>
        <v/>
      </c>
      <c r="AX52" s="74" t="str">
        <f t="shared" si="52"/>
        <v/>
      </c>
      <c r="AY52" s="85" t="str">
        <f t="shared" si="39"/>
        <v/>
      </c>
      <c r="BA52">
        <f t="shared" si="50"/>
        <v>0</v>
      </c>
      <c r="BB52">
        <f t="shared" si="40"/>
        <v>0</v>
      </c>
      <c r="BC52">
        <f t="shared" si="41"/>
        <v>0</v>
      </c>
      <c r="BD52" s="7"/>
      <c r="BE52" s="65"/>
    </row>
    <row r="53" spans="2:57" x14ac:dyDescent="0.25">
      <c r="B53" s="68">
        <f t="shared" si="51"/>
        <v>500000</v>
      </c>
      <c r="C53" s="68">
        <f t="shared" si="51"/>
        <v>40000</v>
      </c>
      <c r="D53" s="68">
        <f t="shared" si="51"/>
        <v>100000</v>
      </c>
      <c r="E53" s="68"/>
      <c r="F53" s="68">
        <f t="shared" si="43"/>
        <v>0</v>
      </c>
      <c r="G53" s="68">
        <f t="shared" si="22"/>
        <v>0</v>
      </c>
      <c r="H53" s="68" t="str">
        <f t="shared" si="0"/>
        <v/>
      </c>
      <c r="I53" s="68"/>
      <c r="J53" s="68">
        <f t="shared" si="1"/>
        <v>100000</v>
      </c>
      <c r="K53" s="69">
        <f t="shared" si="2"/>
        <v>20000</v>
      </c>
      <c r="L53" s="68">
        <f t="shared" si="23"/>
        <v>580000</v>
      </c>
      <c r="M53" s="68"/>
      <c r="N53" s="68">
        <f t="shared" si="3"/>
        <v>48000</v>
      </c>
      <c r="O53" s="68">
        <f t="shared" si="4"/>
        <v>0</v>
      </c>
      <c r="P53" s="69">
        <f t="shared" si="45"/>
        <v>0</v>
      </c>
      <c r="Q53" s="7">
        <f t="shared" si="46"/>
        <v>0</v>
      </c>
      <c r="R53" s="7">
        <f t="shared" si="7"/>
        <v>0</v>
      </c>
      <c r="S53" s="7">
        <f t="shared" si="8"/>
        <v>0.2</v>
      </c>
      <c r="T53" s="68"/>
      <c r="U53" s="68">
        <f t="shared" si="9"/>
        <v>0</v>
      </c>
      <c r="V53" s="68">
        <f t="shared" si="47"/>
        <v>0</v>
      </c>
      <c r="W53" s="68"/>
      <c r="X53" s="68">
        <f t="shared" si="11"/>
        <v>0</v>
      </c>
      <c r="Y53" s="69">
        <f t="shared" si="48"/>
        <v>0</v>
      </c>
      <c r="Z53" s="7">
        <f t="shared" si="13"/>
        <v>0</v>
      </c>
      <c r="AA53" s="7">
        <f t="shared" si="49"/>
        <v>0</v>
      </c>
      <c r="AB53" s="68"/>
      <c r="AC53" s="71" t="str">
        <f t="shared" si="24"/>
        <v/>
      </c>
      <c r="AD53" s="68" t="str">
        <f t="shared" si="25"/>
        <v/>
      </c>
      <c r="AE53" s="68"/>
      <c r="AF53" s="72" t="str">
        <f t="shared" si="15"/>
        <v/>
      </c>
      <c r="AG53" s="59" t="str">
        <f t="shared" si="26"/>
        <v/>
      </c>
      <c r="AH53" s="73" t="str">
        <f t="shared" si="27"/>
        <v/>
      </c>
      <c r="AI53" s="61" t="str">
        <f t="shared" si="16"/>
        <v/>
      </c>
      <c r="AJ53" s="62" t="str">
        <f t="shared" si="28"/>
        <v/>
      </c>
      <c r="AK53" s="73" t="str">
        <f t="shared" si="17"/>
        <v/>
      </c>
      <c r="AL53" s="61" t="str">
        <f t="shared" si="18"/>
        <v/>
      </c>
      <c r="AM53" s="63" t="str">
        <f t="shared" si="29"/>
        <v/>
      </c>
      <c r="AN53" s="73" t="str">
        <f t="shared" si="30"/>
        <v/>
      </c>
      <c r="AO53" s="61">
        <f t="shared" si="19"/>
        <v>0</v>
      </c>
      <c r="AP53" s="62" t="str">
        <f t="shared" si="31"/>
        <v/>
      </c>
      <c r="AQ53" s="61" t="str">
        <f t="shared" si="32"/>
        <v/>
      </c>
      <c r="AR53" s="59" t="str">
        <f t="shared" si="33"/>
        <v/>
      </c>
      <c r="AS53" s="72" t="str">
        <f t="shared" si="34"/>
        <v/>
      </c>
      <c r="AT53" s="74" t="str">
        <f t="shared" si="35"/>
        <v/>
      </c>
      <c r="AU53" s="74" t="str">
        <f t="shared" si="36"/>
        <v/>
      </c>
      <c r="AV53" s="74" t="str">
        <f t="shared" si="20"/>
        <v/>
      </c>
      <c r="AW53" s="74" t="str">
        <f t="shared" si="37"/>
        <v/>
      </c>
      <c r="AX53" s="74" t="str">
        <f t="shared" si="52"/>
        <v/>
      </c>
      <c r="AY53" s="85" t="str">
        <f t="shared" si="39"/>
        <v/>
      </c>
      <c r="BA53">
        <f t="shared" si="50"/>
        <v>0</v>
      </c>
      <c r="BB53">
        <f t="shared" si="40"/>
        <v>0</v>
      </c>
      <c r="BC53">
        <f t="shared" si="41"/>
        <v>0</v>
      </c>
      <c r="BD53" s="7"/>
      <c r="BE53" s="65"/>
    </row>
    <row r="54" spans="2:57" x14ac:dyDescent="0.25">
      <c r="B54" s="68">
        <f t="shared" si="51"/>
        <v>500000</v>
      </c>
      <c r="C54" s="68">
        <f t="shared" si="51"/>
        <v>40000</v>
      </c>
      <c r="D54" s="68">
        <f t="shared" si="51"/>
        <v>100000</v>
      </c>
      <c r="E54" s="68"/>
      <c r="F54" s="68">
        <f t="shared" si="43"/>
        <v>0</v>
      </c>
      <c r="G54" s="68">
        <f t="shared" si="22"/>
        <v>0</v>
      </c>
      <c r="H54" s="68" t="str">
        <f t="shared" si="0"/>
        <v/>
      </c>
      <c r="I54" s="68"/>
      <c r="J54" s="68">
        <f t="shared" si="1"/>
        <v>100000</v>
      </c>
      <c r="K54" s="69">
        <f t="shared" si="2"/>
        <v>20000</v>
      </c>
      <c r="L54" s="68">
        <f t="shared" si="23"/>
        <v>580000</v>
      </c>
      <c r="M54" s="68"/>
      <c r="N54" s="68">
        <f t="shared" si="3"/>
        <v>48000</v>
      </c>
      <c r="O54" s="68">
        <f t="shared" si="4"/>
        <v>0</v>
      </c>
      <c r="P54" s="69">
        <f t="shared" si="45"/>
        <v>0</v>
      </c>
      <c r="Q54" s="7">
        <f t="shared" si="46"/>
        <v>0</v>
      </c>
      <c r="R54" s="7">
        <f t="shared" si="7"/>
        <v>0</v>
      </c>
      <c r="S54" s="7">
        <f t="shared" si="8"/>
        <v>0.2</v>
      </c>
      <c r="T54" s="68"/>
      <c r="U54" s="68">
        <f t="shared" si="9"/>
        <v>0</v>
      </c>
      <c r="V54" s="68">
        <f t="shared" si="47"/>
        <v>0</v>
      </c>
      <c r="W54" s="68"/>
      <c r="X54" s="68">
        <f t="shared" si="11"/>
        <v>0</v>
      </c>
      <c r="Y54" s="69">
        <f t="shared" si="48"/>
        <v>0</v>
      </c>
      <c r="Z54" s="7">
        <f t="shared" si="13"/>
        <v>0</v>
      </c>
      <c r="AA54" s="7">
        <f t="shared" si="49"/>
        <v>0</v>
      </c>
      <c r="AB54" s="68"/>
      <c r="AC54" s="71" t="str">
        <f t="shared" si="24"/>
        <v/>
      </c>
      <c r="AD54" s="68" t="str">
        <f t="shared" si="25"/>
        <v/>
      </c>
      <c r="AE54" s="68"/>
      <c r="AF54" s="72" t="str">
        <f t="shared" si="15"/>
        <v/>
      </c>
      <c r="AG54" s="59" t="str">
        <f t="shared" si="26"/>
        <v/>
      </c>
      <c r="AH54" s="73" t="str">
        <f t="shared" si="27"/>
        <v/>
      </c>
      <c r="AI54" s="61" t="str">
        <f t="shared" si="16"/>
        <v/>
      </c>
      <c r="AJ54" s="62" t="str">
        <f t="shared" si="28"/>
        <v/>
      </c>
      <c r="AK54" s="73" t="str">
        <f t="shared" si="17"/>
        <v/>
      </c>
      <c r="AL54" s="61" t="str">
        <f t="shared" si="18"/>
        <v/>
      </c>
      <c r="AM54" s="63" t="str">
        <f t="shared" si="29"/>
        <v/>
      </c>
      <c r="AN54" s="73" t="str">
        <f t="shared" si="30"/>
        <v/>
      </c>
      <c r="AO54" s="61">
        <f t="shared" si="19"/>
        <v>0</v>
      </c>
      <c r="AP54" s="62" t="str">
        <f t="shared" si="31"/>
        <v/>
      </c>
      <c r="AQ54" s="61" t="str">
        <f t="shared" si="32"/>
        <v/>
      </c>
      <c r="AR54" s="59" t="str">
        <f t="shared" si="33"/>
        <v/>
      </c>
      <c r="AS54" s="72" t="str">
        <f t="shared" si="34"/>
        <v/>
      </c>
      <c r="AT54" s="74" t="str">
        <f t="shared" si="35"/>
        <v/>
      </c>
      <c r="AU54" s="74" t="str">
        <f t="shared" si="36"/>
        <v/>
      </c>
      <c r="AV54" s="74" t="str">
        <f t="shared" si="20"/>
        <v/>
      </c>
      <c r="AW54" s="74" t="str">
        <f t="shared" si="37"/>
        <v/>
      </c>
      <c r="AX54" s="74" t="str">
        <f t="shared" si="52"/>
        <v/>
      </c>
      <c r="AY54" s="85" t="str">
        <f t="shared" si="39"/>
        <v/>
      </c>
      <c r="BA54">
        <f t="shared" si="50"/>
        <v>0</v>
      </c>
      <c r="BB54">
        <f t="shared" si="40"/>
        <v>0</v>
      </c>
      <c r="BC54">
        <f t="shared" si="41"/>
        <v>0</v>
      </c>
      <c r="BD54" s="7"/>
      <c r="BE54" s="65"/>
    </row>
    <row r="55" spans="2:57" x14ac:dyDescent="0.25">
      <c r="B55" s="68">
        <f t="shared" si="51"/>
        <v>500000</v>
      </c>
      <c r="C55" s="68">
        <f t="shared" si="51"/>
        <v>40000</v>
      </c>
      <c r="D55" s="68">
        <f t="shared" si="51"/>
        <v>100000</v>
      </c>
      <c r="E55" s="68"/>
      <c r="F55" s="68">
        <f t="shared" si="43"/>
        <v>0</v>
      </c>
      <c r="G55" s="68">
        <f t="shared" si="22"/>
        <v>0</v>
      </c>
      <c r="H55" s="68" t="str">
        <f t="shared" si="0"/>
        <v/>
      </c>
      <c r="I55" s="68"/>
      <c r="J55" s="68">
        <f t="shared" si="1"/>
        <v>100000</v>
      </c>
      <c r="K55" s="69">
        <f t="shared" si="2"/>
        <v>20000</v>
      </c>
      <c r="L55" s="68">
        <f t="shared" si="23"/>
        <v>580000</v>
      </c>
      <c r="M55" s="68"/>
      <c r="N55" s="68">
        <f t="shared" si="3"/>
        <v>48000</v>
      </c>
      <c r="O55" s="68">
        <f t="shared" si="4"/>
        <v>0</v>
      </c>
      <c r="P55" s="69">
        <f t="shared" si="45"/>
        <v>0</v>
      </c>
      <c r="Q55" s="7">
        <f t="shared" si="46"/>
        <v>0</v>
      </c>
      <c r="R55" s="7">
        <f t="shared" si="7"/>
        <v>0</v>
      </c>
      <c r="S55" s="7">
        <f t="shared" si="8"/>
        <v>0.2</v>
      </c>
      <c r="T55" s="68"/>
      <c r="U55" s="68">
        <f t="shared" si="9"/>
        <v>0</v>
      </c>
      <c r="V55" s="68">
        <f t="shared" si="47"/>
        <v>0</v>
      </c>
      <c r="W55" s="68"/>
      <c r="X55" s="68">
        <f t="shared" si="11"/>
        <v>0</v>
      </c>
      <c r="Y55" s="69">
        <f t="shared" si="48"/>
        <v>0</v>
      </c>
      <c r="Z55" s="7">
        <f t="shared" si="13"/>
        <v>0</v>
      </c>
      <c r="AA55" s="7">
        <f t="shared" si="49"/>
        <v>0</v>
      </c>
      <c r="AB55" s="68"/>
      <c r="AC55" s="71" t="str">
        <f t="shared" si="24"/>
        <v/>
      </c>
      <c r="AD55" s="68" t="str">
        <f t="shared" si="25"/>
        <v/>
      </c>
      <c r="AE55" s="68"/>
      <c r="AF55" s="72" t="str">
        <f t="shared" si="15"/>
        <v/>
      </c>
      <c r="AG55" s="59" t="str">
        <f t="shared" si="26"/>
        <v/>
      </c>
      <c r="AH55" s="73" t="str">
        <f t="shared" si="27"/>
        <v/>
      </c>
      <c r="AI55" s="61" t="str">
        <f t="shared" si="16"/>
        <v/>
      </c>
      <c r="AJ55" s="62" t="str">
        <f t="shared" si="28"/>
        <v/>
      </c>
      <c r="AK55" s="73" t="str">
        <f t="shared" si="17"/>
        <v/>
      </c>
      <c r="AL55" s="61" t="str">
        <f t="shared" si="18"/>
        <v/>
      </c>
      <c r="AM55" s="63" t="str">
        <f t="shared" si="29"/>
        <v/>
      </c>
      <c r="AN55" s="73" t="str">
        <f t="shared" si="30"/>
        <v/>
      </c>
      <c r="AO55" s="61">
        <f t="shared" si="19"/>
        <v>0</v>
      </c>
      <c r="AP55" s="62" t="str">
        <f t="shared" si="31"/>
        <v/>
      </c>
      <c r="AQ55" s="61" t="str">
        <f t="shared" si="32"/>
        <v/>
      </c>
      <c r="AR55" s="59" t="str">
        <f t="shared" si="33"/>
        <v/>
      </c>
      <c r="AS55" s="72" t="str">
        <f t="shared" si="34"/>
        <v/>
      </c>
      <c r="AT55" s="74" t="str">
        <f t="shared" si="35"/>
        <v/>
      </c>
      <c r="AU55" s="74" t="str">
        <f t="shared" si="36"/>
        <v/>
      </c>
      <c r="AV55" s="74" t="str">
        <f t="shared" si="20"/>
        <v/>
      </c>
      <c r="AW55" s="74" t="str">
        <f t="shared" si="37"/>
        <v/>
      </c>
      <c r="AX55" s="74" t="str">
        <f t="shared" si="52"/>
        <v/>
      </c>
      <c r="AY55" s="85" t="str">
        <f t="shared" si="39"/>
        <v/>
      </c>
      <c r="BA55">
        <f t="shared" si="50"/>
        <v>0</v>
      </c>
      <c r="BB55">
        <f t="shared" si="40"/>
        <v>0</v>
      </c>
      <c r="BC55">
        <f t="shared" si="41"/>
        <v>0</v>
      </c>
      <c r="BD55" s="7"/>
      <c r="BE55" s="65"/>
    </row>
    <row r="56" spans="2:57" x14ac:dyDescent="0.25">
      <c r="B56" s="68">
        <f t="shared" si="51"/>
        <v>500000</v>
      </c>
      <c r="C56" s="68">
        <f t="shared" si="51"/>
        <v>40000</v>
      </c>
      <c r="D56" s="68">
        <f t="shared" si="51"/>
        <v>100000</v>
      </c>
      <c r="E56" s="68"/>
      <c r="F56" s="68">
        <f t="shared" si="43"/>
        <v>0</v>
      </c>
      <c r="G56" s="68">
        <f t="shared" si="22"/>
        <v>0</v>
      </c>
      <c r="H56" s="68" t="str">
        <f t="shared" si="0"/>
        <v/>
      </c>
      <c r="I56" s="68"/>
      <c r="J56" s="68">
        <f t="shared" si="1"/>
        <v>100000</v>
      </c>
      <c r="K56" s="69">
        <f t="shared" si="2"/>
        <v>20000</v>
      </c>
      <c r="L56" s="68">
        <f t="shared" si="23"/>
        <v>580000</v>
      </c>
      <c r="M56" s="68"/>
      <c r="N56" s="68">
        <f t="shared" si="3"/>
        <v>48000</v>
      </c>
      <c r="O56" s="68">
        <f t="shared" si="4"/>
        <v>0</v>
      </c>
      <c r="P56" s="69">
        <f t="shared" si="45"/>
        <v>0</v>
      </c>
      <c r="Q56" s="7">
        <f t="shared" si="46"/>
        <v>0</v>
      </c>
      <c r="R56" s="7">
        <f t="shared" si="7"/>
        <v>0</v>
      </c>
      <c r="S56" s="7">
        <f t="shared" si="8"/>
        <v>0.2</v>
      </c>
      <c r="T56" s="68"/>
      <c r="U56" s="68">
        <f t="shared" si="9"/>
        <v>0</v>
      </c>
      <c r="V56" s="68">
        <f t="shared" si="47"/>
        <v>0</v>
      </c>
      <c r="W56" s="68"/>
      <c r="X56" s="68">
        <f t="shared" si="11"/>
        <v>0</v>
      </c>
      <c r="Y56" s="69">
        <f t="shared" si="48"/>
        <v>0</v>
      </c>
      <c r="Z56" s="7">
        <f t="shared" si="13"/>
        <v>0</v>
      </c>
      <c r="AA56" s="7">
        <f t="shared" si="49"/>
        <v>0</v>
      </c>
      <c r="AB56" s="68"/>
      <c r="AC56" s="71" t="str">
        <f t="shared" si="24"/>
        <v/>
      </c>
      <c r="AD56" s="68" t="str">
        <f t="shared" si="25"/>
        <v/>
      </c>
      <c r="AE56" s="68"/>
      <c r="AF56" s="72" t="str">
        <f t="shared" si="15"/>
        <v/>
      </c>
      <c r="AG56" s="59" t="str">
        <f t="shared" si="26"/>
        <v/>
      </c>
      <c r="AH56" s="73" t="str">
        <f t="shared" si="27"/>
        <v/>
      </c>
      <c r="AI56" s="61" t="str">
        <f t="shared" si="16"/>
        <v/>
      </c>
      <c r="AJ56" s="62" t="str">
        <f t="shared" si="28"/>
        <v/>
      </c>
      <c r="AK56" s="73" t="str">
        <f t="shared" si="17"/>
        <v/>
      </c>
      <c r="AL56" s="61" t="str">
        <f t="shared" si="18"/>
        <v/>
      </c>
      <c r="AM56" s="63" t="str">
        <f t="shared" si="29"/>
        <v/>
      </c>
      <c r="AN56" s="73" t="str">
        <f t="shared" si="30"/>
        <v/>
      </c>
      <c r="AO56" s="61">
        <f t="shared" si="19"/>
        <v>0</v>
      </c>
      <c r="AP56" s="62" t="str">
        <f t="shared" si="31"/>
        <v/>
      </c>
      <c r="AQ56" s="61" t="str">
        <f t="shared" si="32"/>
        <v/>
      </c>
      <c r="AR56" s="59" t="str">
        <f t="shared" si="33"/>
        <v/>
      </c>
      <c r="AS56" s="72" t="str">
        <f t="shared" si="34"/>
        <v/>
      </c>
      <c r="AT56" s="74" t="str">
        <f t="shared" si="35"/>
        <v/>
      </c>
      <c r="AU56" s="74" t="str">
        <f t="shared" si="36"/>
        <v/>
      </c>
      <c r="AV56" s="74" t="str">
        <f t="shared" si="20"/>
        <v/>
      </c>
      <c r="AW56" s="74" t="str">
        <f t="shared" si="37"/>
        <v/>
      </c>
      <c r="AX56" s="74" t="str">
        <f t="shared" si="52"/>
        <v/>
      </c>
      <c r="AY56" s="85" t="str">
        <f t="shared" si="39"/>
        <v/>
      </c>
      <c r="BA56">
        <f t="shared" si="50"/>
        <v>0</v>
      </c>
      <c r="BB56">
        <f t="shared" si="40"/>
        <v>0</v>
      </c>
      <c r="BC56">
        <f t="shared" si="41"/>
        <v>0</v>
      </c>
      <c r="BD56" s="7"/>
      <c r="BE56" s="65"/>
    </row>
    <row r="57" spans="2:57" x14ac:dyDescent="0.25">
      <c r="B57" s="68">
        <f t="shared" si="51"/>
        <v>500000</v>
      </c>
      <c r="C57" s="68">
        <f t="shared" si="51"/>
        <v>40000</v>
      </c>
      <c r="D57" s="68">
        <f t="shared" si="51"/>
        <v>100000</v>
      </c>
      <c r="E57" s="68"/>
      <c r="F57" s="68">
        <f t="shared" si="43"/>
        <v>0</v>
      </c>
      <c r="G57" s="68">
        <f t="shared" si="22"/>
        <v>0</v>
      </c>
      <c r="H57" s="68" t="str">
        <f t="shared" si="0"/>
        <v/>
      </c>
      <c r="I57" s="68"/>
      <c r="J57" s="68">
        <f t="shared" si="1"/>
        <v>100000</v>
      </c>
      <c r="K57" s="69">
        <f t="shared" si="2"/>
        <v>20000</v>
      </c>
      <c r="L57" s="68">
        <f t="shared" si="23"/>
        <v>580000</v>
      </c>
      <c r="M57" s="68"/>
      <c r="N57" s="68">
        <f t="shared" si="3"/>
        <v>48000</v>
      </c>
      <c r="O57" s="68">
        <f t="shared" si="4"/>
        <v>0</v>
      </c>
      <c r="P57" s="69">
        <f t="shared" si="45"/>
        <v>0</v>
      </c>
      <c r="Q57" s="7">
        <f t="shared" si="46"/>
        <v>0</v>
      </c>
      <c r="R57" s="7">
        <f t="shared" si="7"/>
        <v>0</v>
      </c>
      <c r="S57" s="7">
        <f t="shared" si="8"/>
        <v>0.2</v>
      </c>
      <c r="T57" s="68"/>
      <c r="U57" s="68">
        <f t="shared" si="9"/>
        <v>0</v>
      </c>
      <c r="V57" s="68">
        <f t="shared" si="47"/>
        <v>0</v>
      </c>
      <c r="W57" s="68"/>
      <c r="X57" s="68">
        <f t="shared" si="11"/>
        <v>0</v>
      </c>
      <c r="Y57" s="69">
        <f t="shared" si="48"/>
        <v>0</v>
      </c>
      <c r="Z57" s="7">
        <f t="shared" si="13"/>
        <v>0</v>
      </c>
      <c r="AA57" s="7">
        <f t="shared" si="49"/>
        <v>0</v>
      </c>
      <c r="AB57" s="68"/>
      <c r="AC57" s="71" t="str">
        <f t="shared" si="24"/>
        <v/>
      </c>
      <c r="AD57" s="68" t="str">
        <f t="shared" si="25"/>
        <v/>
      </c>
      <c r="AE57" s="68"/>
      <c r="AF57" s="72" t="str">
        <f t="shared" si="15"/>
        <v/>
      </c>
      <c r="AG57" s="59" t="str">
        <f t="shared" si="26"/>
        <v/>
      </c>
      <c r="AH57" s="73" t="str">
        <f t="shared" si="27"/>
        <v/>
      </c>
      <c r="AI57" s="61" t="str">
        <f t="shared" si="16"/>
        <v/>
      </c>
      <c r="AJ57" s="62" t="str">
        <f t="shared" si="28"/>
        <v/>
      </c>
      <c r="AK57" s="73" t="str">
        <f t="shared" si="17"/>
        <v/>
      </c>
      <c r="AL57" s="61" t="str">
        <f t="shared" si="18"/>
        <v/>
      </c>
      <c r="AM57" s="63" t="str">
        <f t="shared" si="29"/>
        <v/>
      </c>
      <c r="AN57" s="73" t="str">
        <f t="shared" si="30"/>
        <v/>
      </c>
      <c r="AO57" s="61">
        <f t="shared" si="19"/>
        <v>0</v>
      </c>
      <c r="AP57" s="62" t="str">
        <f t="shared" si="31"/>
        <v/>
      </c>
      <c r="AQ57" s="61" t="str">
        <f t="shared" si="32"/>
        <v/>
      </c>
      <c r="AR57" s="59" t="str">
        <f t="shared" si="33"/>
        <v/>
      </c>
      <c r="AS57" s="72" t="str">
        <f t="shared" si="34"/>
        <v/>
      </c>
      <c r="AT57" s="74" t="str">
        <f t="shared" si="35"/>
        <v/>
      </c>
      <c r="AU57" s="74" t="str">
        <f t="shared" si="36"/>
        <v/>
      </c>
      <c r="AV57" s="74" t="str">
        <f t="shared" si="20"/>
        <v/>
      </c>
      <c r="AW57" s="74" t="str">
        <f t="shared" si="37"/>
        <v/>
      </c>
      <c r="AX57" s="74" t="str">
        <f t="shared" si="52"/>
        <v/>
      </c>
      <c r="AY57" s="85" t="str">
        <f t="shared" si="39"/>
        <v/>
      </c>
      <c r="BA57">
        <f t="shared" si="50"/>
        <v>0</v>
      </c>
      <c r="BB57">
        <f t="shared" si="40"/>
        <v>0</v>
      </c>
      <c r="BC57">
        <f t="shared" si="41"/>
        <v>0</v>
      </c>
      <c r="BD57" s="7"/>
      <c r="BE57" s="65"/>
    </row>
    <row r="58" spans="2:57" x14ac:dyDescent="0.25">
      <c r="B58" s="68">
        <f t="shared" si="51"/>
        <v>500000</v>
      </c>
      <c r="C58" s="68">
        <f t="shared" si="51"/>
        <v>40000</v>
      </c>
      <c r="D58" s="68">
        <f t="shared" si="51"/>
        <v>100000</v>
      </c>
      <c r="E58" s="68"/>
      <c r="F58" s="68">
        <f t="shared" si="43"/>
        <v>0</v>
      </c>
      <c r="G58" s="68">
        <f t="shared" si="22"/>
        <v>0</v>
      </c>
      <c r="H58" s="68" t="str">
        <f t="shared" si="0"/>
        <v/>
      </c>
      <c r="I58" s="68"/>
      <c r="J58" s="68">
        <f t="shared" si="1"/>
        <v>100000</v>
      </c>
      <c r="K58" s="69">
        <f t="shared" si="2"/>
        <v>20000</v>
      </c>
      <c r="L58" s="68">
        <f t="shared" si="23"/>
        <v>580000</v>
      </c>
      <c r="M58" s="68"/>
      <c r="N58" s="68">
        <f t="shared" si="3"/>
        <v>48000</v>
      </c>
      <c r="O58" s="68">
        <f t="shared" si="4"/>
        <v>0</v>
      </c>
      <c r="P58" s="69">
        <f t="shared" si="45"/>
        <v>0</v>
      </c>
      <c r="Q58" s="7">
        <f t="shared" si="46"/>
        <v>0</v>
      </c>
      <c r="R58" s="7">
        <f t="shared" si="7"/>
        <v>0</v>
      </c>
      <c r="S58" s="7">
        <f t="shared" si="8"/>
        <v>0.2</v>
      </c>
      <c r="T58" s="68"/>
      <c r="U58" s="68">
        <f t="shared" si="9"/>
        <v>0</v>
      </c>
      <c r="V58" s="68">
        <f t="shared" si="47"/>
        <v>0</v>
      </c>
      <c r="W58" s="68"/>
      <c r="X58" s="68">
        <f t="shared" si="11"/>
        <v>0</v>
      </c>
      <c r="Y58" s="69">
        <f t="shared" si="48"/>
        <v>0</v>
      </c>
      <c r="Z58" s="7">
        <f t="shared" si="13"/>
        <v>0</v>
      </c>
      <c r="AA58" s="7">
        <f t="shared" si="49"/>
        <v>0</v>
      </c>
      <c r="AB58" s="68"/>
      <c r="AC58" s="71" t="str">
        <f t="shared" si="24"/>
        <v/>
      </c>
      <c r="AD58" s="68" t="str">
        <f t="shared" si="25"/>
        <v/>
      </c>
      <c r="AE58" s="68"/>
      <c r="AF58" s="72" t="str">
        <f t="shared" si="15"/>
        <v/>
      </c>
      <c r="AG58" s="59" t="str">
        <f t="shared" si="26"/>
        <v/>
      </c>
      <c r="AH58" s="73" t="str">
        <f t="shared" si="27"/>
        <v/>
      </c>
      <c r="AI58" s="61" t="str">
        <f t="shared" si="16"/>
        <v/>
      </c>
      <c r="AJ58" s="62" t="str">
        <f t="shared" si="28"/>
        <v/>
      </c>
      <c r="AK58" s="73" t="str">
        <f t="shared" si="17"/>
        <v/>
      </c>
      <c r="AL58" s="61" t="str">
        <f t="shared" si="18"/>
        <v/>
      </c>
      <c r="AM58" s="63" t="str">
        <f t="shared" si="29"/>
        <v/>
      </c>
      <c r="AN58" s="73" t="str">
        <f t="shared" si="30"/>
        <v/>
      </c>
      <c r="AO58" s="61">
        <f t="shared" si="19"/>
        <v>0</v>
      </c>
      <c r="AP58" s="62" t="str">
        <f t="shared" si="31"/>
        <v/>
      </c>
      <c r="AQ58" s="61" t="str">
        <f t="shared" si="32"/>
        <v/>
      </c>
      <c r="AR58" s="59" t="str">
        <f t="shared" si="33"/>
        <v/>
      </c>
      <c r="AS58" s="72" t="str">
        <f t="shared" si="34"/>
        <v/>
      </c>
      <c r="AT58" s="74" t="str">
        <f t="shared" si="35"/>
        <v/>
      </c>
      <c r="AU58" s="74" t="str">
        <f t="shared" si="36"/>
        <v/>
      </c>
      <c r="AV58" s="74" t="str">
        <f t="shared" si="20"/>
        <v/>
      </c>
      <c r="AW58" s="74" t="str">
        <f t="shared" si="37"/>
        <v/>
      </c>
      <c r="AX58" s="74" t="str">
        <f t="shared" si="52"/>
        <v/>
      </c>
      <c r="AY58" s="85" t="str">
        <f t="shared" si="39"/>
        <v/>
      </c>
      <c r="BA58">
        <f t="shared" si="50"/>
        <v>0</v>
      </c>
      <c r="BB58">
        <f t="shared" si="40"/>
        <v>0</v>
      </c>
      <c r="BC58">
        <f t="shared" si="41"/>
        <v>0</v>
      </c>
      <c r="BD58" s="7"/>
      <c r="BE58" s="65"/>
    </row>
    <row r="59" spans="2:57" x14ac:dyDescent="0.25">
      <c r="B59" s="68">
        <f t="shared" ref="B59:D74" si="53">B58</f>
        <v>500000</v>
      </c>
      <c r="C59" s="68">
        <f t="shared" si="53"/>
        <v>40000</v>
      </c>
      <c r="D59" s="68">
        <f t="shared" si="53"/>
        <v>100000</v>
      </c>
      <c r="E59" s="68"/>
      <c r="F59" s="68">
        <f t="shared" si="43"/>
        <v>0</v>
      </c>
      <c r="G59" s="68">
        <f t="shared" si="22"/>
        <v>0</v>
      </c>
      <c r="H59" s="68" t="str">
        <f t="shared" si="0"/>
        <v/>
      </c>
      <c r="I59" s="68"/>
      <c r="J59" s="68">
        <f t="shared" si="1"/>
        <v>100000</v>
      </c>
      <c r="K59" s="69">
        <f t="shared" si="2"/>
        <v>20000</v>
      </c>
      <c r="L59" s="68">
        <f t="shared" si="23"/>
        <v>580000</v>
      </c>
      <c r="M59" s="68"/>
      <c r="N59" s="68">
        <f t="shared" si="3"/>
        <v>48000</v>
      </c>
      <c r="O59" s="68">
        <f t="shared" si="4"/>
        <v>0</v>
      </c>
      <c r="P59" s="69">
        <f t="shared" si="45"/>
        <v>0</v>
      </c>
      <c r="Q59" s="7">
        <f t="shared" si="46"/>
        <v>0</v>
      </c>
      <c r="R59" s="7">
        <f t="shared" si="7"/>
        <v>0</v>
      </c>
      <c r="S59" s="7">
        <f t="shared" si="8"/>
        <v>0.2</v>
      </c>
      <c r="T59" s="68"/>
      <c r="U59" s="68">
        <f t="shared" si="9"/>
        <v>0</v>
      </c>
      <c r="V59" s="68">
        <f t="shared" si="47"/>
        <v>0</v>
      </c>
      <c r="W59" s="68"/>
      <c r="X59" s="68">
        <f t="shared" si="11"/>
        <v>0</v>
      </c>
      <c r="Y59" s="69">
        <f t="shared" si="48"/>
        <v>0</v>
      </c>
      <c r="Z59" s="7">
        <f t="shared" si="13"/>
        <v>0</v>
      </c>
      <c r="AA59" s="7">
        <f t="shared" si="49"/>
        <v>0</v>
      </c>
      <c r="AB59" s="68"/>
      <c r="AC59" s="71" t="str">
        <f t="shared" si="24"/>
        <v/>
      </c>
      <c r="AD59" s="68" t="str">
        <f t="shared" si="25"/>
        <v/>
      </c>
      <c r="AE59" s="68"/>
      <c r="AF59" s="72" t="str">
        <f t="shared" si="15"/>
        <v/>
      </c>
      <c r="AG59" s="59" t="str">
        <f t="shared" si="26"/>
        <v/>
      </c>
      <c r="AH59" s="73" t="str">
        <f t="shared" si="27"/>
        <v/>
      </c>
      <c r="AI59" s="61" t="str">
        <f t="shared" si="16"/>
        <v/>
      </c>
      <c r="AJ59" s="62" t="str">
        <f t="shared" si="28"/>
        <v/>
      </c>
      <c r="AK59" s="73" t="str">
        <f t="shared" si="17"/>
        <v/>
      </c>
      <c r="AL59" s="61" t="str">
        <f t="shared" si="18"/>
        <v/>
      </c>
      <c r="AM59" s="63" t="str">
        <f t="shared" si="29"/>
        <v/>
      </c>
      <c r="AN59" s="73" t="str">
        <f t="shared" si="30"/>
        <v/>
      </c>
      <c r="AO59" s="61">
        <f t="shared" si="19"/>
        <v>0</v>
      </c>
      <c r="AP59" s="62" t="str">
        <f t="shared" si="31"/>
        <v/>
      </c>
      <c r="AQ59" s="61" t="str">
        <f t="shared" si="32"/>
        <v/>
      </c>
      <c r="AR59" s="59" t="str">
        <f t="shared" si="33"/>
        <v/>
      </c>
      <c r="AS59" s="72" t="str">
        <f t="shared" si="34"/>
        <v/>
      </c>
      <c r="AT59" s="74" t="str">
        <f t="shared" si="35"/>
        <v/>
      </c>
      <c r="AU59" s="74" t="str">
        <f t="shared" si="36"/>
        <v/>
      </c>
      <c r="AV59" s="74" t="str">
        <f t="shared" si="20"/>
        <v/>
      </c>
      <c r="AW59" s="74" t="str">
        <f t="shared" si="37"/>
        <v/>
      </c>
      <c r="AX59" s="74" t="str">
        <f t="shared" si="52"/>
        <v/>
      </c>
      <c r="AY59" s="85" t="str">
        <f t="shared" si="39"/>
        <v/>
      </c>
      <c r="BA59">
        <f t="shared" si="50"/>
        <v>0</v>
      </c>
      <c r="BB59">
        <f t="shared" si="40"/>
        <v>0</v>
      </c>
      <c r="BC59">
        <f t="shared" si="41"/>
        <v>0</v>
      </c>
      <c r="BD59" s="7"/>
      <c r="BE59" s="65"/>
    </row>
    <row r="60" spans="2:57" x14ac:dyDescent="0.25">
      <c r="B60" s="68">
        <f t="shared" si="53"/>
        <v>500000</v>
      </c>
      <c r="C60" s="68">
        <f t="shared" si="53"/>
        <v>40000</v>
      </c>
      <c r="D60" s="68">
        <f t="shared" si="53"/>
        <v>100000</v>
      </c>
      <c r="E60" s="68"/>
      <c r="F60" s="68">
        <f t="shared" si="43"/>
        <v>0</v>
      </c>
      <c r="G60" s="68">
        <f t="shared" si="22"/>
        <v>0</v>
      </c>
      <c r="H60" s="68" t="str">
        <f t="shared" si="0"/>
        <v/>
      </c>
      <c r="I60" s="68"/>
      <c r="J60" s="68">
        <f t="shared" si="1"/>
        <v>100000</v>
      </c>
      <c r="K60" s="69">
        <f t="shared" si="2"/>
        <v>20000</v>
      </c>
      <c r="L60" s="68">
        <f t="shared" si="23"/>
        <v>580000</v>
      </c>
      <c r="M60" s="68"/>
      <c r="N60" s="68">
        <f t="shared" si="3"/>
        <v>48000</v>
      </c>
      <c r="O60" s="68">
        <f t="shared" si="4"/>
        <v>0</v>
      </c>
      <c r="P60" s="69">
        <f t="shared" si="45"/>
        <v>0</v>
      </c>
      <c r="Q60" s="7">
        <f t="shared" si="46"/>
        <v>0</v>
      </c>
      <c r="R60" s="7">
        <f t="shared" si="7"/>
        <v>0</v>
      </c>
      <c r="S60" s="7">
        <f t="shared" si="8"/>
        <v>0.2</v>
      </c>
      <c r="T60" s="68"/>
      <c r="U60" s="68">
        <f t="shared" si="9"/>
        <v>0</v>
      </c>
      <c r="V60" s="68">
        <f t="shared" si="47"/>
        <v>0</v>
      </c>
      <c r="W60" s="68"/>
      <c r="X60" s="68">
        <f t="shared" si="11"/>
        <v>0</v>
      </c>
      <c r="Y60" s="69">
        <f t="shared" si="48"/>
        <v>0</v>
      </c>
      <c r="Z60" s="7">
        <f t="shared" si="13"/>
        <v>0</v>
      </c>
      <c r="AA60" s="7">
        <f t="shared" si="49"/>
        <v>0</v>
      </c>
      <c r="AB60" s="68"/>
      <c r="AC60" s="71" t="str">
        <f t="shared" si="24"/>
        <v/>
      </c>
      <c r="AD60" s="68" t="str">
        <f t="shared" si="25"/>
        <v/>
      </c>
      <c r="AE60" s="68"/>
      <c r="AF60" s="72" t="str">
        <f t="shared" si="15"/>
        <v/>
      </c>
      <c r="AG60" s="59" t="str">
        <f t="shared" si="26"/>
        <v/>
      </c>
      <c r="AH60" s="73" t="str">
        <f t="shared" si="27"/>
        <v/>
      </c>
      <c r="AI60" s="61" t="str">
        <f t="shared" si="16"/>
        <v/>
      </c>
      <c r="AJ60" s="62" t="str">
        <f t="shared" si="28"/>
        <v/>
      </c>
      <c r="AK60" s="73" t="str">
        <f t="shared" si="17"/>
        <v/>
      </c>
      <c r="AL60" s="61" t="str">
        <f t="shared" si="18"/>
        <v/>
      </c>
      <c r="AM60" s="63" t="str">
        <f t="shared" si="29"/>
        <v/>
      </c>
      <c r="AN60" s="73" t="str">
        <f t="shared" si="30"/>
        <v/>
      </c>
      <c r="AO60" s="61">
        <f t="shared" si="19"/>
        <v>0</v>
      </c>
      <c r="AP60" s="62" t="str">
        <f t="shared" si="31"/>
        <v/>
      </c>
      <c r="AQ60" s="61" t="str">
        <f t="shared" si="32"/>
        <v/>
      </c>
      <c r="AR60" s="59" t="str">
        <f t="shared" si="33"/>
        <v/>
      </c>
      <c r="AS60" s="72" t="str">
        <f t="shared" si="34"/>
        <v/>
      </c>
      <c r="AT60" s="74" t="str">
        <f t="shared" si="35"/>
        <v/>
      </c>
      <c r="AU60" s="74" t="str">
        <f t="shared" si="36"/>
        <v/>
      </c>
      <c r="AV60" s="74" t="str">
        <f t="shared" si="20"/>
        <v/>
      </c>
      <c r="AW60" s="74" t="str">
        <f t="shared" si="37"/>
        <v/>
      </c>
      <c r="AX60" s="74" t="str">
        <f t="shared" si="52"/>
        <v/>
      </c>
      <c r="AY60" s="85" t="str">
        <f t="shared" si="39"/>
        <v/>
      </c>
      <c r="BA60">
        <f t="shared" si="50"/>
        <v>0</v>
      </c>
      <c r="BB60">
        <f t="shared" si="40"/>
        <v>0</v>
      </c>
      <c r="BC60">
        <f t="shared" si="41"/>
        <v>0</v>
      </c>
      <c r="BD60" s="7"/>
      <c r="BE60" s="65"/>
    </row>
    <row r="61" spans="2:57" x14ac:dyDescent="0.25">
      <c r="B61" s="68">
        <f t="shared" si="53"/>
        <v>500000</v>
      </c>
      <c r="C61" s="68">
        <f t="shared" si="53"/>
        <v>40000</v>
      </c>
      <c r="D61" s="68">
        <f t="shared" si="53"/>
        <v>100000</v>
      </c>
      <c r="E61" s="68"/>
      <c r="F61" s="68">
        <f t="shared" si="43"/>
        <v>0</v>
      </c>
      <c r="G61" s="68">
        <f t="shared" si="22"/>
        <v>0</v>
      </c>
      <c r="H61" s="68" t="str">
        <f t="shared" si="0"/>
        <v/>
      </c>
      <c r="I61" s="68"/>
      <c r="J61" s="68">
        <f t="shared" si="1"/>
        <v>100000</v>
      </c>
      <c r="K61" s="69">
        <f t="shared" si="2"/>
        <v>20000</v>
      </c>
      <c r="L61" s="68">
        <f t="shared" si="23"/>
        <v>580000</v>
      </c>
      <c r="M61" s="68"/>
      <c r="N61" s="68">
        <f t="shared" si="3"/>
        <v>48000</v>
      </c>
      <c r="O61" s="68">
        <f t="shared" si="4"/>
        <v>0</v>
      </c>
      <c r="P61" s="69">
        <f t="shared" si="45"/>
        <v>0</v>
      </c>
      <c r="Q61" s="7">
        <f t="shared" si="46"/>
        <v>0</v>
      </c>
      <c r="R61" s="7">
        <f t="shared" si="7"/>
        <v>0</v>
      </c>
      <c r="S61" s="7">
        <f t="shared" si="8"/>
        <v>0.2</v>
      </c>
      <c r="T61" s="68"/>
      <c r="U61" s="68">
        <f t="shared" si="9"/>
        <v>0</v>
      </c>
      <c r="V61" s="68">
        <f t="shared" si="47"/>
        <v>0</v>
      </c>
      <c r="W61" s="68"/>
      <c r="X61" s="68">
        <f t="shared" si="11"/>
        <v>0</v>
      </c>
      <c r="Y61" s="69">
        <f t="shared" si="48"/>
        <v>0</v>
      </c>
      <c r="Z61" s="7">
        <f t="shared" si="13"/>
        <v>0</v>
      </c>
      <c r="AA61" s="7">
        <f t="shared" si="49"/>
        <v>0</v>
      </c>
      <c r="AB61" s="68"/>
      <c r="AC61" s="71" t="str">
        <f t="shared" si="24"/>
        <v/>
      </c>
      <c r="AD61" s="68" t="str">
        <f t="shared" si="25"/>
        <v/>
      </c>
      <c r="AE61" s="68"/>
      <c r="AF61" s="72" t="str">
        <f t="shared" si="15"/>
        <v/>
      </c>
      <c r="AG61" s="59" t="str">
        <f t="shared" si="26"/>
        <v/>
      </c>
      <c r="AH61" s="73" t="str">
        <f t="shared" si="27"/>
        <v/>
      </c>
      <c r="AI61" s="61" t="str">
        <f t="shared" si="16"/>
        <v/>
      </c>
      <c r="AJ61" s="62" t="str">
        <f t="shared" si="28"/>
        <v/>
      </c>
      <c r="AK61" s="73" t="str">
        <f t="shared" si="17"/>
        <v/>
      </c>
      <c r="AL61" s="61" t="str">
        <f t="shared" si="18"/>
        <v/>
      </c>
      <c r="AM61" s="63" t="str">
        <f t="shared" si="29"/>
        <v/>
      </c>
      <c r="AN61" s="73" t="str">
        <f t="shared" si="30"/>
        <v/>
      </c>
      <c r="AO61" s="61">
        <f t="shared" si="19"/>
        <v>0</v>
      </c>
      <c r="AP61" s="62" t="str">
        <f t="shared" si="31"/>
        <v/>
      </c>
      <c r="AQ61" s="61" t="str">
        <f t="shared" si="32"/>
        <v/>
      </c>
      <c r="AR61" s="59" t="str">
        <f t="shared" si="33"/>
        <v/>
      </c>
      <c r="AS61" s="72" t="str">
        <f t="shared" si="34"/>
        <v/>
      </c>
      <c r="AT61" s="74" t="str">
        <f t="shared" si="35"/>
        <v/>
      </c>
      <c r="AU61" s="74" t="str">
        <f t="shared" si="36"/>
        <v/>
      </c>
      <c r="AV61" s="74" t="str">
        <f t="shared" si="20"/>
        <v/>
      </c>
      <c r="AW61" s="74" t="str">
        <f t="shared" si="37"/>
        <v/>
      </c>
      <c r="AX61" s="74" t="str">
        <f t="shared" si="52"/>
        <v/>
      </c>
      <c r="AY61" s="85" t="str">
        <f t="shared" si="39"/>
        <v/>
      </c>
      <c r="BA61">
        <f t="shared" si="50"/>
        <v>0</v>
      </c>
      <c r="BB61">
        <f t="shared" si="40"/>
        <v>0</v>
      </c>
      <c r="BC61">
        <f t="shared" si="41"/>
        <v>0</v>
      </c>
      <c r="BD61" s="7"/>
      <c r="BE61" s="65"/>
    </row>
    <row r="62" spans="2:57" x14ac:dyDescent="0.25">
      <c r="B62" s="68">
        <f t="shared" si="53"/>
        <v>500000</v>
      </c>
      <c r="C62" s="68">
        <f t="shared" si="53"/>
        <v>40000</v>
      </c>
      <c r="D62" s="68">
        <f t="shared" si="53"/>
        <v>100000</v>
      </c>
      <c r="E62" s="68"/>
      <c r="F62" s="68">
        <f t="shared" si="43"/>
        <v>0</v>
      </c>
      <c r="G62" s="68">
        <f t="shared" si="22"/>
        <v>0</v>
      </c>
      <c r="H62" s="68" t="str">
        <f t="shared" si="0"/>
        <v/>
      </c>
      <c r="I62" s="68"/>
      <c r="J62" s="68">
        <f t="shared" si="1"/>
        <v>100000</v>
      </c>
      <c r="K62" s="69">
        <f t="shared" si="2"/>
        <v>20000</v>
      </c>
      <c r="L62" s="68">
        <f t="shared" si="23"/>
        <v>580000</v>
      </c>
      <c r="M62" s="68"/>
      <c r="N62" s="68">
        <f t="shared" si="3"/>
        <v>48000</v>
      </c>
      <c r="O62" s="68">
        <f t="shared" si="4"/>
        <v>0</v>
      </c>
      <c r="P62" s="69">
        <f t="shared" si="45"/>
        <v>0</v>
      </c>
      <c r="Q62" s="7">
        <f t="shared" si="46"/>
        <v>0</v>
      </c>
      <c r="R62" s="7">
        <f t="shared" si="7"/>
        <v>0</v>
      </c>
      <c r="S62" s="7">
        <f t="shared" si="8"/>
        <v>0.2</v>
      </c>
      <c r="T62" s="68"/>
      <c r="U62" s="68">
        <f t="shared" si="9"/>
        <v>0</v>
      </c>
      <c r="V62" s="68">
        <f t="shared" si="47"/>
        <v>0</v>
      </c>
      <c r="W62" s="68"/>
      <c r="X62" s="68">
        <f t="shared" si="11"/>
        <v>0</v>
      </c>
      <c r="Y62" s="69">
        <f t="shared" si="48"/>
        <v>0</v>
      </c>
      <c r="Z62" s="7">
        <f t="shared" si="13"/>
        <v>0</v>
      </c>
      <c r="AA62" s="7">
        <f t="shared" si="49"/>
        <v>0</v>
      </c>
      <c r="AB62" s="68"/>
      <c r="AC62" s="71" t="str">
        <f t="shared" si="24"/>
        <v/>
      </c>
      <c r="AD62" s="68" t="str">
        <f t="shared" si="25"/>
        <v/>
      </c>
      <c r="AE62" s="68"/>
      <c r="AF62" s="72" t="str">
        <f t="shared" si="15"/>
        <v/>
      </c>
      <c r="AG62" s="59" t="str">
        <f t="shared" si="26"/>
        <v/>
      </c>
      <c r="AH62" s="73" t="str">
        <f t="shared" si="27"/>
        <v/>
      </c>
      <c r="AI62" s="61" t="str">
        <f t="shared" si="16"/>
        <v/>
      </c>
      <c r="AJ62" s="62" t="str">
        <f t="shared" si="28"/>
        <v/>
      </c>
      <c r="AK62" s="73" t="str">
        <f t="shared" si="17"/>
        <v/>
      </c>
      <c r="AL62" s="61" t="str">
        <f t="shared" si="18"/>
        <v/>
      </c>
      <c r="AM62" s="63" t="str">
        <f t="shared" si="29"/>
        <v/>
      </c>
      <c r="AN62" s="73" t="str">
        <f t="shared" si="30"/>
        <v/>
      </c>
      <c r="AO62" s="61">
        <f t="shared" si="19"/>
        <v>0</v>
      </c>
      <c r="AP62" s="62" t="str">
        <f t="shared" si="31"/>
        <v/>
      </c>
      <c r="AQ62" s="61" t="str">
        <f t="shared" si="32"/>
        <v/>
      </c>
      <c r="AR62" s="59" t="str">
        <f t="shared" si="33"/>
        <v/>
      </c>
      <c r="AS62" s="72" t="str">
        <f t="shared" si="34"/>
        <v/>
      </c>
      <c r="AT62" s="74" t="str">
        <f t="shared" si="35"/>
        <v/>
      </c>
      <c r="AU62" s="74" t="str">
        <f t="shared" si="36"/>
        <v/>
      </c>
      <c r="AV62" s="74" t="str">
        <f t="shared" si="20"/>
        <v/>
      </c>
      <c r="AW62" s="74" t="str">
        <f t="shared" si="37"/>
        <v/>
      </c>
      <c r="AX62" s="74" t="str">
        <f t="shared" si="52"/>
        <v/>
      </c>
      <c r="AY62" s="85" t="str">
        <f t="shared" si="39"/>
        <v/>
      </c>
      <c r="BA62">
        <f t="shared" si="50"/>
        <v>0</v>
      </c>
      <c r="BB62">
        <f t="shared" si="40"/>
        <v>0</v>
      </c>
      <c r="BC62">
        <f t="shared" si="41"/>
        <v>0</v>
      </c>
      <c r="BD62" s="7"/>
      <c r="BE62" s="65"/>
    </row>
    <row r="63" spans="2:57" x14ac:dyDescent="0.25">
      <c r="B63" s="68">
        <f t="shared" si="53"/>
        <v>500000</v>
      </c>
      <c r="C63" s="68">
        <f t="shared" si="53"/>
        <v>40000</v>
      </c>
      <c r="D63" s="68">
        <f t="shared" si="53"/>
        <v>100000</v>
      </c>
      <c r="E63" s="68"/>
      <c r="F63" s="68">
        <f t="shared" si="43"/>
        <v>0</v>
      </c>
      <c r="G63" s="68">
        <f t="shared" si="22"/>
        <v>0</v>
      </c>
      <c r="H63" s="68" t="str">
        <f t="shared" si="0"/>
        <v/>
      </c>
      <c r="I63" s="68"/>
      <c r="J63" s="68">
        <f t="shared" si="1"/>
        <v>100000</v>
      </c>
      <c r="K63" s="69">
        <f t="shared" si="2"/>
        <v>20000</v>
      </c>
      <c r="L63" s="68">
        <f t="shared" si="23"/>
        <v>580000</v>
      </c>
      <c r="M63" s="68"/>
      <c r="N63" s="68">
        <f t="shared" si="3"/>
        <v>48000</v>
      </c>
      <c r="O63" s="68">
        <f t="shared" si="4"/>
        <v>0</v>
      </c>
      <c r="P63" s="69">
        <f t="shared" si="45"/>
        <v>0</v>
      </c>
      <c r="Q63" s="7">
        <f t="shared" si="46"/>
        <v>0</v>
      </c>
      <c r="R63" s="7">
        <f t="shared" si="7"/>
        <v>0</v>
      </c>
      <c r="S63" s="7">
        <f t="shared" si="8"/>
        <v>0.2</v>
      </c>
      <c r="T63" s="68"/>
      <c r="U63" s="68">
        <f t="shared" si="9"/>
        <v>0</v>
      </c>
      <c r="V63" s="68">
        <f t="shared" si="47"/>
        <v>0</v>
      </c>
      <c r="W63" s="68"/>
      <c r="X63" s="68">
        <f t="shared" si="11"/>
        <v>0</v>
      </c>
      <c r="Y63" s="69">
        <f t="shared" si="48"/>
        <v>0</v>
      </c>
      <c r="Z63" s="7">
        <f t="shared" si="13"/>
        <v>0</v>
      </c>
      <c r="AA63" s="7">
        <f t="shared" si="49"/>
        <v>0</v>
      </c>
      <c r="AB63" s="68"/>
      <c r="AC63" s="71" t="str">
        <f t="shared" si="24"/>
        <v/>
      </c>
      <c r="AD63" s="68" t="str">
        <f t="shared" si="25"/>
        <v/>
      </c>
      <c r="AE63" s="68"/>
      <c r="AF63" s="72" t="str">
        <f t="shared" si="15"/>
        <v/>
      </c>
      <c r="AG63" s="59" t="str">
        <f t="shared" si="26"/>
        <v/>
      </c>
      <c r="AH63" s="73" t="str">
        <f t="shared" si="27"/>
        <v/>
      </c>
      <c r="AI63" s="61" t="str">
        <f t="shared" si="16"/>
        <v/>
      </c>
      <c r="AJ63" s="62" t="str">
        <f t="shared" si="28"/>
        <v/>
      </c>
      <c r="AK63" s="73" t="str">
        <f t="shared" si="17"/>
        <v/>
      </c>
      <c r="AL63" s="61" t="str">
        <f t="shared" si="18"/>
        <v/>
      </c>
      <c r="AM63" s="63" t="str">
        <f t="shared" si="29"/>
        <v/>
      </c>
      <c r="AN63" s="73" t="str">
        <f t="shared" si="30"/>
        <v/>
      </c>
      <c r="AO63" s="61">
        <f t="shared" si="19"/>
        <v>0</v>
      </c>
      <c r="AP63" s="62" t="str">
        <f t="shared" si="31"/>
        <v/>
      </c>
      <c r="AQ63" s="61" t="str">
        <f t="shared" si="32"/>
        <v/>
      </c>
      <c r="AR63" s="59" t="str">
        <f t="shared" si="33"/>
        <v/>
      </c>
      <c r="AS63" s="72" t="str">
        <f t="shared" si="34"/>
        <v/>
      </c>
      <c r="AT63" s="74" t="str">
        <f t="shared" si="35"/>
        <v/>
      </c>
      <c r="AU63" s="74" t="str">
        <f t="shared" si="36"/>
        <v/>
      </c>
      <c r="AV63" s="74" t="str">
        <f t="shared" si="20"/>
        <v/>
      </c>
      <c r="AW63" s="74" t="str">
        <f t="shared" si="37"/>
        <v/>
      </c>
      <c r="AX63" s="74" t="str">
        <f t="shared" si="52"/>
        <v/>
      </c>
      <c r="AY63" s="85" t="str">
        <f t="shared" si="39"/>
        <v/>
      </c>
      <c r="BA63">
        <f t="shared" si="50"/>
        <v>0</v>
      </c>
      <c r="BB63">
        <f t="shared" si="40"/>
        <v>0</v>
      </c>
      <c r="BC63">
        <f t="shared" si="41"/>
        <v>0</v>
      </c>
      <c r="BD63" s="7"/>
      <c r="BE63" s="65"/>
    </row>
    <row r="64" spans="2:57" x14ac:dyDescent="0.25">
      <c r="B64" s="68">
        <f t="shared" si="53"/>
        <v>500000</v>
      </c>
      <c r="C64" s="68">
        <f t="shared" si="53"/>
        <v>40000</v>
      </c>
      <c r="D64" s="68">
        <f t="shared" si="53"/>
        <v>100000</v>
      </c>
      <c r="E64" s="68"/>
      <c r="F64" s="68">
        <f t="shared" si="43"/>
        <v>0</v>
      </c>
      <c r="G64" s="68">
        <f t="shared" si="22"/>
        <v>0</v>
      </c>
      <c r="H64" s="68" t="str">
        <f t="shared" si="0"/>
        <v/>
      </c>
      <c r="I64" s="68"/>
      <c r="J64" s="68">
        <f t="shared" si="1"/>
        <v>100000</v>
      </c>
      <c r="K64" s="69">
        <f t="shared" si="2"/>
        <v>20000</v>
      </c>
      <c r="L64" s="68">
        <f t="shared" si="23"/>
        <v>580000</v>
      </c>
      <c r="M64" s="68"/>
      <c r="N64" s="68">
        <f t="shared" si="3"/>
        <v>48000</v>
      </c>
      <c r="O64" s="68">
        <f t="shared" si="4"/>
        <v>0</v>
      </c>
      <c r="P64" s="69">
        <f t="shared" si="45"/>
        <v>0</v>
      </c>
      <c r="Q64" s="7">
        <f t="shared" si="46"/>
        <v>0</v>
      </c>
      <c r="R64" s="7">
        <f t="shared" si="7"/>
        <v>0</v>
      </c>
      <c r="S64" s="7">
        <f t="shared" si="8"/>
        <v>0.2</v>
      </c>
      <c r="T64" s="68"/>
      <c r="U64" s="68">
        <f t="shared" si="9"/>
        <v>0</v>
      </c>
      <c r="V64" s="68">
        <f t="shared" si="47"/>
        <v>0</v>
      </c>
      <c r="W64" s="68"/>
      <c r="X64" s="68">
        <f t="shared" si="11"/>
        <v>0</v>
      </c>
      <c r="Y64" s="69">
        <f t="shared" si="48"/>
        <v>0</v>
      </c>
      <c r="Z64" s="7">
        <f t="shared" si="13"/>
        <v>0</v>
      </c>
      <c r="AA64" s="7">
        <f t="shared" si="49"/>
        <v>0</v>
      </c>
      <c r="AB64" s="68"/>
      <c r="AC64" s="71" t="str">
        <f t="shared" si="24"/>
        <v/>
      </c>
      <c r="AD64" s="68" t="str">
        <f t="shared" si="25"/>
        <v/>
      </c>
      <c r="AE64" s="68"/>
      <c r="AF64" s="72" t="str">
        <f t="shared" si="15"/>
        <v/>
      </c>
      <c r="AG64" s="59" t="str">
        <f t="shared" si="26"/>
        <v/>
      </c>
      <c r="AH64" s="73" t="str">
        <f t="shared" si="27"/>
        <v/>
      </c>
      <c r="AI64" s="61" t="str">
        <f t="shared" si="16"/>
        <v/>
      </c>
      <c r="AJ64" s="62" t="str">
        <f t="shared" si="28"/>
        <v/>
      </c>
      <c r="AK64" s="73" t="str">
        <f t="shared" si="17"/>
        <v/>
      </c>
      <c r="AL64" s="61" t="str">
        <f t="shared" si="18"/>
        <v/>
      </c>
      <c r="AM64" s="63" t="str">
        <f t="shared" si="29"/>
        <v/>
      </c>
      <c r="AN64" s="73" t="str">
        <f t="shared" si="30"/>
        <v/>
      </c>
      <c r="AO64" s="61">
        <f t="shared" si="19"/>
        <v>0</v>
      </c>
      <c r="AP64" s="62" t="str">
        <f t="shared" si="31"/>
        <v/>
      </c>
      <c r="AQ64" s="61" t="str">
        <f t="shared" si="32"/>
        <v/>
      </c>
      <c r="AR64" s="59" t="str">
        <f t="shared" si="33"/>
        <v/>
      </c>
      <c r="AS64" s="72" t="str">
        <f t="shared" si="34"/>
        <v/>
      </c>
      <c r="AT64" s="74" t="str">
        <f t="shared" si="35"/>
        <v/>
      </c>
      <c r="AU64" s="74" t="str">
        <f t="shared" si="36"/>
        <v/>
      </c>
      <c r="AV64" s="74" t="str">
        <f t="shared" si="20"/>
        <v/>
      </c>
      <c r="AW64" s="74" t="str">
        <f t="shared" si="37"/>
        <v/>
      </c>
      <c r="AX64" s="74" t="str">
        <f t="shared" si="52"/>
        <v/>
      </c>
      <c r="AY64" s="85" t="str">
        <f t="shared" si="39"/>
        <v/>
      </c>
      <c r="BA64">
        <f t="shared" si="50"/>
        <v>0</v>
      </c>
      <c r="BB64">
        <f t="shared" si="40"/>
        <v>0</v>
      </c>
      <c r="BC64">
        <f t="shared" si="41"/>
        <v>0</v>
      </c>
      <c r="BD64" s="7"/>
      <c r="BE64" s="65"/>
    </row>
    <row r="65" spans="2:57" x14ac:dyDescent="0.25">
      <c r="B65" s="68">
        <f t="shared" si="53"/>
        <v>500000</v>
      </c>
      <c r="C65" s="68">
        <f t="shared" si="53"/>
        <v>40000</v>
      </c>
      <c r="D65" s="68">
        <f t="shared" si="53"/>
        <v>100000</v>
      </c>
      <c r="E65" s="68"/>
      <c r="F65" s="68">
        <f t="shared" si="43"/>
        <v>0</v>
      </c>
      <c r="G65" s="68">
        <f t="shared" si="22"/>
        <v>0</v>
      </c>
      <c r="H65" s="68" t="str">
        <f t="shared" si="0"/>
        <v/>
      </c>
      <c r="I65" s="68"/>
      <c r="J65" s="68">
        <f t="shared" si="1"/>
        <v>100000</v>
      </c>
      <c r="K65" s="69">
        <f t="shared" si="2"/>
        <v>20000</v>
      </c>
      <c r="L65" s="68">
        <f t="shared" si="23"/>
        <v>580000</v>
      </c>
      <c r="M65" s="68"/>
      <c r="N65" s="68">
        <f t="shared" si="3"/>
        <v>48000</v>
      </c>
      <c r="O65" s="68">
        <f t="shared" si="4"/>
        <v>0</v>
      </c>
      <c r="P65" s="69">
        <f t="shared" si="45"/>
        <v>0</v>
      </c>
      <c r="Q65" s="7">
        <f t="shared" si="46"/>
        <v>0</v>
      </c>
      <c r="R65" s="7">
        <f t="shared" si="7"/>
        <v>0</v>
      </c>
      <c r="S65" s="7">
        <f t="shared" si="8"/>
        <v>0.2</v>
      </c>
      <c r="T65" s="68"/>
      <c r="U65" s="68">
        <f t="shared" si="9"/>
        <v>0</v>
      </c>
      <c r="V65" s="68">
        <f t="shared" si="47"/>
        <v>0</v>
      </c>
      <c r="W65" s="68"/>
      <c r="X65" s="68">
        <f t="shared" si="11"/>
        <v>0</v>
      </c>
      <c r="Y65" s="69">
        <f t="shared" si="48"/>
        <v>0</v>
      </c>
      <c r="Z65" s="7">
        <f t="shared" si="13"/>
        <v>0</v>
      </c>
      <c r="AA65" s="7">
        <f t="shared" si="49"/>
        <v>0</v>
      </c>
      <c r="AB65" s="68"/>
      <c r="AC65" s="71" t="str">
        <f t="shared" si="24"/>
        <v/>
      </c>
      <c r="AD65" s="68" t="str">
        <f t="shared" si="25"/>
        <v/>
      </c>
      <c r="AE65" s="68"/>
      <c r="AF65" s="72" t="str">
        <f t="shared" si="15"/>
        <v/>
      </c>
      <c r="AG65" s="59" t="str">
        <f t="shared" si="26"/>
        <v/>
      </c>
      <c r="AH65" s="73" t="str">
        <f t="shared" si="27"/>
        <v/>
      </c>
      <c r="AI65" s="61" t="str">
        <f t="shared" si="16"/>
        <v/>
      </c>
      <c r="AJ65" s="62" t="str">
        <f t="shared" si="28"/>
        <v/>
      </c>
      <c r="AK65" s="73" t="str">
        <f t="shared" si="17"/>
        <v/>
      </c>
      <c r="AL65" s="61" t="str">
        <f t="shared" si="18"/>
        <v/>
      </c>
      <c r="AM65" s="63" t="str">
        <f t="shared" si="29"/>
        <v/>
      </c>
      <c r="AN65" s="73" t="str">
        <f t="shared" si="30"/>
        <v/>
      </c>
      <c r="AO65" s="61">
        <f t="shared" si="19"/>
        <v>0</v>
      </c>
      <c r="AP65" s="62" t="str">
        <f t="shared" si="31"/>
        <v/>
      </c>
      <c r="AQ65" s="61" t="str">
        <f t="shared" si="32"/>
        <v/>
      </c>
      <c r="AR65" s="59" t="str">
        <f t="shared" si="33"/>
        <v/>
      </c>
      <c r="AS65" s="72" t="str">
        <f t="shared" si="34"/>
        <v/>
      </c>
      <c r="AT65" s="74" t="str">
        <f t="shared" si="35"/>
        <v/>
      </c>
      <c r="AU65" s="74" t="str">
        <f t="shared" si="36"/>
        <v/>
      </c>
      <c r="AV65" s="74" t="str">
        <f t="shared" si="20"/>
        <v/>
      </c>
      <c r="AW65" s="74" t="str">
        <f t="shared" si="37"/>
        <v/>
      </c>
      <c r="AX65" s="74" t="str">
        <f t="shared" si="52"/>
        <v/>
      </c>
      <c r="AY65" s="85" t="str">
        <f t="shared" si="39"/>
        <v/>
      </c>
      <c r="BA65">
        <f t="shared" si="50"/>
        <v>0</v>
      </c>
      <c r="BB65">
        <f t="shared" si="40"/>
        <v>0</v>
      </c>
      <c r="BC65">
        <f t="shared" si="41"/>
        <v>0</v>
      </c>
      <c r="BD65" s="7"/>
      <c r="BE65" s="65"/>
    </row>
    <row r="66" spans="2:57" x14ac:dyDescent="0.25">
      <c r="B66" s="68">
        <f t="shared" si="53"/>
        <v>500000</v>
      </c>
      <c r="C66" s="68">
        <f t="shared" si="53"/>
        <v>40000</v>
      </c>
      <c r="D66" s="68">
        <f t="shared" si="53"/>
        <v>100000</v>
      </c>
      <c r="E66" s="68"/>
      <c r="F66" s="68">
        <f t="shared" si="43"/>
        <v>0</v>
      </c>
      <c r="G66" s="68">
        <f t="shared" si="22"/>
        <v>0</v>
      </c>
      <c r="H66" s="68" t="str">
        <f t="shared" si="0"/>
        <v/>
      </c>
      <c r="I66" s="68"/>
      <c r="J66" s="68">
        <f t="shared" si="1"/>
        <v>100000</v>
      </c>
      <c r="K66" s="69">
        <f t="shared" si="2"/>
        <v>20000</v>
      </c>
      <c r="L66" s="68">
        <f t="shared" si="23"/>
        <v>580000</v>
      </c>
      <c r="M66" s="68"/>
      <c r="N66" s="68">
        <f t="shared" si="3"/>
        <v>48000</v>
      </c>
      <c r="O66" s="68">
        <f t="shared" si="4"/>
        <v>0</v>
      </c>
      <c r="P66" s="69">
        <f t="shared" si="45"/>
        <v>0</v>
      </c>
      <c r="Q66" s="7">
        <f t="shared" si="46"/>
        <v>0</v>
      </c>
      <c r="R66" s="7">
        <f t="shared" si="7"/>
        <v>0</v>
      </c>
      <c r="S66" s="7">
        <f t="shared" si="8"/>
        <v>0.2</v>
      </c>
      <c r="T66" s="68"/>
      <c r="U66" s="68">
        <f t="shared" si="9"/>
        <v>0</v>
      </c>
      <c r="V66" s="68">
        <f t="shared" si="47"/>
        <v>0</v>
      </c>
      <c r="W66" s="68"/>
      <c r="X66" s="68">
        <f t="shared" si="11"/>
        <v>0</v>
      </c>
      <c r="Y66" s="69">
        <f t="shared" si="48"/>
        <v>0</v>
      </c>
      <c r="Z66" s="7">
        <f t="shared" si="13"/>
        <v>0</v>
      </c>
      <c r="AA66" s="7">
        <f t="shared" si="49"/>
        <v>0</v>
      </c>
      <c r="AB66" s="68"/>
      <c r="AC66" s="71" t="str">
        <f t="shared" si="24"/>
        <v/>
      </c>
      <c r="AD66" s="68" t="str">
        <f t="shared" si="25"/>
        <v/>
      </c>
      <c r="AE66" s="68"/>
      <c r="AF66" s="72" t="str">
        <f t="shared" si="15"/>
        <v/>
      </c>
      <c r="AG66" s="59" t="str">
        <f t="shared" si="26"/>
        <v/>
      </c>
      <c r="AH66" s="73" t="str">
        <f t="shared" si="27"/>
        <v/>
      </c>
      <c r="AI66" s="61" t="str">
        <f t="shared" si="16"/>
        <v/>
      </c>
      <c r="AJ66" s="62" t="str">
        <f t="shared" si="28"/>
        <v/>
      </c>
      <c r="AK66" s="73" t="str">
        <f t="shared" si="17"/>
        <v/>
      </c>
      <c r="AL66" s="61" t="str">
        <f t="shared" si="18"/>
        <v/>
      </c>
      <c r="AM66" s="63" t="str">
        <f t="shared" si="29"/>
        <v/>
      </c>
      <c r="AN66" s="73" t="str">
        <f t="shared" si="30"/>
        <v/>
      </c>
      <c r="AO66" s="61">
        <f t="shared" si="19"/>
        <v>0</v>
      </c>
      <c r="AP66" s="62" t="str">
        <f t="shared" si="31"/>
        <v/>
      </c>
      <c r="AQ66" s="61" t="str">
        <f t="shared" si="32"/>
        <v/>
      </c>
      <c r="AR66" s="59" t="str">
        <f t="shared" si="33"/>
        <v/>
      </c>
      <c r="AS66" s="72" t="str">
        <f t="shared" si="34"/>
        <v/>
      </c>
      <c r="AT66" s="74" t="str">
        <f t="shared" si="35"/>
        <v/>
      </c>
      <c r="AU66" s="74" t="str">
        <f t="shared" si="36"/>
        <v/>
      </c>
      <c r="AV66" s="74" t="str">
        <f t="shared" si="20"/>
        <v/>
      </c>
      <c r="AW66" s="74" t="str">
        <f t="shared" si="37"/>
        <v/>
      </c>
      <c r="AX66" s="74" t="str">
        <f t="shared" si="52"/>
        <v/>
      </c>
      <c r="AY66" s="85" t="str">
        <f t="shared" si="39"/>
        <v/>
      </c>
      <c r="BA66">
        <f t="shared" si="50"/>
        <v>0</v>
      </c>
      <c r="BB66">
        <f t="shared" si="40"/>
        <v>0</v>
      </c>
      <c r="BC66">
        <f t="shared" si="41"/>
        <v>0</v>
      </c>
      <c r="BD66" s="7"/>
      <c r="BE66" s="65"/>
    </row>
    <row r="67" spans="2:57" x14ac:dyDescent="0.25">
      <c r="B67" s="68">
        <f t="shared" si="53"/>
        <v>500000</v>
      </c>
      <c r="C67" s="68">
        <f t="shared" si="53"/>
        <v>40000</v>
      </c>
      <c r="D67" s="68">
        <f t="shared" si="53"/>
        <v>100000</v>
      </c>
      <c r="E67" s="68"/>
      <c r="F67" s="68">
        <f t="shared" si="43"/>
        <v>0</v>
      </c>
      <c r="G67" s="68">
        <f t="shared" si="22"/>
        <v>0</v>
      </c>
      <c r="H67" s="68" t="str">
        <f t="shared" si="0"/>
        <v/>
      </c>
      <c r="I67" s="68"/>
      <c r="J67" s="68">
        <f t="shared" si="1"/>
        <v>100000</v>
      </c>
      <c r="K67" s="69">
        <f t="shared" si="2"/>
        <v>20000</v>
      </c>
      <c r="L67" s="68">
        <f t="shared" si="23"/>
        <v>580000</v>
      </c>
      <c r="M67" s="68"/>
      <c r="N67" s="68">
        <f t="shared" si="3"/>
        <v>48000</v>
      </c>
      <c r="O67" s="68">
        <f t="shared" si="4"/>
        <v>0</v>
      </c>
      <c r="P67" s="69">
        <f t="shared" si="45"/>
        <v>0</v>
      </c>
      <c r="Q67" s="7">
        <f t="shared" si="46"/>
        <v>0</v>
      </c>
      <c r="R67" s="7">
        <f t="shared" si="7"/>
        <v>0</v>
      </c>
      <c r="S67" s="7">
        <f t="shared" si="8"/>
        <v>0.2</v>
      </c>
      <c r="T67" s="68"/>
      <c r="U67" s="68">
        <f t="shared" si="9"/>
        <v>0</v>
      </c>
      <c r="V67" s="68">
        <f t="shared" si="47"/>
        <v>0</v>
      </c>
      <c r="W67" s="68"/>
      <c r="X67" s="68">
        <f t="shared" si="11"/>
        <v>0</v>
      </c>
      <c r="Y67" s="69">
        <f t="shared" si="48"/>
        <v>0</v>
      </c>
      <c r="Z67" s="7">
        <f t="shared" si="13"/>
        <v>0</v>
      </c>
      <c r="AA67" s="7">
        <f t="shared" si="49"/>
        <v>0</v>
      </c>
      <c r="AB67" s="68"/>
      <c r="AC67" s="71" t="str">
        <f t="shared" si="24"/>
        <v/>
      </c>
      <c r="AD67" s="68" t="str">
        <f t="shared" si="25"/>
        <v/>
      </c>
      <c r="AE67" s="68"/>
      <c r="AF67" s="72" t="str">
        <f t="shared" si="15"/>
        <v/>
      </c>
      <c r="AG67" s="59" t="str">
        <f t="shared" si="26"/>
        <v/>
      </c>
      <c r="AH67" s="73" t="str">
        <f t="shared" si="27"/>
        <v/>
      </c>
      <c r="AI67" s="61" t="str">
        <f t="shared" si="16"/>
        <v/>
      </c>
      <c r="AJ67" s="62" t="str">
        <f t="shared" si="28"/>
        <v/>
      </c>
      <c r="AK67" s="73" t="str">
        <f t="shared" si="17"/>
        <v/>
      </c>
      <c r="AL67" s="61" t="str">
        <f t="shared" si="18"/>
        <v/>
      </c>
      <c r="AM67" s="63" t="str">
        <f t="shared" si="29"/>
        <v/>
      </c>
      <c r="AN67" s="73" t="str">
        <f t="shared" si="30"/>
        <v/>
      </c>
      <c r="AO67" s="61">
        <f t="shared" si="19"/>
        <v>0</v>
      </c>
      <c r="AP67" s="62" t="str">
        <f t="shared" si="31"/>
        <v/>
      </c>
      <c r="AQ67" s="61" t="str">
        <f t="shared" si="32"/>
        <v/>
      </c>
      <c r="AR67" s="59" t="str">
        <f t="shared" si="33"/>
        <v/>
      </c>
      <c r="AS67" s="72" t="str">
        <f t="shared" si="34"/>
        <v/>
      </c>
      <c r="AT67" s="74" t="str">
        <f t="shared" si="35"/>
        <v/>
      </c>
      <c r="AU67" s="74" t="str">
        <f t="shared" si="36"/>
        <v/>
      </c>
      <c r="AV67" s="74" t="str">
        <f t="shared" si="20"/>
        <v/>
      </c>
      <c r="AW67" s="74" t="str">
        <f t="shared" si="37"/>
        <v/>
      </c>
      <c r="AX67" s="74" t="str">
        <f t="shared" si="52"/>
        <v/>
      </c>
      <c r="AY67" s="85" t="str">
        <f t="shared" si="39"/>
        <v/>
      </c>
      <c r="BA67">
        <f t="shared" si="50"/>
        <v>0</v>
      </c>
      <c r="BB67">
        <f t="shared" si="40"/>
        <v>0</v>
      </c>
      <c r="BC67">
        <f t="shared" si="41"/>
        <v>0</v>
      </c>
      <c r="BD67" s="7"/>
      <c r="BE67" s="65"/>
    </row>
    <row r="68" spans="2:57" x14ac:dyDescent="0.25">
      <c r="B68" s="68">
        <f t="shared" si="53"/>
        <v>500000</v>
      </c>
      <c r="C68" s="68">
        <f t="shared" si="53"/>
        <v>40000</v>
      </c>
      <c r="D68" s="68">
        <f t="shared" si="53"/>
        <v>100000</v>
      </c>
      <c r="E68" s="68"/>
      <c r="F68" s="68">
        <f t="shared" si="43"/>
        <v>0</v>
      </c>
      <c r="G68" s="68">
        <f t="shared" si="22"/>
        <v>0</v>
      </c>
      <c r="H68" s="68" t="str">
        <f t="shared" si="0"/>
        <v/>
      </c>
      <c r="I68" s="68"/>
      <c r="J68" s="68">
        <f t="shared" si="1"/>
        <v>100000</v>
      </c>
      <c r="K68" s="69">
        <f t="shared" si="2"/>
        <v>20000</v>
      </c>
      <c r="L68" s="68">
        <f t="shared" si="23"/>
        <v>580000</v>
      </c>
      <c r="M68" s="68"/>
      <c r="N68" s="68">
        <f t="shared" si="3"/>
        <v>48000</v>
      </c>
      <c r="O68" s="68">
        <f t="shared" si="4"/>
        <v>0</v>
      </c>
      <c r="P68" s="69">
        <f t="shared" si="45"/>
        <v>0</v>
      </c>
      <c r="Q68" s="7">
        <f t="shared" si="46"/>
        <v>0</v>
      </c>
      <c r="R68" s="7">
        <f t="shared" si="7"/>
        <v>0</v>
      </c>
      <c r="S68" s="7">
        <f t="shared" si="8"/>
        <v>0.2</v>
      </c>
      <c r="T68" s="68"/>
      <c r="U68" s="68">
        <f t="shared" si="9"/>
        <v>0</v>
      </c>
      <c r="V68" s="68">
        <f t="shared" si="47"/>
        <v>0</v>
      </c>
      <c r="W68" s="68"/>
      <c r="X68" s="68">
        <f t="shared" si="11"/>
        <v>0</v>
      </c>
      <c r="Y68" s="69">
        <f t="shared" si="48"/>
        <v>0</v>
      </c>
      <c r="Z68" s="7">
        <f t="shared" si="13"/>
        <v>0</v>
      </c>
      <c r="AA68" s="7">
        <f t="shared" si="49"/>
        <v>0</v>
      </c>
      <c r="AB68" s="68"/>
      <c r="AC68" s="71" t="str">
        <f t="shared" si="24"/>
        <v/>
      </c>
      <c r="AD68" s="68" t="str">
        <f t="shared" si="25"/>
        <v/>
      </c>
      <c r="AE68" s="68"/>
      <c r="AF68" s="72" t="str">
        <f t="shared" si="15"/>
        <v/>
      </c>
      <c r="AG68" s="59" t="str">
        <f t="shared" si="26"/>
        <v/>
      </c>
      <c r="AH68" s="73" t="str">
        <f t="shared" si="27"/>
        <v/>
      </c>
      <c r="AI68" s="61" t="str">
        <f t="shared" si="16"/>
        <v/>
      </c>
      <c r="AJ68" s="62" t="str">
        <f t="shared" si="28"/>
        <v/>
      </c>
      <c r="AK68" s="73" t="str">
        <f t="shared" si="17"/>
        <v/>
      </c>
      <c r="AL68" s="61" t="str">
        <f t="shared" si="18"/>
        <v/>
      </c>
      <c r="AM68" s="63" t="str">
        <f t="shared" si="29"/>
        <v/>
      </c>
      <c r="AN68" s="73" t="str">
        <f t="shared" si="30"/>
        <v/>
      </c>
      <c r="AO68" s="61">
        <f t="shared" si="19"/>
        <v>0</v>
      </c>
      <c r="AP68" s="62" t="str">
        <f t="shared" si="31"/>
        <v/>
      </c>
      <c r="AQ68" s="61" t="str">
        <f t="shared" si="32"/>
        <v/>
      </c>
      <c r="AR68" s="59" t="str">
        <f t="shared" si="33"/>
        <v/>
      </c>
      <c r="AS68" s="72" t="str">
        <f t="shared" si="34"/>
        <v/>
      </c>
      <c r="AT68" s="74" t="str">
        <f t="shared" si="35"/>
        <v/>
      </c>
      <c r="AU68" s="74" t="str">
        <f t="shared" si="36"/>
        <v/>
      </c>
      <c r="AV68" s="74" t="str">
        <f t="shared" si="20"/>
        <v/>
      </c>
      <c r="AW68" s="74" t="str">
        <f t="shared" si="37"/>
        <v/>
      </c>
      <c r="AX68" s="74" t="str">
        <f t="shared" si="52"/>
        <v/>
      </c>
      <c r="AY68" s="85" t="str">
        <f t="shared" si="39"/>
        <v/>
      </c>
      <c r="BA68">
        <f t="shared" si="50"/>
        <v>0</v>
      </c>
      <c r="BB68">
        <f t="shared" si="40"/>
        <v>0</v>
      </c>
      <c r="BC68">
        <f t="shared" si="41"/>
        <v>0</v>
      </c>
      <c r="BD68" s="7"/>
      <c r="BE68" s="65"/>
    </row>
    <row r="69" spans="2:57" x14ac:dyDescent="0.25">
      <c r="B69" s="68">
        <f t="shared" si="53"/>
        <v>500000</v>
      </c>
      <c r="C69" s="68">
        <f t="shared" si="53"/>
        <v>40000</v>
      </c>
      <c r="D69" s="68">
        <f t="shared" si="53"/>
        <v>100000</v>
      </c>
      <c r="E69" s="68"/>
      <c r="F69" s="68">
        <f t="shared" si="43"/>
        <v>0</v>
      </c>
      <c r="G69" s="68">
        <f t="shared" si="22"/>
        <v>0</v>
      </c>
      <c r="H69" s="68" t="str">
        <f t="shared" si="0"/>
        <v/>
      </c>
      <c r="I69" s="68"/>
      <c r="J69" s="68">
        <f t="shared" si="1"/>
        <v>100000</v>
      </c>
      <c r="K69" s="69">
        <f t="shared" si="2"/>
        <v>20000</v>
      </c>
      <c r="L69" s="68">
        <f t="shared" si="23"/>
        <v>580000</v>
      </c>
      <c r="M69" s="68"/>
      <c r="N69" s="68">
        <f t="shared" si="3"/>
        <v>48000</v>
      </c>
      <c r="O69" s="68">
        <f t="shared" si="4"/>
        <v>0</v>
      </c>
      <c r="P69" s="69">
        <f t="shared" si="45"/>
        <v>0</v>
      </c>
      <c r="Q69" s="7">
        <f t="shared" si="46"/>
        <v>0</v>
      </c>
      <c r="R69" s="7">
        <f t="shared" si="7"/>
        <v>0</v>
      </c>
      <c r="S69" s="7">
        <f t="shared" si="8"/>
        <v>0.2</v>
      </c>
      <c r="T69" s="68"/>
      <c r="U69" s="68">
        <f t="shared" si="9"/>
        <v>0</v>
      </c>
      <c r="V69" s="68">
        <f t="shared" si="47"/>
        <v>0</v>
      </c>
      <c r="W69" s="68"/>
      <c r="X69" s="68">
        <f t="shared" si="11"/>
        <v>0</v>
      </c>
      <c r="Y69" s="69">
        <f t="shared" si="48"/>
        <v>0</v>
      </c>
      <c r="Z69" s="7">
        <f t="shared" si="13"/>
        <v>0</v>
      </c>
      <c r="AA69" s="7">
        <f t="shared" si="49"/>
        <v>0</v>
      </c>
      <c r="AB69" s="68"/>
      <c r="AC69" s="71" t="str">
        <f t="shared" si="24"/>
        <v/>
      </c>
      <c r="AD69" s="68" t="str">
        <f t="shared" si="25"/>
        <v/>
      </c>
      <c r="AE69" s="68"/>
      <c r="AF69" s="72" t="str">
        <f t="shared" si="15"/>
        <v/>
      </c>
      <c r="AG69" s="59" t="str">
        <f t="shared" si="26"/>
        <v/>
      </c>
      <c r="AH69" s="73" t="str">
        <f t="shared" si="27"/>
        <v/>
      </c>
      <c r="AI69" s="61" t="str">
        <f t="shared" si="16"/>
        <v/>
      </c>
      <c r="AJ69" s="62" t="str">
        <f t="shared" si="28"/>
        <v/>
      </c>
      <c r="AK69" s="73" t="str">
        <f t="shared" si="17"/>
        <v/>
      </c>
      <c r="AL69" s="61" t="str">
        <f t="shared" si="18"/>
        <v/>
      </c>
      <c r="AM69" s="63" t="str">
        <f t="shared" si="29"/>
        <v/>
      </c>
      <c r="AN69" s="73" t="str">
        <f t="shared" si="30"/>
        <v/>
      </c>
      <c r="AO69" s="61">
        <f t="shared" si="19"/>
        <v>0</v>
      </c>
      <c r="AP69" s="62" t="str">
        <f t="shared" si="31"/>
        <v/>
      </c>
      <c r="AQ69" s="61" t="str">
        <f t="shared" si="32"/>
        <v/>
      </c>
      <c r="AR69" s="59" t="str">
        <f t="shared" si="33"/>
        <v/>
      </c>
      <c r="AS69" s="72" t="str">
        <f t="shared" si="34"/>
        <v/>
      </c>
      <c r="AT69" s="74" t="str">
        <f t="shared" si="35"/>
        <v/>
      </c>
      <c r="AU69" s="74" t="str">
        <f t="shared" si="36"/>
        <v/>
      </c>
      <c r="AV69" s="74" t="str">
        <f t="shared" si="20"/>
        <v/>
      </c>
      <c r="AW69" s="74" t="str">
        <f t="shared" si="37"/>
        <v/>
      </c>
      <c r="AX69" s="74" t="str">
        <f t="shared" si="52"/>
        <v/>
      </c>
      <c r="AY69" s="85" t="str">
        <f t="shared" si="39"/>
        <v/>
      </c>
      <c r="BA69">
        <f t="shared" si="50"/>
        <v>0</v>
      </c>
      <c r="BB69">
        <f t="shared" si="40"/>
        <v>0</v>
      </c>
      <c r="BC69">
        <f t="shared" si="41"/>
        <v>0</v>
      </c>
      <c r="BD69" s="7"/>
      <c r="BE69" s="65"/>
    </row>
    <row r="70" spans="2:57" x14ac:dyDescent="0.25">
      <c r="B70" s="68">
        <f t="shared" si="53"/>
        <v>500000</v>
      </c>
      <c r="C70" s="68">
        <f t="shared" si="53"/>
        <v>40000</v>
      </c>
      <c r="D70" s="68">
        <f t="shared" si="53"/>
        <v>100000</v>
      </c>
      <c r="E70" s="68"/>
      <c r="F70" s="68">
        <f t="shared" si="43"/>
        <v>0</v>
      </c>
      <c r="G70" s="68">
        <f t="shared" si="22"/>
        <v>0</v>
      </c>
      <c r="H70" s="68" t="str">
        <f t="shared" si="0"/>
        <v/>
      </c>
      <c r="I70" s="68"/>
      <c r="J70" s="68">
        <f t="shared" si="1"/>
        <v>100000</v>
      </c>
      <c r="K70" s="69">
        <f t="shared" si="2"/>
        <v>20000</v>
      </c>
      <c r="L70" s="68">
        <f t="shared" si="23"/>
        <v>580000</v>
      </c>
      <c r="M70" s="68"/>
      <c r="N70" s="68">
        <f t="shared" si="3"/>
        <v>48000</v>
      </c>
      <c r="O70" s="68">
        <f t="shared" si="4"/>
        <v>0</v>
      </c>
      <c r="P70" s="69">
        <f t="shared" si="45"/>
        <v>0</v>
      </c>
      <c r="Q70" s="7">
        <f t="shared" si="46"/>
        <v>0</v>
      </c>
      <c r="R70" s="7">
        <f t="shared" si="7"/>
        <v>0</v>
      </c>
      <c r="S70" s="7">
        <f t="shared" si="8"/>
        <v>0.2</v>
      </c>
      <c r="T70" s="68"/>
      <c r="U70" s="68">
        <f t="shared" si="9"/>
        <v>0</v>
      </c>
      <c r="V70" s="68">
        <f t="shared" si="47"/>
        <v>0</v>
      </c>
      <c r="W70" s="68"/>
      <c r="X70" s="68">
        <f t="shared" si="11"/>
        <v>0</v>
      </c>
      <c r="Y70" s="69">
        <f t="shared" si="48"/>
        <v>0</v>
      </c>
      <c r="Z70" s="7">
        <f t="shared" si="13"/>
        <v>0</v>
      </c>
      <c r="AA70" s="7">
        <f t="shared" si="49"/>
        <v>0</v>
      </c>
      <c r="AB70" s="68"/>
      <c r="AC70" s="71" t="str">
        <f t="shared" si="24"/>
        <v/>
      </c>
      <c r="AD70" s="68" t="str">
        <f t="shared" si="25"/>
        <v/>
      </c>
      <c r="AE70" s="68"/>
      <c r="AF70" s="72" t="str">
        <f t="shared" si="15"/>
        <v/>
      </c>
      <c r="AG70" s="59" t="str">
        <f t="shared" si="26"/>
        <v/>
      </c>
      <c r="AH70" s="73" t="str">
        <f t="shared" si="27"/>
        <v/>
      </c>
      <c r="AI70" s="61" t="str">
        <f t="shared" si="16"/>
        <v/>
      </c>
      <c r="AJ70" s="62" t="str">
        <f t="shared" si="28"/>
        <v/>
      </c>
      <c r="AK70" s="73" t="str">
        <f t="shared" si="17"/>
        <v/>
      </c>
      <c r="AL70" s="61" t="str">
        <f t="shared" si="18"/>
        <v/>
      </c>
      <c r="AM70" s="63" t="str">
        <f t="shared" si="29"/>
        <v/>
      </c>
      <c r="AN70" s="73" t="str">
        <f t="shared" si="30"/>
        <v/>
      </c>
      <c r="AO70" s="61">
        <f t="shared" si="19"/>
        <v>0</v>
      </c>
      <c r="AP70" s="62" t="str">
        <f t="shared" si="31"/>
        <v/>
      </c>
      <c r="AQ70" s="61" t="str">
        <f t="shared" si="32"/>
        <v/>
      </c>
      <c r="AR70" s="59" t="str">
        <f t="shared" si="33"/>
        <v/>
      </c>
      <c r="AS70" s="72" t="str">
        <f t="shared" si="34"/>
        <v/>
      </c>
      <c r="AT70" s="74" t="str">
        <f t="shared" si="35"/>
        <v/>
      </c>
      <c r="AU70" s="74" t="str">
        <f t="shared" si="36"/>
        <v/>
      </c>
      <c r="AV70" s="74" t="str">
        <f t="shared" si="20"/>
        <v/>
      </c>
      <c r="AW70" s="74" t="str">
        <f t="shared" si="37"/>
        <v/>
      </c>
      <c r="AX70" s="74" t="str">
        <f t="shared" si="52"/>
        <v/>
      </c>
      <c r="AY70" s="85" t="str">
        <f t="shared" si="39"/>
        <v/>
      </c>
      <c r="BA70">
        <f t="shared" si="50"/>
        <v>0</v>
      </c>
      <c r="BB70">
        <f t="shared" si="40"/>
        <v>0</v>
      </c>
      <c r="BC70">
        <f t="shared" si="41"/>
        <v>0</v>
      </c>
      <c r="BD70" s="7"/>
      <c r="BE70" s="65"/>
    </row>
    <row r="71" spans="2:57" x14ac:dyDescent="0.25">
      <c r="B71" s="68">
        <f t="shared" si="53"/>
        <v>500000</v>
      </c>
      <c r="C71" s="68">
        <f t="shared" si="53"/>
        <v>40000</v>
      </c>
      <c r="D71" s="68">
        <f t="shared" si="53"/>
        <v>100000</v>
      </c>
      <c r="E71" s="68"/>
      <c r="F71" s="68">
        <f t="shared" si="43"/>
        <v>0</v>
      </c>
      <c r="G71" s="68">
        <f t="shared" si="22"/>
        <v>0</v>
      </c>
      <c r="H71" s="68" t="str">
        <f t="shared" si="0"/>
        <v/>
      </c>
      <c r="I71" s="68"/>
      <c r="J71" s="68">
        <f t="shared" si="1"/>
        <v>100000</v>
      </c>
      <c r="K71" s="69">
        <f t="shared" si="2"/>
        <v>20000</v>
      </c>
      <c r="L71" s="68">
        <f t="shared" si="23"/>
        <v>580000</v>
      </c>
      <c r="M71" s="68"/>
      <c r="N71" s="68">
        <f t="shared" si="3"/>
        <v>48000</v>
      </c>
      <c r="O71" s="68">
        <f t="shared" si="4"/>
        <v>0</v>
      </c>
      <c r="P71" s="69">
        <f t="shared" si="45"/>
        <v>0</v>
      </c>
      <c r="Q71" s="7">
        <f t="shared" si="46"/>
        <v>0</v>
      </c>
      <c r="R71" s="7">
        <f t="shared" si="7"/>
        <v>0</v>
      </c>
      <c r="S71" s="7">
        <f t="shared" si="8"/>
        <v>0.2</v>
      </c>
      <c r="T71" s="68"/>
      <c r="U71" s="68">
        <f t="shared" si="9"/>
        <v>0</v>
      </c>
      <c r="V71" s="68">
        <f t="shared" si="47"/>
        <v>0</v>
      </c>
      <c r="W71" s="68"/>
      <c r="X71" s="68">
        <f t="shared" si="11"/>
        <v>0</v>
      </c>
      <c r="Y71" s="69">
        <f t="shared" si="48"/>
        <v>0</v>
      </c>
      <c r="Z71" s="7">
        <f t="shared" si="13"/>
        <v>0</v>
      </c>
      <c r="AA71" s="7">
        <f t="shared" si="49"/>
        <v>0</v>
      </c>
      <c r="AB71" s="68"/>
      <c r="AC71" s="71" t="str">
        <f t="shared" si="24"/>
        <v/>
      </c>
      <c r="AD71" s="68" t="str">
        <f t="shared" si="25"/>
        <v/>
      </c>
      <c r="AE71" s="68"/>
      <c r="AF71" s="72" t="str">
        <f t="shared" si="15"/>
        <v/>
      </c>
      <c r="AG71" s="59" t="str">
        <f t="shared" si="26"/>
        <v/>
      </c>
      <c r="AH71" s="73" t="str">
        <f t="shared" si="27"/>
        <v/>
      </c>
      <c r="AI71" s="61" t="str">
        <f t="shared" si="16"/>
        <v/>
      </c>
      <c r="AJ71" s="62" t="str">
        <f t="shared" si="28"/>
        <v/>
      </c>
      <c r="AK71" s="73" t="str">
        <f t="shared" si="17"/>
        <v/>
      </c>
      <c r="AL71" s="61" t="str">
        <f t="shared" si="18"/>
        <v/>
      </c>
      <c r="AM71" s="63" t="str">
        <f t="shared" si="29"/>
        <v/>
      </c>
      <c r="AN71" s="73" t="str">
        <f t="shared" si="30"/>
        <v/>
      </c>
      <c r="AO71" s="61">
        <f t="shared" si="19"/>
        <v>0</v>
      </c>
      <c r="AP71" s="62" t="str">
        <f t="shared" si="31"/>
        <v/>
      </c>
      <c r="AQ71" s="61" t="str">
        <f t="shared" si="32"/>
        <v/>
      </c>
      <c r="AR71" s="59" t="str">
        <f t="shared" si="33"/>
        <v/>
      </c>
      <c r="AS71" s="72" t="str">
        <f t="shared" si="34"/>
        <v/>
      </c>
      <c r="AT71" s="74" t="str">
        <f t="shared" si="35"/>
        <v/>
      </c>
      <c r="AU71" s="74" t="str">
        <f t="shared" si="36"/>
        <v/>
      </c>
      <c r="AV71" s="74" t="str">
        <f t="shared" si="20"/>
        <v/>
      </c>
      <c r="AW71" s="74" t="str">
        <f t="shared" si="37"/>
        <v/>
      </c>
      <c r="AX71" s="74" t="str">
        <f t="shared" si="52"/>
        <v/>
      </c>
      <c r="AY71" s="85" t="str">
        <f t="shared" si="39"/>
        <v/>
      </c>
      <c r="BA71">
        <f t="shared" si="50"/>
        <v>0</v>
      </c>
      <c r="BB71">
        <f t="shared" si="40"/>
        <v>0</v>
      </c>
      <c r="BC71">
        <f t="shared" si="41"/>
        <v>0</v>
      </c>
      <c r="BD71" s="7"/>
      <c r="BE71" s="65"/>
    </row>
    <row r="72" spans="2:57" x14ac:dyDescent="0.25">
      <c r="B72" s="68">
        <f t="shared" si="53"/>
        <v>500000</v>
      </c>
      <c r="C72" s="68">
        <f t="shared" si="53"/>
        <v>40000</v>
      </c>
      <c r="D72" s="68">
        <f t="shared" si="53"/>
        <v>100000</v>
      </c>
      <c r="E72" s="68"/>
      <c r="F72" s="68">
        <f t="shared" si="43"/>
        <v>0</v>
      </c>
      <c r="G72" s="68">
        <f t="shared" si="22"/>
        <v>0</v>
      </c>
      <c r="H72" s="68" t="str">
        <f t="shared" si="0"/>
        <v/>
      </c>
      <c r="I72" s="68"/>
      <c r="J72" s="68">
        <f t="shared" si="1"/>
        <v>100000</v>
      </c>
      <c r="K72" s="69">
        <f t="shared" si="2"/>
        <v>20000</v>
      </c>
      <c r="L72" s="68">
        <f t="shared" si="23"/>
        <v>580000</v>
      </c>
      <c r="M72" s="68"/>
      <c r="N72" s="68">
        <f t="shared" si="3"/>
        <v>48000</v>
      </c>
      <c r="O72" s="68">
        <f t="shared" si="4"/>
        <v>0</v>
      </c>
      <c r="P72" s="69">
        <f t="shared" si="45"/>
        <v>0</v>
      </c>
      <c r="Q72" s="7">
        <f t="shared" si="46"/>
        <v>0</v>
      </c>
      <c r="R72" s="7">
        <f t="shared" si="7"/>
        <v>0</v>
      </c>
      <c r="S72" s="7">
        <f t="shared" si="8"/>
        <v>0.2</v>
      </c>
      <c r="T72" s="68"/>
      <c r="U72" s="68">
        <f t="shared" si="9"/>
        <v>0</v>
      </c>
      <c r="V72" s="68">
        <f t="shared" si="47"/>
        <v>0</v>
      </c>
      <c r="W72" s="68"/>
      <c r="X72" s="68">
        <f t="shared" si="11"/>
        <v>0</v>
      </c>
      <c r="Y72" s="69">
        <f t="shared" si="48"/>
        <v>0</v>
      </c>
      <c r="Z72" s="7">
        <f t="shared" si="13"/>
        <v>0</v>
      </c>
      <c r="AA72" s="7">
        <f t="shared" si="49"/>
        <v>0</v>
      </c>
      <c r="AB72" s="68"/>
      <c r="AC72" s="71" t="str">
        <f t="shared" si="24"/>
        <v/>
      </c>
      <c r="AD72" s="68" t="str">
        <f t="shared" si="25"/>
        <v/>
      </c>
      <c r="AE72" s="68"/>
      <c r="AF72" s="72" t="str">
        <f t="shared" si="15"/>
        <v/>
      </c>
      <c r="AG72" s="59" t="str">
        <f t="shared" si="26"/>
        <v/>
      </c>
      <c r="AH72" s="73" t="str">
        <f t="shared" si="27"/>
        <v/>
      </c>
      <c r="AI72" s="61" t="str">
        <f t="shared" si="16"/>
        <v/>
      </c>
      <c r="AJ72" s="62" t="str">
        <f t="shared" si="28"/>
        <v/>
      </c>
      <c r="AK72" s="73" t="str">
        <f t="shared" si="17"/>
        <v/>
      </c>
      <c r="AL72" s="61" t="str">
        <f t="shared" si="18"/>
        <v/>
      </c>
      <c r="AM72" s="63" t="str">
        <f t="shared" si="29"/>
        <v/>
      </c>
      <c r="AN72" s="73" t="str">
        <f t="shared" si="30"/>
        <v/>
      </c>
      <c r="AO72" s="61">
        <f t="shared" si="19"/>
        <v>0</v>
      </c>
      <c r="AP72" s="62" t="str">
        <f t="shared" si="31"/>
        <v/>
      </c>
      <c r="AQ72" s="61" t="str">
        <f t="shared" si="32"/>
        <v/>
      </c>
      <c r="AR72" s="59" t="str">
        <f t="shared" si="33"/>
        <v/>
      </c>
      <c r="AS72" s="72" t="str">
        <f t="shared" si="34"/>
        <v/>
      </c>
      <c r="AT72" s="74" t="str">
        <f t="shared" si="35"/>
        <v/>
      </c>
      <c r="AU72" s="74" t="str">
        <f t="shared" si="36"/>
        <v/>
      </c>
      <c r="AV72" s="74" t="str">
        <f t="shared" si="20"/>
        <v/>
      </c>
      <c r="AW72" s="74" t="str">
        <f t="shared" si="37"/>
        <v/>
      </c>
      <c r="AX72" s="74" t="str">
        <f t="shared" si="52"/>
        <v/>
      </c>
      <c r="AY72" s="85" t="str">
        <f t="shared" si="39"/>
        <v/>
      </c>
      <c r="BA72">
        <f t="shared" si="50"/>
        <v>0</v>
      </c>
      <c r="BB72">
        <f t="shared" si="40"/>
        <v>0</v>
      </c>
      <c r="BC72">
        <f t="shared" si="41"/>
        <v>0</v>
      </c>
      <c r="BD72" s="7"/>
      <c r="BE72" s="65"/>
    </row>
    <row r="73" spans="2:57" x14ac:dyDescent="0.25">
      <c r="B73" s="68">
        <f t="shared" si="53"/>
        <v>500000</v>
      </c>
      <c r="C73" s="68">
        <f t="shared" si="53"/>
        <v>40000</v>
      </c>
      <c r="D73" s="68">
        <f t="shared" si="53"/>
        <v>100000</v>
      </c>
      <c r="E73" s="68"/>
      <c r="F73" s="68">
        <f t="shared" si="43"/>
        <v>0</v>
      </c>
      <c r="G73" s="68">
        <f t="shared" si="22"/>
        <v>0</v>
      </c>
      <c r="H73" s="68" t="str">
        <f t="shared" ref="H73:H136" si="54">IF(F73+G73=0,"","laske")</f>
        <v/>
      </c>
      <c r="I73" s="68"/>
      <c r="J73" s="68">
        <f t="shared" ref="J73:J136" si="55">D73-F73</f>
        <v>100000</v>
      </c>
      <c r="K73" s="69">
        <f t="shared" ref="K73:K136" si="56">IF(ISBLANK($L$4),IF(J73&gt;0,J73*yhteisövero_pros,0),J73*yhteisövero_pros)</f>
        <v>20000</v>
      </c>
      <c r="L73" s="68">
        <f t="shared" si="23"/>
        <v>580000</v>
      </c>
      <c r="M73" s="68"/>
      <c r="N73" s="68">
        <f t="shared" ref="N73:N136" si="57">IF(B73+J73 &gt; 0,(B73+J73)*Pääomatulo_osinko_max,0)</f>
        <v>48000</v>
      </c>
      <c r="O73" s="68">
        <f t="shared" ref="O73:O136" si="58">IF(N73&gt;G73,G73,N73)</f>
        <v>0</v>
      </c>
      <c r="P73" s="69">
        <f t="shared" ref="P73:P94" si="59">VLOOKUP(O73,tulos_pot_osinko,14)</f>
        <v>0</v>
      </c>
      <c r="Q73" s="7">
        <f t="shared" ref="Q73:Q94" si="60">VLOOKUP(O73,tulos_pot_osinko,15)</f>
        <v>0</v>
      </c>
      <c r="R73" s="7">
        <f t="shared" ref="R73:R136" si="61">VLOOKUP(O73,tulos_pot_osinko,16)</f>
        <v>0</v>
      </c>
      <c r="S73" s="7">
        <f t="shared" ref="S73:S136" si="62">VLOOKUP(O73,tulos_pot_osinko,18)</f>
        <v>0.2</v>
      </c>
      <c r="T73" s="68"/>
      <c r="U73" s="68">
        <f t="shared" ref="U73:U136" si="63">-O73+G73</f>
        <v>0</v>
      </c>
      <c r="V73" s="68">
        <f t="shared" ref="V73:V94" si="64">U73*$V$5</f>
        <v>0</v>
      </c>
      <c r="W73" s="68"/>
      <c r="X73" s="68">
        <f t="shared" ref="X73:X136" si="65">+F73+V73</f>
        <v>0</v>
      </c>
      <c r="Y73" s="69">
        <f t="shared" ref="Y73:Y94" si="66">VLOOKUP(X73,tulos_ansiotulovero,3,1)</f>
        <v>0</v>
      </c>
      <c r="Z73" s="7">
        <f t="shared" ref="Z73:Z136" si="67">IF(F73+U73 &gt; 0,Y73/(F73+U73),0)</f>
        <v>0</v>
      </c>
      <c r="AA73" s="7">
        <f t="shared" ref="AA73:AA94" si="68">VLOOKUP(X73,tulos_ansiotulovero,6,1)</f>
        <v>0</v>
      </c>
      <c r="AB73" s="68"/>
      <c r="AC73" s="71" t="str">
        <f t="shared" si="24"/>
        <v/>
      </c>
      <c r="AD73" s="68" t="str">
        <f t="shared" si="25"/>
        <v/>
      </c>
      <c r="AE73" s="68"/>
      <c r="AF73" s="72" t="str">
        <f t="shared" ref="AF73:AF136" si="69">IF(H73="laske",(F73+O73+U73)-(+P73+Y73),"")</f>
        <v/>
      </c>
      <c r="AG73" s="59" t="str">
        <f t="shared" si="26"/>
        <v/>
      </c>
      <c r="AH73" s="73" t="str">
        <f t="shared" si="27"/>
        <v/>
      </c>
      <c r="AI73" s="61" t="str">
        <f t="shared" ref="AI73:AI136" si="70">IF(H73="laske",((1-yhteisövero_pros)*Q73+yhteisövero_pros),"")</f>
        <v/>
      </c>
      <c r="AJ73" s="62" t="str">
        <f t="shared" si="28"/>
        <v/>
      </c>
      <c r="AK73" s="73" t="str">
        <f t="shared" ref="AK73:AK136" si="71">IF(H73="laske",VLOOKUP(F73,tulos_ansiotulovero,3,1),"")</f>
        <v/>
      </c>
      <c r="AL73" s="61" t="str">
        <f t="shared" ref="AL73:AL136" si="72">IF(H73="laske",VLOOKUP(F73,tulos_ansiotulovero,7,1),"")</f>
        <v/>
      </c>
      <c r="AM73" s="63" t="str">
        <f t="shared" si="29"/>
        <v/>
      </c>
      <c r="AN73" s="73" t="str">
        <f t="shared" si="30"/>
        <v/>
      </c>
      <c r="AO73" s="61">
        <f t="shared" ref="AO73:AO136" si="73">IF(U73&gt;0,IF(H73="laske",((1-yhteisövero_pros)*AN73/U73+yhteisövero_pros),""),0)</f>
        <v>0</v>
      </c>
      <c r="AP73" s="62" t="str">
        <f t="shared" si="31"/>
        <v/>
      </c>
      <c r="AQ73" s="61" t="str">
        <f t="shared" si="32"/>
        <v/>
      </c>
      <c r="AR73" s="59" t="str">
        <f t="shared" si="33"/>
        <v/>
      </c>
      <c r="AS73" s="72" t="str">
        <f t="shared" si="34"/>
        <v/>
      </c>
      <c r="AT73" s="74" t="str">
        <f t="shared" si="35"/>
        <v/>
      </c>
      <c r="AU73" s="74" t="str">
        <f t="shared" si="36"/>
        <v/>
      </c>
      <c r="AV73" s="74" t="str">
        <f t="shared" ref="AV73:AV136" si="74">IF(H73="laske",+B73+AS73,"")</f>
        <v/>
      </c>
      <c r="AW73" s="74" t="str">
        <f t="shared" si="37"/>
        <v/>
      </c>
      <c r="AX73" s="74" t="str">
        <f t="shared" si="52"/>
        <v/>
      </c>
      <c r="AY73" s="85" t="str">
        <f t="shared" si="39"/>
        <v/>
      </c>
      <c r="BA73">
        <f t="shared" ref="BA73:BA94" si="75">F73</f>
        <v>0</v>
      </c>
      <c r="BB73">
        <f t="shared" si="40"/>
        <v>0</v>
      </c>
      <c r="BC73">
        <f t="shared" si="41"/>
        <v>0</v>
      </c>
      <c r="BD73" s="7"/>
      <c r="BE73" s="65"/>
    </row>
    <row r="74" spans="2:57" x14ac:dyDescent="0.25">
      <c r="B74" s="68">
        <f t="shared" si="53"/>
        <v>500000</v>
      </c>
      <c r="C74" s="68">
        <f t="shared" si="53"/>
        <v>40000</v>
      </c>
      <c r="D74" s="68">
        <f t="shared" si="53"/>
        <v>100000</v>
      </c>
      <c r="E74" s="68"/>
      <c r="F74" s="68">
        <f t="shared" si="43"/>
        <v>0</v>
      </c>
      <c r="G74" s="68">
        <f t="shared" ref="G74:G137" si="76">IF(F74&gt;0,IF(C74-F74&lt;L74,C74-F74,L74),0)</f>
        <v>0</v>
      </c>
      <c r="H74" s="68" t="str">
        <f t="shared" si="54"/>
        <v/>
      </c>
      <c r="I74" s="68"/>
      <c r="J74" s="68">
        <f t="shared" si="55"/>
        <v>100000</v>
      </c>
      <c r="K74" s="69">
        <f t="shared" si="56"/>
        <v>20000</v>
      </c>
      <c r="L74" s="68">
        <f t="shared" ref="L74:L137" si="77">+B74+J74-K74</f>
        <v>580000</v>
      </c>
      <c r="M74" s="68"/>
      <c r="N74" s="68">
        <f t="shared" si="57"/>
        <v>48000</v>
      </c>
      <c r="O74" s="68">
        <f t="shared" si="58"/>
        <v>0</v>
      </c>
      <c r="P74" s="69">
        <f t="shared" si="59"/>
        <v>0</v>
      </c>
      <c r="Q74" s="7">
        <f t="shared" si="60"/>
        <v>0</v>
      </c>
      <c r="R74" s="7">
        <f t="shared" si="61"/>
        <v>0</v>
      </c>
      <c r="S74" s="7">
        <f t="shared" si="62"/>
        <v>0.2</v>
      </c>
      <c r="T74" s="68"/>
      <c r="U74" s="68">
        <f t="shared" si="63"/>
        <v>0</v>
      </c>
      <c r="V74" s="68">
        <f t="shared" si="64"/>
        <v>0</v>
      </c>
      <c r="W74" s="68"/>
      <c r="X74" s="68">
        <f t="shared" si="65"/>
        <v>0</v>
      </c>
      <c r="Y74" s="69">
        <f t="shared" si="66"/>
        <v>0</v>
      </c>
      <c r="Z74" s="7">
        <f t="shared" si="67"/>
        <v>0</v>
      </c>
      <c r="AA74" s="7">
        <f t="shared" si="68"/>
        <v>0</v>
      </c>
      <c r="AB74" s="68"/>
      <c r="AC74" s="71" t="str">
        <f t="shared" ref="AC74:AC137" si="78">IF(H74="laske",+K74+P74+Y74,"")</f>
        <v/>
      </c>
      <c r="AD74" s="68" t="str">
        <f t="shared" ref="AD74:AD137" si="79">IF(H74="laske",-MIN($AC$9:$AC$94)+AC74,"")</f>
        <v/>
      </c>
      <c r="AE74" s="68"/>
      <c r="AF74" s="72" t="str">
        <f t="shared" si="69"/>
        <v/>
      </c>
      <c r="AG74" s="59" t="str">
        <f t="shared" ref="AG74:AG137" si="80">IF(H74="laske",(P74+Y74)/(F74+G74),"")</f>
        <v/>
      </c>
      <c r="AH74" s="73" t="str">
        <f t="shared" ref="AH74:AH137" si="81">IF(H74="laske",P74,"")</f>
        <v/>
      </c>
      <c r="AI74" s="61" t="str">
        <f t="shared" si="70"/>
        <v/>
      </c>
      <c r="AJ74" s="62" t="str">
        <f t="shared" ref="AJ74:AJ137" si="82">IF(H74="laske",O74/(F74+G74),"")</f>
        <v/>
      </c>
      <c r="AK74" s="73" t="str">
        <f t="shared" si="71"/>
        <v/>
      </c>
      <c r="AL74" s="61" t="str">
        <f t="shared" si="72"/>
        <v/>
      </c>
      <c r="AM74" s="63" t="str">
        <f t="shared" ref="AM74:AM137" si="83">IF(H74="laske",F74/(F74+G74),"")</f>
        <v/>
      </c>
      <c r="AN74" s="73" t="str">
        <f t="shared" ref="AN74:AN137" si="84">IF(H74="laske",Y74-AK74,"")</f>
        <v/>
      </c>
      <c r="AO74" s="61">
        <f t="shared" si="73"/>
        <v>0</v>
      </c>
      <c r="AP74" s="62" t="str">
        <f t="shared" ref="AP74:AP137" si="85">IF(H74="laske",U74/(F74+G74),"")</f>
        <v/>
      </c>
      <c r="AQ74" s="61" t="str">
        <f t="shared" ref="AQ74:AQ137" si="86">IF(H74="laske",+AJ74+AM74+AP74,"")</f>
        <v/>
      </c>
      <c r="AR74" s="59" t="str">
        <f t="shared" ref="AR74:AR137" si="87">IF(H74="laske",AI74*AJ74+AL74*AM74+AO74*AP74,"")</f>
        <v/>
      </c>
      <c r="AS74" s="72" t="str">
        <f t="shared" ref="AS74:AS137" si="88">IF(H74="laske",J74-K74-G74,"")</f>
        <v/>
      </c>
      <c r="AT74" s="74" t="str">
        <f t="shared" ref="AT74:AT137" si="89">IF(H74="laske",+AS74+AF74,"")</f>
        <v/>
      </c>
      <c r="AU74" s="74" t="str">
        <f t="shared" ref="AU74:AU137" si="90">IF(H74="laske",-MAX($AT$9:$AT$94)+AT74,"")</f>
        <v/>
      </c>
      <c r="AV74" s="74" t="str">
        <f t="shared" si="74"/>
        <v/>
      </c>
      <c r="AW74" s="74" t="str">
        <f t="shared" ref="AW74:AW137" si="91">IF(H74="laske",IF(AV74&lt;0,"! Yhtiön nettovarallisuus menisi miinukselle",""),"")</f>
        <v/>
      </c>
      <c r="AX74" s="74" t="str">
        <f t="shared" ref="AX74:AX137" si="92">IF(H74="laske",IF(C74&gt;F74+G74,"! Jaettu summa pienempi kuin tarve, yhtiön varat eivät riitä",""),"")</f>
        <v/>
      </c>
      <c r="AY74" s="85" t="str">
        <f t="shared" ref="AY74:AY137" si="93">AW74&amp;""&amp;AX74</f>
        <v/>
      </c>
      <c r="BA74">
        <f t="shared" si="75"/>
        <v>0</v>
      </c>
      <c r="BB74">
        <f t="shared" ref="BB74:BB94" si="94">O74</f>
        <v>0</v>
      </c>
      <c r="BC74">
        <f t="shared" ref="BC74:BC94" si="95">U74</f>
        <v>0</v>
      </c>
      <c r="BD74" s="7"/>
      <c r="BE74" s="65"/>
    </row>
    <row r="75" spans="2:57" x14ac:dyDescent="0.25">
      <c r="B75" s="68">
        <f t="shared" ref="B75:D90" si="96">B74</f>
        <v>500000</v>
      </c>
      <c r="C75" s="68">
        <f t="shared" si="96"/>
        <v>40000</v>
      </c>
      <c r="D75" s="68">
        <f t="shared" si="96"/>
        <v>100000</v>
      </c>
      <c r="E75" s="68"/>
      <c r="F75" s="68">
        <f t="shared" ref="F75:F138" si="97">IF(AND(F74+1000&lt;=C75,F74&lt;&gt;0),F74+1000,0)</f>
        <v>0</v>
      </c>
      <c r="G75" s="68">
        <f t="shared" si="76"/>
        <v>0</v>
      </c>
      <c r="H75" s="68" t="str">
        <f t="shared" si="54"/>
        <v/>
      </c>
      <c r="I75" s="68"/>
      <c r="J75" s="68">
        <f t="shared" si="55"/>
        <v>100000</v>
      </c>
      <c r="K75" s="69">
        <f t="shared" si="56"/>
        <v>20000</v>
      </c>
      <c r="L75" s="68">
        <f t="shared" si="77"/>
        <v>580000</v>
      </c>
      <c r="M75" s="68"/>
      <c r="N75" s="68">
        <f t="shared" si="57"/>
        <v>48000</v>
      </c>
      <c r="O75" s="68">
        <f t="shared" si="58"/>
        <v>0</v>
      </c>
      <c r="P75" s="69">
        <f t="shared" si="59"/>
        <v>0</v>
      </c>
      <c r="Q75" s="7">
        <f t="shared" si="60"/>
        <v>0</v>
      </c>
      <c r="R75" s="7">
        <f t="shared" si="61"/>
        <v>0</v>
      </c>
      <c r="S75" s="7">
        <f t="shared" si="62"/>
        <v>0.2</v>
      </c>
      <c r="T75" s="68"/>
      <c r="U75" s="68">
        <f t="shared" si="63"/>
        <v>0</v>
      </c>
      <c r="V75" s="68">
        <f t="shared" si="64"/>
        <v>0</v>
      </c>
      <c r="W75" s="68"/>
      <c r="X75" s="68">
        <f t="shared" si="65"/>
        <v>0</v>
      </c>
      <c r="Y75" s="69">
        <f t="shared" si="66"/>
        <v>0</v>
      </c>
      <c r="Z75" s="7">
        <f t="shared" si="67"/>
        <v>0</v>
      </c>
      <c r="AA75" s="7">
        <f t="shared" si="68"/>
        <v>0</v>
      </c>
      <c r="AB75" s="68"/>
      <c r="AC75" s="71" t="str">
        <f t="shared" si="78"/>
        <v/>
      </c>
      <c r="AD75" s="68" t="str">
        <f t="shared" si="79"/>
        <v/>
      </c>
      <c r="AE75" s="68"/>
      <c r="AF75" s="72" t="str">
        <f t="shared" si="69"/>
        <v/>
      </c>
      <c r="AG75" s="59" t="str">
        <f t="shared" si="80"/>
        <v/>
      </c>
      <c r="AH75" s="73" t="str">
        <f t="shared" si="81"/>
        <v/>
      </c>
      <c r="AI75" s="61" t="str">
        <f t="shared" si="70"/>
        <v/>
      </c>
      <c r="AJ75" s="62" t="str">
        <f t="shared" si="82"/>
        <v/>
      </c>
      <c r="AK75" s="73" t="str">
        <f t="shared" si="71"/>
        <v/>
      </c>
      <c r="AL75" s="61" t="str">
        <f t="shared" si="72"/>
        <v/>
      </c>
      <c r="AM75" s="63" t="str">
        <f t="shared" si="83"/>
        <v/>
      </c>
      <c r="AN75" s="73" t="str">
        <f t="shared" si="84"/>
        <v/>
      </c>
      <c r="AO75" s="61">
        <f t="shared" si="73"/>
        <v>0</v>
      </c>
      <c r="AP75" s="62" t="str">
        <f t="shared" si="85"/>
        <v/>
      </c>
      <c r="AQ75" s="61" t="str">
        <f t="shared" si="86"/>
        <v/>
      </c>
      <c r="AR75" s="59" t="str">
        <f t="shared" si="87"/>
        <v/>
      </c>
      <c r="AS75" s="72" t="str">
        <f t="shared" si="88"/>
        <v/>
      </c>
      <c r="AT75" s="74" t="str">
        <f t="shared" si="89"/>
        <v/>
      </c>
      <c r="AU75" s="74" t="str">
        <f t="shared" si="90"/>
        <v/>
      </c>
      <c r="AV75" s="74" t="str">
        <f t="shared" si="74"/>
        <v/>
      </c>
      <c r="AW75" s="74" t="str">
        <f t="shared" si="91"/>
        <v/>
      </c>
      <c r="AX75" s="74" t="str">
        <f t="shared" si="92"/>
        <v/>
      </c>
      <c r="AY75" s="85" t="str">
        <f t="shared" si="93"/>
        <v/>
      </c>
      <c r="BA75">
        <f t="shared" si="75"/>
        <v>0</v>
      </c>
      <c r="BB75">
        <f t="shared" si="94"/>
        <v>0</v>
      </c>
      <c r="BC75">
        <f t="shared" si="95"/>
        <v>0</v>
      </c>
      <c r="BD75" s="7"/>
      <c r="BE75" s="65"/>
    </row>
    <row r="76" spans="2:57" x14ac:dyDescent="0.25">
      <c r="B76" s="68">
        <f t="shared" si="96"/>
        <v>500000</v>
      </c>
      <c r="C76" s="68">
        <f t="shared" si="96"/>
        <v>40000</v>
      </c>
      <c r="D76" s="68">
        <f t="shared" si="96"/>
        <v>100000</v>
      </c>
      <c r="E76" s="68"/>
      <c r="F76" s="68">
        <f t="shared" si="97"/>
        <v>0</v>
      </c>
      <c r="G76" s="68">
        <f t="shared" si="76"/>
        <v>0</v>
      </c>
      <c r="H76" s="68" t="str">
        <f t="shared" si="54"/>
        <v/>
      </c>
      <c r="I76" s="68"/>
      <c r="J76" s="68">
        <f t="shared" si="55"/>
        <v>100000</v>
      </c>
      <c r="K76" s="69">
        <f t="shared" si="56"/>
        <v>20000</v>
      </c>
      <c r="L76" s="68">
        <f t="shared" si="77"/>
        <v>580000</v>
      </c>
      <c r="M76" s="68"/>
      <c r="N76" s="68">
        <f t="shared" si="57"/>
        <v>48000</v>
      </c>
      <c r="O76" s="68">
        <f t="shared" si="58"/>
        <v>0</v>
      </c>
      <c r="P76" s="69">
        <f t="shared" si="59"/>
        <v>0</v>
      </c>
      <c r="Q76" s="7">
        <f t="shared" si="60"/>
        <v>0</v>
      </c>
      <c r="R76" s="7">
        <f t="shared" si="61"/>
        <v>0</v>
      </c>
      <c r="S76" s="7">
        <f t="shared" si="62"/>
        <v>0.2</v>
      </c>
      <c r="T76" s="68"/>
      <c r="U76" s="68">
        <f t="shared" si="63"/>
        <v>0</v>
      </c>
      <c r="V76" s="68">
        <f t="shared" si="64"/>
        <v>0</v>
      </c>
      <c r="W76" s="68"/>
      <c r="X76" s="68">
        <f t="shared" si="65"/>
        <v>0</v>
      </c>
      <c r="Y76" s="69">
        <f t="shared" si="66"/>
        <v>0</v>
      </c>
      <c r="Z76" s="7">
        <f t="shared" si="67"/>
        <v>0</v>
      </c>
      <c r="AA76" s="7">
        <f t="shared" si="68"/>
        <v>0</v>
      </c>
      <c r="AB76" s="68"/>
      <c r="AC76" s="71" t="str">
        <f t="shared" si="78"/>
        <v/>
      </c>
      <c r="AD76" s="68" t="str">
        <f t="shared" si="79"/>
        <v/>
      </c>
      <c r="AE76" s="68"/>
      <c r="AF76" s="72" t="str">
        <f t="shared" si="69"/>
        <v/>
      </c>
      <c r="AG76" s="59" t="str">
        <f t="shared" si="80"/>
        <v/>
      </c>
      <c r="AH76" s="73" t="str">
        <f t="shared" si="81"/>
        <v/>
      </c>
      <c r="AI76" s="61" t="str">
        <f t="shared" si="70"/>
        <v/>
      </c>
      <c r="AJ76" s="62" t="str">
        <f t="shared" si="82"/>
        <v/>
      </c>
      <c r="AK76" s="73" t="str">
        <f t="shared" si="71"/>
        <v/>
      </c>
      <c r="AL76" s="61" t="str">
        <f t="shared" si="72"/>
        <v/>
      </c>
      <c r="AM76" s="63" t="str">
        <f t="shared" si="83"/>
        <v/>
      </c>
      <c r="AN76" s="73" t="str">
        <f t="shared" si="84"/>
        <v/>
      </c>
      <c r="AO76" s="61">
        <f t="shared" si="73"/>
        <v>0</v>
      </c>
      <c r="AP76" s="62" t="str">
        <f t="shared" si="85"/>
        <v/>
      </c>
      <c r="AQ76" s="61" t="str">
        <f t="shared" si="86"/>
        <v/>
      </c>
      <c r="AR76" s="59" t="str">
        <f t="shared" si="87"/>
        <v/>
      </c>
      <c r="AS76" s="72" t="str">
        <f t="shared" si="88"/>
        <v/>
      </c>
      <c r="AT76" s="74" t="str">
        <f t="shared" si="89"/>
        <v/>
      </c>
      <c r="AU76" s="74" t="str">
        <f t="shared" si="90"/>
        <v/>
      </c>
      <c r="AV76" s="74" t="str">
        <f t="shared" si="74"/>
        <v/>
      </c>
      <c r="AW76" s="74" t="str">
        <f t="shared" si="91"/>
        <v/>
      </c>
      <c r="AX76" s="74" t="str">
        <f t="shared" si="92"/>
        <v/>
      </c>
      <c r="AY76" s="85" t="str">
        <f t="shared" si="93"/>
        <v/>
      </c>
      <c r="BA76">
        <f t="shared" si="75"/>
        <v>0</v>
      </c>
      <c r="BB76">
        <f t="shared" si="94"/>
        <v>0</v>
      </c>
      <c r="BC76">
        <f t="shared" si="95"/>
        <v>0</v>
      </c>
      <c r="BD76" s="7"/>
      <c r="BE76" s="65"/>
    </row>
    <row r="77" spans="2:57" x14ac:dyDescent="0.25">
      <c r="B77" s="68">
        <f t="shared" si="96"/>
        <v>500000</v>
      </c>
      <c r="C77" s="68">
        <f t="shared" si="96"/>
        <v>40000</v>
      </c>
      <c r="D77" s="68">
        <f t="shared" si="96"/>
        <v>100000</v>
      </c>
      <c r="E77" s="68"/>
      <c r="F77" s="68">
        <f t="shared" si="97"/>
        <v>0</v>
      </c>
      <c r="G77" s="68">
        <f t="shared" si="76"/>
        <v>0</v>
      </c>
      <c r="H77" s="68" t="str">
        <f t="shared" si="54"/>
        <v/>
      </c>
      <c r="I77" s="68"/>
      <c r="J77" s="68">
        <f t="shared" si="55"/>
        <v>100000</v>
      </c>
      <c r="K77" s="69">
        <f t="shared" si="56"/>
        <v>20000</v>
      </c>
      <c r="L77" s="68">
        <f t="shared" si="77"/>
        <v>580000</v>
      </c>
      <c r="M77" s="68"/>
      <c r="N77" s="68">
        <f t="shared" si="57"/>
        <v>48000</v>
      </c>
      <c r="O77" s="68">
        <f t="shared" si="58"/>
        <v>0</v>
      </c>
      <c r="P77" s="69">
        <f t="shared" si="59"/>
        <v>0</v>
      </c>
      <c r="Q77" s="7">
        <f t="shared" si="60"/>
        <v>0</v>
      </c>
      <c r="R77" s="7">
        <f t="shared" si="61"/>
        <v>0</v>
      </c>
      <c r="S77" s="7">
        <f t="shared" si="62"/>
        <v>0.2</v>
      </c>
      <c r="T77" s="68"/>
      <c r="U77" s="68">
        <f t="shared" si="63"/>
        <v>0</v>
      </c>
      <c r="V77" s="68">
        <f t="shared" si="64"/>
        <v>0</v>
      </c>
      <c r="W77" s="68"/>
      <c r="X77" s="68">
        <f t="shared" si="65"/>
        <v>0</v>
      </c>
      <c r="Y77" s="69">
        <f t="shared" si="66"/>
        <v>0</v>
      </c>
      <c r="Z77" s="7">
        <f t="shared" si="67"/>
        <v>0</v>
      </c>
      <c r="AA77" s="7">
        <f t="shared" si="68"/>
        <v>0</v>
      </c>
      <c r="AB77" s="68"/>
      <c r="AC77" s="71" t="str">
        <f t="shared" si="78"/>
        <v/>
      </c>
      <c r="AD77" s="68" t="str">
        <f t="shared" si="79"/>
        <v/>
      </c>
      <c r="AE77" s="68"/>
      <c r="AF77" s="72" t="str">
        <f t="shared" si="69"/>
        <v/>
      </c>
      <c r="AG77" s="59" t="str">
        <f t="shared" si="80"/>
        <v/>
      </c>
      <c r="AH77" s="73" t="str">
        <f t="shared" si="81"/>
        <v/>
      </c>
      <c r="AI77" s="61" t="str">
        <f t="shared" si="70"/>
        <v/>
      </c>
      <c r="AJ77" s="62" t="str">
        <f t="shared" si="82"/>
        <v/>
      </c>
      <c r="AK77" s="73" t="str">
        <f t="shared" si="71"/>
        <v/>
      </c>
      <c r="AL77" s="61" t="str">
        <f t="shared" si="72"/>
        <v/>
      </c>
      <c r="AM77" s="63" t="str">
        <f t="shared" si="83"/>
        <v/>
      </c>
      <c r="AN77" s="73" t="str">
        <f t="shared" si="84"/>
        <v/>
      </c>
      <c r="AO77" s="61">
        <f t="shared" si="73"/>
        <v>0</v>
      </c>
      <c r="AP77" s="62" t="str">
        <f t="shared" si="85"/>
        <v/>
      </c>
      <c r="AQ77" s="61" t="str">
        <f t="shared" si="86"/>
        <v/>
      </c>
      <c r="AR77" s="59" t="str">
        <f t="shared" si="87"/>
        <v/>
      </c>
      <c r="AS77" s="72" t="str">
        <f t="shared" si="88"/>
        <v/>
      </c>
      <c r="AT77" s="74" t="str">
        <f t="shared" si="89"/>
        <v/>
      </c>
      <c r="AU77" s="74" t="str">
        <f t="shared" si="90"/>
        <v/>
      </c>
      <c r="AV77" s="74" t="str">
        <f t="shared" si="74"/>
        <v/>
      </c>
      <c r="AW77" s="74" t="str">
        <f t="shared" si="91"/>
        <v/>
      </c>
      <c r="AX77" s="74" t="str">
        <f t="shared" si="92"/>
        <v/>
      </c>
      <c r="AY77" s="85" t="str">
        <f t="shared" si="93"/>
        <v/>
      </c>
      <c r="BA77">
        <f t="shared" si="75"/>
        <v>0</v>
      </c>
      <c r="BB77">
        <f t="shared" si="94"/>
        <v>0</v>
      </c>
      <c r="BC77">
        <f t="shared" si="95"/>
        <v>0</v>
      </c>
      <c r="BD77" s="7"/>
      <c r="BE77" s="65"/>
    </row>
    <row r="78" spans="2:57" x14ac:dyDescent="0.25">
      <c r="B78" s="68">
        <f t="shared" si="96"/>
        <v>500000</v>
      </c>
      <c r="C78" s="68">
        <f t="shared" si="96"/>
        <v>40000</v>
      </c>
      <c r="D78" s="68">
        <f t="shared" si="96"/>
        <v>100000</v>
      </c>
      <c r="E78" s="68"/>
      <c r="F78" s="68">
        <f t="shared" si="97"/>
        <v>0</v>
      </c>
      <c r="G78" s="68">
        <f t="shared" si="76"/>
        <v>0</v>
      </c>
      <c r="H78" s="68" t="str">
        <f t="shared" si="54"/>
        <v/>
      </c>
      <c r="I78" s="68"/>
      <c r="J78" s="68">
        <f t="shared" si="55"/>
        <v>100000</v>
      </c>
      <c r="K78" s="69">
        <f t="shared" si="56"/>
        <v>20000</v>
      </c>
      <c r="L78" s="68">
        <f t="shared" si="77"/>
        <v>580000</v>
      </c>
      <c r="M78" s="68"/>
      <c r="N78" s="68">
        <f t="shared" si="57"/>
        <v>48000</v>
      </c>
      <c r="O78" s="68">
        <f t="shared" si="58"/>
        <v>0</v>
      </c>
      <c r="P78" s="69">
        <f t="shared" si="59"/>
        <v>0</v>
      </c>
      <c r="Q78" s="7">
        <f t="shared" si="60"/>
        <v>0</v>
      </c>
      <c r="R78" s="7">
        <f t="shared" si="61"/>
        <v>0</v>
      </c>
      <c r="S78" s="7">
        <f t="shared" si="62"/>
        <v>0.2</v>
      </c>
      <c r="T78" s="68"/>
      <c r="U78" s="68">
        <f t="shared" si="63"/>
        <v>0</v>
      </c>
      <c r="V78" s="68">
        <f t="shared" si="64"/>
        <v>0</v>
      </c>
      <c r="W78" s="68"/>
      <c r="X78" s="68">
        <f t="shared" si="65"/>
        <v>0</v>
      </c>
      <c r="Y78" s="69">
        <f t="shared" si="66"/>
        <v>0</v>
      </c>
      <c r="Z78" s="7">
        <f t="shared" si="67"/>
        <v>0</v>
      </c>
      <c r="AA78" s="7">
        <f t="shared" si="68"/>
        <v>0</v>
      </c>
      <c r="AB78" s="68"/>
      <c r="AC78" s="71" t="str">
        <f t="shared" si="78"/>
        <v/>
      </c>
      <c r="AD78" s="68" t="str">
        <f t="shared" si="79"/>
        <v/>
      </c>
      <c r="AE78" s="68"/>
      <c r="AF78" s="72" t="str">
        <f t="shared" si="69"/>
        <v/>
      </c>
      <c r="AG78" s="59" t="str">
        <f t="shared" si="80"/>
        <v/>
      </c>
      <c r="AH78" s="73" t="str">
        <f t="shared" si="81"/>
        <v/>
      </c>
      <c r="AI78" s="61" t="str">
        <f t="shared" si="70"/>
        <v/>
      </c>
      <c r="AJ78" s="62" t="str">
        <f t="shared" si="82"/>
        <v/>
      </c>
      <c r="AK78" s="73" t="str">
        <f t="shared" si="71"/>
        <v/>
      </c>
      <c r="AL78" s="61" t="str">
        <f t="shared" si="72"/>
        <v/>
      </c>
      <c r="AM78" s="63" t="str">
        <f t="shared" si="83"/>
        <v/>
      </c>
      <c r="AN78" s="73" t="str">
        <f t="shared" si="84"/>
        <v/>
      </c>
      <c r="AO78" s="61">
        <f t="shared" si="73"/>
        <v>0</v>
      </c>
      <c r="AP78" s="62" t="str">
        <f t="shared" si="85"/>
        <v/>
      </c>
      <c r="AQ78" s="61" t="str">
        <f t="shared" si="86"/>
        <v/>
      </c>
      <c r="AR78" s="59" t="str">
        <f t="shared" si="87"/>
        <v/>
      </c>
      <c r="AS78" s="72" t="str">
        <f t="shared" si="88"/>
        <v/>
      </c>
      <c r="AT78" s="74" t="str">
        <f t="shared" si="89"/>
        <v/>
      </c>
      <c r="AU78" s="74" t="str">
        <f t="shared" si="90"/>
        <v/>
      </c>
      <c r="AV78" s="74" t="str">
        <f t="shared" si="74"/>
        <v/>
      </c>
      <c r="AW78" s="74" t="str">
        <f t="shared" si="91"/>
        <v/>
      </c>
      <c r="AX78" s="74" t="str">
        <f t="shared" si="92"/>
        <v/>
      </c>
      <c r="AY78" s="85" t="str">
        <f t="shared" si="93"/>
        <v/>
      </c>
      <c r="BA78">
        <f t="shared" si="75"/>
        <v>0</v>
      </c>
      <c r="BB78">
        <f t="shared" si="94"/>
        <v>0</v>
      </c>
      <c r="BC78">
        <f t="shared" si="95"/>
        <v>0</v>
      </c>
      <c r="BD78" s="7"/>
      <c r="BE78" s="65"/>
    </row>
    <row r="79" spans="2:57" x14ac:dyDescent="0.25">
      <c r="B79" s="68">
        <f t="shared" si="96"/>
        <v>500000</v>
      </c>
      <c r="C79" s="68">
        <f t="shared" si="96"/>
        <v>40000</v>
      </c>
      <c r="D79" s="68">
        <f t="shared" si="96"/>
        <v>100000</v>
      </c>
      <c r="E79" s="68"/>
      <c r="F79" s="68">
        <f t="shared" si="97"/>
        <v>0</v>
      </c>
      <c r="G79" s="68">
        <f t="shared" si="76"/>
        <v>0</v>
      </c>
      <c r="H79" s="68" t="str">
        <f t="shared" si="54"/>
        <v/>
      </c>
      <c r="I79" s="68"/>
      <c r="J79" s="68">
        <f t="shared" si="55"/>
        <v>100000</v>
      </c>
      <c r="K79" s="69">
        <f t="shared" si="56"/>
        <v>20000</v>
      </c>
      <c r="L79" s="68">
        <f t="shared" si="77"/>
        <v>580000</v>
      </c>
      <c r="M79" s="68"/>
      <c r="N79" s="68">
        <f t="shared" si="57"/>
        <v>48000</v>
      </c>
      <c r="O79" s="68">
        <f t="shared" si="58"/>
        <v>0</v>
      </c>
      <c r="P79" s="69">
        <f t="shared" si="59"/>
        <v>0</v>
      </c>
      <c r="Q79" s="7">
        <f t="shared" si="60"/>
        <v>0</v>
      </c>
      <c r="R79" s="7">
        <f t="shared" si="61"/>
        <v>0</v>
      </c>
      <c r="S79" s="7">
        <f t="shared" si="62"/>
        <v>0.2</v>
      </c>
      <c r="T79" s="68"/>
      <c r="U79" s="68">
        <f t="shared" si="63"/>
        <v>0</v>
      </c>
      <c r="V79" s="68">
        <f t="shared" si="64"/>
        <v>0</v>
      </c>
      <c r="W79" s="68"/>
      <c r="X79" s="68">
        <f t="shared" si="65"/>
        <v>0</v>
      </c>
      <c r="Y79" s="69">
        <f t="shared" si="66"/>
        <v>0</v>
      </c>
      <c r="Z79" s="7">
        <f t="shared" si="67"/>
        <v>0</v>
      </c>
      <c r="AA79" s="7">
        <f t="shared" si="68"/>
        <v>0</v>
      </c>
      <c r="AB79" s="68"/>
      <c r="AC79" s="71" t="str">
        <f t="shared" si="78"/>
        <v/>
      </c>
      <c r="AD79" s="68" t="str">
        <f t="shared" si="79"/>
        <v/>
      </c>
      <c r="AE79" s="68"/>
      <c r="AF79" s="72" t="str">
        <f t="shared" si="69"/>
        <v/>
      </c>
      <c r="AG79" s="59" t="str">
        <f t="shared" si="80"/>
        <v/>
      </c>
      <c r="AH79" s="73" t="str">
        <f t="shared" si="81"/>
        <v/>
      </c>
      <c r="AI79" s="61" t="str">
        <f t="shared" si="70"/>
        <v/>
      </c>
      <c r="AJ79" s="62" t="str">
        <f t="shared" si="82"/>
        <v/>
      </c>
      <c r="AK79" s="73" t="str">
        <f t="shared" si="71"/>
        <v/>
      </c>
      <c r="AL79" s="61" t="str">
        <f t="shared" si="72"/>
        <v/>
      </c>
      <c r="AM79" s="63" t="str">
        <f t="shared" si="83"/>
        <v/>
      </c>
      <c r="AN79" s="73" t="str">
        <f t="shared" si="84"/>
        <v/>
      </c>
      <c r="AO79" s="61">
        <f t="shared" si="73"/>
        <v>0</v>
      </c>
      <c r="AP79" s="62" t="str">
        <f t="shared" si="85"/>
        <v/>
      </c>
      <c r="AQ79" s="61" t="str">
        <f t="shared" si="86"/>
        <v/>
      </c>
      <c r="AR79" s="59" t="str">
        <f t="shared" si="87"/>
        <v/>
      </c>
      <c r="AS79" s="72" t="str">
        <f t="shared" si="88"/>
        <v/>
      </c>
      <c r="AT79" s="74" t="str">
        <f t="shared" si="89"/>
        <v/>
      </c>
      <c r="AU79" s="74" t="str">
        <f t="shared" si="90"/>
        <v/>
      </c>
      <c r="AV79" s="74" t="str">
        <f t="shared" si="74"/>
        <v/>
      </c>
      <c r="AW79" s="74" t="str">
        <f t="shared" si="91"/>
        <v/>
      </c>
      <c r="AX79" s="74" t="str">
        <f t="shared" si="92"/>
        <v/>
      </c>
      <c r="AY79" s="85" t="str">
        <f t="shared" si="93"/>
        <v/>
      </c>
      <c r="BA79">
        <f t="shared" si="75"/>
        <v>0</v>
      </c>
      <c r="BB79">
        <f t="shared" si="94"/>
        <v>0</v>
      </c>
      <c r="BC79">
        <f t="shared" si="95"/>
        <v>0</v>
      </c>
      <c r="BD79" s="7"/>
      <c r="BE79" s="65"/>
    </row>
    <row r="80" spans="2:57" x14ac:dyDescent="0.25">
      <c r="B80" s="68">
        <f t="shared" si="96"/>
        <v>500000</v>
      </c>
      <c r="C80" s="68">
        <f t="shared" si="96"/>
        <v>40000</v>
      </c>
      <c r="D80" s="68">
        <f t="shared" si="96"/>
        <v>100000</v>
      </c>
      <c r="E80" s="68"/>
      <c r="F80" s="68">
        <f t="shared" si="97"/>
        <v>0</v>
      </c>
      <c r="G80" s="68">
        <f t="shared" si="76"/>
        <v>0</v>
      </c>
      <c r="H80" s="68" t="str">
        <f t="shared" si="54"/>
        <v/>
      </c>
      <c r="I80" s="68"/>
      <c r="J80" s="68">
        <f t="shared" si="55"/>
        <v>100000</v>
      </c>
      <c r="K80" s="69">
        <f t="shared" si="56"/>
        <v>20000</v>
      </c>
      <c r="L80" s="68">
        <f t="shared" si="77"/>
        <v>580000</v>
      </c>
      <c r="M80" s="68"/>
      <c r="N80" s="68">
        <f t="shared" si="57"/>
        <v>48000</v>
      </c>
      <c r="O80" s="68">
        <f t="shared" si="58"/>
        <v>0</v>
      </c>
      <c r="P80" s="69">
        <f t="shared" si="59"/>
        <v>0</v>
      </c>
      <c r="Q80" s="7">
        <f t="shared" si="60"/>
        <v>0</v>
      </c>
      <c r="R80" s="7">
        <f t="shared" si="61"/>
        <v>0</v>
      </c>
      <c r="S80" s="7">
        <f t="shared" si="62"/>
        <v>0.2</v>
      </c>
      <c r="T80" s="68"/>
      <c r="U80" s="68">
        <f t="shared" si="63"/>
        <v>0</v>
      </c>
      <c r="V80" s="68">
        <f t="shared" si="64"/>
        <v>0</v>
      </c>
      <c r="W80" s="68"/>
      <c r="X80" s="68">
        <f t="shared" si="65"/>
        <v>0</v>
      </c>
      <c r="Y80" s="69">
        <f t="shared" si="66"/>
        <v>0</v>
      </c>
      <c r="Z80" s="7">
        <f t="shared" si="67"/>
        <v>0</v>
      </c>
      <c r="AA80" s="7">
        <f t="shared" si="68"/>
        <v>0</v>
      </c>
      <c r="AB80" s="68"/>
      <c r="AC80" s="71" t="str">
        <f t="shared" si="78"/>
        <v/>
      </c>
      <c r="AD80" s="68" t="str">
        <f t="shared" si="79"/>
        <v/>
      </c>
      <c r="AE80" s="68"/>
      <c r="AF80" s="72" t="str">
        <f t="shared" si="69"/>
        <v/>
      </c>
      <c r="AG80" s="59" t="str">
        <f t="shared" si="80"/>
        <v/>
      </c>
      <c r="AH80" s="73" t="str">
        <f t="shared" si="81"/>
        <v/>
      </c>
      <c r="AI80" s="61" t="str">
        <f t="shared" si="70"/>
        <v/>
      </c>
      <c r="AJ80" s="62" t="str">
        <f t="shared" si="82"/>
        <v/>
      </c>
      <c r="AK80" s="73" t="str">
        <f t="shared" si="71"/>
        <v/>
      </c>
      <c r="AL80" s="61" t="str">
        <f t="shared" si="72"/>
        <v/>
      </c>
      <c r="AM80" s="63" t="str">
        <f t="shared" si="83"/>
        <v/>
      </c>
      <c r="AN80" s="73" t="str">
        <f t="shared" si="84"/>
        <v/>
      </c>
      <c r="AO80" s="61">
        <f t="shared" si="73"/>
        <v>0</v>
      </c>
      <c r="AP80" s="62" t="str">
        <f t="shared" si="85"/>
        <v/>
      </c>
      <c r="AQ80" s="61" t="str">
        <f t="shared" si="86"/>
        <v/>
      </c>
      <c r="AR80" s="59" t="str">
        <f t="shared" si="87"/>
        <v/>
      </c>
      <c r="AS80" s="72" t="str">
        <f t="shared" si="88"/>
        <v/>
      </c>
      <c r="AT80" s="74" t="str">
        <f t="shared" si="89"/>
        <v/>
      </c>
      <c r="AU80" s="74" t="str">
        <f t="shared" si="90"/>
        <v/>
      </c>
      <c r="AV80" s="74" t="str">
        <f t="shared" si="74"/>
        <v/>
      </c>
      <c r="AW80" s="74" t="str">
        <f t="shared" si="91"/>
        <v/>
      </c>
      <c r="AX80" s="74" t="str">
        <f t="shared" si="92"/>
        <v/>
      </c>
      <c r="AY80" s="85" t="str">
        <f t="shared" si="93"/>
        <v/>
      </c>
      <c r="BA80">
        <f t="shared" si="75"/>
        <v>0</v>
      </c>
      <c r="BB80">
        <f t="shared" si="94"/>
        <v>0</v>
      </c>
      <c r="BC80">
        <f t="shared" si="95"/>
        <v>0</v>
      </c>
      <c r="BD80" s="7"/>
      <c r="BE80" s="65"/>
    </row>
    <row r="81" spans="2:57" x14ac:dyDescent="0.25">
      <c r="B81" s="68">
        <f t="shared" si="96"/>
        <v>500000</v>
      </c>
      <c r="C81" s="68">
        <f t="shared" si="96"/>
        <v>40000</v>
      </c>
      <c r="D81" s="68">
        <f t="shared" si="96"/>
        <v>100000</v>
      </c>
      <c r="E81" s="68"/>
      <c r="F81" s="68">
        <f t="shared" si="97"/>
        <v>0</v>
      </c>
      <c r="G81" s="68">
        <f t="shared" si="76"/>
        <v>0</v>
      </c>
      <c r="H81" s="68" t="str">
        <f t="shared" si="54"/>
        <v/>
      </c>
      <c r="I81" s="68"/>
      <c r="J81" s="68">
        <f t="shared" si="55"/>
        <v>100000</v>
      </c>
      <c r="K81" s="69">
        <f t="shared" si="56"/>
        <v>20000</v>
      </c>
      <c r="L81" s="68">
        <f t="shared" si="77"/>
        <v>580000</v>
      </c>
      <c r="M81" s="68"/>
      <c r="N81" s="68">
        <f t="shared" si="57"/>
        <v>48000</v>
      </c>
      <c r="O81" s="68">
        <f t="shared" si="58"/>
        <v>0</v>
      </c>
      <c r="P81" s="69">
        <f t="shared" si="59"/>
        <v>0</v>
      </c>
      <c r="Q81" s="7">
        <f t="shared" si="60"/>
        <v>0</v>
      </c>
      <c r="R81" s="7">
        <f t="shared" si="61"/>
        <v>0</v>
      </c>
      <c r="S81" s="7">
        <f t="shared" si="62"/>
        <v>0.2</v>
      </c>
      <c r="T81" s="68"/>
      <c r="U81" s="68">
        <f t="shared" si="63"/>
        <v>0</v>
      </c>
      <c r="V81" s="68">
        <f t="shared" si="64"/>
        <v>0</v>
      </c>
      <c r="W81" s="68"/>
      <c r="X81" s="68">
        <f t="shared" si="65"/>
        <v>0</v>
      </c>
      <c r="Y81" s="69">
        <f t="shared" si="66"/>
        <v>0</v>
      </c>
      <c r="Z81" s="7">
        <f t="shared" si="67"/>
        <v>0</v>
      </c>
      <c r="AA81" s="7">
        <f t="shared" si="68"/>
        <v>0</v>
      </c>
      <c r="AB81" s="68"/>
      <c r="AC81" s="71" t="str">
        <f t="shared" si="78"/>
        <v/>
      </c>
      <c r="AD81" s="68" t="str">
        <f t="shared" si="79"/>
        <v/>
      </c>
      <c r="AE81" s="68"/>
      <c r="AF81" s="72" t="str">
        <f t="shared" si="69"/>
        <v/>
      </c>
      <c r="AG81" s="59" t="str">
        <f t="shared" si="80"/>
        <v/>
      </c>
      <c r="AH81" s="73" t="str">
        <f t="shared" si="81"/>
        <v/>
      </c>
      <c r="AI81" s="61" t="str">
        <f t="shared" si="70"/>
        <v/>
      </c>
      <c r="AJ81" s="62" t="str">
        <f t="shared" si="82"/>
        <v/>
      </c>
      <c r="AK81" s="73" t="str">
        <f t="shared" si="71"/>
        <v/>
      </c>
      <c r="AL81" s="61" t="str">
        <f t="shared" si="72"/>
        <v/>
      </c>
      <c r="AM81" s="63" t="str">
        <f t="shared" si="83"/>
        <v/>
      </c>
      <c r="AN81" s="73" t="str">
        <f t="shared" si="84"/>
        <v/>
      </c>
      <c r="AO81" s="61">
        <f t="shared" si="73"/>
        <v>0</v>
      </c>
      <c r="AP81" s="62" t="str">
        <f t="shared" si="85"/>
        <v/>
      </c>
      <c r="AQ81" s="61" t="str">
        <f t="shared" si="86"/>
        <v/>
      </c>
      <c r="AR81" s="59" t="str">
        <f t="shared" si="87"/>
        <v/>
      </c>
      <c r="AS81" s="72" t="str">
        <f t="shared" si="88"/>
        <v/>
      </c>
      <c r="AT81" s="74" t="str">
        <f t="shared" si="89"/>
        <v/>
      </c>
      <c r="AU81" s="74" t="str">
        <f t="shared" si="90"/>
        <v/>
      </c>
      <c r="AV81" s="74" t="str">
        <f t="shared" si="74"/>
        <v/>
      </c>
      <c r="AW81" s="74" t="str">
        <f t="shared" si="91"/>
        <v/>
      </c>
      <c r="AX81" s="74" t="str">
        <f t="shared" si="92"/>
        <v/>
      </c>
      <c r="AY81" s="85" t="str">
        <f t="shared" si="93"/>
        <v/>
      </c>
      <c r="BA81">
        <f t="shared" si="75"/>
        <v>0</v>
      </c>
      <c r="BB81">
        <f t="shared" si="94"/>
        <v>0</v>
      </c>
      <c r="BC81">
        <f t="shared" si="95"/>
        <v>0</v>
      </c>
      <c r="BD81" s="7"/>
      <c r="BE81" s="65"/>
    </row>
    <row r="82" spans="2:57" x14ac:dyDescent="0.25">
      <c r="B82" s="68">
        <f t="shared" si="96"/>
        <v>500000</v>
      </c>
      <c r="C82" s="68">
        <f t="shared" si="96"/>
        <v>40000</v>
      </c>
      <c r="D82" s="68">
        <f t="shared" si="96"/>
        <v>100000</v>
      </c>
      <c r="E82" s="68"/>
      <c r="F82" s="68">
        <f t="shared" si="97"/>
        <v>0</v>
      </c>
      <c r="G82" s="68">
        <f t="shared" si="76"/>
        <v>0</v>
      </c>
      <c r="H82" s="68" t="str">
        <f t="shared" si="54"/>
        <v/>
      </c>
      <c r="I82" s="68"/>
      <c r="J82" s="68">
        <f t="shared" si="55"/>
        <v>100000</v>
      </c>
      <c r="K82" s="69">
        <f t="shared" si="56"/>
        <v>20000</v>
      </c>
      <c r="L82" s="68">
        <f t="shared" si="77"/>
        <v>580000</v>
      </c>
      <c r="M82" s="68"/>
      <c r="N82" s="68">
        <f t="shared" si="57"/>
        <v>48000</v>
      </c>
      <c r="O82" s="68">
        <f t="shared" si="58"/>
        <v>0</v>
      </c>
      <c r="P82" s="69">
        <f t="shared" si="59"/>
        <v>0</v>
      </c>
      <c r="Q82" s="7">
        <f t="shared" si="60"/>
        <v>0</v>
      </c>
      <c r="R82" s="7">
        <f t="shared" si="61"/>
        <v>0</v>
      </c>
      <c r="S82" s="7">
        <f t="shared" si="62"/>
        <v>0.2</v>
      </c>
      <c r="T82" s="68"/>
      <c r="U82" s="68">
        <f t="shared" si="63"/>
        <v>0</v>
      </c>
      <c r="V82" s="68">
        <f t="shared" si="64"/>
        <v>0</v>
      </c>
      <c r="W82" s="68"/>
      <c r="X82" s="68">
        <f t="shared" si="65"/>
        <v>0</v>
      </c>
      <c r="Y82" s="69">
        <f t="shared" si="66"/>
        <v>0</v>
      </c>
      <c r="Z82" s="7">
        <f t="shared" si="67"/>
        <v>0</v>
      </c>
      <c r="AA82" s="7">
        <f t="shared" si="68"/>
        <v>0</v>
      </c>
      <c r="AB82" s="68"/>
      <c r="AC82" s="71" t="str">
        <f t="shared" si="78"/>
        <v/>
      </c>
      <c r="AD82" s="68" t="str">
        <f t="shared" si="79"/>
        <v/>
      </c>
      <c r="AE82" s="68"/>
      <c r="AF82" s="72" t="str">
        <f t="shared" si="69"/>
        <v/>
      </c>
      <c r="AG82" s="59" t="str">
        <f t="shared" si="80"/>
        <v/>
      </c>
      <c r="AH82" s="73" t="str">
        <f t="shared" si="81"/>
        <v/>
      </c>
      <c r="AI82" s="61" t="str">
        <f t="shared" si="70"/>
        <v/>
      </c>
      <c r="AJ82" s="62" t="str">
        <f t="shared" si="82"/>
        <v/>
      </c>
      <c r="AK82" s="73" t="str">
        <f t="shared" si="71"/>
        <v/>
      </c>
      <c r="AL82" s="61" t="str">
        <f t="shared" si="72"/>
        <v/>
      </c>
      <c r="AM82" s="63" t="str">
        <f t="shared" si="83"/>
        <v/>
      </c>
      <c r="AN82" s="73" t="str">
        <f t="shared" si="84"/>
        <v/>
      </c>
      <c r="AO82" s="61">
        <f t="shared" si="73"/>
        <v>0</v>
      </c>
      <c r="AP82" s="62" t="str">
        <f t="shared" si="85"/>
        <v/>
      </c>
      <c r="AQ82" s="61" t="str">
        <f t="shared" si="86"/>
        <v/>
      </c>
      <c r="AR82" s="59" t="str">
        <f t="shared" si="87"/>
        <v/>
      </c>
      <c r="AS82" s="72" t="str">
        <f t="shared" si="88"/>
        <v/>
      </c>
      <c r="AT82" s="74" t="str">
        <f t="shared" si="89"/>
        <v/>
      </c>
      <c r="AU82" s="74" t="str">
        <f t="shared" si="90"/>
        <v/>
      </c>
      <c r="AV82" s="74" t="str">
        <f t="shared" si="74"/>
        <v/>
      </c>
      <c r="AW82" s="74" t="str">
        <f t="shared" si="91"/>
        <v/>
      </c>
      <c r="AX82" s="74" t="str">
        <f t="shared" si="92"/>
        <v/>
      </c>
      <c r="AY82" s="85" t="str">
        <f t="shared" si="93"/>
        <v/>
      </c>
      <c r="BA82">
        <f t="shared" si="75"/>
        <v>0</v>
      </c>
      <c r="BB82">
        <f t="shared" si="94"/>
        <v>0</v>
      </c>
      <c r="BC82">
        <f t="shared" si="95"/>
        <v>0</v>
      </c>
      <c r="BD82" s="7"/>
      <c r="BE82" s="65"/>
    </row>
    <row r="83" spans="2:57" x14ac:dyDescent="0.25">
      <c r="B83" s="68">
        <f t="shared" si="96"/>
        <v>500000</v>
      </c>
      <c r="C83" s="68">
        <f t="shared" si="96"/>
        <v>40000</v>
      </c>
      <c r="D83" s="68">
        <f t="shared" si="96"/>
        <v>100000</v>
      </c>
      <c r="E83" s="68"/>
      <c r="F83" s="68">
        <f t="shared" si="97"/>
        <v>0</v>
      </c>
      <c r="G83" s="68">
        <f t="shared" si="76"/>
        <v>0</v>
      </c>
      <c r="H83" s="68" t="str">
        <f t="shared" si="54"/>
        <v/>
      </c>
      <c r="I83" s="68"/>
      <c r="J83" s="68">
        <f t="shared" si="55"/>
        <v>100000</v>
      </c>
      <c r="K83" s="69">
        <f t="shared" si="56"/>
        <v>20000</v>
      </c>
      <c r="L83" s="68">
        <f t="shared" si="77"/>
        <v>580000</v>
      </c>
      <c r="M83" s="68"/>
      <c r="N83" s="68">
        <f t="shared" si="57"/>
        <v>48000</v>
      </c>
      <c r="O83" s="68">
        <f t="shared" si="58"/>
        <v>0</v>
      </c>
      <c r="P83" s="69">
        <f t="shared" si="59"/>
        <v>0</v>
      </c>
      <c r="Q83" s="7">
        <f t="shared" si="60"/>
        <v>0</v>
      </c>
      <c r="R83" s="7">
        <f t="shared" si="61"/>
        <v>0</v>
      </c>
      <c r="S83" s="7">
        <f t="shared" si="62"/>
        <v>0.2</v>
      </c>
      <c r="T83" s="68"/>
      <c r="U83" s="68">
        <f t="shared" si="63"/>
        <v>0</v>
      </c>
      <c r="V83" s="68">
        <f t="shared" si="64"/>
        <v>0</v>
      </c>
      <c r="W83" s="68"/>
      <c r="X83" s="68">
        <f t="shared" si="65"/>
        <v>0</v>
      </c>
      <c r="Y83" s="69">
        <f t="shared" si="66"/>
        <v>0</v>
      </c>
      <c r="Z83" s="7">
        <f t="shared" si="67"/>
        <v>0</v>
      </c>
      <c r="AA83" s="7">
        <f t="shared" si="68"/>
        <v>0</v>
      </c>
      <c r="AB83" s="68"/>
      <c r="AC83" s="71" t="str">
        <f t="shared" si="78"/>
        <v/>
      </c>
      <c r="AD83" s="68" t="str">
        <f t="shared" si="79"/>
        <v/>
      </c>
      <c r="AE83" s="68"/>
      <c r="AF83" s="72" t="str">
        <f t="shared" si="69"/>
        <v/>
      </c>
      <c r="AG83" s="59" t="str">
        <f t="shared" si="80"/>
        <v/>
      </c>
      <c r="AH83" s="73" t="str">
        <f t="shared" si="81"/>
        <v/>
      </c>
      <c r="AI83" s="61" t="str">
        <f t="shared" si="70"/>
        <v/>
      </c>
      <c r="AJ83" s="62" t="str">
        <f t="shared" si="82"/>
        <v/>
      </c>
      <c r="AK83" s="73" t="str">
        <f t="shared" si="71"/>
        <v/>
      </c>
      <c r="AL83" s="61" t="str">
        <f t="shared" si="72"/>
        <v/>
      </c>
      <c r="AM83" s="63" t="str">
        <f t="shared" si="83"/>
        <v/>
      </c>
      <c r="AN83" s="73" t="str">
        <f t="shared" si="84"/>
        <v/>
      </c>
      <c r="AO83" s="61">
        <f t="shared" si="73"/>
        <v>0</v>
      </c>
      <c r="AP83" s="62" t="str">
        <f t="shared" si="85"/>
        <v/>
      </c>
      <c r="AQ83" s="61" t="str">
        <f t="shared" si="86"/>
        <v/>
      </c>
      <c r="AR83" s="59" t="str">
        <f t="shared" si="87"/>
        <v/>
      </c>
      <c r="AS83" s="72" t="str">
        <f t="shared" si="88"/>
        <v/>
      </c>
      <c r="AT83" s="74" t="str">
        <f t="shared" si="89"/>
        <v/>
      </c>
      <c r="AU83" s="74" t="str">
        <f t="shared" si="90"/>
        <v/>
      </c>
      <c r="AV83" s="74" t="str">
        <f t="shared" si="74"/>
        <v/>
      </c>
      <c r="AW83" s="74" t="str">
        <f t="shared" si="91"/>
        <v/>
      </c>
      <c r="AX83" s="74" t="str">
        <f t="shared" si="92"/>
        <v/>
      </c>
      <c r="AY83" s="85" t="str">
        <f t="shared" si="93"/>
        <v/>
      </c>
      <c r="BA83">
        <f t="shared" si="75"/>
        <v>0</v>
      </c>
      <c r="BB83">
        <f t="shared" si="94"/>
        <v>0</v>
      </c>
      <c r="BC83">
        <f t="shared" si="95"/>
        <v>0</v>
      </c>
      <c r="BD83" s="7"/>
      <c r="BE83" s="65"/>
    </row>
    <row r="84" spans="2:57" x14ac:dyDescent="0.25">
      <c r="B84" s="68">
        <f t="shared" si="96"/>
        <v>500000</v>
      </c>
      <c r="C84" s="68">
        <f t="shared" si="96"/>
        <v>40000</v>
      </c>
      <c r="D84" s="68">
        <f t="shared" si="96"/>
        <v>100000</v>
      </c>
      <c r="E84" s="68"/>
      <c r="F84" s="68">
        <f t="shared" si="97"/>
        <v>0</v>
      </c>
      <c r="G84" s="68">
        <f t="shared" si="76"/>
        <v>0</v>
      </c>
      <c r="H84" s="68" t="str">
        <f t="shared" si="54"/>
        <v/>
      </c>
      <c r="I84" s="68"/>
      <c r="J84" s="68">
        <f t="shared" si="55"/>
        <v>100000</v>
      </c>
      <c r="K84" s="69">
        <f t="shared" si="56"/>
        <v>20000</v>
      </c>
      <c r="L84" s="68">
        <f t="shared" si="77"/>
        <v>580000</v>
      </c>
      <c r="M84" s="68"/>
      <c r="N84" s="68">
        <f t="shared" si="57"/>
        <v>48000</v>
      </c>
      <c r="O84" s="68">
        <f t="shared" si="58"/>
        <v>0</v>
      </c>
      <c r="P84" s="69">
        <f t="shared" si="59"/>
        <v>0</v>
      </c>
      <c r="Q84" s="7">
        <f t="shared" si="60"/>
        <v>0</v>
      </c>
      <c r="R84" s="7">
        <f t="shared" si="61"/>
        <v>0</v>
      </c>
      <c r="S84" s="7">
        <f t="shared" si="62"/>
        <v>0.2</v>
      </c>
      <c r="T84" s="68"/>
      <c r="U84" s="68">
        <f t="shared" si="63"/>
        <v>0</v>
      </c>
      <c r="V84" s="68">
        <f t="shared" si="64"/>
        <v>0</v>
      </c>
      <c r="W84" s="68"/>
      <c r="X84" s="68">
        <f t="shared" si="65"/>
        <v>0</v>
      </c>
      <c r="Y84" s="69">
        <f t="shared" si="66"/>
        <v>0</v>
      </c>
      <c r="Z84" s="7">
        <f t="shared" si="67"/>
        <v>0</v>
      </c>
      <c r="AA84" s="7">
        <f t="shared" si="68"/>
        <v>0</v>
      </c>
      <c r="AB84" s="68"/>
      <c r="AC84" s="71" t="str">
        <f t="shared" si="78"/>
        <v/>
      </c>
      <c r="AD84" s="68" t="str">
        <f t="shared" si="79"/>
        <v/>
      </c>
      <c r="AE84" s="68"/>
      <c r="AF84" s="72" t="str">
        <f t="shared" si="69"/>
        <v/>
      </c>
      <c r="AG84" s="59" t="str">
        <f t="shared" si="80"/>
        <v/>
      </c>
      <c r="AH84" s="73" t="str">
        <f t="shared" si="81"/>
        <v/>
      </c>
      <c r="AI84" s="61" t="str">
        <f t="shared" si="70"/>
        <v/>
      </c>
      <c r="AJ84" s="62" t="str">
        <f t="shared" si="82"/>
        <v/>
      </c>
      <c r="AK84" s="73" t="str">
        <f t="shared" si="71"/>
        <v/>
      </c>
      <c r="AL84" s="61" t="str">
        <f t="shared" si="72"/>
        <v/>
      </c>
      <c r="AM84" s="63" t="str">
        <f t="shared" si="83"/>
        <v/>
      </c>
      <c r="AN84" s="73" t="str">
        <f t="shared" si="84"/>
        <v/>
      </c>
      <c r="AO84" s="61">
        <f t="shared" si="73"/>
        <v>0</v>
      </c>
      <c r="AP84" s="62" t="str">
        <f t="shared" si="85"/>
        <v/>
      </c>
      <c r="AQ84" s="61" t="str">
        <f t="shared" si="86"/>
        <v/>
      </c>
      <c r="AR84" s="59" t="str">
        <f t="shared" si="87"/>
        <v/>
      </c>
      <c r="AS84" s="72" t="str">
        <f t="shared" si="88"/>
        <v/>
      </c>
      <c r="AT84" s="74" t="str">
        <f t="shared" si="89"/>
        <v/>
      </c>
      <c r="AU84" s="74" t="str">
        <f t="shared" si="90"/>
        <v/>
      </c>
      <c r="AV84" s="74" t="str">
        <f t="shared" si="74"/>
        <v/>
      </c>
      <c r="AW84" s="74" t="str">
        <f t="shared" si="91"/>
        <v/>
      </c>
      <c r="AX84" s="74" t="str">
        <f t="shared" si="92"/>
        <v/>
      </c>
      <c r="AY84" s="85" t="str">
        <f t="shared" si="93"/>
        <v/>
      </c>
      <c r="BA84">
        <f t="shared" si="75"/>
        <v>0</v>
      </c>
      <c r="BB84">
        <f t="shared" si="94"/>
        <v>0</v>
      </c>
      <c r="BC84">
        <f t="shared" si="95"/>
        <v>0</v>
      </c>
      <c r="BD84" s="7"/>
      <c r="BE84" s="65"/>
    </row>
    <row r="85" spans="2:57" x14ac:dyDescent="0.25">
      <c r="B85" s="68">
        <f t="shared" si="96"/>
        <v>500000</v>
      </c>
      <c r="C85" s="68">
        <f t="shared" si="96"/>
        <v>40000</v>
      </c>
      <c r="D85" s="68">
        <f t="shared" si="96"/>
        <v>100000</v>
      </c>
      <c r="E85" s="68"/>
      <c r="F85" s="68">
        <f t="shared" si="97"/>
        <v>0</v>
      </c>
      <c r="G85" s="68">
        <f t="shared" si="76"/>
        <v>0</v>
      </c>
      <c r="H85" s="68" t="str">
        <f t="shared" si="54"/>
        <v/>
      </c>
      <c r="I85" s="68"/>
      <c r="J85" s="68">
        <f t="shared" si="55"/>
        <v>100000</v>
      </c>
      <c r="K85" s="69">
        <f t="shared" si="56"/>
        <v>20000</v>
      </c>
      <c r="L85" s="68">
        <f t="shared" si="77"/>
        <v>580000</v>
      </c>
      <c r="M85" s="68"/>
      <c r="N85" s="68">
        <f t="shared" si="57"/>
        <v>48000</v>
      </c>
      <c r="O85" s="68">
        <f t="shared" si="58"/>
        <v>0</v>
      </c>
      <c r="P85" s="69">
        <f t="shared" si="59"/>
        <v>0</v>
      </c>
      <c r="Q85" s="7">
        <f t="shared" si="60"/>
        <v>0</v>
      </c>
      <c r="R85" s="7">
        <f t="shared" si="61"/>
        <v>0</v>
      </c>
      <c r="S85" s="7">
        <f t="shared" si="62"/>
        <v>0.2</v>
      </c>
      <c r="T85" s="68"/>
      <c r="U85" s="68">
        <f t="shared" si="63"/>
        <v>0</v>
      </c>
      <c r="V85" s="68">
        <f t="shared" si="64"/>
        <v>0</v>
      </c>
      <c r="W85" s="68"/>
      <c r="X85" s="68">
        <f t="shared" si="65"/>
        <v>0</v>
      </c>
      <c r="Y85" s="69">
        <f t="shared" si="66"/>
        <v>0</v>
      </c>
      <c r="Z85" s="7">
        <f t="shared" si="67"/>
        <v>0</v>
      </c>
      <c r="AA85" s="7">
        <f t="shared" si="68"/>
        <v>0</v>
      </c>
      <c r="AB85" s="68"/>
      <c r="AC85" s="71" t="str">
        <f t="shared" si="78"/>
        <v/>
      </c>
      <c r="AD85" s="68" t="str">
        <f t="shared" si="79"/>
        <v/>
      </c>
      <c r="AE85" s="68"/>
      <c r="AF85" s="72" t="str">
        <f t="shared" si="69"/>
        <v/>
      </c>
      <c r="AG85" s="59" t="str">
        <f t="shared" si="80"/>
        <v/>
      </c>
      <c r="AH85" s="73" t="str">
        <f t="shared" si="81"/>
        <v/>
      </c>
      <c r="AI85" s="61" t="str">
        <f t="shared" si="70"/>
        <v/>
      </c>
      <c r="AJ85" s="62" t="str">
        <f t="shared" si="82"/>
        <v/>
      </c>
      <c r="AK85" s="73" t="str">
        <f t="shared" si="71"/>
        <v/>
      </c>
      <c r="AL85" s="61" t="str">
        <f t="shared" si="72"/>
        <v/>
      </c>
      <c r="AM85" s="63" t="str">
        <f t="shared" si="83"/>
        <v/>
      </c>
      <c r="AN85" s="73" t="str">
        <f t="shared" si="84"/>
        <v/>
      </c>
      <c r="AO85" s="61">
        <f t="shared" si="73"/>
        <v>0</v>
      </c>
      <c r="AP85" s="62" t="str">
        <f t="shared" si="85"/>
        <v/>
      </c>
      <c r="AQ85" s="61" t="str">
        <f t="shared" si="86"/>
        <v/>
      </c>
      <c r="AR85" s="59" t="str">
        <f t="shared" si="87"/>
        <v/>
      </c>
      <c r="AS85" s="72" t="str">
        <f t="shared" si="88"/>
        <v/>
      </c>
      <c r="AT85" s="74" t="str">
        <f t="shared" si="89"/>
        <v/>
      </c>
      <c r="AU85" s="74" t="str">
        <f t="shared" si="90"/>
        <v/>
      </c>
      <c r="AV85" s="74" t="str">
        <f t="shared" si="74"/>
        <v/>
      </c>
      <c r="AW85" s="74" t="str">
        <f t="shared" si="91"/>
        <v/>
      </c>
      <c r="AX85" s="74" t="str">
        <f t="shared" si="92"/>
        <v/>
      </c>
      <c r="AY85" s="85" t="str">
        <f t="shared" si="93"/>
        <v/>
      </c>
      <c r="BA85">
        <f t="shared" si="75"/>
        <v>0</v>
      </c>
      <c r="BB85">
        <f t="shared" si="94"/>
        <v>0</v>
      </c>
      <c r="BC85">
        <f t="shared" si="95"/>
        <v>0</v>
      </c>
      <c r="BD85" s="7"/>
      <c r="BE85" s="65"/>
    </row>
    <row r="86" spans="2:57" x14ac:dyDescent="0.25">
      <c r="B86" s="68">
        <f t="shared" si="96"/>
        <v>500000</v>
      </c>
      <c r="C86" s="68">
        <f t="shared" si="96"/>
        <v>40000</v>
      </c>
      <c r="D86" s="68">
        <f t="shared" si="96"/>
        <v>100000</v>
      </c>
      <c r="E86" s="68"/>
      <c r="F86" s="68">
        <f t="shared" si="97"/>
        <v>0</v>
      </c>
      <c r="G86" s="68">
        <f t="shared" si="76"/>
        <v>0</v>
      </c>
      <c r="H86" s="68" t="str">
        <f t="shared" si="54"/>
        <v/>
      </c>
      <c r="I86" s="68"/>
      <c r="J86" s="68">
        <f t="shared" si="55"/>
        <v>100000</v>
      </c>
      <c r="K86" s="69">
        <f t="shared" si="56"/>
        <v>20000</v>
      </c>
      <c r="L86" s="68">
        <f t="shared" si="77"/>
        <v>580000</v>
      </c>
      <c r="M86" s="68"/>
      <c r="N86" s="68">
        <f t="shared" si="57"/>
        <v>48000</v>
      </c>
      <c r="O86" s="68">
        <f t="shared" si="58"/>
        <v>0</v>
      </c>
      <c r="P86" s="69">
        <f t="shared" si="59"/>
        <v>0</v>
      </c>
      <c r="Q86" s="7">
        <f t="shared" si="60"/>
        <v>0</v>
      </c>
      <c r="R86" s="7">
        <f t="shared" si="61"/>
        <v>0</v>
      </c>
      <c r="S86" s="7">
        <f t="shared" si="62"/>
        <v>0.2</v>
      </c>
      <c r="T86" s="68"/>
      <c r="U86" s="68">
        <f t="shared" si="63"/>
        <v>0</v>
      </c>
      <c r="V86" s="68">
        <f t="shared" si="64"/>
        <v>0</v>
      </c>
      <c r="W86" s="68"/>
      <c r="X86" s="68">
        <f t="shared" si="65"/>
        <v>0</v>
      </c>
      <c r="Y86" s="69">
        <f t="shared" si="66"/>
        <v>0</v>
      </c>
      <c r="Z86" s="7">
        <f t="shared" si="67"/>
        <v>0</v>
      </c>
      <c r="AA86" s="7">
        <f t="shared" si="68"/>
        <v>0</v>
      </c>
      <c r="AB86" s="68"/>
      <c r="AC86" s="71" t="str">
        <f t="shared" si="78"/>
        <v/>
      </c>
      <c r="AD86" s="68" t="str">
        <f t="shared" si="79"/>
        <v/>
      </c>
      <c r="AE86" s="68"/>
      <c r="AF86" s="72" t="str">
        <f t="shared" si="69"/>
        <v/>
      </c>
      <c r="AG86" s="59" t="str">
        <f t="shared" si="80"/>
        <v/>
      </c>
      <c r="AH86" s="73" t="str">
        <f t="shared" si="81"/>
        <v/>
      </c>
      <c r="AI86" s="61" t="str">
        <f t="shared" si="70"/>
        <v/>
      </c>
      <c r="AJ86" s="62" t="str">
        <f t="shared" si="82"/>
        <v/>
      </c>
      <c r="AK86" s="73" t="str">
        <f t="shared" si="71"/>
        <v/>
      </c>
      <c r="AL86" s="61" t="str">
        <f t="shared" si="72"/>
        <v/>
      </c>
      <c r="AM86" s="63" t="str">
        <f t="shared" si="83"/>
        <v/>
      </c>
      <c r="AN86" s="73" t="str">
        <f t="shared" si="84"/>
        <v/>
      </c>
      <c r="AO86" s="61">
        <f t="shared" si="73"/>
        <v>0</v>
      </c>
      <c r="AP86" s="62" t="str">
        <f t="shared" si="85"/>
        <v/>
      </c>
      <c r="AQ86" s="61" t="str">
        <f t="shared" si="86"/>
        <v/>
      </c>
      <c r="AR86" s="59" t="str">
        <f t="shared" si="87"/>
        <v/>
      </c>
      <c r="AS86" s="72" t="str">
        <f t="shared" si="88"/>
        <v/>
      </c>
      <c r="AT86" s="74" t="str">
        <f t="shared" si="89"/>
        <v/>
      </c>
      <c r="AU86" s="74" t="str">
        <f t="shared" si="90"/>
        <v/>
      </c>
      <c r="AV86" s="74" t="str">
        <f t="shared" si="74"/>
        <v/>
      </c>
      <c r="AW86" s="74" t="str">
        <f t="shared" si="91"/>
        <v/>
      </c>
      <c r="AX86" s="74" t="str">
        <f t="shared" si="92"/>
        <v/>
      </c>
      <c r="AY86" s="85" t="str">
        <f t="shared" si="93"/>
        <v/>
      </c>
      <c r="BA86">
        <f t="shared" si="75"/>
        <v>0</v>
      </c>
      <c r="BB86">
        <f t="shared" si="94"/>
        <v>0</v>
      </c>
      <c r="BC86">
        <f t="shared" si="95"/>
        <v>0</v>
      </c>
      <c r="BD86" s="7"/>
      <c r="BE86" s="65"/>
    </row>
    <row r="87" spans="2:57" x14ac:dyDescent="0.25">
      <c r="B87" s="68">
        <f t="shared" si="96"/>
        <v>500000</v>
      </c>
      <c r="C87" s="68">
        <f t="shared" si="96"/>
        <v>40000</v>
      </c>
      <c r="D87" s="68">
        <f t="shared" si="96"/>
        <v>100000</v>
      </c>
      <c r="E87" s="68"/>
      <c r="F87" s="68">
        <f t="shared" si="97"/>
        <v>0</v>
      </c>
      <c r="G87" s="68">
        <f t="shared" si="76"/>
        <v>0</v>
      </c>
      <c r="H87" s="68" t="str">
        <f t="shared" si="54"/>
        <v/>
      </c>
      <c r="I87" s="68"/>
      <c r="J87" s="68">
        <f t="shared" si="55"/>
        <v>100000</v>
      </c>
      <c r="K87" s="69">
        <f t="shared" si="56"/>
        <v>20000</v>
      </c>
      <c r="L87" s="68">
        <f t="shared" si="77"/>
        <v>580000</v>
      </c>
      <c r="M87" s="68"/>
      <c r="N87" s="68">
        <f t="shared" si="57"/>
        <v>48000</v>
      </c>
      <c r="O87" s="68">
        <f t="shared" si="58"/>
        <v>0</v>
      </c>
      <c r="P87" s="69">
        <f t="shared" si="59"/>
        <v>0</v>
      </c>
      <c r="Q87" s="7">
        <f t="shared" si="60"/>
        <v>0</v>
      </c>
      <c r="R87" s="7">
        <f t="shared" si="61"/>
        <v>0</v>
      </c>
      <c r="S87" s="7">
        <f t="shared" si="62"/>
        <v>0.2</v>
      </c>
      <c r="T87" s="68"/>
      <c r="U87" s="68">
        <f t="shared" si="63"/>
        <v>0</v>
      </c>
      <c r="V87" s="68">
        <f t="shared" si="64"/>
        <v>0</v>
      </c>
      <c r="W87" s="68"/>
      <c r="X87" s="68">
        <f t="shared" si="65"/>
        <v>0</v>
      </c>
      <c r="Y87" s="69">
        <f t="shared" si="66"/>
        <v>0</v>
      </c>
      <c r="Z87" s="7">
        <f t="shared" si="67"/>
        <v>0</v>
      </c>
      <c r="AA87" s="7">
        <f t="shared" si="68"/>
        <v>0</v>
      </c>
      <c r="AB87" s="68"/>
      <c r="AC87" s="71" t="str">
        <f t="shared" si="78"/>
        <v/>
      </c>
      <c r="AD87" s="68" t="str">
        <f t="shared" si="79"/>
        <v/>
      </c>
      <c r="AE87" s="68"/>
      <c r="AF87" s="72" t="str">
        <f t="shared" si="69"/>
        <v/>
      </c>
      <c r="AG87" s="59" t="str">
        <f t="shared" si="80"/>
        <v/>
      </c>
      <c r="AH87" s="73" t="str">
        <f t="shared" si="81"/>
        <v/>
      </c>
      <c r="AI87" s="61" t="str">
        <f t="shared" si="70"/>
        <v/>
      </c>
      <c r="AJ87" s="62" t="str">
        <f t="shared" si="82"/>
        <v/>
      </c>
      <c r="AK87" s="73" t="str">
        <f t="shared" si="71"/>
        <v/>
      </c>
      <c r="AL87" s="61" t="str">
        <f t="shared" si="72"/>
        <v/>
      </c>
      <c r="AM87" s="63" t="str">
        <f t="shared" si="83"/>
        <v/>
      </c>
      <c r="AN87" s="73" t="str">
        <f t="shared" si="84"/>
        <v/>
      </c>
      <c r="AO87" s="61">
        <f t="shared" si="73"/>
        <v>0</v>
      </c>
      <c r="AP87" s="62" t="str">
        <f t="shared" si="85"/>
        <v/>
      </c>
      <c r="AQ87" s="61" t="str">
        <f t="shared" si="86"/>
        <v/>
      </c>
      <c r="AR87" s="59" t="str">
        <f t="shared" si="87"/>
        <v/>
      </c>
      <c r="AS87" s="72" t="str">
        <f t="shared" si="88"/>
        <v/>
      </c>
      <c r="AT87" s="74" t="str">
        <f t="shared" si="89"/>
        <v/>
      </c>
      <c r="AU87" s="74" t="str">
        <f t="shared" si="90"/>
        <v/>
      </c>
      <c r="AV87" s="74" t="str">
        <f t="shared" si="74"/>
        <v/>
      </c>
      <c r="AW87" s="74" t="str">
        <f t="shared" si="91"/>
        <v/>
      </c>
      <c r="AX87" s="74" t="str">
        <f t="shared" si="92"/>
        <v/>
      </c>
      <c r="AY87" s="85" t="str">
        <f t="shared" si="93"/>
        <v/>
      </c>
      <c r="BA87">
        <f t="shared" si="75"/>
        <v>0</v>
      </c>
      <c r="BB87">
        <f t="shared" si="94"/>
        <v>0</v>
      </c>
      <c r="BC87">
        <f t="shared" si="95"/>
        <v>0</v>
      </c>
      <c r="BD87" s="7"/>
      <c r="BE87" s="65"/>
    </row>
    <row r="88" spans="2:57" x14ac:dyDescent="0.25">
      <c r="B88" s="68">
        <f t="shared" si="96"/>
        <v>500000</v>
      </c>
      <c r="C88" s="68">
        <f t="shared" si="96"/>
        <v>40000</v>
      </c>
      <c r="D88" s="68">
        <f t="shared" si="96"/>
        <v>100000</v>
      </c>
      <c r="E88" s="68"/>
      <c r="F88" s="68">
        <f t="shared" si="97"/>
        <v>0</v>
      </c>
      <c r="G88" s="68">
        <f t="shared" si="76"/>
        <v>0</v>
      </c>
      <c r="H88" s="68" t="str">
        <f t="shared" si="54"/>
        <v/>
      </c>
      <c r="I88" s="68"/>
      <c r="J88" s="68">
        <f t="shared" si="55"/>
        <v>100000</v>
      </c>
      <c r="K88" s="69">
        <f t="shared" si="56"/>
        <v>20000</v>
      </c>
      <c r="L88" s="68">
        <f t="shared" si="77"/>
        <v>580000</v>
      </c>
      <c r="M88" s="68"/>
      <c r="N88" s="68">
        <f t="shared" si="57"/>
        <v>48000</v>
      </c>
      <c r="O88" s="68">
        <f t="shared" si="58"/>
        <v>0</v>
      </c>
      <c r="P88" s="69">
        <f t="shared" si="59"/>
        <v>0</v>
      </c>
      <c r="Q88" s="7">
        <f t="shared" si="60"/>
        <v>0</v>
      </c>
      <c r="R88" s="7">
        <f t="shared" si="61"/>
        <v>0</v>
      </c>
      <c r="S88" s="7">
        <f t="shared" si="62"/>
        <v>0.2</v>
      </c>
      <c r="T88" s="68"/>
      <c r="U88" s="68">
        <f t="shared" si="63"/>
        <v>0</v>
      </c>
      <c r="V88" s="68">
        <f t="shared" si="64"/>
        <v>0</v>
      </c>
      <c r="W88" s="68"/>
      <c r="X88" s="68">
        <f t="shared" si="65"/>
        <v>0</v>
      </c>
      <c r="Y88" s="69">
        <f t="shared" si="66"/>
        <v>0</v>
      </c>
      <c r="Z88" s="7">
        <f t="shared" si="67"/>
        <v>0</v>
      </c>
      <c r="AA88" s="7">
        <f t="shared" si="68"/>
        <v>0</v>
      </c>
      <c r="AB88" s="68"/>
      <c r="AC88" s="71" t="str">
        <f t="shared" si="78"/>
        <v/>
      </c>
      <c r="AD88" s="68" t="str">
        <f t="shared" si="79"/>
        <v/>
      </c>
      <c r="AE88" s="68"/>
      <c r="AF88" s="72" t="str">
        <f t="shared" si="69"/>
        <v/>
      </c>
      <c r="AG88" s="59" t="str">
        <f t="shared" si="80"/>
        <v/>
      </c>
      <c r="AH88" s="73" t="str">
        <f t="shared" si="81"/>
        <v/>
      </c>
      <c r="AI88" s="61" t="str">
        <f t="shared" si="70"/>
        <v/>
      </c>
      <c r="AJ88" s="62" t="str">
        <f t="shared" si="82"/>
        <v/>
      </c>
      <c r="AK88" s="73" t="str">
        <f t="shared" si="71"/>
        <v/>
      </c>
      <c r="AL88" s="61" t="str">
        <f t="shared" si="72"/>
        <v/>
      </c>
      <c r="AM88" s="63" t="str">
        <f t="shared" si="83"/>
        <v/>
      </c>
      <c r="AN88" s="73" t="str">
        <f t="shared" si="84"/>
        <v/>
      </c>
      <c r="AO88" s="61">
        <f t="shared" si="73"/>
        <v>0</v>
      </c>
      <c r="AP88" s="62" t="str">
        <f t="shared" si="85"/>
        <v/>
      </c>
      <c r="AQ88" s="61" t="str">
        <f t="shared" si="86"/>
        <v/>
      </c>
      <c r="AR88" s="59" t="str">
        <f t="shared" si="87"/>
        <v/>
      </c>
      <c r="AS88" s="72" t="str">
        <f t="shared" si="88"/>
        <v/>
      </c>
      <c r="AT88" s="74" t="str">
        <f t="shared" si="89"/>
        <v/>
      </c>
      <c r="AU88" s="74" t="str">
        <f t="shared" si="90"/>
        <v/>
      </c>
      <c r="AV88" s="74" t="str">
        <f t="shared" si="74"/>
        <v/>
      </c>
      <c r="AW88" s="74" t="str">
        <f t="shared" si="91"/>
        <v/>
      </c>
      <c r="AX88" s="74" t="str">
        <f t="shared" si="92"/>
        <v/>
      </c>
      <c r="AY88" s="85" t="str">
        <f t="shared" si="93"/>
        <v/>
      </c>
      <c r="BA88">
        <f t="shared" si="75"/>
        <v>0</v>
      </c>
      <c r="BB88">
        <f t="shared" si="94"/>
        <v>0</v>
      </c>
      <c r="BC88">
        <f t="shared" si="95"/>
        <v>0</v>
      </c>
      <c r="BD88" s="7"/>
      <c r="BE88" s="65"/>
    </row>
    <row r="89" spans="2:57" x14ac:dyDescent="0.25">
      <c r="B89" s="68">
        <f t="shared" si="96"/>
        <v>500000</v>
      </c>
      <c r="C89" s="68">
        <f t="shared" si="96"/>
        <v>40000</v>
      </c>
      <c r="D89" s="68">
        <f t="shared" si="96"/>
        <v>100000</v>
      </c>
      <c r="E89" s="68"/>
      <c r="F89" s="68">
        <f t="shared" si="97"/>
        <v>0</v>
      </c>
      <c r="G89" s="68">
        <f t="shared" si="76"/>
        <v>0</v>
      </c>
      <c r="H89" s="68" t="str">
        <f t="shared" si="54"/>
        <v/>
      </c>
      <c r="I89" s="68"/>
      <c r="J89" s="68">
        <f t="shared" si="55"/>
        <v>100000</v>
      </c>
      <c r="K89" s="69">
        <f t="shared" si="56"/>
        <v>20000</v>
      </c>
      <c r="L89" s="68">
        <f t="shared" si="77"/>
        <v>580000</v>
      </c>
      <c r="M89" s="68"/>
      <c r="N89" s="68">
        <f t="shared" si="57"/>
        <v>48000</v>
      </c>
      <c r="O89" s="68">
        <f t="shared" si="58"/>
        <v>0</v>
      </c>
      <c r="P89" s="69">
        <f t="shared" si="59"/>
        <v>0</v>
      </c>
      <c r="Q89" s="7">
        <f t="shared" si="60"/>
        <v>0</v>
      </c>
      <c r="R89" s="7">
        <f t="shared" si="61"/>
        <v>0</v>
      </c>
      <c r="S89" s="7">
        <f t="shared" si="62"/>
        <v>0.2</v>
      </c>
      <c r="T89" s="68"/>
      <c r="U89" s="68">
        <f t="shared" si="63"/>
        <v>0</v>
      </c>
      <c r="V89" s="68">
        <f t="shared" si="64"/>
        <v>0</v>
      </c>
      <c r="W89" s="68"/>
      <c r="X89" s="68">
        <f t="shared" si="65"/>
        <v>0</v>
      </c>
      <c r="Y89" s="69">
        <f t="shared" si="66"/>
        <v>0</v>
      </c>
      <c r="Z89" s="7">
        <f t="shared" si="67"/>
        <v>0</v>
      </c>
      <c r="AA89" s="7">
        <f t="shared" si="68"/>
        <v>0</v>
      </c>
      <c r="AB89" s="68"/>
      <c r="AC89" s="71" t="str">
        <f t="shared" si="78"/>
        <v/>
      </c>
      <c r="AD89" s="68" t="str">
        <f t="shared" si="79"/>
        <v/>
      </c>
      <c r="AE89" s="68"/>
      <c r="AF89" s="72" t="str">
        <f t="shared" si="69"/>
        <v/>
      </c>
      <c r="AG89" s="59" t="str">
        <f t="shared" si="80"/>
        <v/>
      </c>
      <c r="AH89" s="73" t="str">
        <f t="shared" si="81"/>
        <v/>
      </c>
      <c r="AI89" s="61" t="str">
        <f t="shared" si="70"/>
        <v/>
      </c>
      <c r="AJ89" s="62" t="str">
        <f t="shared" si="82"/>
        <v/>
      </c>
      <c r="AK89" s="73" t="str">
        <f t="shared" si="71"/>
        <v/>
      </c>
      <c r="AL89" s="61" t="str">
        <f t="shared" si="72"/>
        <v/>
      </c>
      <c r="AM89" s="63" t="str">
        <f t="shared" si="83"/>
        <v/>
      </c>
      <c r="AN89" s="73" t="str">
        <f t="shared" si="84"/>
        <v/>
      </c>
      <c r="AO89" s="61">
        <f t="shared" si="73"/>
        <v>0</v>
      </c>
      <c r="AP89" s="62" t="str">
        <f t="shared" si="85"/>
        <v/>
      </c>
      <c r="AQ89" s="61" t="str">
        <f t="shared" si="86"/>
        <v/>
      </c>
      <c r="AR89" s="59" t="str">
        <f t="shared" si="87"/>
        <v/>
      </c>
      <c r="AS89" s="72" t="str">
        <f t="shared" si="88"/>
        <v/>
      </c>
      <c r="AT89" s="74" t="str">
        <f t="shared" si="89"/>
        <v/>
      </c>
      <c r="AU89" s="74" t="str">
        <f t="shared" si="90"/>
        <v/>
      </c>
      <c r="AV89" s="74" t="str">
        <f t="shared" si="74"/>
        <v/>
      </c>
      <c r="AW89" s="74" t="str">
        <f t="shared" si="91"/>
        <v/>
      </c>
      <c r="AX89" s="74" t="str">
        <f t="shared" si="92"/>
        <v/>
      </c>
      <c r="AY89" s="85" t="str">
        <f t="shared" si="93"/>
        <v/>
      </c>
      <c r="BA89">
        <f t="shared" si="75"/>
        <v>0</v>
      </c>
      <c r="BB89">
        <f t="shared" si="94"/>
        <v>0</v>
      </c>
      <c r="BC89">
        <f t="shared" si="95"/>
        <v>0</v>
      </c>
      <c r="BD89" s="7"/>
      <c r="BE89" s="65"/>
    </row>
    <row r="90" spans="2:57" x14ac:dyDescent="0.25">
      <c r="B90" s="68">
        <f t="shared" si="96"/>
        <v>500000</v>
      </c>
      <c r="C90" s="68">
        <f t="shared" si="96"/>
        <v>40000</v>
      </c>
      <c r="D90" s="68">
        <f t="shared" si="96"/>
        <v>100000</v>
      </c>
      <c r="E90" s="68"/>
      <c r="F90" s="68">
        <f t="shared" si="97"/>
        <v>0</v>
      </c>
      <c r="G90" s="68">
        <f t="shared" si="76"/>
        <v>0</v>
      </c>
      <c r="H90" s="68" t="str">
        <f t="shared" si="54"/>
        <v/>
      </c>
      <c r="I90" s="68"/>
      <c r="J90" s="68">
        <f t="shared" si="55"/>
        <v>100000</v>
      </c>
      <c r="K90" s="69">
        <f t="shared" si="56"/>
        <v>20000</v>
      </c>
      <c r="L90" s="68">
        <f t="shared" si="77"/>
        <v>580000</v>
      </c>
      <c r="M90" s="68"/>
      <c r="N90" s="68">
        <f t="shared" si="57"/>
        <v>48000</v>
      </c>
      <c r="O90" s="68">
        <f t="shared" si="58"/>
        <v>0</v>
      </c>
      <c r="P90" s="69">
        <f t="shared" si="59"/>
        <v>0</v>
      </c>
      <c r="Q90" s="7">
        <f t="shared" si="60"/>
        <v>0</v>
      </c>
      <c r="R90" s="7">
        <f t="shared" si="61"/>
        <v>0</v>
      </c>
      <c r="S90" s="7">
        <f t="shared" si="62"/>
        <v>0.2</v>
      </c>
      <c r="T90" s="68"/>
      <c r="U90" s="68">
        <f t="shared" si="63"/>
        <v>0</v>
      </c>
      <c r="V90" s="68">
        <f t="shared" si="64"/>
        <v>0</v>
      </c>
      <c r="W90" s="68"/>
      <c r="X90" s="68">
        <f t="shared" si="65"/>
        <v>0</v>
      </c>
      <c r="Y90" s="69">
        <f t="shared" si="66"/>
        <v>0</v>
      </c>
      <c r="Z90" s="7">
        <f t="shared" si="67"/>
        <v>0</v>
      </c>
      <c r="AA90" s="7">
        <f t="shared" si="68"/>
        <v>0</v>
      </c>
      <c r="AB90" s="68"/>
      <c r="AC90" s="71" t="str">
        <f t="shared" si="78"/>
        <v/>
      </c>
      <c r="AD90" s="68" t="str">
        <f t="shared" si="79"/>
        <v/>
      </c>
      <c r="AE90" s="68"/>
      <c r="AF90" s="72" t="str">
        <f t="shared" si="69"/>
        <v/>
      </c>
      <c r="AG90" s="59" t="str">
        <f t="shared" si="80"/>
        <v/>
      </c>
      <c r="AH90" s="73" t="str">
        <f t="shared" si="81"/>
        <v/>
      </c>
      <c r="AI90" s="61" t="str">
        <f t="shared" si="70"/>
        <v/>
      </c>
      <c r="AJ90" s="62" t="str">
        <f t="shared" si="82"/>
        <v/>
      </c>
      <c r="AK90" s="73" t="str">
        <f t="shared" si="71"/>
        <v/>
      </c>
      <c r="AL90" s="61" t="str">
        <f t="shared" si="72"/>
        <v/>
      </c>
      <c r="AM90" s="63" t="str">
        <f t="shared" si="83"/>
        <v/>
      </c>
      <c r="AN90" s="73" t="str">
        <f t="shared" si="84"/>
        <v/>
      </c>
      <c r="AO90" s="61">
        <f t="shared" si="73"/>
        <v>0</v>
      </c>
      <c r="AP90" s="62" t="str">
        <f t="shared" si="85"/>
        <v/>
      </c>
      <c r="AQ90" s="61" t="str">
        <f t="shared" si="86"/>
        <v/>
      </c>
      <c r="AR90" s="59" t="str">
        <f t="shared" si="87"/>
        <v/>
      </c>
      <c r="AS90" s="72" t="str">
        <f t="shared" si="88"/>
        <v/>
      </c>
      <c r="AT90" s="74" t="str">
        <f t="shared" si="89"/>
        <v/>
      </c>
      <c r="AU90" s="74" t="str">
        <f t="shared" si="90"/>
        <v/>
      </c>
      <c r="AV90" s="74" t="str">
        <f t="shared" si="74"/>
        <v/>
      </c>
      <c r="AW90" s="74" t="str">
        <f t="shared" si="91"/>
        <v/>
      </c>
      <c r="AX90" s="74" t="str">
        <f t="shared" si="92"/>
        <v/>
      </c>
      <c r="AY90" s="85" t="str">
        <f t="shared" si="93"/>
        <v/>
      </c>
      <c r="BA90">
        <f t="shared" si="75"/>
        <v>0</v>
      </c>
      <c r="BB90">
        <f t="shared" si="94"/>
        <v>0</v>
      </c>
      <c r="BC90">
        <f t="shared" si="95"/>
        <v>0</v>
      </c>
      <c r="BD90" s="7"/>
      <c r="BE90" s="65"/>
    </row>
    <row r="91" spans="2:57" x14ac:dyDescent="0.25">
      <c r="B91" s="68">
        <f t="shared" ref="B91:D94" si="98">B90</f>
        <v>500000</v>
      </c>
      <c r="C91" s="68">
        <f t="shared" si="98"/>
        <v>40000</v>
      </c>
      <c r="D91" s="68">
        <f t="shared" si="98"/>
        <v>100000</v>
      </c>
      <c r="E91" s="68"/>
      <c r="F91" s="68">
        <f t="shared" si="97"/>
        <v>0</v>
      </c>
      <c r="G91" s="68">
        <f t="shared" si="76"/>
        <v>0</v>
      </c>
      <c r="H91" s="68" t="str">
        <f t="shared" si="54"/>
        <v/>
      </c>
      <c r="I91" s="68"/>
      <c r="J91" s="68">
        <f t="shared" si="55"/>
        <v>100000</v>
      </c>
      <c r="K91" s="69">
        <f t="shared" si="56"/>
        <v>20000</v>
      </c>
      <c r="L91" s="68">
        <f t="shared" si="77"/>
        <v>580000</v>
      </c>
      <c r="M91" s="68"/>
      <c r="N91" s="68">
        <f t="shared" si="57"/>
        <v>48000</v>
      </c>
      <c r="O91" s="68">
        <f t="shared" si="58"/>
        <v>0</v>
      </c>
      <c r="P91" s="69">
        <f t="shared" si="59"/>
        <v>0</v>
      </c>
      <c r="Q91" s="7">
        <f t="shared" si="60"/>
        <v>0</v>
      </c>
      <c r="R91" s="7">
        <f t="shared" si="61"/>
        <v>0</v>
      </c>
      <c r="S91" s="7">
        <f t="shared" si="62"/>
        <v>0.2</v>
      </c>
      <c r="T91" s="68"/>
      <c r="U91" s="68">
        <f t="shared" si="63"/>
        <v>0</v>
      </c>
      <c r="V91" s="68">
        <f t="shared" si="64"/>
        <v>0</v>
      </c>
      <c r="W91" s="68"/>
      <c r="X91" s="68">
        <f t="shared" si="65"/>
        <v>0</v>
      </c>
      <c r="Y91" s="69">
        <f t="shared" si="66"/>
        <v>0</v>
      </c>
      <c r="Z91" s="7">
        <f t="shared" si="67"/>
        <v>0</v>
      </c>
      <c r="AA91" s="7">
        <f t="shared" si="68"/>
        <v>0</v>
      </c>
      <c r="AB91" s="68"/>
      <c r="AC91" s="71" t="str">
        <f t="shared" si="78"/>
        <v/>
      </c>
      <c r="AD91" s="68" t="str">
        <f t="shared" si="79"/>
        <v/>
      </c>
      <c r="AE91" s="68"/>
      <c r="AF91" s="72" t="str">
        <f t="shared" si="69"/>
        <v/>
      </c>
      <c r="AG91" s="59" t="str">
        <f t="shared" si="80"/>
        <v/>
      </c>
      <c r="AH91" s="73" t="str">
        <f t="shared" si="81"/>
        <v/>
      </c>
      <c r="AI91" s="61" t="str">
        <f t="shared" si="70"/>
        <v/>
      </c>
      <c r="AJ91" s="62" t="str">
        <f t="shared" si="82"/>
        <v/>
      </c>
      <c r="AK91" s="73" t="str">
        <f t="shared" si="71"/>
        <v/>
      </c>
      <c r="AL91" s="61" t="str">
        <f t="shared" si="72"/>
        <v/>
      </c>
      <c r="AM91" s="63" t="str">
        <f t="shared" si="83"/>
        <v/>
      </c>
      <c r="AN91" s="73" t="str">
        <f t="shared" si="84"/>
        <v/>
      </c>
      <c r="AO91" s="61">
        <f t="shared" si="73"/>
        <v>0</v>
      </c>
      <c r="AP91" s="62" t="str">
        <f t="shared" si="85"/>
        <v/>
      </c>
      <c r="AQ91" s="61" t="str">
        <f t="shared" si="86"/>
        <v/>
      </c>
      <c r="AR91" s="59" t="str">
        <f t="shared" si="87"/>
        <v/>
      </c>
      <c r="AS91" s="72" t="str">
        <f t="shared" si="88"/>
        <v/>
      </c>
      <c r="AT91" s="74" t="str">
        <f t="shared" si="89"/>
        <v/>
      </c>
      <c r="AU91" s="74" t="str">
        <f t="shared" si="90"/>
        <v/>
      </c>
      <c r="AV91" s="74" t="str">
        <f t="shared" si="74"/>
        <v/>
      </c>
      <c r="AW91" s="74" t="str">
        <f t="shared" si="91"/>
        <v/>
      </c>
      <c r="AX91" s="74" t="str">
        <f t="shared" si="92"/>
        <v/>
      </c>
      <c r="AY91" s="85" t="str">
        <f t="shared" si="93"/>
        <v/>
      </c>
      <c r="BA91">
        <f t="shared" si="75"/>
        <v>0</v>
      </c>
      <c r="BB91">
        <f t="shared" si="94"/>
        <v>0</v>
      </c>
      <c r="BC91">
        <f t="shared" si="95"/>
        <v>0</v>
      </c>
      <c r="BD91" s="7"/>
      <c r="BE91" s="65"/>
    </row>
    <row r="92" spans="2:57" x14ac:dyDescent="0.25">
      <c r="B92" s="68">
        <f t="shared" si="98"/>
        <v>500000</v>
      </c>
      <c r="C92" s="68">
        <f t="shared" si="98"/>
        <v>40000</v>
      </c>
      <c r="D92" s="68">
        <f t="shared" si="98"/>
        <v>100000</v>
      </c>
      <c r="E92" s="68"/>
      <c r="F92" s="68">
        <f t="shared" si="97"/>
        <v>0</v>
      </c>
      <c r="G92" s="68">
        <f t="shared" si="76"/>
        <v>0</v>
      </c>
      <c r="H92" s="68" t="str">
        <f t="shared" si="54"/>
        <v/>
      </c>
      <c r="I92" s="68"/>
      <c r="J92" s="68">
        <f t="shared" si="55"/>
        <v>100000</v>
      </c>
      <c r="K92" s="69">
        <f t="shared" si="56"/>
        <v>20000</v>
      </c>
      <c r="L92" s="68">
        <f t="shared" si="77"/>
        <v>580000</v>
      </c>
      <c r="M92" s="68"/>
      <c r="N92" s="68">
        <f t="shared" si="57"/>
        <v>48000</v>
      </c>
      <c r="O92" s="68">
        <f t="shared" si="58"/>
        <v>0</v>
      </c>
      <c r="P92" s="69">
        <f t="shared" si="59"/>
        <v>0</v>
      </c>
      <c r="Q92" s="7">
        <f t="shared" si="60"/>
        <v>0</v>
      </c>
      <c r="R92" s="7">
        <f t="shared" si="61"/>
        <v>0</v>
      </c>
      <c r="S92" s="7">
        <f t="shared" si="62"/>
        <v>0.2</v>
      </c>
      <c r="T92" s="68"/>
      <c r="U92" s="68">
        <f t="shared" si="63"/>
        <v>0</v>
      </c>
      <c r="V92" s="68">
        <f t="shared" si="64"/>
        <v>0</v>
      </c>
      <c r="W92" s="68"/>
      <c r="X92" s="68">
        <f t="shared" si="65"/>
        <v>0</v>
      </c>
      <c r="Y92" s="69">
        <f t="shared" si="66"/>
        <v>0</v>
      </c>
      <c r="Z92" s="7">
        <f t="shared" si="67"/>
        <v>0</v>
      </c>
      <c r="AA92" s="7">
        <f t="shared" si="68"/>
        <v>0</v>
      </c>
      <c r="AB92" s="68"/>
      <c r="AC92" s="71" t="str">
        <f t="shared" si="78"/>
        <v/>
      </c>
      <c r="AD92" s="68" t="str">
        <f t="shared" si="79"/>
        <v/>
      </c>
      <c r="AE92" s="68"/>
      <c r="AF92" s="72" t="str">
        <f t="shared" si="69"/>
        <v/>
      </c>
      <c r="AG92" s="59" t="str">
        <f t="shared" si="80"/>
        <v/>
      </c>
      <c r="AH92" s="73" t="str">
        <f t="shared" si="81"/>
        <v/>
      </c>
      <c r="AI92" s="61" t="str">
        <f t="shared" si="70"/>
        <v/>
      </c>
      <c r="AJ92" s="62" t="str">
        <f t="shared" si="82"/>
        <v/>
      </c>
      <c r="AK92" s="73" t="str">
        <f t="shared" si="71"/>
        <v/>
      </c>
      <c r="AL92" s="61" t="str">
        <f t="shared" si="72"/>
        <v/>
      </c>
      <c r="AM92" s="63" t="str">
        <f t="shared" si="83"/>
        <v/>
      </c>
      <c r="AN92" s="73" t="str">
        <f t="shared" si="84"/>
        <v/>
      </c>
      <c r="AO92" s="61">
        <f t="shared" si="73"/>
        <v>0</v>
      </c>
      <c r="AP92" s="62" t="str">
        <f t="shared" si="85"/>
        <v/>
      </c>
      <c r="AQ92" s="61" t="str">
        <f t="shared" si="86"/>
        <v/>
      </c>
      <c r="AR92" s="59" t="str">
        <f t="shared" si="87"/>
        <v/>
      </c>
      <c r="AS92" s="72" t="str">
        <f t="shared" si="88"/>
        <v/>
      </c>
      <c r="AT92" s="74" t="str">
        <f t="shared" si="89"/>
        <v/>
      </c>
      <c r="AU92" s="74" t="str">
        <f t="shared" si="90"/>
        <v/>
      </c>
      <c r="AV92" s="74" t="str">
        <f t="shared" si="74"/>
        <v/>
      </c>
      <c r="AW92" s="74" t="str">
        <f t="shared" si="91"/>
        <v/>
      </c>
      <c r="AX92" s="74" t="str">
        <f t="shared" si="92"/>
        <v/>
      </c>
      <c r="AY92" s="85" t="str">
        <f t="shared" si="93"/>
        <v/>
      </c>
      <c r="BA92">
        <f t="shared" si="75"/>
        <v>0</v>
      </c>
      <c r="BB92">
        <f t="shared" si="94"/>
        <v>0</v>
      </c>
      <c r="BC92">
        <f t="shared" si="95"/>
        <v>0</v>
      </c>
      <c r="BD92" s="7"/>
      <c r="BE92" s="65"/>
    </row>
    <row r="93" spans="2:57" x14ac:dyDescent="0.25">
      <c r="B93" s="68">
        <f t="shared" si="98"/>
        <v>500000</v>
      </c>
      <c r="C93" s="68">
        <f t="shared" si="98"/>
        <v>40000</v>
      </c>
      <c r="D93" s="68">
        <f t="shared" si="98"/>
        <v>100000</v>
      </c>
      <c r="E93" s="68"/>
      <c r="F93" s="68">
        <f t="shared" si="97"/>
        <v>0</v>
      </c>
      <c r="G93" s="68">
        <f t="shared" si="76"/>
        <v>0</v>
      </c>
      <c r="H93" s="68" t="str">
        <f t="shared" si="54"/>
        <v/>
      </c>
      <c r="I93" s="68"/>
      <c r="J93" s="68">
        <f t="shared" si="55"/>
        <v>100000</v>
      </c>
      <c r="K93" s="69">
        <f t="shared" si="56"/>
        <v>20000</v>
      </c>
      <c r="L93" s="68">
        <f t="shared" si="77"/>
        <v>580000</v>
      </c>
      <c r="M93" s="68"/>
      <c r="N93" s="68">
        <f t="shared" si="57"/>
        <v>48000</v>
      </c>
      <c r="O93" s="68">
        <f t="shared" si="58"/>
        <v>0</v>
      </c>
      <c r="P93" s="69">
        <f t="shared" si="59"/>
        <v>0</v>
      </c>
      <c r="Q93" s="7">
        <f t="shared" si="60"/>
        <v>0</v>
      </c>
      <c r="R93" s="7">
        <f t="shared" si="61"/>
        <v>0</v>
      </c>
      <c r="S93" s="7">
        <f t="shared" si="62"/>
        <v>0.2</v>
      </c>
      <c r="T93" s="68"/>
      <c r="U93" s="68">
        <f t="shared" si="63"/>
        <v>0</v>
      </c>
      <c r="V93" s="68">
        <f t="shared" si="64"/>
        <v>0</v>
      </c>
      <c r="W93" s="68"/>
      <c r="X93" s="68">
        <f t="shared" si="65"/>
        <v>0</v>
      </c>
      <c r="Y93" s="69">
        <f t="shared" si="66"/>
        <v>0</v>
      </c>
      <c r="Z93" s="7">
        <f t="shared" si="67"/>
        <v>0</v>
      </c>
      <c r="AA93" s="7">
        <f t="shared" si="68"/>
        <v>0</v>
      </c>
      <c r="AB93" s="68"/>
      <c r="AC93" s="71" t="str">
        <f t="shared" si="78"/>
        <v/>
      </c>
      <c r="AD93" s="68" t="str">
        <f t="shared" si="79"/>
        <v/>
      </c>
      <c r="AE93" s="68"/>
      <c r="AF93" s="72" t="str">
        <f t="shared" si="69"/>
        <v/>
      </c>
      <c r="AG93" s="59" t="str">
        <f t="shared" si="80"/>
        <v/>
      </c>
      <c r="AH93" s="73" t="str">
        <f t="shared" si="81"/>
        <v/>
      </c>
      <c r="AI93" s="61" t="str">
        <f t="shared" si="70"/>
        <v/>
      </c>
      <c r="AJ93" s="62" t="str">
        <f t="shared" si="82"/>
        <v/>
      </c>
      <c r="AK93" s="73" t="str">
        <f t="shared" si="71"/>
        <v/>
      </c>
      <c r="AL93" s="61" t="str">
        <f t="shared" si="72"/>
        <v/>
      </c>
      <c r="AM93" s="63" t="str">
        <f t="shared" si="83"/>
        <v/>
      </c>
      <c r="AN93" s="73" t="str">
        <f t="shared" si="84"/>
        <v/>
      </c>
      <c r="AO93" s="61">
        <f t="shared" si="73"/>
        <v>0</v>
      </c>
      <c r="AP93" s="62" t="str">
        <f t="shared" si="85"/>
        <v/>
      </c>
      <c r="AQ93" s="61" t="str">
        <f t="shared" si="86"/>
        <v/>
      </c>
      <c r="AR93" s="59" t="str">
        <f t="shared" si="87"/>
        <v/>
      </c>
      <c r="AS93" s="72" t="str">
        <f t="shared" si="88"/>
        <v/>
      </c>
      <c r="AT93" s="74" t="str">
        <f t="shared" si="89"/>
        <v/>
      </c>
      <c r="AU93" s="74" t="str">
        <f t="shared" si="90"/>
        <v/>
      </c>
      <c r="AV93" s="74" t="str">
        <f t="shared" si="74"/>
        <v/>
      </c>
      <c r="AW93" s="74" t="str">
        <f t="shared" si="91"/>
        <v/>
      </c>
      <c r="AX93" s="74" t="str">
        <f t="shared" si="92"/>
        <v/>
      </c>
      <c r="AY93" s="85" t="str">
        <f t="shared" si="93"/>
        <v/>
      </c>
      <c r="BA93">
        <f t="shared" si="75"/>
        <v>0</v>
      </c>
      <c r="BB93">
        <f t="shared" si="94"/>
        <v>0</v>
      </c>
      <c r="BC93">
        <f t="shared" si="95"/>
        <v>0</v>
      </c>
      <c r="BD93" s="7"/>
      <c r="BE93" s="65"/>
    </row>
    <row r="94" spans="2:57" x14ac:dyDescent="0.25">
      <c r="B94" s="68">
        <f t="shared" si="98"/>
        <v>500000</v>
      </c>
      <c r="C94" s="68">
        <f t="shared" si="98"/>
        <v>40000</v>
      </c>
      <c r="D94" s="68">
        <f t="shared" si="98"/>
        <v>100000</v>
      </c>
      <c r="E94" s="68"/>
      <c r="F94" s="68">
        <f t="shared" si="97"/>
        <v>0</v>
      </c>
      <c r="G94" s="68">
        <f t="shared" si="76"/>
        <v>0</v>
      </c>
      <c r="H94" s="68" t="str">
        <f t="shared" si="54"/>
        <v/>
      </c>
      <c r="I94" s="68"/>
      <c r="J94" s="68">
        <f t="shared" si="55"/>
        <v>100000</v>
      </c>
      <c r="K94" s="69">
        <f t="shared" si="56"/>
        <v>20000</v>
      </c>
      <c r="L94" s="68">
        <f t="shared" si="77"/>
        <v>580000</v>
      </c>
      <c r="M94" s="68"/>
      <c r="N94" s="68">
        <f t="shared" si="57"/>
        <v>48000</v>
      </c>
      <c r="O94" s="68">
        <f t="shared" si="58"/>
        <v>0</v>
      </c>
      <c r="P94" s="69">
        <f t="shared" si="59"/>
        <v>0</v>
      </c>
      <c r="Q94" s="7">
        <f t="shared" si="60"/>
        <v>0</v>
      </c>
      <c r="R94" s="7">
        <f t="shared" si="61"/>
        <v>0</v>
      </c>
      <c r="S94" s="7">
        <f t="shared" si="62"/>
        <v>0.2</v>
      </c>
      <c r="T94" s="68"/>
      <c r="U94" s="68">
        <f t="shared" si="63"/>
        <v>0</v>
      </c>
      <c r="V94" s="68">
        <f t="shared" si="64"/>
        <v>0</v>
      </c>
      <c r="W94" s="68"/>
      <c r="X94" s="68">
        <f t="shared" si="65"/>
        <v>0</v>
      </c>
      <c r="Y94" s="69">
        <f t="shared" si="66"/>
        <v>0</v>
      </c>
      <c r="Z94" s="7">
        <f t="shared" si="67"/>
        <v>0</v>
      </c>
      <c r="AA94" s="7">
        <f t="shared" si="68"/>
        <v>0</v>
      </c>
      <c r="AB94" s="68"/>
      <c r="AC94" s="71" t="str">
        <f t="shared" si="78"/>
        <v/>
      </c>
      <c r="AD94" s="68" t="str">
        <f t="shared" si="79"/>
        <v/>
      </c>
      <c r="AE94" s="68"/>
      <c r="AF94" s="72" t="str">
        <f t="shared" si="69"/>
        <v/>
      </c>
      <c r="AG94" s="59" t="str">
        <f t="shared" si="80"/>
        <v/>
      </c>
      <c r="AH94" s="73" t="str">
        <f t="shared" si="81"/>
        <v/>
      </c>
      <c r="AI94" s="61" t="str">
        <f t="shared" si="70"/>
        <v/>
      </c>
      <c r="AJ94" s="62" t="str">
        <f t="shared" si="82"/>
        <v/>
      </c>
      <c r="AK94" s="73" t="str">
        <f t="shared" si="71"/>
        <v/>
      </c>
      <c r="AL94" s="61" t="str">
        <f t="shared" si="72"/>
        <v/>
      </c>
      <c r="AM94" s="63" t="str">
        <f t="shared" si="83"/>
        <v/>
      </c>
      <c r="AN94" s="73" t="str">
        <f t="shared" si="84"/>
        <v/>
      </c>
      <c r="AO94" s="61">
        <f t="shared" si="73"/>
        <v>0</v>
      </c>
      <c r="AP94" s="62" t="str">
        <f t="shared" si="85"/>
        <v/>
      </c>
      <c r="AQ94" s="61" t="str">
        <f t="shared" si="86"/>
        <v/>
      </c>
      <c r="AR94" s="59" t="str">
        <f t="shared" si="87"/>
        <v/>
      </c>
      <c r="AS94" s="72" t="str">
        <f t="shared" si="88"/>
        <v/>
      </c>
      <c r="AT94" s="74" t="str">
        <f t="shared" si="89"/>
        <v/>
      </c>
      <c r="AU94" s="74" t="str">
        <f t="shared" si="90"/>
        <v/>
      </c>
      <c r="AV94" s="74" t="str">
        <f t="shared" si="74"/>
        <v/>
      </c>
      <c r="AW94" s="74" t="str">
        <f t="shared" si="91"/>
        <v/>
      </c>
      <c r="AX94" s="74" t="str">
        <f t="shared" si="92"/>
        <v/>
      </c>
      <c r="AY94" s="85" t="str">
        <f t="shared" si="93"/>
        <v/>
      </c>
      <c r="BA94">
        <f t="shared" si="75"/>
        <v>0</v>
      </c>
      <c r="BB94">
        <f t="shared" si="94"/>
        <v>0</v>
      </c>
      <c r="BC94">
        <f t="shared" si="95"/>
        <v>0</v>
      </c>
      <c r="BD94" s="7"/>
      <c r="BE94" s="65"/>
    </row>
    <row r="95" spans="2:57" x14ac:dyDescent="0.25">
      <c r="B95" s="68">
        <f t="shared" ref="B95:D95" si="99">B94</f>
        <v>500000</v>
      </c>
      <c r="C95" s="68">
        <f t="shared" si="99"/>
        <v>40000</v>
      </c>
      <c r="D95" s="68">
        <f t="shared" si="99"/>
        <v>100000</v>
      </c>
      <c r="E95" s="68"/>
      <c r="F95" s="68">
        <f t="shared" si="97"/>
        <v>0</v>
      </c>
      <c r="G95" s="68">
        <f t="shared" si="76"/>
        <v>0</v>
      </c>
      <c r="H95" s="68" t="str">
        <f t="shared" si="54"/>
        <v/>
      </c>
      <c r="I95" s="68"/>
      <c r="J95" s="68">
        <f t="shared" si="55"/>
        <v>100000</v>
      </c>
      <c r="K95" s="69">
        <f t="shared" si="56"/>
        <v>20000</v>
      </c>
      <c r="L95" s="68">
        <f t="shared" si="77"/>
        <v>580000</v>
      </c>
      <c r="M95" s="68"/>
      <c r="N95" s="68">
        <f t="shared" si="57"/>
        <v>48000</v>
      </c>
      <c r="O95" s="68">
        <f t="shared" si="58"/>
        <v>0</v>
      </c>
      <c r="P95" s="69">
        <f t="shared" ref="P95:P144" si="100">VLOOKUP(O95,tulos_pot_osinko,14)</f>
        <v>0</v>
      </c>
      <c r="Q95" s="7">
        <f t="shared" ref="Q95:Q144" si="101">VLOOKUP(O95,tulos_pot_osinko,15)</f>
        <v>0</v>
      </c>
      <c r="R95" s="7">
        <f t="shared" si="61"/>
        <v>0</v>
      </c>
      <c r="S95" s="7">
        <f t="shared" si="62"/>
        <v>0.2</v>
      </c>
      <c r="T95" s="68"/>
      <c r="U95" s="68">
        <f t="shared" si="63"/>
        <v>0</v>
      </c>
      <c r="V95" s="68">
        <f t="shared" ref="V95:V126" si="102">U95*$V$5</f>
        <v>0</v>
      </c>
      <c r="W95" s="68"/>
      <c r="X95" s="68">
        <f t="shared" si="65"/>
        <v>0</v>
      </c>
      <c r="Y95" s="69">
        <f t="shared" ref="Y95:Y144" si="103">VLOOKUP(X95,tulos_ansiotulovero,3,1)</f>
        <v>0</v>
      </c>
      <c r="Z95" s="7">
        <f t="shared" si="67"/>
        <v>0</v>
      </c>
      <c r="AA95" s="7">
        <f t="shared" ref="AA95:AA144" si="104">VLOOKUP(X95,tulos_ansiotulovero,6,1)</f>
        <v>0</v>
      </c>
      <c r="AB95" s="68"/>
      <c r="AC95" s="71" t="str">
        <f t="shared" si="78"/>
        <v/>
      </c>
      <c r="AD95" s="68" t="str">
        <f t="shared" si="79"/>
        <v/>
      </c>
      <c r="AE95" s="68"/>
      <c r="AF95" s="72" t="str">
        <f t="shared" si="69"/>
        <v/>
      </c>
      <c r="AG95" s="59" t="str">
        <f t="shared" si="80"/>
        <v/>
      </c>
      <c r="AH95" s="73" t="str">
        <f t="shared" si="81"/>
        <v/>
      </c>
      <c r="AI95" s="61" t="str">
        <f t="shared" si="70"/>
        <v/>
      </c>
      <c r="AJ95" s="62" t="str">
        <f t="shared" si="82"/>
        <v/>
      </c>
      <c r="AK95" s="73" t="str">
        <f t="shared" si="71"/>
        <v/>
      </c>
      <c r="AL95" s="61" t="str">
        <f t="shared" si="72"/>
        <v/>
      </c>
      <c r="AM95" s="63" t="str">
        <f t="shared" si="83"/>
        <v/>
      </c>
      <c r="AN95" s="73" t="str">
        <f t="shared" si="84"/>
        <v/>
      </c>
      <c r="AO95" s="61">
        <f t="shared" si="73"/>
        <v>0</v>
      </c>
      <c r="AP95" s="62" t="str">
        <f t="shared" si="85"/>
        <v/>
      </c>
      <c r="AQ95" s="61" t="str">
        <f t="shared" si="86"/>
        <v/>
      </c>
      <c r="AR95" s="59" t="str">
        <f t="shared" si="87"/>
        <v/>
      </c>
      <c r="AS95" s="72" t="str">
        <f t="shared" si="88"/>
        <v/>
      </c>
      <c r="AT95" s="74" t="str">
        <f t="shared" si="89"/>
        <v/>
      </c>
      <c r="AU95" s="74" t="str">
        <f t="shared" si="90"/>
        <v/>
      </c>
      <c r="AV95" s="74" t="str">
        <f t="shared" si="74"/>
        <v/>
      </c>
      <c r="AW95" s="74" t="str">
        <f t="shared" si="91"/>
        <v/>
      </c>
      <c r="AX95" s="74" t="str">
        <f t="shared" si="92"/>
        <v/>
      </c>
      <c r="AY95" s="85" t="str">
        <f t="shared" si="93"/>
        <v/>
      </c>
      <c r="BE95" s="65"/>
    </row>
    <row r="96" spans="2:57" x14ac:dyDescent="0.25">
      <c r="B96" s="68">
        <f t="shared" ref="B96:D96" si="105">B95</f>
        <v>500000</v>
      </c>
      <c r="C96" s="68">
        <f t="shared" si="105"/>
        <v>40000</v>
      </c>
      <c r="D96" s="68">
        <f t="shared" si="105"/>
        <v>100000</v>
      </c>
      <c r="E96" s="68"/>
      <c r="F96" s="68">
        <f t="shared" si="97"/>
        <v>0</v>
      </c>
      <c r="G96" s="68">
        <f t="shared" si="76"/>
        <v>0</v>
      </c>
      <c r="H96" s="68" t="str">
        <f t="shared" si="54"/>
        <v/>
      </c>
      <c r="I96" s="68"/>
      <c r="J96" s="68">
        <f t="shared" si="55"/>
        <v>100000</v>
      </c>
      <c r="K96" s="69">
        <f t="shared" si="56"/>
        <v>20000</v>
      </c>
      <c r="L96" s="68">
        <f t="shared" si="77"/>
        <v>580000</v>
      </c>
      <c r="M96" s="68"/>
      <c r="N96" s="68">
        <f t="shared" si="57"/>
        <v>48000</v>
      </c>
      <c r="O96" s="68">
        <f t="shared" si="58"/>
        <v>0</v>
      </c>
      <c r="P96" s="69">
        <f t="shared" si="100"/>
        <v>0</v>
      </c>
      <c r="Q96" s="7">
        <f t="shared" si="101"/>
        <v>0</v>
      </c>
      <c r="R96" s="7">
        <f t="shared" si="61"/>
        <v>0</v>
      </c>
      <c r="S96" s="7">
        <f t="shared" si="62"/>
        <v>0.2</v>
      </c>
      <c r="T96" s="68"/>
      <c r="U96" s="68">
        <f t="shared" si="63"/>
        <v>0</v>
      </c>
      <c r="V96" s="68">
        <f t="shared" si="102"/>
        <v>0</v>
      </c>
      <c r="W96" s="68"/>
      <c r="X96" s="68">
        <f t="shared" si="65"/>
        <v>0</v>
      </c>
      <c r="Y96" s="69">
        <f t="shared" si="103"/>
        <v>0</v>
      </c>
      <c r="Z96" s="7">
        <f t="shared" si="67"/>
        <v>0</v>
      </c>
      <c r="AA96" s="7">
        <f t="shared" si="104"/>
        <v>0</v>
      </c>
      <c r="AB96" s="68"/>
      <c r="AC96" s="71" t="str">
        <f t="shared" si="78"/>
        <v/>
      </c>
      <c r="AD96" s="68" t="str">
        <f t="shared" si="79"/>
        <v/>
      </c>
      <c r="AE96" s="68"/>
      <c r="AF96" s="72" t="str">
        <f t="shared" si="69"/>
        <v/>
      </c>
      <c r="AG96" s="59" t="str">
        <f t="shared" si="80"/>
        <v/>
      </c>
      <c r="AH96" s="73" t="str">
        <f t="shared" si="81"/>
        <v/>
      </c>
      <c r="AI96" s="61" t="str">
        <f t="shared" si="70"/>
        <v/>
      </c>
      <c r="AJ96" s="62" t="str">
        <f t="shared" si="82"/>
        <v/>
      </c>
      <c r="AK96" s="73" t="str">
        <f t="shared" si="71"/>
        <v/>
      </c>
      <c r="AL96" s="61" t="str">
        <f t="shared" si="72"/>
        <v/>
      </c>
      <c r="AM96" s="63" t="str">
        <f t="shared" si="83"/>
        <v/>
      </c>
      <c r="AN96" s="73" t="str">
        <f t="shared" si="84"/>
        <v/>
      </c>
      <c r="AO96" s="61">
        <f t="shared" si="73"/>
        <v>0</v>
      </c>
      <c r="AP96" s="62" t="str">
        <f t="shared" si="85"/>
        <v/>
      </c>
      <c r="AQ96" s="61" t="str">
        <f t="shared" si="86"/>
        <v/>
      </c>
      <c r="AR96" s="59" t="str">
        <f t="shared" si="87"/>
        <v/>
      </c>
      <c r="AS96" s="72" t="str">
        <f t="shared" si="88"/>
        <v/>
      </c>
      <c r="AT96" s="74" t="str">
        <f t="shared" si="89"/>
        <v/>
      </c>
      <c r="AU96" s="74" t="str">
        <f t="shared" si="90"/>
        <v/>
      </c>
      <c r="AV96" s="74" t="str">
        <f t="shared" si="74"/>
        <v/>
      </c>
      <c r="AW96" s="74" t="str">
        <f t="shared" si="91"/>
        <v/>
      </c>
      <c r="AX96" s="74" t="str">
        <f t="shared" si="92"/>
        <v/>
      </c>
      <c r="AY96" s="85" t="str">
        <f t="shared" si="93"/>
        <v/>
      </c>
      <c r="BE96" s="65"/>
    </row>
    <row r="97" spans="2:57" x14ac:dyDescent="0.25">
      <c r="B97" s="68">
        <f t="shared" ref="B97:D97" si="106">B96</f>
        <v>500000</v>
      </c>
      <c r="C97" s="68">
        <f t="shared" si="106"/>
        <v>40000</v>
      </c>
      <c r="D97" s="68">
        <f t="shared" si="106"/>
        <v>100000</v>
      </c>
      <c r="E97" s="68"/>
      <c r="F97" s="68">
        <f t="shared" si="97"/>
        <v>0</v>
      </c>
      <c r="G97" s="68">
        <f t="shared" si="76"/>
        <v>0</v>
      </c>
      <c r="H97" s="68" t="str">
        <f t="shared" si="54"/>
        <v/>
      </c>
      <c r="I97" s="68"/>
      <c r="J97" s="68">
        <f t="shared" si="55"/>
        <v>100000</v>
      </c>
      <c r="K97" s="69">
        <f t="shared" si="56"/>
        <v>20000</v>
      </c>
      <c r="L97" s="68">
        <f t="shared" si="77"/>
        <v>580000</v>
      </c>
      <c r="M97" s="68"/>
      <c r="N97" s="68">
        <f t="shared" si="57"/>
        <v>48000</v>
      </c>
      <c r="O97" s="68">
        <f t="shared" si="58"/>
        <v>0</v>
      </c>
      <c r="P97" s="69">
        <f t="shared" si="100"/>
        <v>0</v>
      </c>
      <c r="Q97" s="7">
        <f t="shared" si="101"/>
        <v>0</v>
      </c>
      <c r="R97" s="7">
        <f t="shared" si="61"/>
        <v>0</v>
      </c>
      <c r="S97" s="7">
        <f t="shared" si="62"/>
        <v>0.2</v>
      </c>
      <c r="T97" s="68"/>
      <c r="U97" s="68">
        <f t="shared" si="63"/>
        <v>0</v>
      </c>
      <c r="V97" s="68">
        <f t="shared" si="102"/>
        <v>0</v>
      </c>
      <c r="W97" s="68"/>
      <c r="X97" s="68">
        <f t="shared" si="65"/>
        <v>0</v>
      </c>
      <c r="Y97" s="69">
        <f t="shared" si="103"/>
        <v>0</v>
      </c>
      <c r="Z97" s="7">
        <f t="shared" si="67"/>
        <v>0</v>
      </c>
      <c r="AA97" s="7">
        <f t="shared" si="104"/>
        <v>0</v>
      </c>
      <c r="AB97" s="68"/>
      <c r="AC97" s="71" t="str">
        <f t="shared" si="78"/>
        <v/>
      </c>
      <c r="AD97" s="68" t="str">
        <f t="shared" si="79"/>
        <v/>
      </c>
      <c r="AE97" s="68"/>
      <c r="AF97" s="72" t="str">
        <f t="shared" si="69"/>
        <v/>
      </c>
      <c r="AG97" s="59" t="str">
        <f t="shared" si="80"/>
        <v/>
      </c>
      <c r="AH97" s="73" t="str">
        <f t="shared" si="81"/>
        <v/>
      </c>
      <c r="AI97" s="61" t="str">
        <f t="shared" si="70"/>
        <v/>
      </c>
      <c r="AJ97" s="62" t="str">
        <f t="shared" si="82"/>
        <v/>
      </c>
      <c r="AK97" s="73" t="str">
        <f t="shared" si="71"/>
        <v/>
      </c>
      <c r="AL97" s="61" t="str">
        <f t="shared" si="72"/>
        <v/>
      </c>
      <c r="AM97" s="63" t="str">
        <f t="shared" si="83"/>
        <v/>
      </c>
      <c r="AN97" s="73" t="str">
        <f t="shared" si="84"/>
        <v/>
      </c>
      <c r="AO97" s="61">
        <f t="shared" si="73"/>
        <v>0</v>
      </c>
      <c r="AP97" s="62" t="str">
        <f t="shared" si="85"/>
        <v/>
      </c>
      <c r="AQ97" s="61" t="str">
        <f t="shared" si="86"/>
        <v/>
      </c>
      <c r="AR97" s="59" t="str">
        <f t="shared" si="87"/>
        <v/>
      </c>
      <c r="AS97" s="72" t="str">
        <f t="shared" si="88"/>
        <v/>
      </c>
      <c r="AT97" s="74" t="str">
        <f t="shared" si="89"/>
        <v/>
      </c>
      <c r="AU97" s="74" t="str">
        <f t="shared" si="90"/>
        <v/>
      </c>
      <c r="AV97" s="74" t="str">
        <f t="shared" si="74"/>
        <v/>
      </c>
      <c r="AW97" s="74" t="str">
        <f t="shared" si="91"/>
        <v/>
      </c>
      <c r="AX97" s="74" t="str">
        <f t="shared" si="92"/>
        <v/>
      </c>
      <c r="AY97" s="85" t="str">
        <f t="shared" si="93"/>
        <v/>
      </c>
      <c r="BE97" s="65"/>
    </row>
    <row r="98" spans="2:57" x14ac:dyDescent="0.25">
      <c r="B98" s="68">
        <f t="shared" ref="B98:D98" si="107">B97</f>
        <v>500000</v>
      </c>
      <c r="C98" s="68">
        <f t="shared" si="107"/>
        <v>40000</v>
      </c>
      <c r="D98" s="68">
        <f t="shared" si="107"/>
        <v>100000</v>
      </c>
      <c r="E98" s="68"/>
      <c r="F98" s="68">
        <f t="shared" si="97"/>
        <v>0</v>
      </c>
      <c r="G98" s="68">
        <f t="shared" si="76"/>
        <v>0</v>
      </c>
      <c r="H98" s="68" t="str">
        <f t="shared" si="54"/>
        <v/>
      </c>
      <c r="I98" s="68"/>
      <c r="J98" s="68">
        <f t="shared" si="55"/>
        <v>100000</v>
      </c>
      <c r="K98" s="69">
        <f t="shared" si="56"/>
        <v>20000</v>
      </c>
      <c r="L98" s="68">
        <f t="shared" si="77"/>
        <v>580000</v>
      </c>
      <c r="M98" s="68"/>
      <c r="N98" s="68">
        <f t="shared" si="57"/>
        <v>48000</v>
      </c>
      <c r="O98" s="68">
        <f t="shared" si="58"/>
        <v>0</v>
      </c>
      <c r="P98" s="69">
        <f t="shared" si="100"/>
        <v>0</v>
      </c>
      <c r="Q98" s="7">
        <f t="shared" si="101"/>
        <v>0</v>
      </c>
      <c r="R98" s="7">
        <f t="shared" si="61"/>
        <v>0</v>
      </c>
      <c r="S98" s="7">
        <f t="shared" si="62"/>
        <v>0.2</v>
      </c>
      <c r="T98" s="68"/>
      <c r="U98" s="68">
        <f t="shared" si="63"/>
        <v>0</v>
      </c>
      <c r="V98" s="68">
        <f t="shared" si="102"/>
        <v>0</v>
      </c>
      <c r="W98" s="68"/>
      <c r="X98" s="68">
        <f t="shared" si="65"/>
        <v>0</v>
      </c>
      <c r="Y98" s="69">
        <f t="shared" si="103"/>
        <v>0</v>
      </c>
      <c r="Z98" s="7">
        <f t="shared" si="67"/>
        <v>0</v>
      </c>
      <c r="AA98" s="7">
        <f t="shared" si="104"/>
        <v>0</v>
      </c>
      <c r="AB98" s="68"/>
      <c r="AC98" s="71" t="str">
        <f t="shared" si="78"/>
        <v/>
      </c>
      <c r="AD98" s="68" t="str">
        <f t="shared" si="79"/>
        <v/>
      </c>
      <c r="AE98" s="68"/>
      <c r="AF98" s="72" t="str">
        <f t="shared" si="69"/>
        <v/>
      </c>
      <c r="AG98" s="59" t="str">
        <f t="shared" si="80"/>
        <v/>
      </c>
      <c r="AH98" s="73" t="str">
        <f t="shared" si="81"/>
        <v/>
      </c>
      <c r="AI98" s="61" t="str">
        <f t="shared" si="70"/>
        <v/>
      </c>
      <c r="AJ98" s="62" t="str">
        <f t="shared" si="82"/>
        <v/>
      </c>
      <c r="AK98" s="73" t="str">
        <f t="shared" si="71"/>
        <v/>
      </c>
      <c r="AL98" s="61" t="str">
        <f t="shared" si="72"/>
        <v/>
      </c>
      <c r="AM98" s="63" t="str">
        <f t="shared" si="83"/>
        <v/>
      </c>
      <c r="AN98" s="73" t="str">
        <f t="shared" si="84"/>
        <v/>
      </c>
      <c r="AO98" s="61">
        <f t="shared" si="73"/>
        <v>0</v>
      </c>
      <c r="AP98" s="62" t="str">
        <f t="shared" si="85"/>
        <v/>
      </c>
      <c r="AQ98" s="61" t="str">
        <f t="shared" si="86"/>
        <v/>
      </c>
      <c r="AR98" s="59" t="str">
        <f t="shared" si="87"/>
        <v/>
      </c>
      <c r="AS98" s="72" t="str">
        <f t="shared" si="88"/>
        <v/>
      </c>
      <c r="AT98" s="74" t="str">
        <f t="shared" si="89"/>
        <v/>
      </c>
      <c r="AU98" s="74" t="str">
        <f t="shared" si="90"/>
        <v/>
      </c>
      <c r="AV98" s="74" t="str">
        <f t="shared" si="74"/>
        <v/>
      </c>
      <c r="AW98" s="74" t="str">
        <f t="shared" si="91"/>
        <v/>
      </c>
      <c r="AX98" s="74" t="str">
        <f t="shared" si="92"/>
        <v/>
      </c>
      <c r="AY98" s="85" t="str">
        <f t="shared" si="93"/>
        <v/>
      </c>
      <c r="BE98" s="65"/>
    </row>
    <row r="99" spans="2:57" x14ac:dyDescent="0.25">
      <c r="B99" s="68">
        <f t="shared" ref="B99:D99" si="108">B98</f>
        <v>500000</v>
      </c>
      <c r="C99" s="68">
        <f t="shared" si="108"/>
        <v>40000</v>
      </c>
      <c r="D99" s="68">
        <f t="shared" si="108"/>
        <v>100000</v>
      </c>
      <c r="E99" s="68"/>
      <c r="F99" s="68">
        <f t="shared" si="97"/>
        <v>0</v>
      </c>
      <c r="G99" s="68">
        <f t="shared" si="76"/>
        <v>0</v>
      </c>
      <c r="H99" s="68" t="str">
        <f t="shared" si="54"/>
        <v/>
      </c>
      <c r="I99" s="68"/>
      <c r="J99" s="68">
        <f t="shared" si="55"/>
        <v>100000</v>
      </c>
      <c r="K99" s="69">
        <f t="shared" si="56"/>
        <v>20000</v>
      </c>
      <c r="L99" s="68">
        <f t="shared" si="77"/>
        <v>580000</v>
      </c>
      <c r="M99" s="68"/>
      <c r="N99" s="68">
        <f t="shared" si="57"/>
        <v>48000</v>
      </c>
      <c r="O99" s="68">
        <f t="shared" si="58"/>
        <v>0</v>
      </c>
      <c r="P99" s="69">
        <f t="shared" si="100"/>
        <v>0</v>
      </c>
      <c r="Q99" s="7">
        <f t="shared" si="101"/>
        <v>0</v>
      </c>
      <c r="R99" s="7">
        <f t="shared" si="61"/>
        <v>0</v>
      </c>
      <c r="S99" s="7">
        <f t="shared" si="62"/>
        <v>0.2</v>
      </c>
      <c r="T99" s="68"/>
      <c r="U99" s="68">
        <f t="shared" si="63"/>
        <v>0</v>
      </c>
      <c r="V99" s="68">
        <f t="shared" si="102"/>
        <v>0</v>
      </c>
      <c r="W99" s="68"/>
      <c r="X99" s="68">
        <f t="shared" si="65"/>
        <v>0</v>
      </c>
      <c r="Y99" s="69">
        <f t="shared" si="103"/>
        <v>0</v>
      </c>
      <c r="Z99" s="7">
        <f t="shared" si="67"/>
        <v>0</v>
      </c>
      <c r="AA99" s="7">
        <f t="shared" si="104"/>
        <v>0</v>
      </c>
      <c r="AB99" s="68"/>
      <c r="AC99" s="71" t="str">
        <f t="shared" si="78"/>
        <v/>
      </c>
      <c r="AD99" s="68" t="str">
        <f t="shared" si="79"/>
        <v/>
      </c>
      <c r="AE99" s="68"/>
      <c r="AF99" s="72" t="str">
        <f t="shared" si="69"/>
        <v/>
      </c>
      <c r="AG99" s="59" t="str">
        <f t="shared" si="80"/>
        <v/>
      </c>
      <c r="AH99" s="73" t="str">
        <f t="shared" si="81"/>
        <v/>
      </c>
      <c r="AI99" s="61" t="str">
        <f t="shared" si="70"/>
        <v/>
      </c>
      <c r="AJ99" s="62" t="str">
        <f t="shared" si="82"/>
        <v/>
      </c>
      <c r="AK99" s="73" t="str">
        <f t="shared" si="71"/>
        <v/>
      </c>
      <c r="AL99" s="61" t="str">
        <f t="shared" si="72"/>
        <v/>
      </c>
      <c r="AM99" s="63" t="str">
        <f t="shared" si="83"/>
        <v/>
      </c>
      <c r="AN99" s="73" t="str">
        <f t="shared" si="84"/>
        <v/>
      </c>
      <c r="AO99" s="61">
        <f t="shared" si="73"/>
        <v>0</v>
      </c>
      <c r="AP99" s="62" t="str">
        <f t="shared" si="85"/>
        <v/>
      </c>
      <c r="AQ99" s="61" t="str">
        <f t="shared" si="86"/>
        <v/>
      </c>
      <c r="AR99" s="59" t="str">
        <f t="shared" si="87"/>
        <v/>
      </c>
      <c r="AS99" s="72" t="str">
        <f t="shared" si="88"/>
        <v/>
      </c>
      <c r="AT99" s="74" t="str">
        <f t="shared" si="89"/>
        <v/>
      </c>
      <c r="AU99" s="74" t="str">
        <f t="shared" si="90"/>
        <v/>
      </c>
      <c r="AV99" s="74" t="str">
        <f t="shared" si="74"/>
        <v/>
      </c>
      <c r="AW99" s="74" t="str">
        <f t="shared" si="91"/>
        <v/>
      </c>
      <c r="AX99" s="74" t="str">
        <f t="shared" si="92"/>
        <v/>
      </c>
      <c r="AY99" s="85" t="str">
        <f t="shared" si="93"/>
        <v/>
      </c>
      <c r="BE99" s="65"/>
    </row>
    <row r="100" spans="2:57" x14ac:dyDescent="0.25">
      <c r="B100" s="68">
        <f t="shared" ref="B100:D100" si="109">B99</f>
        <v>500000</v>
      </c>
      <c r="C100" s="68">
        <f t="shared" si="109"/>
        <v>40000</v>
      </c>
      <c r="D100" s="68">
        <f t="shared" si="109"/>
        <v>100000</v>
      </c>
      <c r="E100" s="68"/>
      <c r="F100" s="68">
        <f t="shared" si="97"/>
        <v>0</v>
      </c>
      <c r="G100" s="68">
        <f t="shared" si="76"/>
        <v>0</v>
      </c>
      <c r="H100" s="68" t="str">
        <f t="shared" si="54"/>
        <v/>
      </c>
      <c r="I100" s="68"/>
      <c r="J100" s="68">
        <f t="shared" si="55"/>
        <v>100000</v>
      </c>
      <c r="K100" s="69">
        <f t="shared" si="56"/>
        <v>20000</v>
      </c>
      <c r="L100" s="68">
        <f t="shared" si="77"/>
        <v>580000</v>
      </c>
      <c r="M100" s="68"/>
      <c r="N100" s="68">
        <f t="shared" si="57"/>
        <v>48000</v>
      </c>
      <c r="O100" s="68">
        <f t="shared" si="58"/>
        <v>0</v>
      </c>
      <c r="P100" s="69">
        <f t="shared" si="100"/>
        <v>0</v>
      </c>
      <c r="Q100" s="7">
        <f t="shared" si="101"/>
        <v>0</v>
      </c>
      <c r="R100" s="7">
        <f t="shared" si="61"/>
        <v>0</v>
      </c>
      <c r="S100" s="7">
        <f t="shared" si="62"/>
        <v>0.2</v>
      </c>
      <c r="T100" s="68"/>
      <c r="U100" s="68">
        <f t="shared" si="63"/>
        <v>0</v>
      </c>
      <c r="V100" s="68">
        <f t="shared" si="102"/>
        <v>0</v>
      </c>
      <c r="W100" s="68"/>
      <c r="X100" s="68">
        <f t="shared" si="65"/>
        <v>0</v>
      </c>
      <c r="Y100" s="69">
        <f t="shared" si="103"/>
        <v>0</v>
      </c>
      <c r="Z100" s="7">
        <f t="shared" si="67"/>
        <v>0</v>
      </c>
      <c r="AA100" s="7">
        <f t="shared" si="104"/>
        <v>0</v>
      </c>
      <c r="AB100" s="68"/>
      <c r="AC100" s="71" t="str">
        <f t="shared" si="78"/>
        <v/>
      </c>
      <c r="AD100" s="68" t="str">
        <f t="shared" si="79"/>
        <v/>
      </c>
      <c r="AE100" s="68"/>
      <c r="AF100" s="72" t="str">
        <f t="shared" si="69"/>
        <v/>
      </c>
      <c r="AG100" s="59" t="str">
        <f t="shared" si="80"/>
        <v/>
      </c>
      <c r="AH100" s="73" t="str">
        <f t="shared" si="81"/>
        <v/>
      </c>
      <c r="AI100" s="61" t="str">
        <f t="shared" si="70"/>
        <v/>
      </c>
      <c r="AJ100" s="62" t="str">
        <f t="shared" si="82"/>
        <v/>
      </c>
      <c r="AK100" s="73" t="str">
        <f t="shared" si="71"/>
        <v/>
      </c>
      <c r="AL100" s="61" t="str">
        <f t="shared" si="72"/>
        <v/>
      </c>
      <c r="AM100" s="63" t="str">
        <f t="shared" si="83"/>
        <v/>
      </c>
      <c r="AN100" s="73" t="str">
        <f t="shared" si="84"/>
        <v/>
      </c>
      <c r="AO100" s="61">
        <f t="shared" si="73"/>
        <v>0</v>
      </c>
      <c r="AP100" s="62" t="str">
        <f t="shared" si="85"/>
        <v/>
      </c>
      <c r="AQ100" s="61" t="str">
        <f t="shared" si="86"/>
        <v/>
      </c>
      <c r="AR100" s="59" t="str">
        <f t="shared" si="87"/>
        <v/>
      </c>
      <c r="AS100" s="72" t="str">
        <f t="shared" si="88"/>
        <v/>
      </c>
      <c r="AT100" s="74" t="str">
        <f t="shared" si="89"/>
        <v/>
      </c>
      <c r="AU100" s="74" t="str">
        <f t="shared" si="90"/>
        <v/>
      </c>
      <c r="AV100" s="74" t="str">
        <f t="shared" si="74"/>
        <v/>
      </c>
      <c r="AW100" s="74" t="str">
        <f t="shared" si="91"/>
        <v/>
      </c>
      <c r="AX100" s="74" t="str">
        <f t="shared" si="92"/>
        <v/>
      </c>
      <c r="AY100" s="85" t="str">
        <f t="shared" si="93"/>
        <v/>
      </c>
      <c r="BE100" s="65"/>
    </row>
    <row r="101" spans="2:57" x14ac:dyDescent="0.25">
      <c r="B101" s="68">
        <f t="shared" ref="B101:D101" si="110">B100</f>
        <v>500000</v>
      </c>
      <c r="C101" s="68">
        <f t="shared" si="110"/>
        <v>40000</v>
      </c>
      <c r="D101" s="68">
        <f t="shared" si="110"/>
        <v>100000</v>
      </c>
      <c r="E101" s="68"/>
      <c r="F101" s="68">
        <f t="shared" si="97"/>
        <v>0</v>
      </c>
      <c r="G101" s="68">
        <f t="shared" si="76"/>
        <v>0</v>
      </c>
      <c r="H101" s="68" t="str">
        <f t="shared" si="54"/>
        <v/>
      </c>
      <c r="I101" s="68"/>
      <c r="J101" s="68">
        <f t="shared" si="55"/>
        <v>100000</v>
      </c>
      <c r="K101" s="69">
        <f t="shared" si="56"/>
        <v>20000</v>
      </c>
      <c r="L101" s="68">
        <f t="shared" si="77"/>
        <v>580000</v>
      </c>
      <c r="M101" s="68"/>
      <c r="N101" s="68">
        <f t="shared" si="57"/>
        <v>48000</v>
      </c>
      <c r="O101" s="68">
        <f t="shared" si="58"/>
        <v>0</v>
      </c>
      <c r="P101" s="69">
        <f t="shared" si="100"/>
        <v>0</v>
      </c>
      <c r="Q101" s="7">
        <f t="shared" si="101"/>
        <v>0</v>
      </c>
      <c r="R101" s="7">
        <f t="shared" si="61"/>
        <v>0</v>
      </c>
      <c r="S101" s="7">
        <f t="shared" si="62"/>
        <v>0.2</v>
      </c>
      <c r="T101" s="68"/>
      <c r="U101" s="68">
        <f t="shared" si="63"/>
        <v>0</v>
      </c>
      <c r="V101" s="68">
        <f t="shared" si="102"/>
        <v>0</v>
      </c>
      <c r="W101" s="68"/>
      <c r="X101" s="68">
        <f t="shared" si="65"/>
        <v>0</v>
      </c>
      <c r="Y101" s="69">
        <f t="shared" si="103"/>
        <v>0</v>
      </c>
      <c r="Z101" s="7">
        <f t="shared" si="67"/>
        <v>0</v>
      </c>
      <c r="AA101" s="7">
        <f t="shared" si="104"/>
        <v>0</v>
      </c>
      <c r="AB101" s="68"/>
      <c r="AC101" s="71" t="str">
        <f t="shared" si="78"/>
        <v/>
      </c>
      <c r="AD101" s="68" t="str">
        <f t="shared" si="79"/>
        <v/>
      </c>
      <c r="AE101" s="68"/>
      <c r="AF101" s="72" t="str">
        <f t="shared" si="69"/>
        <v/>
      </c>
      <c r="AG101" s="59" t="str">
        <f t="shared" si="80"/>
        <v/>
      </c>
      <c r="AH101" s="73" t="str">
        <f t="shared" si="81"/>
        <v/>
      </c>
      <c r="AI101" s="61" t="str">
        <f t="shared" si="70"/>
        <v/>
      </c>
      <c r="AJ101" s="62" t="str">
        <f t="shared" si="82"/>
        <v/>
      </c>
      <c r="AK101" s="73" t="str">
        <f t="shared" si="71"/>
        <v/>
      </c>
      <c r="AL101" s="61" t="str">
        <f t="shared" si="72"/>
        <v/>
      </c>
      <c r="AM101" s="63" t="str">
        <f t="shared" si="83"/>
        <v/>
      </c>
      <c r="AN101" s="73" t="str">
        <f t="shared" si="84"/>
        <v/>
      </c>
      <c r="AO101" s="61">
        <f t="shared" si="73"/>
        <v>0</v>
      </c>
      <c r="AP101" s="62" t="str">
        <f t="shared" si="85"/>
        <v/>
      </c>
      <c r="AQ101" s="61" t="str">
        <f t="shared" si="86"/>
        <v/>
      </c>
      <c r="AR101" s="59" t="str">
        <f t="shared" si="87"/>
        <v/>
      </c>
      <c r="AS101" s="72" t="str">
        <f t="shared" si="88"/>
        <v/>
      </c>
      <c r="AT101" s="74" t="str">
        <f t="shared" si="89"/>
        <v/>
      </c>
      <c r="AU101" s="74" t="str">
        <f t="shared" si="90"/>
        <v/>
      </c>
      <c r="AV101" s="74" t="str">
        <f t="shared" si="74"/>
        <v/>
      </c>
      <c r="AW101" s="74" t="str">
        <f t="shared" si="91"/>
        <v/>
      </c>
      <c r="AX101" s="74" t="str">
        <f t="shared" si="92"/>
        <v/>
      </c>
      <c r="AY101" s="85" t="str">
        <f t="shared" si="93"/>
        <v/>
      </c>
      <c r="BE101" s="65"/>
    </row>
    <row r="102" spans="2:57" x14ac:dyDescent="0.25">
      <c r="B102" s="68">
        <f t="shared" ref="B102:D102" si="111">B101</f>
        <v>500000</v>
      </c>
      <c r="C102" s="68">
        <f t="shared" si="111"/>
        <v>40000</v>
      </c>
      <c r="D102" s="68">
        <f t="shared" si="111"/>
        <v>100000</v>
      </c>
      <c r="E102" s="68"/>
      <c r="F102" s="68">
        <f t="shared" si="97"/>
        <v>0</v>
      </c>
      <c r="G102" s="68">
        <f t="shared" si="76"/>
        <v>0</v>
      </c>
      <c r="H102" s="68" t="str">
        <f t="shared" si="54"/>
        <v/>
      </c>
      <c r="I102" s="68"/>
      <c r="J102" s="68">
        <f t="shared" si="55"/>
        <v>100000</v>
      </c>
      <c r="K102" s="69">
        <f t="shared" si="56"/>
        <v>20000</v>
      </c>
      <c r="L102" s="68">
        <f t="shared" si="77"/>
        <v>580000</v>
      </c>
      <c r="M102" s="68"/>
      <c r="N102" s="68">
        <f t="shared" si="57"/>
        <v>48000</v>
      </c>
      <c r="O102" s="68">
        <f t="shared" si="58"/>
        <v>0</v>
      </c>
      <c r="P102" s="69">
        <f t="shared" si="100"/>
        <v>0</v>
      </c>
      <c r="Q102" s="7">
        <f t="shared" si="101"/>
        <v>0</v>
      </c>
      <c r="R102" s="7">
        <f t="shared" si="61"/>
        <v>0</v>
      </c>
      <c r="S102" s="7">
        <f t="shared" si="62"/>
        <v>0.2</v>
      </c>
      <c r="T102" s="68"/>
      <c r="U102" s="68">
        <f t="shared" si="63"/>
        <v>0</v>
      </c>
      <c r="V102" s="68">
        <f t="shared" si="102"/>
        <v>0</v>
      </c>
      <c r="W102" s="68"/>
      <c r="X102" s="68">
        <f t="shared" si="65"/>
        <v>0</v>
      </c>
      <c r="Y102" s="69">
        <f t="shared" si="103"/>
        <v>0</v>
      </c>
      <c r="Z102" s="7">
        <f t="shared" si="67"/>
        <v>0</v>
      </c>
      <c r="AA102" s="7">
        <f t="shared" si="104"/>
        <v>0</v>
      </c>
      <c r="AB102" s="68"/>
      <c r="AC102" s="71" t="str">
        <f t="shared" si="78"/>
        <v/>
      </c>
      <c r="AD102" s="68" t="str">
        <f t="shared" si="79"/>
        <v/>
      </c>
      <c r="AE102" s="68"/>
      <c r="AF102" s="72" t="str">
        <f t="shared" si="69"/>
        <v/>
      </c>
      <c r="AG102" s="59" t="str">
        <f t="shared" si="80"/>
        <v/>
      </c>
      <c r="AH102" s="73" t="str">
        <f t="shared" si="81"/>
        <v/>
      </c>
      <c r="AI102" s="61" t="str">
        <f t="shared" si="70"/>
        <v/>
      </c>
      <c r="AJ102" s="62" t="str">
        <f t="shared" si="82"/>
        <v/>
      </c>
      <c r="AK102" s="73" t="str">
        <f t="shared" si="71"/>
        <v/>
      </c>
      <c r="AL102" s="61" t="str">
        <f t="shared" si="72"/>
        <v/>
      </c>
      <c r="AM102" s="63" t="str">
        <f t="shared" si="83"/>
        <v/>
      </c>
      <c r="AN102" s="73" t="str">
        <f t="shared" si="84"/>
        <v/>
      </c>
      <c r="AO102" s="61">
        <f t="shared" si="73"/>
        <v>0</v>
      </c>
      <c r="AP102" s="62" t="str">
        <f t="shared" si="85"/>
        <v/>
      </c>
      <c r="AQ102" s="61" t="str">
        <f t="shared" si="86"/>
        <v/>
      </c>
      <c r="AR102" s="59" t="str">
        <f t="shared" si="87"/>
        <v/>
      </c>
      <c r="AS102" s="72" t="str">
        <f t="shared" si="88"/>
        <v/>
      </c>
      <c r="AT102" s="74" t="str">
        <f t="shared" si="89"/>
        <v/>
      </c>
      <c r="AU102" s="74" t="str">
        <f t="shared" si="90"/>
        <v/>
      </c>
      <c r="AV102" s="74" t="str">
        <f t="shared" si="74"/>
        <v/>
      </c>
      <c r="AW102" s="74" t="str">
        <f t="shared" si="91"/>
        <v/>
      </c>
      <c r="AX102" s="74" t="str">
        <f t="shared" si="92"/>
        <v/>
      </c>
      <c r="AY102" s="85" t="str">
        <f t="shared" si="93"/>
        <v/>
      </c>
      <c r="BE102" s="65"/>
    </row>
    <row r="103" spans="2:57" x14ac:dyDescent="0.25">
      <c r="B103" s="68">
        <f t="shared" ref="B103:D103" si="112">B102</f>
        <v>500000</v>
      </c>
      <c r="C103" s="68">
        <f t="shared" si="112"/>
        <v>40000</v>
      </c>
      <c r="D103" s="68">
        <f t="shared" si="112"/>
        <v>100000</v>
      </c>
      <c r="E103" s="68"/>
      <c r="F103" s="68">
        <f t="shared" si="97"/>
        <v>0</v>
      </c>
      <c r="G103" s="68">
        <f t="shared" si="76"/>
        <v>0</v>
      </c>
      <c r="H103" s="68" t="str">
        <f t="shared" si="54"/>
        <v/>
      </c>
      <c r="I103" s="68"/>
      <c r="J103" s="68">
        <f t="shared" si="55"/>
        <v>100000</v>
      </c>
      <c r="K103" s="69">
        <f t="shared" si="56"/>
        <v>20000</v>
      </c>
      <c r="L103" s="68">
        <f t="shared" si="77"/>
        <v>580000</v>
      </c>
      <c r="M103" s="68"/>
      <c r="N103" s="68">
        <f t="shared" si="57"/>
        <v>48000</v>
      </c>
      <c r="O103" s="68">
        <f t="shared" si="58"/>
        <v>0</v>
      </c>
      <c r="P103" s="69">
        <f t="shared" si="100"/>
        <v>0</v>
      </c>
      <c r="Q103" s="7">
        <f t="shared" si="101"/>
        <v>0</v>
      </c>
      <c r="R103" s="7">
        <f t="shared" si="61"/>
        <v>0</v>
      </c>
      <c r="S103" s="7">
        <f t="shared" si="62"/>
        <v>0.2</v>
      </c>
      <c r="T103" s="68"/>
      <c r="U103" s="68">
        <f t="shared" si="63"/>
        <v>0</v>
      </c>
      <c r="V103" s="68">
        <f t="shared" si="102"/>
        <v>0</v>
      </c>
      <c r="W103" s="68"/>
      <c r="X103" s="68">
        <f t="shared" si="65"/>
        <v>0</v>
      </c>
      <c r="Y103" s="69">
        <f t="shared" si="103"/>
        <v>0</v>
      </c>
      <c r="Z103" s="7">
        <f t="shared" si="67"/>
        <v>0</v>
      </c>
      <c r="AA103" s="7">
        <f t="shared" si="104"/>
        <v>0</v>
      </c>
      <c r="AB103" s="68"/>
      <c r="AC103" s="71" t="str">
        <f t="shared" si="78"/>
        <v/>
      </c>
      <c r="AD103" s="68" t="str">
        <f t="shared" si="79"/>
        <v/>
      </c>
      <c r="AE103" s="68"/>
      <c r="AF103" s="72" t="str">
        <f t="shared" si="69"/>
        <v/>
      </c>
      <c r="AG103" s="59" t="str">
        <f t="shared" si="80"/>
        <v/>
      </c>
      <c r="AH103" s="73" t="str">
        <f t="shared" si="81"/>
        <v/>
      </c>
      <c r="AI103" s="61" t="str">
        <f t="shared" si="70"/>
        <v/>
      </c>
      <c r="AJ103" s="62" t="str">
        <f t="shared" si="82"/>
        <v/>
      </c>
      <c r="AK103" s="73" t="str">
        <f t="shared" si="71"/>
        <v/>
      </c>
      <c r="AL103" s="61" t="str">
        <f t="shared" si="72"/>
        <v/>
      </c>
      <c r="AM103" s="63" t="str">
        <f t="shared" si="83"/>
        <v/>
      </c>
      <c r="AN103" s="73" t="str">
        <f t="shared" si="84"/>
        <v/>
      </c>
      <c r="AO103" s="61">
        <f t="shared" si="73"/>
        <v>0</v>
      </c>
      <c r="AP103" s="62" t="str">
        <f t="shared" si="85"/>
        <v/>
      </c>
      <c r="AQ103" s="61" t="str">
        <f t="shared" si="86"/>
        <v/>
      </c>
      <c r="AR103" s="59" t="str">
        <f t="shared" si="87"/>
        <v/>
      </c>
      <c r="AS103" s="72" t="str">
        <f t="shared" si="88"/>
        <v/>
      </c>
      <c r="AT103" s="74" t="str">
        <f t="shared" si="89"/>
        <v/>
      </c>
      <c r="AU103" s="74" t="str">
        <f t="shared" si="90"/>
        <v/>
      </c>
      <c r="AV103" s="74" t="str">
        <f t="shared" si="74"/>
        <v/>
      </c>
      <c r="AW103" s="74" t="str">
        <f t="shared" si="91"/>
        <v/>
      </c>
      <c r="AX103" s="74" t="str">
        <f t="shared" si="92"/>
        <v/>
      </c>
      <c r="AY103" s="85" t="str">
        <f t="shared" si="93"/>
        <v/>
      </c>
      <c r="BE103" s="65"/>
    </row>
    <row r="104" spans="2:57" x14ac:dyDescent="0.25">
      <c r="B104" s="68">
        <f t="shared" ref="B104:D104" si="113">B103</f>
        <v>500000</v>
      </c>
      <c r="C104" s="68">
        <f t="shared" si="113"/>
        <v>40000</v>
      </c>
      <c r="D104" s="68">
        <f t="shared" si="113"/>
        <v>100000</v>
      </c>
      <c r="E104" s="68"/>
      <c r="F104" s="68">
        <f t="shared" si="97"/>
        <v>0</v>
      </c>
      <c r="G104" s="68">
        <f t="shared" si="76"/>
        <v>0</v>
      </c>
      <c r="H104" s="68" t="str">
        <f t="shared" si="54"/>
        <v/>
      </c>
      <c r="I104" s="68"/>
      <c r="J104" s="68">
        <f t="shared" si="55"/>
        <v>100000</v>
      </c>
      <c r="K104" s="69">
        <f t="shared" si="56"/>
        <v>20000</v>
      </c>
      <c r="L104" s="68">
        <f t="shared" si="77"/>
        <v>580000</v>
      </c>
      <c r="M104" s="68"/>
      <c r="N104" s="68">
        <f t="shared" si="57"/>
        <v>48000</v>
      </c>
      <c r="O104" s="68">
        <f t="shared" si="58"/>
        <v>0</v>
      </c>
      <c r="P104" s="69">
        <f t="shared" si="100"/>
        <v>0</v>
      </c>
      <c r="Q104" s="7">
        <f t="shared" si="101"/>
        <v>0</v>
      </c>
      <c r="R104" s="7">
        <f t="shared" si="61"/>
        <v>0</v>
      </c>
      <c r="S104" s="7">
        <f t="shared" si="62"/>
        <v>0.2</v>
      </c>
      <c r="T104" s="68"/>
      <c r="U104" s="68">
        <f t="shared" si="63"/>
        <v>0</v>
      </c>
      <c r="V104" s="68">
        <f t="shared" si="102"/>
        <v>0</v>
      </c>
      <c r="W104" s="68"/>
      <c r="X104" s="68">
        <f t="shared" si="65"/>
        <v>0</v>
      </c>
      <c r="Y104" s="69">
        <f t="shared" si="103"/>
        <v>0</v>
      </c>
      <c r="Z104" s="7">
        <f t="shared" si="67"/>
        <v>0</v>
      </c>
      <c r="AA104" s="7">
        <f t="shared" si="104"/>
        <v>0</v>
      </c>
      <c r="AB104" s="68"/>
      <c r="AC104" s="71" t="str">
        <f t="shared" si="78"/>
        <v/>
      </c>
      <c r="AD104" s="68" t="str">
        <f t="shared" si="79"/>
        <v/>
      </c>
      <c r="AE104" s="68"/>
      <c r="AF104" s="72" t="str">
        <f t="shared" si="69"/>
        <v/>
      </c>
      <c r="AG104" s="59" t="str">
        <f t="shared" si="80"/>
        <v/>
      </c>
      <c r="AH104" s="73" t="str">
        <f t="shared" si="81"/>
        <v/>
      </c>
      <c r="AI104" s="61" t="str">
        <f t="shared" si="70"/>
        <v/>
      </c>
      <c r="AJ104" s="62" t="str">
        <f t="shared" si="82"/>
        <v/>
      </c>
      <c r="AK104" s="73" t="str">
        <f t="shared" si="71"/>
        <v/>
      </c>
      <c r="AL104" s="61" t="str">
        <f t="shared" si="72"/>
        <v/>
      </c>
      <c r="AM104" s="63" t="str">
        <f t="shared" si="83"/>
        <v/>
      </c>
      <c r="AN104" s="73" t="str">
        <f t="shared" si="84"/>
        <v/>
      </c>
      <c r="AO104" s="61">
        <f t="shared" si="73"/>
        <v>0</v>
      </c>
      <c r="AP104" s="62" t="str">
        <f t="shared" si="85"/>
        <v/>
      </c>
      <c r="AQ104" s="61" t="str">
        <f t="shared" si="86"/>
        <v/>
      </c>
      <c r="AR104" s="59" t="str">
        <f t="shared" si="87"/>
        <v/>
      </c>
      <c r="AS104" s="72" t="str">
        <f t="shared" si="88"/>
        <v/>
      </c>
      <c r="AT104" s="74" t="str">
        <f t="shared" si="89"/>
        <v/>
      </c>
      <c r="AU104" s="74" t="str">
        <f t="shared" si="90"/>
        <v/>
      </c>
      <c r="AV104" s="74" t="str">
        <f t="shared" si="74"/>
        <v/>
      </c>
      <c r="AW104" s="74" t="str">
        <f t="shared" si="91"/>
        <v/>
      </c>
      <c r="AX104" s="74" t="str">
        <f t="shared" si="92"/>
        <v/>
      </c>
      <c r="AY104" s="85" t="str">
        <f t="shared" si="93"/>
        <v/>
      </c>
      <c r="BE104" s="65"/>
    </row>
    <row r="105" spans="2:57" x14ac:dyDescent="0.25">
      <c r="B105" s="68">
        <f t="shared" ref="B105:D105" si="114">B104</f>
        <v>500000</v>
      </c>
      <c r="C105" s="68">
        <f t="shared" si="114"/>
        <v>40000</v>
      </c>
      <c r="D105" s="68">
        <f t="shared" si="114"/>
        <v>100000</v>
      </c>
      <c r="E105" s="68"/>
      <c r="F105" s="68">
        <f t="shared" si="97"/>
        <v>0</v>
      </c>
      <c r="G105" s="68">
        <f t="shared" si="76"/>
        <v>0</v>
      </c>
      <c r="H105" s="68" t="str">
        <f t="shared" si="54"/>
        <v/>
      </c>
      <c r="I105" s="68"/>
      <c r="J105" s="68">
        <f t="shared" si="55"/>
        <v>100000</v>
      </c>
      <c r="K105" s="69">
        <f t="shared" si="56"/>
        <v>20000</v>
      </c>
      <c r="L105" s="68">
        <f t="shared" si="77"/>
        <v>580000</v>
      </c>
      <c r="M105" s="68"/>
      <c r="N105" s="68">
        <f t="shared" si="57"/>
        <v>48000</v>
      </c>
      <c r="O105" s="68">
        <f t="shared" si="58"/>
        <v>0</v>
      </c>
      <c r="P105" s="69">
        <f t="shared" si="100"/>
        <v>0</v>
      </c>
      <c r="Q105" s="7">
        <f t="shared" si="101"/>
        <v>0</v>
      </c>
      <c r="R105" s="7">
        <f t="shared" si="61"/>
        <v>0</v>
      </c>
      <c r="S105" s="7">
        <f t="shared" si="62"/>
        <v>0.2</v>
      </c>
      <c r="T105" s="68"/>
      <c r="U105" s="68">
        <f t="shared" si="63"/>
        <v>0</v>
      </c>
      <c r="V105" s="68">
        <f t="shared" si="102"/>
        <v>0</v>
      </c>
      <c r="W105" s="68"/>
      <c r="X105" s="68">
        <f t="shared" si="65"/>
        <v>0</v>
      </c>
      <c r="Y105" s="69">
        <f t="shared" si="103"/>
        <v>0</v>
      </c>
      <c r="Z105" s="7">
        <f t="shared" si="67"/>
        <v>0</v>
      </c>
      <c r="AA105" s="7">
        <f t="shared" si="104"/>
        <v>0</v>
      </c>
      <c r="AB105" s="68"/>
      <c r="AC105" s="71" t="str">
        <f t="shared" si="78"/>
        <v/>
      </c>
      <c r="AD105" s="68" t="str">
        <f t="shared" si="79"/>
        <v/>
      </c>
      <c r="AE105" s="68"/>
      <c r="AF105" s="72" t="str">
        <f t="shared" si="69"/>
        <v/>
      </c>
      <c r="AG105" s="59" t="str">
        <f t="shared" si="80"/>
        <v/>
      </c>
      <c r="AH105" s="73" t="str">
        <f t="shared" si="81"/>
        <v/>
      </c>
      <c r="AI105" s="61" t="str">
        <f t="shared" si="70"/>
        <v/>
      </c>
      <c r="AJ105" s="62" t="str">
        <f t="shared" si="82"/>
        <v/>
      </c>
      <c r="AK105" s="73" t="str">
        <f t="shared" si="71"/>
        <v/>
      </c>
      <c r="AL105" s="61" t="str">
        <f t="shared" si="72"/>
        <v/>
      </c>
      <c r="AM105" s="63" t="str">
        <f t="shared" si="83"/>
        <v/>
      </c>
      <c r="AN105" s="73" t="str">
        <f t="shared" si="84"/>
        <v/>
      </c>
      <c r="AO105" s="61">
        <f t="shared" si="73"/>
        <v>0</v>
      </c>
      <c r="AP105" s="62" t="str">
        <f t="shared" si="85"/>
        <v/>
      </c>
      <c r="AQ105" s="61" t="str">
        <f t="shared" si="86"/>
        <v/>
      </c>
      <c r="AR105" s="59" t="str">
        <f t="shared" si="87"/>
        <v/>
      </c>
      <c r="AS105" s="72" t="str">
        <f t="shared" si="88"/>
        <v/>
      </c>
      <c r="AT105" s="74" t="str">
        <f t="shared" si="89"/>
        <v/>
      </c>
      <c r="AU105" s="74" t="str">
        <f t="shared" si="90"/>
        <v/>
      </c>
      <c r="AV105" s="74" t="str">
        <f t="shared" si="74"/>
        <v/>
      </c>
      <c r="AW105" s="74" t="str">
        <f t="shared" si="91"/>
        <v/>
      </c>
      <c r="AX105" s="74" t="str">
        <f t="shared" si="92"/>
        <v/>
      </c>
      <c r="AY105" s="85" t="str">
        <f t="shared" si="93"/>
        <v/>
      </c>
      <c r="BE105" s="65"/>
    </row>
    <row r="106" spans="2:57" x14ac:dyDescent="0.25">
      <c r="B106" s="68">
        <f t="shared" ref="B106:D106" si="115">B105</f>
        <v>500000</v>
      </c>
      <c r="C106" s="68">
        <f t="shared" si="115"/>
        <v>40000</v>
      </c>
      <c r="D106" s="68">
        <f t="shared" si="115"/>
        <v>100000</v>
      </c>
      <c r="E106" s="68"/>
      <c r="F106" s="68">
        <f t="shared" si="97"/>
        <v>0</v>
      </c>
      <c r="G106" s="68">
        <f t="shared" si="76"/>
        <v>0</v>
      </c>
      <c r="H106" s="68" t="str">
        <f t="shared" si="54"/>
        <v/>
      </c>
      <c r="I106" s="68"/>
      <c r="J106" s="68">
        <f t="shared" si="55"/>
        <v>100000</v>
      </c>
      <c r="K106" s="69">
        <f t="shared" si="56"/>
        <v>20000</v>
      </c>
      <c r="L106" s="68">
        <f t="shared" si="77"/>
        <v>580000</v>
      </c>
      <c r="M106" s="68"/>
      <c r="N106" s="68">
        <f t="shared" si="57"/>
        <v>48000</v>
      </c>
      <c r="O106" s="68">
        <f t="shared" si="58"/>
        <v>0</v>
      </c>
      <c r="P106" s="69">
        <f t="shared" si="100"/>
        <v>0</v>
      </c>
      <c r="Q106" s="7">
        <f t="shared" si="101"/>
        <v>0</v>
      </c>
      <c r="R106" s="7">
        <f t="shared" si="61"/>
        <v>0</v>
      </c>
      <c r="S106" s="7">
        <f t="shared" si="62"/>
        <v>0.2</v>
      </c>
      <c r="T106" s="68"/>
      <c r="U106" s="68">
        <f t="shared" si="63"/>
        <v>0</v>
      </c>
      <c r="V106" s="68">
        <f t="shared" si="102"/>
        <v>0</v>
      </c>
      <c r="W106" s="68"/>
      <c r="X106" s="68">
        <f t="shared" si="65"/>
        <v>0</v>
      </c>
      <c r="Y106" s="69">
        <f t="shared" si="103"/>
        <v>0</v>
      </c>
      <c r="Z106" s="7">
        <f t="shared" si="67"/>
        <v>0</v>
      </c>
      <c r="AA106" s="7">
        <f t="shared" si="104"/>
        <v>0</v>
      </c>
      <c r="AB106" s="68"/>
      <c r="AC106" s="71" t="str">
        <f t="shared" si="78"/>
        <v/>
      </c>
      <c r="AD106" s="68" t="str">
        <f t="shared" si="79"/>
        <v/>
      </c>
      <c r="AE106" s="68"/>
      <c r="AF106" s="72" t="str">
        <f t="shared" si="69"/>
        <v/>
      </c>
      <c r="AG106" s="59" t="str">
        <f t="shared" si="80"/>
        <v/>
      </c>
      <c r="AH106" s="73" t="str">
        <f t="shared" si="81"/>
        <v/>
      </c>
      <c r="AI106" s="61" t="str">
        <f t="shared" si="70"/>
        <v/>
      </c>
      <c r="AJ106" s="62" t="str">
        <f t="shared" si="82"/>
        <v/>
      </c>
      <c r="AK106" s="73" t="str">
        <f t="shared" si="71"/>
        <v/>
      </c>
      <c r="AL106" s="61" t="str">
        <f t="shared" si="72"/>
        <v/>
      </c>
      <c r="AM106" s="63" t="str">
        <f t="shared" si="83"/>
        <v/>
      </c>
      <c r="AN106" s="73" t="str">
        <f t="shared" si="84"/>
        <v/>
      </c>
      <c r="AO106" s="61">
        <f t="shared" si="73"/>
        <v>0</v>
      </c>
      <c r="AP106" s="62" t="str">
        <f t="shared" si="85"/>
        <v/>
      </c>
      <c r="AQ106" s="61" t="str">
        <f t="shared" si="86"/>
        <v/>
      </c>
      <c r="AR106" s="59" t="str">
        <f t="shared" si="87"/>
        <v/>
      </c>
      <c r="AS106" s="72" t="str">
        <f t="shared" si="88"/>
        <v/>
      </c>
      <c r="AT106" s="74" t="str">
        <f t="shared" si="89"/>
        <v/>
      </c>
      <c r="AU106" s="74" t="str">
        <f t="shared" si="90"/>
        <v/>
      </c>
      <c r="AV106" s="74" t="str">
        <f t="shared" si="74"/>
        <v/>
      </c>
      <c r="AW106" s="74" t="str">
        <f t="shared" si="91"/>
        <v/>
      </c>
      <c r="AX106" s="74" t="str">
        <f t="shared" si="92"/>
        <v/>
      </c>
      <c r="AY106" s="85" t="str">
        <f t="shared" si="93"/>
        <v/>
      </c>
      <c r="BE106" s="65"/>
    </row>
    <row r="107" spans="2:57" x14ac:dyDescent="0.25">
      <c r="B107" s="68">
        <f t="shared" ref="B107:D107" si="116">B106</f>
        <v>500000</v>
      </c>
      <c r="C107" s="68">
        <f t="shared" si="116"/>
        <v>40000</v>
      </c>
      <c r="D107" s="68">
        <f t="shared" si="116"/>
        <v>100000</v>
      </c>
      <c r="E107" s="68"/>
      <c r="F107" s="68">
        <f t="shared" si="97"/>
        <v>0</v>
      </c>
      <c r="G107" s="68">
        <f t="shared" si="76"/>
        <v>0</v>
      </c>
      <c r="H107" s="68" t="str">
        <f t="shared" si="54"/>
        <v/>
      </c>
      <c r="I107" s="68"/>
      <c r="J107" s="68">
        <f t="shared" si="55"/>
        <v>100000</v>
      </c>
      <c r="K107" s="69">
        <f t="shared" si="56"/>
        <v>20000</v>
      </c>
      <c r="L107" s="68">
        <f t="shared" si="77"/>
        <v>580000</v>
      </c>
      <c r="M107" s="68"/>
      <c r="N107" s="68">
        <f t="shared" si="57"/>
        <v>48000</v>
      </c>
      <c r="O107" s="68">
        <f t="shared" si="58"/>
        <v>0</v>
      </c>
      <c r="P107" s="69">
        <f t="shared" si="100"/>
        <v>0</v>
      </c>
      <c r="Q107" s="7">
        <f t="shared" si="101"/>
        <v>0</v>
      </c>
      <c r="R107" s="7">
        <f t="shared" si="61"/>
        <v>0</v>
      </c>
      <c r="S107" s="7">
        <f t="shared" si="62"/>
        <v>0.2</v>
      </c>
      <c r="T107" s="68"/>
      <c r="U107" s="68">
        <f t="shared" si="63"/>
        <v>0</v>
      </c>
      <c r="V107" s="68">
        <f t="shared" si="102"/>
        <v>0</v>
      </c>
      <c r="W107" s="68"/>
      <c r="X107" s="68">
        <f t="shared" si="65"/>
        <v>0</v>
      </c>
      <c r="Y107" s="69">
        <f t="shared" si="103"/>
        <v>0</v>
      </c>
      <c r="Z107" s="7">
        <f t="shared" si="67"/>
        <v>0</v>
      </c>
      <c r="AA107" s="7">
        <f t="shared" si="104"/>
        <v>0</v>
      </c>
      <c r="AB107" s="68"/>
      <c r="AC107" s="71" t="str">
        <f t="shared" si="78"/>
        <v/>
      </c>
      <c r="AD107" s="68" t="str">
        <f t="shared" si="79"/>
        <v/>
      </c>
      <c r="AE107" s="68"/>
      <c r="AF107" s="72" t="str">
        <f t="shared" si="69"/>
        <v/>
      </c>
      <c r="AG107" s="59" t="str">
        <f t="shared" si="80"/>
        <v/>
      </c>
      <c r="AH107" s="73" t="str">
        <f t="shared" si="81"/>
        <v/>
      </c>
      <c r="AI107" s="61" t="str">
        <f t="shared" si="70"/>
        <v/>
      </c>
      <c r="AJ107" s="62" t="str">
        <f t="shared" si="82"/>
        <v/>
      </c>
      <c r="AK107" s="73" t="str">
        <f t="shared" si="71"/>
        <v/>
      </c>
      <c r="AL107" s="61" t="str">
        <f t="shared" si="72"/>
        <v/>
      </c>
      <c r="AM107" s="63" t="str">
        <f t="shared" si="83"/>
        <v/>
      </c>
      <c r="AN107" s="73" t="str">
        <f t="shared" si="84"/>
        <v/>
      </c>
      <c r="AO107" s="61">
        <f t="shared" si="73"/>
        <v>0</v>
      </c>
      <c r="AP107" s="62" t="str">
        <f t="shared" si="85"/>
        <v/>
      </c>
      <c r="AQ107" s="61" t="str">
        <f t="shared" si="86"/>
        <v/>
      </c>
      <c r="AR107" s="59" t="str">
        <f t="shared" si="87"/>
        <v/>
      </c>
      <c r="AS107" s="72" t="str">
        <f t="shared" si="88"/>
        <v/>
      </c>
      <c r="AT107" s="74" t="str">
        <f t="shared" si="89"/>
        <v/>
      </c>
      <c r="AU107" s="74" t="str">
        <f t="shared" si="90"/>
        <v/>
      </c>
      <c r="AV107" s="74" t="str">
        <f t="shared" si="74"/>
        <v/>
      </c>
      <c r="AW107" s="74" t="str">
        <f t="shared" si="91"/>
        <v/>
      </c>
      <c r="AX107" s="74" t="str">
        <f t="shared" si="92"/>
        <v/>
      </c>
      <c r="AY107" s="85" t="str">
        <f t="shared" si="93"/>
        <v/>
      </c>
      <c r="BE107" s="65"/>
    </row>
    <row r="108" spans="2:57" x14ac:dyDescent="0.25">
      <c r="B108" s="68">
        <f t="shared" ref="B108:D108" si="117">B107</f>
        <v>500000</v>
      </c>
      <c r="C108" s="68">
        <f t="shared" si="117"/>
        <v>40000</v>
      </c>
      <c r="D108" s="68">
        <f t="shared" si="117"/>
        <v>100000</v>
      </c>
      <c r="E108" s="68"/>
      <c r="F108" s="68">
        <f t="shared" si="97"/>
        <v>0</v>
      </c>
      <c r="G108" s="68">
        <f t="shared" si="76"/>
        <v>0</v>
      </c>
      <c r="H108" s="68" t="str">
        <f t="shared" si="54"/>
        <v/>
      </c>
      <c r="I108" s="68"/>
      <c r="J108" s="68">
        <f t="shared" si="55"/>
        <v>100000</v>
      </c>
      <c r="K108" s="69">
        <f t="shared" si="56"/>
        <v>20000</v>
      </c>
      <c r="L108" s="68">
        <f t="shared" si="77"/>
        <v>580000</v>
      </c>
      <c r="M108" s="68"/>
      <c r="N108" s="68">
        <f t="shared" si="57"/>
        <v>48000</v>
      </c>
      <c r="O108" s="68">
        <f t="shared" si="58"/>
        <v>0</v>
      </c>
      <c r="P108" s="69">
        <f t="shared" si="100"/>
        <v>0</v>
      </c>
      <c r="Q108" s="7">
        <f t="shared" si="101"/>
        <v>0</v>
      </c>
      <c r="R108" s="7">
        <f t="shared" si="61"/>
        <v>0</v>
      </c>
      <c r="S108" s="7">
        <f t="shared" si="62"/>
        <v>0.2</v>
      </c>
      <c r="T108" s="68"/>
      <c r="U108" s="68">
        <f t="shared" si="63"/>
        <v>0</v>
      </c>
      <c r="V108" s="68">
        <f t="shared" si="102"/>
        <v>0</v>
      </c>
      <c r="W108" s="68"/>
      <c r="X108" s="68">
        <f t="shared" si="65"/>
        <v>0</v>
      </c>
      <c r="Y108" s="69">
        <f t="shared" si="103"/>
        <v>0</v>
      </c>
      <c r="Z108" s="7">
        <f t="shared" si="67"/>
        <v>0</v>
      </c>
      <c r="AA108" s="7">
        <f t="shared" si="104"/>
        <v>0</v>
      </c>
      <c r="AB108" s="68"/>
      <c r="AC108" s="71" t="str">
        <f t="shared" si="78"/>
        <v/>
      </c>
      <c r="AD108" s="68" t="str">
        <f t="shared" si="79"/>
        <v/>
      </c>
      <c r="AE108" s="68"/>
      <c r="AF108" s="72" t="str">
        <f t="shared" si="69"/>
        <v/>
      </c>
      <c r="AG108" s="59" t="str">
        <f t="shared" si="80"/>
        <v/>
      </c>
      <c r="AH108" s="73" t="str">
        <f t="shared" si="81"/>
        <v/>
      </c>
      <c r="AI108" s="61" t="str">
        <f t="shared" si="70"/>
        <v/>
      </c>
      <c r="AJ108" s="62" t="str">
        <f t="shared" si="82"/>
        <v/>
      </c>
      <c r="AK108" s="73" t="str">
        <f t="shared" si="71"/>
        <v/>
      </c>
      <c r="AL108" s="61" t="str">
        <f t="shared" si="72"/>
        <v/>
      </c>
      <c r="AM108" s="63" t="str">
        <f t="shared" si="83"/>
        <v/>
      </c>
      <c r="AN108" s="73" t="str">
        <f t="shared" si="84"/>
        <v/>
      </c>
      <c r="AO108" s="61">
        <f t="shared" si="73"/>
        <v>0</v>
      </c>
      <c r="AP108" s="62" t="str">
        <f t="shared" si="85"/>
        <v/>
      </c>
      <c r="AQ108" s="61" t="str">
        <f t="shared" si="86"/>
        <v/>
      </c>
      <c r="AR108" s="59" t="str">
        <f t="shared" si="87"/>
        <v/>
      </c>
      <c r="AS108" s="72" t="str">
        <f t="shared" si="88"/>
        <v/>
      </c>
      <c r="AT108" s="74" t="str">
        <f t="shared" si="89"/>
        <v/>
      </c>
      <c r="AU108" s="74" t="str">
        <f t="shared" si="90"/>
        <v/>
      </c>
      <c r="AV108" s="74" t="str">
        <f t="shared" si="74"/>
        <v/>
      </c>
      <c r="AW108" s="74" t="str">
        <f t="shared" si="91"/>
        <v/>
      </c>
      <c r="AX108" s="74" t="str">
        <f t="shared" si="92"/>
        <v/>
      </c>
      <c r="AY108" s="85" t="str">
        <f t="shared" si="93"/>
        <v/>
      </c>
      <c r="BE108" s="65"/>
    </row>
    <row r="109" spans="2:57" x14ac:dyDescent="0.25">
      <c r="B109" s="68">
        <f t="shared" ref="B109:D109" si="118">B108</f>
        <v>500000</v>
      </c>
      <c r="C109" s="68">
        <f t="shared" si="118"/>
        <v>40000</v>
      </c>
      <c r="D109" s="68">
        <f t="shared" si="118"/>
        <v>100000</v>
      </c>
      <c r="E109" s="68"/>
      <c r="F109" s="68">
        <f t="shared" si="97"/>
        <v>0</v>
      </c>
      <c r="G109" s="68">
        <f t="shared" si="76"/>
        <v>0</v>
      </c>
      <c r="H109" s="68" t="str">
        <f t="shared" si="54"/>
        <v/>
      </c>
      <c r="I109" s="68"/>
      <c r="J109" s="68">
        <f t="shared" si="55"/>
        <v>100000</v>
      </c>
      <c r="K109" s="69">
        <f t="shared" si="56"/>
        <v>20000</v>
      </c>
      <c r="L109" s="68">
        <f t="shared" si="77"/>
        <v>580000</v>
      </c>
      <c r="M109" s="68"/>
      <c r="N109" s="68">
        <f t="shared" si="57"/>
        <v>48000</v>
      </c>
      <c r="O109" s="68">
        <f t="shared" si="58"/>
        <v>0</v>
      </c>
      <c r="P109" s="69">
        <f t="shared" si="100"/>
        <v>0</v>
      </c>
      <c r="Q109" s="7">
        <f t="shared" si="101"/>
        <v>0</v>
      </c>
      <c r="R109" s="7">
        <f t="shared" si="61"/>
        <v>0</v>
      </c>
      <c r="S109" s="7">
        <f t="shared" si="62"/>
        <v>0.2</v>
      </c>
      <c r="T109" s="68"/>
      <c r="U109" s="68">
        <f t="shared" si="63"/>
        <v>0</v>
      </c>
      <c r="V109" s="68">
        <f t="shared" si="102"/>
        <v>0</v>
      </c>
      <c r="W109" s="68"/>
      <c r="X109" s="68">
        <f t="shared" si="65"/>
        <v>0</v>
      </c>
      <c r="Y109" s="69">
        <f t="shared" si="103"/>
        <v>0</v>
      </c>
      <c r="Z109" s="7">
        <f t="shared" si="67"/>
        <v>0</v>
      </c>
      <c r="AA109" s="7">
        <f t="shared" si="104"/>
        <v>0</v>
      </c>
      <c r="AB109" s="68"/>
      <c r="AC109" s="71" t="str">
        <f t="shared" si="78"/>
        <v/>
      </c>
      <c r="AD109" s="68" t="str">
        <f t="shared" si="79"/>
        <v/>
      </c>
      <c r="AE109" s="68"/>
      <c r="AF109" s="72" t="str">
        <f t="shared" si="69"/>
        <v/>
      </c>
      <c r="AG109" s="59" t="str">
        <f t="shared" si="80"/>
        <v/>
      </c>
      <c r="AH109" s="73" t="str">
        <f t="shared" si="81"/>
        <v/>
      </c>
      <c r="AI109" s="61" t="str">
        <f t="shared" si="70"/>
        <v/>
      </c>
      <c r="AJ109" s="62" t="str">
        <f t="shared" si="82"/>
        <v/>
      </c>
      <c r="AK109" s="73" t="str">
        <f t="shared" si="71"/>
        <v/>
      </c>
      <c r="AL109" s="61" t="str">
        <f t="shared" si="72"/>
        <v/>
      </c>
      <c r="AM109" s="63" t="str">
        <f t="shared" si="83"/>
        <v/>
      </c>
      <c r="AN109" s="73" t="str">
        <f t="shared" si="84"/>
        <v/>
      </c>
      <c r="AO109" s="61">
        <f t="shared" si="73"/>
        <v>0</v>
      </c>
      <c r="AP109" s="62" t="str">
        <f t="shared" si="85"/>
        <v/>
      </c>
      <c r="AQ109" s="61" t="str">
        <f t="shared" si="86"/>
        <v/>
      </c>
      <c r="AR109" s="59" t="str">
        <f t="shared" si="87"/>
        <v/>
      </c>
      <c r="AS109" s="72" t="str">
        <f t="shared" si="88"/>
        <v/>
      </c>
      <c r="AT109" s="74" t="str">
        <f t="shared" si="89"/>
        <v/>
      </c>
      <c r="AU109" s="74" t="str">
        <f t="shared" si="90"/>
        <v/>
      </c>
      <c r="AV109" s="74" t="str">
        <f t="shared" si="74"/>
        <v/>
      </c>
      <c r="AW109" s="74" t="str">
        <f t="shared" si="91"/>
        <v/>
      </c>
      <c r="AX109" s="74" t="str">
        <f t="shared" si="92"/>
        <v/>
      </c>
      <c r="AY109" s="85" t="str">
        <f t="shared" si="93"/>
        <v/>
      </c>
      <c r="BE109" s="65"/>
    </row>
    <row r="110" spans="2:57" x14ac:dyDescent="0.25">
      <c r="B110" s="68">
        <f t="shared" ref="B110:D110" si="119">B109</f>
        <v>500000</v>
      </c>
      <c r="C110" s="68">
        <f t="shared" si="119"/>
        <v>40000</v>
      </c>
      <c r="D110" s="68">
        <f t="shared" si="119"/>
        <v>100000</v>
      </c>
      <c r="E110" s="68"/>
      <c r="F110" s="68">
        <f t="shared" si="97"/>
        <v>0</v>
      </c>
      <c r="G110" s="68">
        <f t="shared" si="76"/>
        <v>0</v>
      </c>
      <c r="H110" s="68" t="str">
        <f t="shared" si="54"/>
        <v/>
      </c>
      <c r="I110" s="68"/>
      <c r="J110" s="68">
        <f t="shared" si="55"/>
        <v>100000</v>
      </c>
      <c r="K110" s="69">
        <f t="shared" si="56"/>
        <v>20000</v>
      </c>
      <c r="L110" s="68">
        <f t="shared" si="77"/>
        <v>580000</v>
      </c>
      <c r="M110" s="68"/>
      <c r="N110" s="68">
        <f t="shared" si="57"/>
        <v>48000</v>
      </c>
      <c r="O110" s="68">
        <f t="shared" si="58"/>
        <v>0</v>
      </c>
      <c r="P110" s="69">
        <f t="shared" si="100"/>
        <v>0</v>
      </c>
      <c r="Q110" s="7">
        <f t="shared" si="101"/>
        <v>0</v>
      </c>
      <c r="R110" s="7">
        <f t="shared" si="61"/>
        <v>0</v>
      </c>
      <c r="S110" s="7">
        <f t="shared" si="62"/>
        <v>0.2</v>
      </c>
      <c r="T110" s="68"/>
      <c r="U110" s="68">
        <f t="shared" si="63"/>
        <v>0</v>
      </c>
      <c r="V110" s="68">
        <f t="shared" si="102"/>
        <v>0</v>
      </c>
      <c r="W110" s="68"/>
      <c r="X110" s="68">
        <f t="shared" si="65"/>
        <v>0</v>
      </c>
      <c r="Y110" s="69">
        <f t="shared" si="103"/>
        <v>0</v>
      </c>
      <c r="Z110" s="7">
        <f t="shared" si="67"/>
        <v>0</v>
      </c>
      <c r="AA110" s="7">
        <f t="shared" si="104"/>
        <v>0</v>
      </c>
      <c r="AB110" s="68"/>
      <c r="AC110" s="71" t="str">
        <f t="shared" si="78"/>
        <v/>
      </c>
      <c r="AD110" s="68" t="str">
        <f t="shared" si="79"/>
        <v/>
      </c>
      <c r="AE110" s="68"/>
      <c r="AF110" s="72" t="str">
        <f t="shared" si="69"/>
        <v/>
      </c>
      <c r="AG110" s="59" t="str">
        <f t="shared" si="80"/>
        <v/>
      </c>
      <c r="AH110" s="73" t="str">
        <f t="shared" si="81"/>
        <v/>
      </c>
      <c r="AI110" s="61" t="str">
        <f t="shared" si="70"/>
        <v/>
      </c>
      <c r="AJ110" s="62" t="str">
        <f t="shared" si="82"/>
        <v/>
      </c>
      <c r="AK110" s="73" t="str">
        <f t="shared" si="71"/>
        <v/>
      </c>
      <c r="AL110" s="61" t="str">
        <f t="shared" si="72"/>
        <v/>
      </c>
      <c r="AM110" s="63" t="str">
        <f t="shared" si="83"/>
        <v/>
      </c>
      <c r="AN110" s="73" t="str">
        <f t="shared" si="84"/>
        <v/>
      </c>
      <c r="AO110" s="61">
        <f t="shared" si="73"/>
        <v>0</v>
      </c>
      <c r="AP110" s="62" t="str">
        <f t="shared" si="85"/>
        <v/>
      </c>
      <c r="AQ110" s="61" t="str">
        <f t="shared" si="86"/>
        <v/>
      </c>
      <c r="AR110" s="59" t="str">
        <f t="shared" si="87"/>
        <v/>
      </c>
      <c r="AS110" s="72" t="str">
        <f t="shared" si="88"/>
        <v/>
      </c>
      <c r="AT110" s="74" t="str">
        <f t="shared" si="89"/>
        <v/>
      </c>
      <c r="AU110" s="74" t="str">
        <f t="shared" si="90"/>
        <v/>
      </c>
      <c r="AV110" s="74" t="str">
        <f t="shared" si="74"/>
        <v/>
      </c>
      <c r="AW110" s="74" t="str">
        <f t="shared" si="91"/>
        <v/>
      </c>
      <c r="AX110" s="74" t="str">
        <f t="shared" si="92"/>
        <v/>
      </c>
      <c r="AY110" s="85" t="str">
        <f t="shared" si="93"/>
        <v/>
      </c>
      <c r="BE110" s="65"/>
    </row>
    <row r="111" spans="2:57" x14ac:dyDescent="0.25">
      <c r="B111" s="68">
        <f t="shared" ref="B111:D111" si="120">B110</f>
        <v>500000</v>
      </c>
      <c r="C111" s="68">
        <f t="shared" si="120"/>
        <v>40000</v>
      </c>
      <c r="D111" s="68">
        <f t="shared" si="120"/>
        <v>100000</v>
      </c>
      <c r="E111" s="68"/>
      <c r="F111" s="68">
        <f t="shared" si="97"/>
        <v>0</v>
      </c>
      <c r="G111" s="68">
        <f t="shared" si="76"/>
        <v>0</v>
      </c>
      <c r="H111" s="68" t="str">
        <f t="shared" si="54"/>
        <v/>
      </c>
      <c r="I111" s="68"/>
      <c r="J111" s="68">
        <f t="shared" si="55"/>
        <v>100000</v>
      </c>
      <c r="K111" s="69">
        <f t="shared" si="56"/>
        <v>20000</v>
      </c>
      <c r="L111" s="68">
        <f t="shared" si="77"/>
        <v>580000</v>
      </c>
      <c r="M111" s="68"/>
      <c r="N111" s="68">
        <f t="shared" si="57"/>
        <v>48000</v>
      </c>
      <c r="O111" s="68">
        <f t="shared" si="58"/>
        <v>0</v>
      </c>
      <c r="P111" s="69">
        <f t="shared" si="100"/>
        <v>0</v>
      </c>
      <c r="Q111" s="7">
        <f t="shared" si="101"/>
        <v>0</v>
      </c>
      <c r="R111" s="7">
        <f t="shared" si="61"/>
        <v>0</v>
      </c>
      <c r="S111" s="7">
        <f t="shared" si="62"/>
        <v>0.2</v>
      </c>
      <c r="T111" s="68"/>
      <c r="U111" s="68">
        <f t="shared" si="63"/>
        <v>0</v>
      </c>
      <c r="V111" s="68">
        <f t="shared" si="102"/>
        <v>0</v>
      </c>
      <c r="W111" s="68"/>
      <c r="X111" s="68">
        <f t="shared" si="65"/>
        <v>0</v>
      </c>
      <c r="Y111" s="69">
        <f t="shared" si="103"/>
        <v>0</v>
      </c>
      <c r="Z111" s="7">
        <f t="shared" si="67"/>
        <v>0</v>
      </c>
      <c r="AA111" s="7">
        <f t="shared" si="104"/>
        <v>0</v>
      </c>
      <c r="AB111" s="68"/>
      <c r="AC111" s="71" t="str">
        <f t="shared" si="78"/>
        <v/>
      </c>
      <c r="AD111" s="68" t="str">
        <f t="shared" si="79"/>
        <v/>
      </c>
      <c r="AE111" s="68"/>
      <c r="AF111" s="72" t="str">
        <f t="shared" si="69"/>
        <v/>
      </c>
      <c r="AG111" s="59" t="str">
        <f t="shared" si="80"/>
        <v/>
      </c>
      <c r="AH111" s="73" t="str">
        <f t="shared" si="81"/>
        <v/>
      </c>
      <c r="AI111" s="61" t="str">
        <f t="shared" si="70"/>
        <v/>
      </c>
      <c r="AJ111" s="62" t="str">
        <f t="shared" si="82"/>
        <v/>
      </c>
      <c r="AK111" s="73" t="str">
        <f t="shared" si="71"/>
        <v/>
      </c>
      <c r="AL111" s="61" t="str">
        <f t="shared" si="72"/>
        <v/>
      </c>
      <c r="AM111" s="63" t="str">
        <f t="shared" si="83"/>
        <v/>
      </c>
      <c r="AN111" s="73" t="str">
        <f t="shared" si="84"/>
        <v/>
      </c>
      <c r="AO111" s="61">
        <f t="shared" si="73"/>
        <v>0</v>
      </c>
      <c r="AP111" s="62" t="str">
        <f t="shared" si="85"/>
        <v/>
      </c>
      <c r="AQ111" s="61" t="str">
        <f t="shared" si="86"/>
        <v/>
      </c>
      <c r="AR111" s="59" t="str">
        <f t="shared" si="87"/>
        <v/>
      </c>
      <c r="AS111" s="72" t="str">
        <f t="shared" si="88"/>
        <v/>
      </c>
      <c r="AT111" s="74" t="str">
        <f t="shared" si="89"/>
        <v/>
      </c>
      <c r="AU111" s="74" t="str">
        <f t="shared" si="90"/>
        <v/>
      </c>
      <c r="AV111" s="74" t="str">
        <f t="shared" si="74"/>
        <v/>
      </c>
      <c r="AW111" s="74" t="str">
        <f t="shared" si="91"/>
        <v/>
      </c>
      <c r="AX111" s="74" t="str">
        <f t="shared" si="92"/>
        <v/>
      </c>
      <c r="AY111" s="85" t="str">
        <f t="shared" si="93"/>
        <v/>
      </c>
      <c r="BE111" s="65"/>
    </row>
    <row r="112" spans="2:57" x14ac:dyDescent="0.25">
      <c r="B112" s="68">
        <f t="shared" ref="B112:D112" si="121">B111</f>
        <v>500000</v>
      </c>
      <c r="C112" s="68">
        <f t="shared" si="121"/>
        <v>40000</v>
      </c>
      <c r="D112" s="68">
        <f t="shared" si="121"/>
        <v>100000</v>
      </c>
      <c r="E112" s="68"/>
      <c r="F112" s="68">
        <f t="shared" si="97"/>
        <v>0</v>
      </c>
      <c r="G112" s="68">
        <f t="shared" si="76"/>
        <v>0</v>
      </c>
      <c r="H112" s="68" t="str">
        <f t="shared" si="54"/>
        <v/>
      </c>
      <c r="I112" s="68"/>
      <c r="J112" s="68">
        <f t="shared" si="55"/>
        <v>100000</v>
      </c>
      <c r="K112" s="69">
        <f t="shared" si="56"/>
        <v>20000</v>
      </c>
      <c r="L112" s="68">
        <f t="shared" si="77"/>
        <v>580000</v>
      </c>
      <c r="M112" s="68"/>
      <c r="N112" s="68">
        <f t="shared" si="57"/>
        <v>48000</v>
      </c>
      <c r="O112" s="68">
        <f t="shared" si="58"/>
        <v>0</v>
      </c>
      <c r="P112" s="69">
        <f t="shared" si="100"/>
        <v>0</v>
      </c>
      <c r="Q112" s="7">
        <f t="shared" si="101"/>
        <v>0</v>
      </c>
      <c r="R112" s="7">
        <f t="shared" si="61"/>
        <v>0</v>
      </c>
      <c r="S112" s="7">
        <f t="shared" si="62"/>
        <v>0.2</v>
      </c>
      <c r="T112" s="68"/>
      <c r="U112" s="68">
        <f t="shared" si="63"/>
        <v>0</v>
      </c>
      <c r="V112" s="68">
        <f t="shared" si="102"/>
        <v>0</v>
      </c>
      <c r="W112" s="68"/>
      <c r="X112" s="68">
        <f t="shared" si="65"/>
        <v>0</v>
      </c>
      <c r="Y112" s="69">
        <f t="shared" si="103"/>
        <v>0</v>
      </c>
      <c r="Z112" s="7">
        <f t="shared" si="67"/>
        <v>0</v>
      </c>
      <c r="AA112" s="7">
        <f t="shared" si="104"/>
        <v>0</v>
      </c>
      <c r="AB112" s="68"/>
      <c r="AC112" s="71" t="str">
        <f t="shared" si="78"/>
        <v/>
      </c>
      <c r="AD112" s="68" t="str">
        <f t="shared" si="79"/>
        <v/>
      </c>
      <c r="AE112" s="68"/>
      <c r="AF112" s="72" t="str">
        <f t="shared" si="69"/>
        <v/>
      </c>
      <c r="AG112" s="59" t="str">
        <f t="shared" si="80"/>
        <v/>
      </c>
      <c r="AH112" s="73" t="str">
        <f t="shared" si="81"/>
        <v/>
      </c>
      <c r="AI112" s="61" t="str">
        <f t="shared" si="70"/>
        <v/>
      </c>
      <c r="AJ112" s="62" t="str">
        <f t="shared" si="82"/>
        <v/>
      </c>
      <c r="AK112" s="73" t="str">
        <f t="shared" si="71"/>
        <v/>
      </c>
      <c r="AL112" s="61" t="str">
        <f t="shared" si="72"/>
        <v/>
      </c>
      <c r="AM112" s="63" t="str">
        <f t="shared" si="83"/>
        <v/>
      </c>
      <c r="AN112" s="73" t="str">
        <f t="shared" si="84"/>
        <v/>
      </c>
      <c r="AO112" s="61">
        <f t="shared" si="73"/>
        <v>0</v>
      </c>
      <c r="AP112" s="62" t="str">
        <f t="shared" si="85"/>
        <v/>
      </c>
      <c r="AQ112" s="61" t="str">
        <f t="shared" si="86"/>
        <v/>
      </c>
      <c r="AR112" s="59" t="str">
        <f t="shared" si="87"/>
        <v/>
      </c>
      <c r="AS112" s="72" t="str">
        <f t="shared" si="88"/>
        <v/>
      </c>
      <c r="AT112" s="74" t="str">
        <f t="shared" si="89"/>
        <v/>
      </c>
      <c r="AU112" s="74" t="str">
        <f t="shared" si="90"/>
        <v/>
      </c>
      <c r="AV112" s="74" t="str">
        <f t="shared" si="74"/>
        <v/>
      </c>
      <c r="AW112" s="74" t="str">
        <f t="shared" si="91"/>
        <v/>
      </c>
      <c r="AX112" s="74" t="str">
        <f t="shared" si="92"/>
        <v/>
      </c>
      <c r="AY112" s="85" t="str">
        <f t="shared" si="93"/>
        <v/>
      </c>
      <c r="BE112" s="65"/>
    </row>
    <row r="113" spans="2:57" x14ac:dyDescent="0.25">
      <c r="B113" s="68">
        <f t="shared" ref="B113:D113" si="122">B112</f>
        <v>500000</v>
      </c>
      <c r="C113" s="68">
        <f t="shared" si="122"/>
        <v>40000</v>
      </c>
      <c r="D113" s="68">
        <f t="shared" si="122"/>
        <v>100000</v>
      </c>
      <c r="E113" s="68"/>
      <c r="F113" s="68">
        <f t="shared" si="97"/>
        <v>0</v>
      </c>
      <c r="G113" s="68">
        <f t="shared" si="76"/>
        <v>0</v>
      </c>
      <c r="H113" s="68" t="str">
        <f t="shared" si="54"/>
        <v/>
      </c>
      <c r="I113" s="68"/>
      <c r="J113" s="68">
        <f t="shared" si="55"/>
        <v>100000</v>
      </c>
      <c r="K113" s="69">
        <f t="shared" si="56"/>
        <v>20000</v>
      </c>
      <c r="L113" s="68">
        <f t="shared" si="77"/>
        <v>580000</v>
      </c>
      <c r="M113" s="68"/>
      <c r="N113" s="68">
        <f t="shared" si="57"/>
        <v>48000</v>
      </c>
      <c r="O113" s="68">
        <f t="shared" si="58"/>
        <v>0</v>
      </c>
      <c r="P113" s="69">
        <f t="shared" si="100"/>
        <v>0</v>
      </c>
      <c r="Q113" s="7">
        <f t="shared" si="101"/>
        <v>0</v>
      </c>
      <c r="R113" s="7">
        <f t="shared" si="61"/>
        <v>0</v>
      </c>
      <c r="S113" s="7">
        <f t="shared" si="62"/>
        <v>0.2</v>
      </c>
      <c r="T113" s="68"/>
      <c r="U113" s="68">
        <f t="shared" si="63"/>
        <v>0</v>
      </c>
      <c r="V113" s="68">
        <f t="shared" si="102"/>
        <v>0</v>
      </c>
      <c r="W113" s="68"/>
      <c r="X113" s="68">
        <f t="shared" si="65"/>
        <v>0</v>
      </c>
      <c r="Y113" s="69">
        <f t="shared" si="103"/>
        <v>0</v>
      </c>
      <c r="Z113" s="7">
        <f t="shared" si="67"/>
        <v>0</v>
      </c>
      <c r="AA113" s="7">
        <f t="shared" si="104"/>
        <v>0</v>
      </c>
      <c r="AB113" s="68"/>
      <c r="AC113" s="71" t="str">
        <f t="shared" si="78"/>
        <v/>
      </c>
      <c r="AD113" s="68" t="str">
        <f t="shared" si="79"/>
        <v/>
      </c>
      <c r="AE113" s="68"/>
      <c r="AF113" s="72" t="str">
        <f t="shared" si="69"/>
        <v/>
      </c>
      <c r="AG113" s="59" t="str">
        <f t="shared" si="80"/>
        <v/>
      </c>
      <c r="AH113" s="73" t="str">
        <f t="shared" si="81"/>
        <v/>
      </c>
      <c r="AI113" s="61" t="str">
        <f t="shared" si="70"/>
        <v/>
      </c>
      <c r="AJ113" s="62" t="str">
        <f t="shared" si="82"/>
        <v/>
      </c>
      <c r="AK113" s="73" t="str">
        <f t="shared" si="71"/>
        <v/>
      </c>
      <c r="AL113" s="61" t="str">
        <f t="shared" si="72"/>
        <v/>
      </c>
      <c r="AM113" s="63" t="str">
        <f t="shared" si="83"/>
        <v/>
      </c>
      <c r="AN113" s="73" t="str">
        <f t="shared" si="84"/>
        <v/>
      </c>
      <c r="AO113" s="61">
        <f t="shared" si="73"/>
        <v>0</v>
      </c>
      <c r="AP113" s="62" t="str">
        <f t="shared" si="85"/>
        <v/>
      </c>
      <c r="AQ113" s="61" t="str">
        <f t="shared" si="86"/>
        <v/>
      </c>
      <c r="AR113" s="59" t="str">
        <f t="shared" si="87"/>
        <v/>
      </c>
      <c r="AS113" s="72" t="str">
        <f t="shared" si="88"/>
        <v/>
      </c>
      <c r="AT113" s="74" t="str">
        <f t="shared" si="89"/>
        <v/>
      </c>
      <c r="AU113" s="74" t="str">
        <f t="shared" si="90"/>
        <v/>
      </c>
      <c r="AV113" s="74" t="str">
        <f t="shared" si="74"/>
        <v/>
      </c>
      <c r="AW113" s="74" t="str">
        <f t="shared" si="91"/>
        <v/>
      </c>
      <c r="AX113" s="74" t="str">
        <f t="shared" si="92"/>
        <v/>
      </c>
      <c r="AY113" s="85" t="str">
        <f t="shared" si="93"/>
        <v/>
      </c>
      <c r="BE113" s="65"/>
    </row>
    <row r="114" spans="2:57" x14ac:dyDescent="0.25">
      <c r="B114" s="68">
        <f t="shared" ref="B114:D114" si="123">B113</f>
        <v>500000</v>
      </c>
      <c r="C114" s="68">
        <f t="shared" si="123"/>
        <v>40000</v>
      </c>
      <c r="D114" s="68">
        <f t="shared" si="123"/>
        <v>100000</v>
      </c>
      <c r="E114" s="68"/>
      <c r="F114" s="68">
        <f t="shared" si="97"/>
        <v>0</v>
      </c>
      <c r="G114" s="68">
        <f t="shared" si="76"/>
        <v>0</v>
      </c>
      <c r="H114" s="68" t="str">
        <f t="shared" si="54"/>
        <v/>
      </c>
      <c r="I114" s="68"/>
      <c r="J114" s="68">
        <f t="shared" si="55"/>
        <v>100000</v>
      </c>
      <c r="K114" s="69">
        <f t="shared" si="56"/>
        <v>20000</v>
      </c>
      <c r="L114" s="68">
        <f t="shared" si="77"/>
        <v>580000</v>
      </c>
      <c r="M114" s="68"/>
      <c r="N114" s="68">
        <f t="shared" si="57"/>
        <v>48000</v>
      </c>
      <c r="O114" s="68">
        <f t="shared" si="58"/>
        <v>0</v>
      </c>
      <c r="P114" s="69">
        <f t="shared" si="100"/>
        <v>0</v>
      </c>
      <c r="Q114" s="7">
        <f t="shared" si="101"/>
        <v>0</v>
      </c>
      <c r="R114" s="7">
        <f t="shared" si="61"/>
        <v>0</v>
      </c>
      <c r="S114" s="7">
        <f t="shared" si="62"/>
        <v>0.2</v>
      </c>
      <c r="T114" s="68"/>
      <c r="U114" s="68">
        <f t="shared" si="63"/>
        <v>0</v>
      </c>
      <c r="V114" s="68">
        <f t="shared" si="102"/>
        <v>0</v>
      </c>
      <c r="W114" s="68"/>
      <c r="X114" s="68">
        <f t="shared" si="65"/>
        <v>0</v>
      </c>
      <c r="Y114" s="69">
        <f t="shared" si="103"/>
        <v>0</v>
      </c>
      <c r="Z114" s="7">
        <f t="shared" si="67"/>
        <v>0</v>
      </c>
      <c r="AA114" s="7">
        <f t="shared" si="104"/>
        <v>0</v>
      </c>
      <c r="AB114" s="68"/>
      <c r="AC114" s="71" t="str">
        <f t="shared" si="78"/>
        <v/>
      </c>
      <c r="AD114" s="68" t="str">
        <f t="shared" si="79"/>
        <v/>
      </c>
      <c r="AE114" s="68"/>
      <c r="AF114" s="72" t="str">
        <f t="shared" si="69"/>
        <v/>
      </c>
      <c r="AG114" s="59" t="str">
        <f t="shared" si="80"/>
        <v/>
      </c>
      <c r="AH114" s="73" t="str">
        <f t="shared" si="81"/>
        <v/>
      </c>
      <c r="AI114" s="61" t="str">
        <f t="shared" si="70"/>
        <v/>
      </c>
      <c r="AJ114" s="62" t="str">
        <f t="shared" si="82"/>
        <v/>
      </c>
      <c r="AK114" s="73" t="str">
        <f t="shared" si="71"/>
        <v/>
      </c>
      <c r="AL114" s="61" t="str">
        <f t="shared" si="72"/>
        <v/>
      </c>
      <c r="AM114" s="63" t="str">
        <f t="shared" si="83"/>
        <v/>
      </c>
      <c r="AN114" s="73" t="str">
        <f t="shared" si="84"/>
        <v/>
      </c>
      <c r="AO114" s="61">
        <f t="shared" si="73"/>
        <v>0</v>
      </c>
      <c r="AP114" s="62" t="str">
        <f t="shared" si="85"/>
        <v/>
      </c>
      <c r="AQ114" s="61" t="str">
        <f t="shared" si="86"/>
        <v/>
      </c>
      <c r="AR114" s="59" t="str">
        <f t="shared" si="87"/>
        <v/>
      </c>
      <c r="AS114" s="72" t="str">
        <f t="shared" si="88"/>
        <v/>
      </c>
      <c r="AT114" s="74" t="str">
        <f t="shared" si="89"/>
        <v/>
      </c>
      <c r="AU114" s="74" t="str">
        <f t="shared" si="90"/>
        <v/>
      </c>
      <c r="AV114" s="74" t="str">
        <f t="shared" si="74"/>
        <v/>
      </c>
      <c r="AW114" s="74" t="str">
        <f t="shared" si="91"/>
        <v/>
      </c>
      <c r="AX114" s="74" t="str">
        <f t="shared" si="92"/>
        <v/>
      </c>
      <c r="AY114" s="85" t="str">
        <f t="shared" si="93"/>
        <v/>
      </c>
      <c r="BE114" s="65"/>
    </row>
    <row r="115" spans="2:57" x14ac:dyDescent="0.25">
      <c r="B115" s="68">
        <f t="shared" ref="B115:D115" si="124">B114</f>
        <v>500000</v>
      </c>
      <c r="C115" s="68">
        <f t="shared" si="124"/>
        <v>40000</v>
      </c>
      <c r="D115" s="68">
        <f t="shared" si="124"/>
        <v>100000</v>
      </c>
      <c r="E115" s="68"/>
      <c r="F115" s="68">
        <f t="shared" si="97"/>
        <v>0</v>
      </c>
      <c r="G115" s="68">
        <f t="shared" si="76"/>
        <v>0</v>
      </c>
      <c r="H115" s="68" t="str">
        <f t="shared" si="54"/>
        <v/>
      </c>
      <c r="I115" s="68"/>
      <c r="J115" s="68">
        <f t="shared" si="55"/>
        <v>100000</v>
      </c>
      <c r="K115" s="69">
        <f t="shared" si="56"/>
        <v>20000</v>
      </c>
      <c r="L115" s="68">
        <f t="shared" si="77"/>
        <v>580000</v>
      </c>
      <c r="M115" s="68"/>
      <c r="N115" s="68">
        <f t="shared" si="57"/>
        <v>48000</v>
      </c>
      <c r="O115" s="68">
        <f t="shared" si="58"/>
        <v>0</v>
      </c>
      <c r="P115" s="69">
        <f t="shared" si="100"/>
        <v>0</v>
      </c>
      <c r="Q115" s="7">
        <f t="shared" si="101"/>
        <v>0</v>
      </c>
      <c r="R115" s="7">
        <f t="shared" si="61"/>
        <v>0</v>
      </c>
      <c r="S115" s="7">
        <f t="shared" si="62"/>
        <v>0.2</v>
      </c>
      <c r="T115" s="68"/>
      <c r="U115" s="68">
        <f t="shared" si="63"/>
        <v>0</v>
      </c>
      <c r="V115" s="68">
        <f t="shared" si="102"/>
        <v>0</v>
      </c>
      <c r="W115" s="68"/>
      <c r="X115" s="68">
        <f t="shared" si="65"/>
        <v>0</v>
      </c>
      <c r="Y115" s="69">
        <f t="shared" si="103"/>
        <v>0</v>
      </c>
      <c r="Z115" s="7">
        <f t="shared" si="67"/>
        <v>0</v>
      </c>
      <c r="AA115" s="7">
        <f t="shared" si="104"/>
        <v>0</v>
      </c>
      <c r="AB115" s="68"/>
      <c r="AC115" s="71" t="str">
        <f t="shared" si="78"/>
        <v/>
      </c>
      <c r="AD115" s="68" t="str">
        <f t="shared" si="79"/>
        <v/>
      </c>
      <c r="AE115" s="68"/>
      <c r="AF115" s="72" t="str">
        <f t="shared" si="69"/>
        <v/>
      </c>
      <c r="AG115" s="59" t="str">
        <f t="shared" si="80"/>
        <v/>
      </c>
      <c r="AH115" s="73" t="str">
        <f t="shared" si="81"/>
        <v/>
      </c>
      <c r="AI115" s="61" t="str">
        <f t="shared" si="70"/>
        <v/>
      </c>
      <c r="AJ115" s="62" t="str">
        <f t="shared" si="82"/>
        <v/>
      </c>
      <c r="AK115" s="73" t="str">
        <f t="shared" si="71"/>
        <v/>
      </c>
      <c r="AL115" s="61" t="str">
        <f t="shared" si="72"/>
        <v/>
      </c>
      <c r="AM115" s="63" t="str">
        <f t="shared" si="83"/>
        <v/>
      </c>
      <c r="AN115" s="73" t="str">
        <f t="shared" si="84"/>
        <v/>
      </c>
      <c r="AO115" s="61">
        <f t="shared" si="73"/>
        <v>0</v>
      </c>
      <c r="AP115" s="62" t="str">
        <f t="shared" si="85"/>
        <v/>
      </c>
      <c r="AQ115" s="61" t="str">
        <f t="shared" si="86"/>
        <v/>
      </c>
      <c r="AR115" s="59" t="str">
        <f t="shared" si="87"/>
        <v/>
      </c>
      <c r="AS115" s="72" t="str">
        <f t="shared" si="88"/>
        <v/>
      </c>
      <c r="AT115" s="74" t="str">
        <f t="shared" si="89"/>
        <v/>
      </c>
      <c r="AU115" s="74" t="str">
        <f t="shared" si="90"/>
        <v/>
      </c>
      <c r="AV115" s="74" t="str">
        <f t="shared" si="74"/>
        <v/>
      </c>
      <c r="AW115" s="74" t="str">
        <f t="shared" si="91"/>
        <v/>
      </c>
      <c r="AX115" s="74" t="str">
        <f t="shared" si="92"/>
        <v/>
      </c>
      <c r="AY115" s="85" t="str">
        <f t="shared" si="93"/>
        <v/>
      </c>
      <c r="BE115" s="65"/>
    </row>
    <row r="116" spans="2:57" x14ac:dyDescent="0.25">
      <c r="B116" s="68">
        <f t="shared" ref="B116:D116" si="125">B115</f>
        <v>500000</v>
      </c>
      <c r="C116" s="68">
        <f t="shared" si="125"/>
        <v>40000</v>
      </c>
      <c r="D116" s="68">
        <f t="shared" si="125"/>
        <v>100000</v>
      </c>
      <c r="E116" s="68"/>
      <c r="F116" s="68">
        <f t="shared" si="97"/>
        <v>0</v>
      </c>
      <c r="G116" s="68">
        <f t="shared" si="76"/>
        <v>0</v>
      </c>
      <c r="H116" s="68" t="str">
        <f t="shared" si="54"/>
        <v/>
      </c>
      <c r="I116" s="68"/>
      <c r="J116" s="68">
        <f t="shared" si="55"/>
        <v>100000</v>
      </c>
      <c r="K116" s="69">
        <f t="shared" si="56"/>
        <v>20000</v>
      </c>
      <c r="L116" s="68">
        <f t="shared" si="77"/>
        <v>580000</v>
      </c>
      <c r="M116" s="68"/>
      <c r="N116" s="68">
        <f t="shared" si="57"/>
        <v>48000</v>
      </c>
      <c r="O116" s="68">
        <f t="shared" si="58"/>
        <v>0</v>
      </c>
      <c r="P116" s="69">
        <f t="shared" si="100"/>
        <v>0</v>
      </c>
      <c r="Q116" s="7">
        <f t="shared" si="101"/>
        <v>0</v>
      </c>
      <c r="R116" s="7">
        <f t="shared" si="61"/>
        <v>0</v>
      </c>
      <c r="S116" s="7">
        <f t="shared" si="62"/>
        <v>0.2</v>
      </c>
      <c r="T116" s="68"/>
      <c r="U116" s="68">
        <f t="shared" si="63"/>
        <v>0</v>
      </c>
      <c r="V116" s="68">
        <f t="shared" si="102"/>
        <v>0</v>
      </c>
      <c r="W116" s="68"/>
      <c r="X116" s="68">
        <f t="shared" si="65"/>
        <v>0</v>
      </c>
      <c r="Y116" s="69">
        <f t="shared" si="103"/>
        <v>0</v>
      </c>
      <c r="Z116" s="7">
        <f t="shared" si="67"/>
        <v>0</v>
      </c>
      <c r="AA116" s="7">
        <f t="shared" si="104"/>
        <v>0</v>
      </c>
      <c r="AB116" s="68"/>
      <c r="AC116" s="71" t="str">
        <f t="shared" si="78"/>
        <v/>
      </c>
      <c r="AD116" s="68" t="str">
        <f t="shared" si="79"/>
        <v/>
      </c>
      <c r="AE116" s="68"/>
      <c r="AF116" s="72" t="str">
        <f t="shared" si="69"/>
        <v/>
      </c>
      <c r="AG116" s="59" t="str">
        <f t="shared" si="80"/>
        <v/>
      </c>
      <c r="AH116" s="73" t="str">
        <f t="shared" si="81"/>
        <v/>
      </c>
      <c r="AI116" s="61" t="str">
        <f t="shared" si="70"/>
        <v/>
      </c>
      <c r="AJ116" s="62" t="str">
        <f t="shared" si="82"/>
        <v/>
      </c>
      <c r="AK116" s="73" t="str">
        <f t="shared" si="71"/>
        <v/>
      </c>
      <c r="AL116" s="61" t="str">
        <f t="shared" si="72"/>
        <v/>
      </c>
      <c r="AM116" s="63" t="str">
        <f t="shared" si="83"/>
        <v/>
      </c>
      <c r="AN116" s="73" t="str">
        <f t="shared" si="84"/>
        <v/>
      </c>
      <c r="AO116" s="61">
        <f t="shared" si="73"/>
        <v>0</v>
      </c>
      <c r="AP116" s="62" t="str">
        <f t="shared" si="85"/>
        <v/>
      </c>
      <c r="AQ116" s="61" t="str">
        <f t="shared" si="86"/>
        <v/>
      </c>
      <c r="AR116" s="59" t="str">
        <f t="shared" si="87"/>
        <v/>
      </c>
      <c r="AS116" s="72" t="str">
        <f t="shared" si="88"/>
        <v/>
      </c>
      <c r="AT116" s="74" t="str">
        <f t="shared" si="89"/>
        <v/>
      </c>
      <c r="AU116" s="74" t="str">
        <f t="shared" si="90"/>
        <v/>
      </c>
      <c r="AV116" s="74" t="str">
        <f t="shared" si="74"/>
        <v/>
      </c>
      <c r="AW116" s="74" t="str">
        <f t="shared" si="91"/>
        <v/>
      </c>
      <c r="AX116" s="74" t="str">
        <f t="shared" si="92"/>
        <v/>
      </c>
      <c r="AY116" s="85" t="str">
        <f t="shared" si="93"/>
        <v/>
      </c>
      <c r="BE116" s="65"/>
    </row>
    <row r="117" spans="2:57" x14ac:dyDescent="0.25">
      <c r="B117" s="68">
        <f t="shared" ref="B117:D117" si="126">B116</f>
        <v>500000</v>
      </c>
      <c r="C117" s="68">
        <f t="shared" si="126"/>
        <v>40000</v>
      </c>
      <c r="D117" s="68">
        <f t="shared" si="126"/>
        <v>100000</v>
      </c>
      <c r="E117" s="68"/>
      <c r="F117" s="68">
        <f t="shared" si="97"/>
        <v>0</v>
      </c>
      <c r="G117" s="68">
        <f t="shared" si="76"/>
        <v>0</v>
      </c>
      <c r="H117" s="68" t="str">
        <f t="shared" si="54"/>
        <v/>
      </c>
      <c r="I117" s="68"/>
      <c r="J117" s="68">
        <f t="shared" si="55"/>
        <v>100000</v>
      </c>
      <c r="K117" s="69">
        <f t="shared" si="56"/>
        <v>20000</v>
      </c>
      <c r="L117" s="68">
        <f t="shared" si="77"/>
        <v>580000</v>
      </c>
      <c r="M117" s="68"/>
      <c r="N117" s="68">
        <f t="shared" si="57"/>
        <v>48000</v>
      </c>
      <c r="O117" s="68">
        <f t="shared" si="58"/>
        <v>0</v>
      </c>
      <c r="P117" s="69">
        <f t="shared" si="100"/>
        <v>0</v>
      </c>
      <c r="Q117" s="7">
        <f t="shared" si="101"/>
        <v>0</v>
      </c>
      <c r="R117" s="7">
        <f t="shared" si="61"/>
        <v>0</v>
      </c>
      <c r="S117" s="7">
        <f t="shared" si="62"/>
        <v>0.2</v>
      </c>
      <c r="T117" s="68"/>
      <c r="U117" s="68">
        <f t="shared" si="63"/>
        <v>0</v>
      </c>
      <c r="V117" s="68">
        <f t="shared" si="102"/>
        <v>0</v>
      </c>
      <c r="W117" s="68"/>
      <c r="X117" s="68">
        <f t="shared" si="65"/>
        <v>0</v>
      </c>
      <c r="Y117" s="69">
        <f t="shared" si="103"/>
        <v>0</v>
      </c>
      <c r="Z117" s="7">
        <f t="shared" si="67"/>
        <v>0</v>
      </c>
      <c r="AA117" s="7">
        <f t="shared" si="104"/>
        <v>0</v>
      </c>
      <c r="AB117" s="68"/>
      <c r="AC117" s="71" t="str">
        <f t="shared" si="78"/>
        <v/>
      </c>
      <c r="AD117" s="68" t="str">
        <f t="shared" si="79"/>
        <v/>
      </c>
      <c r="AE117" s="68"/>
      <c r="AF117" s="72" t="str">
        <f t="shared" si="69"/>
        <v/>
      </c>
      <c r="AG117" s="59" t="str">
        <f t="shared" si="80"/>
        <v/>
      </c>
      <c r="AH117" s="73" t="str">
        <f t="shared" si="81"/>
        <v/>
      </c>
      <c r="AI117" s="61" t="str">
        <f t="shared" si="70"/>
        <v/>
      </c>
      <c r="AJ117" s="62" t="str">
        <f t="shared" si="82"/>
        <v/>
      </c>
      <c r="AK117" s="73" t="str">
        <f t="shared" si="71"/>
        <v/>
      </c>
      <c r="AL117" s="61" t="str">
        <f t="shared" si="72"/>
        <v/>
      </c>
      <c r="AM117" s="63" t="str">
        <f t="shared" si="83"/>
        <v/>
      </c>
      <c r="AN117" s="73" t="str">
        <f t="shared" si="84"/>
        <v/>
      </c>
      <c r="AO117" s="61">
        <f t="shared" si="73"/>
        <v>0</v>
      </c>
      <c r="AP117" s="62" t="str">
        <f t="shared" si="85"/>
        <v/>
      </c>
      <c r="AQ117" s="61" t="str">
        <f t="shared" si="86"/>
        <v/>
      </c>
      <c r="AR117" s="59" t="str">
        <f t="shared" si="87"/>
        <v/>
      </c>
      <c r="AS117" s="72" t="str">
        <f t="shared" si="88"/>
        <v/>
      </c>
      <c r="AT117" s="74" t="str">
        <f t="shared" si="89"/>
        <v/>
      </c>
      <c r="AU117" s="74" t="str">
        <f t="shared" si="90"/>
        <v/>
      </c>
      <c r="AV117" s="74" t="str">
        <f t="shared" si="74"/>
        <v/>
      </c>
      <c r="AW117" s="74" t="str">
        <f t="shared" si="91"/>
        <v/>
      </c>
      <c r="AX117" s="74" t="str">
        <f t="shared" si="92"/>
        <v/>
      </c>
      <c r="AY117" s="85" t="str">
        <f t="shared" si="93"/>
        <v/>
      </c>
      <c r="BE117" s="65"/>
    </row>
    <row r="118" spans="2:57" x14ac:dyDescent="0.25">
      <c r="B118" s="68">
        <f t="shared" ref="B118:D118" si="127">B117</f>
        <v>500000</v>
      </c>
      <c r="C118" s="68">
        <f t="shared" si="127"/>
        <v>40000</v>
      </c>
      <c r="D118" s="68">
        <f t="shared" si="127"/>
        <v>100000</v>
      </c>
      <c r="E118" s="68"/>
      <c r="F118" s="68">
        <f t="shared" si="97"/>
        <v>0</v>
      </c>
      <c r="G118" s="68">
        <f t="shared" si="76"/>
        <v>0</v>
      </c>
      <c r="H118" s="68" t="str">
        <f t="shared" si="54"/>
        <v/>
      </c>
      <c r="I118" s="68"/>
      <c r="J118" s="68">
        <f t="shared" si="55"/>
        <v>100000</v>
      </c>
      <c r="K118" s="69">
        <f t="shared" si="56"/>
        <v>20000</v>
      </c>
      <c r="L118" s="68">
        <f t="shared" si="77"/>
        <v>580000</v>
      </c>
      <c r="M118" s="68"/>
      <c r="N118" s="68">
        <f t="shared" si="57"/>
        <v>48000</v>
      </c>
      <c r="O118" s="68">
        <f t="shared" si="58"/>
        <v>0</v>
      </c>
      <c r="P118" s="69">
        <f t="shared" si="100"/>
        <v>0</v>
      </c>
      <c r="Q118" s="7">
        <f t="shared" si="101"/>
        <v>0</v>
      </c>
      <c r="R118" s="7">
        <f t="shared" si="61"/>
        <v>0</v>
      </c>
      <c r="S118" s="7">
        <f t="shared" si="62"/>
        <v>0.2</v>
      </c>
      <c r="T118" s="68"/>
      <c r="U118" s="68">
        <f t="shared" si="63"/>
        <v>0</v>
      </c>
      <c r="V118" s="68">
        <f t="shared" si="102"/>
        <v>0</v>
      </c>
      <c r="W118" s="68"/>
      <c r="X118" s="68">
        <f t="shared" si="65"/>
        <v>0</v>
      </c>
      <c r="Y118" s="69">
        <f t="shared" si="103"/>
        <v>0</v>
      </c>
      <c r="Z118" s="7">
        <f t="shared" si="67"/>
        <v>0</v>
      </c>
      <c r="AA118" s="7">
        <f t="shared" si="104"/>
        <v>0</v>
      </c>
      <c r="AB118" s="68"/>
      <c r="AC118" s="71" t="str">
        <f t="shared" si="78"/>
        <v/>
      </c>
      <c r="AD118" s="68" t="str">
        <f t="shared" si="79"/>
        <v/>
      </c>
      <c r="AE118" s="68"/>
      <c r="AF118" s="72" t="str">
        <f t="shared" si="69"/>
        <v/>
      </c>
      <c r="AG118" s="59" t="str">
        <f t="shared" si="80"/>
        <v/>
      </c>
      <c r="AH118" s="73" t="str">
        <f t="shared" si="81"/>
        <v/>
      </c>
      <c r="AI118" s="61" t="str">
        <f t="shared" si="70"/>
        <v/>
      </c>
      <c r="AJ118" s="62" t="str">
        <f t="shared" si="82"/>
        <v/>
      </c>
      <c r="AK118" s="73" t="str">
        <f t="shared" si="71"/>
        <v/>
      </c>
      <c r="AL118" s="61" t="str">
        <f t="shared" si="72"/>
        <v/>
      </c>
      <c r="AM118" s="63" t="str">
        <f t="shared" si="83"/>
        <v/>
      </c>
      <c r="AN118" s="73" t="str">
        <f t="shared" si="84"/>
        <v/>
      </c>
      <c r="AO118" s="61">
        <f t="shared" si="73"/>
        <v>0</v>
      </c>
      <c r="AP118" s="62" t="str">
        <f t="shared" si="85"/>
        <v/>
      </c>
      <c r="AQ118" s="61" t="str">
        <f t="shared" si="86"/>
        <v/>
      </c>
      <c r="AR118" s="59" t="str">
        <f t="shared" si="87"/>
        <v/>
      </c>
      <c r="AS118" s="72" t="str">
        <f t="shared" si="88"/>
        <v/>
      </c>
      <c r="AT118" s="74" t="str">
        <f t="shared" si="89"/>
        <v/>
      </c>
      <c r="AU118" s="74" t="str">
        <f t="shared" si="90"/>
        <v/>
      </c>
      <c r="AV118" s="74" t="str">
        <f t="shared" si="74"/>
        <v/>
      </c>
      <c r="AW118" s="74" t="str">
        <f t="shared" si="91"/>
        <v/>
      </c>
      <c r="AX118" s="74" t="str">
        <f t="shared" si="92"/>
        <v/>
      </c>
      <c r="AY118" s="85" t="str">
        <f t="shared" si="93"/>
        <v/>
      </c>
      <c r="BE118" s="65"/>
    </row>
    <row r="119" spans="2:57" x14ac:dyDescent="0.25">
      <c r="B119" s="68">
        <f t="shared" ref="B119:D119" si="128">B118</f>
        <v>500000</v>
      </c>
      <c r="C119" s="68">
        <f t="shared" si="128"/>
        <v>40000</v>
      </c>
      <c r="D119" s="68">
        <f t="shared" si="128"/>
        <v>100000</v>
      </c>
      <c r="E119" s="68"/>
      <c r="F119" s="68">
        <f t="shared" si="97"/>
        <v>0</v>
      </c>
      <c r="G119" s="68">
        <f t="shared" si="76"/>
        <v>0</v>
      </c>
      <c r="H119" s="68" t="str">
        <f t="shared" si="54"/>
        <v/>
      </c>
      <c r="I119" s="68"/>
      <c r="J119" s="68">
        <f t="shared" si="55"/>
        <v>100000</v>
      </c>
      <c r="K119" s="69">
        <f t="shared" si="56"/>
        <v>20000</v>
      </c>
      <c r="L119" s="68">
        <f t="shared" si="77"/>
        <v>580000</v>
      </c>
      <c r="M119" s="68"/>
      <c r="N119" s="68">
        <f t="shared" si="57"/>
        <v>48000</v>
      </c>
      <c r="O119" s="68">
        <f t="shared" si="58"/>
        <v>0</v>
      </c>
      <c r="P119" s="69">
        <f t="shared" si="100"/>
        <v>0</v>
      </c>
      <c r="Q119" s="7">
        <f t="shared" si="101"/>
        <v>0</v>
      </c>
      <c r="R119" s="7">
        <f t="shared" si="61"/>
        <v>0</v>
      </c>
      <c r="S119" s="7">
        <f t="shared" si="62"/>
        <v>0.2</v>
      </c>
      <c r="T119" s="68"/>
      <c r="U119" s="68">
        <f t="shared" si="63"/>
        <v>0</v>
      </c>
      <c r="V119" s="68">
        <f t="shared" si="102"/>
        <v>0</v>
      </c>
      <c r="W119" s="68"/>
      <c r="X119" s="68">
        <f t="shared" si="65"/>
        <v>0</v>
      </c>
      <c r="Y119" s="69">
        <f t="shared" si="103"/>
        <v>0</v>
      </c>
      <c r="Z119" s="7">
        <f t="shared" si="67"/>
        <v>0</v>
      </c>
      <c r="AA119" s="7">
        <f t="shared" si="104"/>
        <v>0</v>
      </c>
      <c r="AB119" s="68"/>
      <c r="AC119" s="71" t="str">
        <f t="shared" si="78"/>
        <v/>
      </c>
      <c r="AD119" s="68" t="str">
        <f t="shared" si="79"/>
        <v/>
      </c>
      <c r="AE119" s="68"/>
      <c r="AF119" s="72" t="str">
        <f t="shared" si="69"/>
        <v/>
      </c>
      <c r="AG119" s="59" t="str">
        <f t="shared" si="80"/>
        <v/>
      </c>
      <c r="AH119" s="73" t="str">
        <f t="shared" si="81"/>
        <v/>
      </c>
      <c r="AI119" s="61" t="str">
        <f t="shared" si="70"/>
        <v/>
      </c>
      <c r="AJ119" s="62" t="str">
        <f t="shared" si="82"/>
        <v/>
      </c>
      <c r="AK119" s="73" t="str">
        <f t="shared" si="71"/>
        <v/>
      </c>
      <c r="AL119" s="61" t="str">
        <f t="shared" si="72"/>
        <v/>
      </c>
      <c r="AM119" s="63" t="str">
        <f t="shared" si="83"/>
        <v/>
      </c>
      <c r="AN119" s="73" t="str">
        <f t="shared" si="84"/>
        <v/>
      </c>
      <c r="AO119" s="61">
        <f t="shared" si="73"/>
        <v>0</v>
      </c>
      <c r="AP119" s="62" t="str">
        <f t="shared" si="85"/>
        <v/>
      </c>
      <c r="AQ119" s="61" t="str">
        <f t="shared" si="86"/>
        <v/>
      </c>
      <c r="AR119" s="59" t="str">
        <f t="shared" si="87"/>
        <v/>
      </c>
      <c r="AS119" s="72" t="str">
        <f t="shared" si="88"/>
        <v/>
      </c>
      <c r="AT119" s="74" t="str">
        <f t="shared" si="89"/>
        <v/>
      </c>
      <c r="AU119" s="74" t="str">
        <f t="shared" si="90"/>
        <v/>
      </c>
      <c r="AV119" s="74" t="str">
        <f t="shared" si="74"/>
        <v/>
      </c>
      <c r="AW119" s="74" t="str">
        <f t="shared" si="91"/>
        <v/>
      </c>
      <c r="AX119" s="74" t="str">
        <f t="shared" si="92"/>
        <v/>
      </c>
      <c r="AY119" s="85" t="str">
        <f t="shared" si="93"/>
        <v/>
      </c>
      <c r="BE119" s="65"/>
    </row>
    <row r="120" spans="2:57" x14ac:dyDescent="0.25">
      <c r="B120" s="68">
        <f t="shared" ref="B120:D120" si="129">B119</f>
        <v>500000</v>
      </c>
      <c r="C120" s="68">
        <f t="shared" si="129"/>
        <v>40000</v>
      </c>
      <c r="D120" s="68">
        <f t="shared" si="129"/>
        <v>100000</v>
      </c>
      <c r="E120" s="68"/>
      <c r="F120" s="68">
        <f t="shared" si="97"/>
        <v>0</v>
      </c>
      <c r="G120" s="68">
        <f t="shared" si="76"/>
        <v>0</v>
      </c>
      <c r="H120" s="68" t="str">
        <f t="shared" si="54"/>
        <v/>
      </c>
      <c r="I120" s="68"/>
      <c r="J120" s="68">
        <f t="shared" si="55"/>
        <v>100000</v>
      </c>
      <c r="K120" s="69">
        <f t="shared" si="56"/>
        <v>20000</v>
      </c>
      <c r="L120" s="68">
        <f t="shared" si="77"/>
        <v>580000</v>
      </c>
      <c r="M120" s="68"/>
      <c r="N120" s="68">
        <f t="shared" si="57"/>
        <v>48000</v>
      </c>
      <c r="O120" s="68">
        <f t="shared" si="58"/>
        <v>0</v>
      </c>
      <c r="P120" s="69">
        <f t="shared" si="100"/>
        <v>0</v>
      </c>
      <c r="Q120" s="7">
        <f t="shared" si="101"/>
        <v>0</v>
      </c>
      <c r="R120" s="7">
        <f t="shared" si="61"/>
        <v>0</v>
      </c>
      <c r="S120" s="7">
        <f t="shared" si="62"/>
        <v>0.2</v>
      </c>
      <c r="T120" s="68"/>
      <c r="U120" s="68">
        <f t="shared" si="63"/>
        <v>0</v>
      </c>
      <c r="V120" s="68">
        <f t="shared" si="102"/>
        <v>0</v>
      </c>
      <c r="W120" s="68"/>
      <c r="X120" s="68">
        <f t="shared" si="65"/>
        <v>0</v>
      </c>
      <c r="Y120" s="69">
        <f t="shared" si="103"/>
        <v>0</v>
      </c>
      <c r="Z120" s="7">
        <f t="shared" si="67"/>
        <v>0</v>
      </c>
      <c r="AA120" s="7">
        <f t="shared" si="104"/>
        <v>0</v>
      </c>
      <c r="AB120" s="68"/>
      <c r="AC120" s="71" t="str">
        <f t="shared" si="78"/>
        <v/>
      </c>
      <c r="AD120" s="68" t="str">
        <f t="shared" si="79"/>
        <v/>
      </c>
      <c r="AE120" s="68"/>
      <c r="AF120" s="72" t="str">
        <f t="shared" si="69"/>
        <v/>
      </c>
      <c r="AG120" s="59" t="str">
        <f t="shared" si="80"/>
        <v/>
      </c>
      <c r="AH120" s="73" t="str">
        <f t="shared" si="81"/>
        <v/>
      </c>
      <c r="AI120" s="61" t="str">
        <f t="shared" si="70"/>
        <v/>
      </c>
      <c r="AJ120" s="62" t="str">
        <f t="shared" si="82"/>
        <v/>
      </c>
      <c r="AK120" s="73" t="str">
        <f t="shared" si="71"/>
        <v/>
      </c>
      <c r="AL120" s="61" t="str">
        <f t="shared" si="72"/>
        <v/>
      </c>
      <c r="AM120" s="63" t="str">
        <f t="shared" si="83"/>
        <v/>
      </c>
      <c r="AN120" s="73" t="str">
        <f t="shared" si="84"/>
        <v/>
      </c>
      <c r="AO120" s="61">
        <f t="shared" si="73"/>
        <v>0</v>
      </c>
      <c r="AP120" s="62" t="str">
        <f t="shared" si="85"/>
        <v/>
      </c>
      <c r="AQ120" s="61" t="str">
        <f t="shared" si="86"/>
        <v/>
      </c>
      <c r="AR120" s="59" t="str">
        <f t="shared" si="87"/>
        <v/>
      </c>
      <c r="AS120" s="72" t="str">
        <f t="shared" si="88"/>
        <v/>
      </c>
      <c r="AT120" s="74" t="str">
        <f t="shared" si="89"/>
        <v/>
      </c>
      <c r="AU120" s="74" t="str">
        <f t="shared" si="90"/>
        <v/>
      </c>
      <c r="AV120" s="74" t="str">
        <f t="shared" si="74"/>
        <v/>
      </c>
      <c r="AW120" s="74" t="str">
        <f t="shared" si="91"/>
        <v/>
      </c>
      <c r="AX120" s="74" t="str">
        <f t="shared" si="92"/>
        <v/>
      </c>
      <c r="AY120" s="85" t="str">
        <f t="shared" si="93"/>
        <v/>
      </c>
      <c r="BE120" s="65"/>
    </row>
    <row r="121" spans="2:57" x14ac:dyDescent="0.25">
      <c r="B121" s="68">
        <f t="shared" ref="B121:D121" si="130">B120</f>
        <v>500000</v>
      </c>
      <c r="C121" s="68">
        <f t="shared" si="130"/>
        <v>40000</v>
      </c>
      <c r="D121" s="68">
        <f t="shared" si="130"/>
        <v>100000</v>
      </c>
      <c r="E121" s="68"/>
      <c r="F121" s="68">
        <f t="shared" si="97"/>
        <v>0</v>
      </c>
      <c r="G121" s="68">
        <f t="shared" si="76"/>
        <v>0</v>
      </c>
      <c r="H121" s="68" t="str">
        <f t="shared" si="54"/>
        <v/>
      </c>
      <c r="I121" s="68"/>
      <c r="J121" s="68">
        <f t="shared" si="55"/>
        <v>100000</v>
      </c>
      <c r="K121" s="69">
        <f t="shared" si="56"/>
        <v>20000</v>
      </c>
      <c r="L121" s="68">
        <f t="shared" si="77"/>
        <v>580000</v>
      </c>
      <c r="M121" s="68"/>
      <c r="N121" s="68">
        <f t="shared" si="57"/>
        <v>48000</v>
      </c>
      <c r="O121" s="68">
        <f t="shared" si="58"/>
        <v>0</v>
      </c>
      <c r="P121" s="69">
        <f t="shared" si="100"/>
        <v>0</v>
      </c>
      <c r="Q121" s="7">
        <f t="shared" si="101"/>
        <v>0</v>
      </c>
      <c r="R121" s="7">
        <f t="shared" si="61"/>
        <v>0</v>
      </c>
      <c r="S121" s="7">
        <f t="shared" si="62"/>
        <v>0.2</v>
      </c>
      <c r="T121" s="68"/>
      <c r="U121" s="68">
        <f t="shared" si="63"/>
        <v>0</v>
      </c>
      <c r="V121" s="68">
        <f t="shared" si="102"/>
        <v>0</v>
      </c>
      <c r="W121" s="68"/>
      <c r="X121" s="68">
        <f t="shared" si="65"/>
        <v>0</v>
      </c>
      <c r="Y121" s="69">
        <f t="shared" si="103"/>
        <v>0</v>
      </c>
      <c r="Z121" s="7">
        <f t="shared" si="67"/>
        <v>0</v>
      </c>
      <c r="AA121" s="7">
        <f t="shared" si="104"/>
        <v>0</v>
      </c>
      <c r="AB121" s="68"/>
      <c r="AC121" s="71" t="str">
        <f t="shared" si="78"/>
        <v/>
      </c>
      <c r="AD121" s="68" t="str">
        <f t="shared" si="79"/>
        <v/>
      </c>
      <c r="AE121" s="68"/>
      <c r="AF121" s="72" t="str">
        <f t="shared" si="69"/>
        <v/>
      </c>
      <c r="AG121" s="59" t="str">
        <f t="shared" si="80"/>
        <v/>
      </c>
      <c r="AH121" s="73" t="str">
        <f t="shared" si="81"/>
        <v/>
      </c>
      <c r="AI121" s="61" t="str">
        <f t="shared" si="70"/>
        <v/>
      </c>
      <c r="AJ121" s="62" t="str">
        <f t="shared" si="82"/>
        <v/>
      </c>
      <c r="AK121" s="73" t="str">
        <f t="shared" si="71"/>
        <v/>
      </c>
      <c r="AL121" s="61" t="str">
        <f t="shared" si="72"/>
        <v/>
      </c>
      <c r="AM121" s="63" t="str">
        <f t="shared" si="83"/>
        <v/>
      </c>
      <c r="AN121" s="73" t="str">
        <f t="shared" si="84"/>
        <v/>
      </c>
      <c r="AO121" s="61">
        <f t="shared" si="73"/>
        <v>0</v>
      </c>
      <c r="AP121" s="62" t="str">
        <f t="shared" si="85"/>
        <v/>
      </c>
      <c r="AQ121" s="61" t="str">
        <f t="shared" si="86"/>
        <v/>
      </c>
      <c r="AR121" s="59" t="str">
        <f t="shared" si="87"/>
        <v/>
      </c>
      <c r="AS121" s="72" t="str">
        <f t="shared" si="88"/>
        <v/>
      </c>
      <c r="AT121" s="74" t="str">
        <f t="shared" si="89"/>
        <v/>
      </c>
      <c r="AU121" s="74" t="str">
        <f t="shared" si="90"/>
        <v/>
      </c>
      <c r="AV121" s="74" t="str">
        <f t="shared" si="74"/>
        <v/>
      </c>
      <c r="AW121" s="74" t="str">
        <f t="shared" si="91"/>
        <v/>
      </c>
      <c r="AX121" s="74" t="str">
        <f t="shared" si="92"/>
        <v/>
      </c>
      <c r="AY121" s="85" t="str">
        <f t="shared" si="93"/>
        <v/>
      </c>
      <c r="BE121" s="65"/>
    </row>
    <row r="122" spans="2:57" x14ac:dyDescent="0.25">
      <c r="B122" s="68">
        <f t="shared" ref="B122:D122" si="131">B121</f>
        <v>500000</v>
      </c>
      <c r="C122" s="68">
        <f t="shared" si="131"/>
        <v>40000</v>
      </c>
      <c r="D122" s="68">
        <f t="shared" si="131"/>
        <v>100000</v>
      </c>
      <c r="E122" s="68"/>
      <c r="F122" s="68">
        <f t="shared" si="97"/>
        <v>0</v>
      </c>
      <c r="G122" s="68">
        <f t="shared" si="76"/>
        <v>0</v>
      </c>
      <c r="H122" s="68" t="str">
        <f t="shared" si="54"/>
        <v/>
      </c>
      <c r="I122" s="68"/>
      <c r="J122" s="68">
        <f t="shared" si="55"/>
        <v>100000</v>
      </c>
      <c r="K122" s="69">
        <f t="shared" si="56"/>
        <v>20000</v>
      </c>
      <c r="L122" s="68">
        <f t="shared" si="77"/>
        <v>580000</v>
      </c>
      <c r="M122" s="68"/>
      <c r="N122" s="68">
        <f t="shared" si="57"/>
        <v>48000</v>
      </c>
      <c r="O122" s="68">
        <f t="shared" si="58"/>
        <v>0</v>
      </c>
      <c r="P122" s="69">
        <f t="shared" si="100"/>
        <v>0</v>
      </c>
      <c r="Q122" s="7">
        <f t="shared" si="101"/>
        <v>0</v>
      </c>
      <c r="R122" s="7">
        <f t="shared" si="61"/>
        <v>0</v>
      </c>
      <c r="S122" s="7">
        <f t="shared" si="62"/>
        <v>0.2</v>
      </c>
      <c r="T122" s="68"/>
      <c r="U122" s="68">
        <f t="shared" si="63"/>
        <v>0</v>
      </c>
      <c r="V122" s="68">
        <f t="shared" si="102"/>
        <v>0</v>
      </c>
      <c r="W122" s="68"/>
      <c r="X122" s="68">
        <f t="shared" si="65"/>
        <v>0</v>
      </c>
      <c r="Y122" s="69">
        <f t="shared" si="103"/>
        <v>0</v>
      </c>
      <c r="Z122" s="7">
        <f t="shared" si="67"/>
        <v>0</v>
      </c>
      <c r="AA122" s="7">
        <f t="shared" si="104"/>
        <v>0</v>
      </c>
      <c r="AB122" s="68"/>
      <c r="AC122" s="71" t="str">
        <f t="shared" si="78"/>
        <v/>
      </c>
      <c r="AD122" s="68" t="str">
        <f t="shared" si="79"/>
        <v/>
      </c>
      <c r="AE122" s="68"/>
      <c r="AF122" s="72" t="str">
        <f t="shared" si="69"/>
        <v/>
      </c>
      <c r="AG122" s="59" t="str">
        <f t="shared" si="80"/>
        <v/>
      </c>
      <c r="AH122" s="73" t="str">
        <f t="shared" si="81"/>
        <v/>
      </c>
      <c r="AI122" s="61" t="str">
        <f t="shared" si="70"/>
        <v/>
      </c>
      <c r="AJ122" s="62" t="str">
        <f t="shared" si="82"/>
        <v/>
      </c>
      <c r="AK122" s="73" t="str">
        <f t="shared" si="71"/>
        <v/>
      </c>
      <c r="AL122" s="61" t="str">
        <f t="shared" si="72"/>
        <v/>
      </c>
      <c r="AM122" s="63" t="str">
        <f t="shared" si="83"/>
        <v/>
      </c>
      <c r="AN122" s="73" t="str">
        <f t="shared" si="84"/>
        <v/>
      </c>
      <c r="AO122" s="61">
        <f t="shared" si="73"/>
        <v>0</v>
      </c>
      <c r="AP122" s="62" t="str">
        <f t="shared" si="85"/>
        <v/>
      </c>
      <c r="AQ122" s="61" t="str">
        <f t="shared" si="86"/>
        <v/>
      </c>
      <c r="AR122" s="59" t="str">
        <f t="shared" si="87"/>
        <v/>
      </c>
      <c r="AS122" s="72" t="str">
        <f t="shared" si="88"/>
        <v/>
      </c>
      <c r="AT122" s="74" t="str">
        <f t="shared" si="89"/>
        <v/>
      </c>
      <c r="AU122" s="74" t="str">
        <f t="shared" si="90"/>
        <v/>
      </c>
      <c r="AV122" s="74" t="str">
        <f t="shared" si="74"/>
        <v/>
      </c>
      <c r="AW122" s="74" t="str">
        <f t="shared" si="91"/>
        <v/>
      </c>
      <c r="AX122" s="74" t="str">
        <f t="shared" si="92"/>
        <v/>
      </c>
      <c r="AY122" s="85" t="str">
        <f t="shared" si="93"/>
        <v/>
      </c>
      <c r="BE122" s="65"/>
    </row>
    <row r="123" spans="2:57" x14ac:dyDescent="0.25">
      <c r="B123" s="68">
        <f t="shared" ref="B123:D123" si="132">B122</f>
        <v>500000</v>
      </c>
      <c r="C123" s="68">
        <f t="shared" si="132"/>
        <v>40000</v>
      </c>
      <c r="D123" s="68">
        <f t="shared" si="132"/>
        <v>100000</v>
      </c>
      <c r="E123" s="68"/>
      <c r="F123" s="68">
        <f t="shared" si="97"/>
        <v>0</v>
      </c>
      <c r="G123" s="68">
        <f t="shared" si="76"/>
        <v>0</v>
      </c>
      <c r="H123" s="68" t="str">
        <f t="shared" si="54"/>
        <v/>
      </c>
      <c r="I123" s="68"/>
      <c r="J123" s="68">
        <f t="shared" si="55"/>
        <v>100000</v>
      </c>
      <c r="K123" s="69">
        <f t="shared" si="56"/>
        <v>20000</v>
      </c>
      <c r="L123" s="68">
        <f t="shared" si="77"/>
        <v>580000</v>
      </c>
      <c r="M123" s="68"/>
      <c r="N123" s="68">
        <f t="shared" si="57"/>
        <v>48000</v>
      </c>
      <c r="O123" s="68">
        <f t="shared" si="58"/>
        <v>0</v>
      </c>
      <c r="P123" s="69">
        <f t="shared" si="100"/>
        <v>0</v>
      </c>
      <c r="Q123" s="7">
        <f t="shared" si="101"/>
        <v>0</v>
      </c>
      <c r="R123" s="7">
        <f t="shared" si="61"/>
        <v>0</v>
      </c>
      <c r="S123" s="7">
        <f t="shared" si="62"/>
        <v>0.2</v>
      </c>
      <c r="T123" s="68"/>
      <c r="U123" s="68">
        <f t="shared" si="63"/>
        <v>0</v>
      </c>
      <c r="V123" s="68">
        <f t="shared" si="102"/>
        <v>0</v>
      </c>
      <c r="W123" s="68"/>
      <c r="X123" s="68">
        <f t="shared" si="65"/>
        <v>0</v>
      </c>
      <c r="Y123" s="69">
        <f t="shared" si="103"/>
        <v>0</v>
      </c>
      <c r="Z123" s="7">
        <f t="shared" si="67"/>
        <v>0</v>
      </c>
      <c r="AA123" s="7">
        <f t="shared" si="104"/>
        <v>0</v>
      </c>
      <c r="AB123" s="68"/>
      <c r="AC123" s="71" t="str">
        <f t="shared" si="78"/>
        <v/>
      </c>
      <c r="AD123" s="68" t="str">
        <f t="shared" si="79"/>
        <v/>
      </c>
      <c r="AE123" s="68"/>
      <c r="AF123" s="72" t="str">
        <f t="shared" si="69"/>
        <v/>
      </c>
      <c r="AG123" s="59" t="str">
        <f t="shared" si="80"/>
        <v/>
      </c>
      <c r="AH123" s="73" t="str">
        <f t="shared" si="81"/>
        <v/>
      </c>
      <c r="AI123" s="61" t="str">
        <f t="shared" si="70"/>
        <v/>
      </c>
      <c r="AJ123" s="62" t="str">
        <f t="shared" si="82"/>
        <v/>
      </c>
      <c r="AK123" s="73" t="str">
        <f t="shared" si="71"/>
        <v/>
      </c>
      <c r="AL123" s="61" t="str">
        <f t="shared" si="72"/>
        <v/>
      </c>
      <c r="AM123" s="63" t="str">
        <f t="shared" si="83"/>
        <v/>
      </c>
      <c r="AN123" s="73" t="str">
        <f t="shared" si="84"/>
        <v/>
      </c>
      <c r="AO123" s="61">
        <f t="shared" si="73"/>
        <v>0</v>
      </c>
      <c r="AP123" s="62" t="str">
        <f t="shared" si="85"/>
        <v/>
      </c>
      <c r="AQ123" s="61" t="str">
        <f t="shared" si="86"/>
        <v/>
      </c>
      <c r="AR123" s="59" t="str">
        <f t="shared" si="87"/>
        <v/>
      </c>
      <c r="AS123" s="72" t="str">
        <f t="shared" si="88"/>
        <v/>
      </c>
      <c r="AT123" s="74" t="str">
        <f t="shared" si="89"/>
        <v/>
      </c>
      <c r="AU123" s="74" t="str">
        <f t="shared" si="90"/>
        <v/>
      </c>
      <c r="AV123" s="74" t="str">
        <f t="shared" si="74"/>
        <v/>
      </c>
      <c r="AW123" s="74" t="str">
        <f t="shared" si="91"/>
        <v/>
      </c>
      <c r="AX123" s="74" t="str">
        <f t="shared" si="92"/>
        <v/>
      </c>
      <c r="AY123" s="85" t="str">
        <f t="shared" si="93"/>
        <v/>
      </c>
      <c r="BE123" s="65"/>
    </row>
    <row r="124" spans="2:57" x14ac:dyDescent="0.25">
      <c r="B124" s="68">
        <f t="shared" ref="B124:D124" si="133">B123</f>
        <v>500000</v>
      </c>
      <c r="C124" s="68">
        <f t="shared" si="133"/>
        <v>40000</v>
      </c>
      <c r="D124" s="68">
        <f t="shared" si="133"/>
        <v>100000</v>
      </c>
      <c r="E124" s="68"/>
      <c r="F124" s="68">
        <f t="shared" si="97"/>
        <v>0</v>
      </c>
      <c r="G124" s="68">
        <f t="shared" si="76"/>
        <v>0</v>
      </c>
      <c r="H124" s="68" t="str">
        <f t="shared" si="54"/>
        <v/>
      </c>
      <c r="I124" s="68"/>
      <c r="J124" s="68">
        <f t="shared" si="55"/>
        <v>100000</v>
      </c>
      <c r="K124" s="69">
        <f t="shared" si="56"/>
        <v>20000</v>
      </c>
      <c r="L124" s="68">
        <f t="shared" si="77"/>
        <v>580000</v>
      </c>
      <c r="M124" s="68"/>
      <c r="N124" s="68">
        <f t="shared" si="57"/>
        <v>48000</v>
      </c>
      <c r="O124" s="68">
        <f t="shared" si="58"/>
        <v>0</v>
      </c>
      <c r="P124" s="69">
        <f t="shared" si="100"/>
        <v>0</v>
      </c>
      <c r="Q124" s="7">
        <f t="shared" si="101"/>
        <v>0</v>
      </c>
      <c r="R124" s="7">
        <f t="shared" si="61"/>
        <v>0</v>
      </c>
      <c r="S124" s="7">
        <f t="shared" si="62"/>
        <v>0.2</v>
      </c>
      <c r="T124" s="68"/>
      <c r="U124" s="68">
        <f t="shared" si="63"/>
        <v>0</v>
      </c>
      <c r="V124" s="68">
        <f t="shared" si="102"/>
        <v>0</v>
      </c>
      <c r="W124" s="68"/>
      <c r="X124" s="68">
        <f t="shared" si="65"/>
        <v>0</v>
      </c>
      <c r="Y124" s="69">
        <f t="shared" si="103"/>
        <v>0</v>
      </c>
      <c r="Z124" s="7">
        <f t="shared" si="67"/>
        <v>0</v>
      </c>
      <c r="AA124" s="7">
        <f t="shared" si="104"/>
        <v>0</v>
      </c>
      <c r="AB124" s="68"/>
      <c r="AC124" s="71" t="str">
        <f t="shared" si="78"/>
        <v/>
      </c>
      <c r="AD124" s="68" t="str">
        <f t="shared" si="79"/>
        <v/>
      </c>
      <c r="AE124" s="68"/>
      <c r="AF124" s="72" t="str">
        <f t="shared" si="69"/>
        <v/>
      </c>
      <c r="AG124" s="59" t="str">
        <f t="shared" si="80"/>
        <v/>
      </c>
      <c r="AH124" s="73" t="str">
        <f t="shared" si="81"/>
        <v/>
      </c>
      <c r="AI124" s="61" t="str">
        <f t="shared" si="70"/>
        <v/>
      </c>
      <c r="AJ124" s="62" t="str">
        <f t="shared" si="82"/>
        <v/>
      </c>
      <c r="AK124" s="73" t="str">
        <f t="shared" si="71"/>
        <v/>
      </c>
      <c r="AL124" s="61" t="str">
        <f t="shared" si="72"/>
        <v/>
      </c>
      <c r="AM124" s="63" t="str">
        <f t="shared" si="83"/>
        <v/>
      </c>
      <c r="AN124" s="73" t="str">
        <f t="shared" si="84"/>
        <v/>
      </c>
      <c r="AO124" s="61">
        <f t="shared" si="73"/>
        <v>0</v>
      </c>
      <c r="AP124" s="62" t="str">
        <f t="shared" si="85"/>
        <v/>
      </c>
      <c r="AQ124" s="61" t="str">
        <f t="shared" si="86"/>
        <v/>
      </c>
      <c r="AR124" s="59" t="str">
        <f t="shared" si="87"/>
        <v/>
      </c>
      <c r="AS124" s="72" t="str">
        <f t="shared" si="88"/>
        <v/>
      </c>
      <c r="AT124" s="74" t="str">
        <f t="shared" si="89"/>
        <v/>
      </c>
      <c r="AU124" s="74" t="str">
        <f t="shared" si="90"/>
        <v/>
      </c>
      <c r="AV124" s="74" t="str">
        <f t="shared" si="74"/>
        <v/>
      </c>
      <c r="AW124" s="74" t="str">
        <f t="shared" si="91"/>
        <v/>
      </c>
      <c r="AX124" s="74" t="str">
        <f t="shared" si="92"/>
        <v/>
      </c>
      <c r="AY124" s="85" t="str">
        <f t="shared" si="93"/>
        <v/>
      </c>
      <c r="BE124" s="65"/>
    </row>
    <row r="125" spans="2:57" x14ac:dyDescent="0.25">
      <c r="B125" s="68">
        <f t="shared" ref="B125:D125" si="134">B124</f>
        <v>500000</v>
      </c>
      <c r="C125" s="68">
        <f t="shared" si="134"/>
        <v>40000</v>
      </c>
      <c r="D125" s="68">
        <f t="shared" si="134"/>
        <v>100000</v>
      </c>
      <c r="E125" s="68"/>
      <c r="F125" s="68">
        <f t="shared" si="97"/>
        <v>0</v>
      </c>
      <c r="G125" s="68">
        <f t="shared" si="76"/>
        <v>0</v>
      </c>
      <c r="H125" s="68" t="str">
        <f t="shared" si="54"/>
        <v/>
      </c>
      <c r="I125" s="68"/>
      <c r="J125" s="68">
        <f t="shared" si="55"/>
        <v>100000</v>
      </c>
      <c r="K125" s="69">
        <f t="shared" si="56"/>
        <v>20000</v>
      </c>
      <c r="L125" s="68">
        <f t="shared" si="77"/>
        <v>580000</v>
      </c>
      <c r="M125" s="68"/>
      <c r="N125" s="68">
        <f t="shared" si="57"/>
        <v>48000</v>
      </c>
      <c r="O125" s="68">
        <f t="shared" si="58"/>
        <v>0</v>
      </c>
      <c r="P125" s="69">
        <f t="shared" si="100"/>
        <v>0</v>
      </c>
      <c r="Q125" s="7">
        <f t="shared" si="101"/>
        <v>0</v>
      </c>
      <c r="R125" s="7">
        <f t="shared" si="61"/>
        <v>0</v>
      </c>
      <c r="S125" s="7">
        <f t="shared" si="62"/>
        <v>0.2</v>
      </c>
      <c r="T125" s="68"/>
      <c r="U125" s="68">
        <f t="shared" si="63"/>
        <v>0</v>
      </c>
      <c r="V125" s="68">
        <f t="shared" si="102"/>
        <v>0</v>
      </c>
      <c r="W125" s="68"/>
      <c r="X125" s="68">
        <f t="shared" si="65"/>
        <v>0</v>
      </c>
      <c r="Y125" s="69">
        <f t="shared" si="103"/>
        <v>0</v>
      </c>
      <c r="Z125" s="7">
        <f t="shared" si="67"/>
        <v>0</v>
      </c>
      <c r="AA125" s="7">
        <f t="shared" si="104"/>
        <v>0</v>
      </c>
      <c r="AB125" s="68"/>
      <c r="AC125" s="71" t="str">
        <f t="shared" si="78"/>
        <v/>
      </c>
      <c r="AD125" s="68" t="str">
        <f t="shared" si="79"/>
        <v/>
      </c>
      <c r="AE125" s="68"/>
      <c r="AF125" s="72" t="str">
        <f t="shared" si="69"/>
        <v/>
      </c>
      <c r="AG125" s="59" t="str">
        <f t="shared" si="80"/>
        <v/>
      </c>
      <c r="AH125" s="73" t="str">
        <f t="shared" si="81"/>
        <v/>
      </c>
      <c r="AI125" s="61" t="str">
        <f t="shared" si="70"/>
        <v/>
      </c>
      <c r="AJ125" s="62" t="str">
        <f t="shared" si="82"/>
        <v/>
      </c>
      <c r="AK125" s="73" t="str">
        <f t="shared" si="71"/>
        <v/>
      </c>
      <c r="AL125" s="61" t="str">
        <f t="shared" si="72"/>
        <v/>
      </c>
      <c r="AM125" s="63" t="str">
        <f t="shared" si="83"/>
        <v/>
      </c>
      <c r="AN125" s="73" t="str">
        <f t="shared" si="84"/>
        <v/>
      </c>
      <c r="AO125" s="61">
        <f t="shared" si="73"/>
        <v>0</v>
      </c>
      <c r="AP125" s="62" t="str">
        <f t="shared" si="85"/>
        <v/>
      </c>
      <c r="AQ125" s="61" t="str">
        <f t="shared" si="86"/>
        <v/>
      </c>
      <c r="AR125" s="59" t="str">
        <f t="shared" si="87"/>
        <v/>
      </c>
      <c r="AS125" s="72" t="str">
        <f t="shared" si="88"/>
        <v/>
      </c>
      <c r="AT125" s="74" t="str">
        <f t="shared" si="89"/>
        <v/>
      </c>
      <c r="AU125" s="74" t="str">
        <f t="shared" si="90"/>
        <v/>
      </c>
      <c r="AV125" s="74" t="str">
        <f t="shared" si="74"/>
        <v/>
      </c>
      <c r="AW125" s="74" t="str">
        <f t="shared" si="91"/>
        <v/>
      </c>
      <c r="AX125" s="74" t="str">
        <f t="shared" si="92"/>
        <v/>
      </c>
      <c r="AY125" s="85" t="str">
        <f t="shared" si="93"/>
        <v/>
      </c>
      <c r="BE125" s="65"/>
    </row>
    <row r="126" spans="2:57" x14ac:dyDescent="0.25">
      <c r="B126" s="68">
        <f t="shared" ref="B126:D126" si="135">B125</f>
        <v>500000</v>
      </c>
      <c r="C126" s="68">
        <f t="shared" si="135"/>
        <v>40000</v>
      </c>
      <c r="D126" s="68">
        <f t="shared" si="135"/>
        <v>100000</v>
      </c>
      <c r="E126" s="68"/>
      <c r="F126" s="68">
        <f t="shared" si="97"/>
        <v>0</v>
      </c>
      <c r="G126" s="68">
        <f t="shared" si="76"/>
        <v>0</v>
      </c>
      <c r="H126" s="68" t="str">
        <f t="shared" si="54"/>
        <v/>
      </c>
      <c r="I126" s="68"/>
      <c r="J126" s="68">
        <f t="shared" si="55"/>
        <v>100000</v>
      </c>
      <c r="K126" s="69">
        <f t="shared" si="56"/>
        <v>20000</v>
      </c>
      <c r="L126" s="68">
        <f t="shared" si="77"/>
        <v>580000</v>
      </c>
      <c r="M126" s="68"/>
      <c r="N126" s="68">
        <f t="shared" si="57"/>
        <v>48000</v>
      </c>
      <c r="O126" s="68">
        <f t="shared" si="58"/>
        <v>0</v>
      </c>
      <c r="P126" s="69">
        <f t="shared" si="100"/>
        <v>0</v>
      </c>
      <c r="Q126" s="7">
        <f t="shared" si="101"/>
        <v>0</v>
      </c>
      <c r="R126" s="7">
        <f t="shared" si="61"/>
        <v>0</v>
      </c>
      <c r="S126" s="7">
        <f t="shared" si="62"/>
        <v>0.2</v>
      </c>
      <c r="T126" s="68"/>
      <c r="U126" s="68">
        <f t="shared" si="63"/>
        <v>0</v>
      </c>
      <c r="V126" s="68">
        <f t="shared" si="102"/>
        <v>0</v>
      </c>
      <c r="W126" s="68"/>
      <c r="X126" s="68">
        <f t="shared" si="65"/>
        <v>0</v>
      </c>
      <c r="Y126" s="69">
        <f t="shared" si="103"/>
        <v>0</v>
      </c>
      <c r="Z126" s="7">
        <f t="shared" si="67"/>
        <v>0</v>
      </c>
      <c r="AA126" s="7">
        <f t="shared" si="104"/>
        <v>0</v>
      </c>
      <c r="AB126" s="68"/>
      <c r="AC126" s="71" t="str">
        <f t="shared" si="78"/>
        <v/>
      </c>
      <c r="AD126" s="68" t="str">
        <f t="shared" si="79"/>
        <v/>
      </c>
      <c r="AE126" s="68"/>
      <c r="AF126" s="72" t="str">
        <f t="shared" si="69"/>
        <v/>
      </c>
      <c r="AG126" s="59" t="str">
        <f t="shared" si="80"/>
        <v/>
      </c>
      <c r="AH126" s="73" t="str">
        <f t="shared" si="81"/>
        <v/>
      </c>
      <c r="AI126" s="61" t="str">
        <f t="shared" si="70"/>
        <v/>
      </c>
      <c r="AJ126" s="62" t="str">
        <f t="shared" si="82"/>
        <v/>
      </c>
      <c r="AK126" s="73" t="str">
        <f t="shared" si="71"/>
        <v/>
      </c>
      <c r="AL126" s="61" t="str">
        <f t="shared" si="72"/>
        <v/>
      </c>
      <c r="AM126" s="63" t="str">
        <f t="shared" si="83"/>
        <v/>
      </c>
      <c r="AN126" s="73" t="str">
        <f t="shared" si="84"/>
        <v/>
      </c>
      <c r="AO126" s="61">
        <f t="shared" si="73"/>
        <v>0</v>
      </c>
      <c r="AP126" s="62" t="str">
        <f t="shared" si="85"/>
        <v/>
      </c>
      <c r="AQ126" s="61" t="str">
        <f t="shared" si="86"/>
        <v/>
      </c>
      <c r="AR126" s="59" t="str">
        <f t="shared" si="87"/>
        <v/>
      </c>
      <c r="AS126" s="72" t="str">
        <f t="shared" si="88"/>
        <v/>
      </c>
      <c r="AT126" s="74" t="str">
        <f t="shared" si="89"/>
        <v/>
      </c>
      <c r="AU126" s="74" t="str">
        <f t="shared" si="90"/>
        <v/>
      </c>
      <c r="AV126" s="74" t="str">
        <f t="shared" si="74"/>
        <v/>
      </c>
      <c r="AW126" s="74" t="str">
        <f t="shared" si="91"/>
        <v/>
      </c>
      <c r="AX126" s="74" t="str">
        <f t="shared" si="92"/>
        <v/>
      </c>
      <c r="AY126" s="85" t="str">
        <f t="shared" si="93"/>
        <v/>
      </c>
      <c r="BE126" s="65"/>
    </row>
    <row r="127" spans="2:57" x14ac:dyDescent="0.25">
      <c r="B127" s="68">
        <f t="shared" ref="B127:D127" si="136">B126</f>
        <v>500000</v>
      </c>
      <c r="C127" s="68">
        <f t="shared" si="136"/>
        <v>40000</v>
      </c>
      <c r="D127" s="68">
        <f t="shared" si="136"/>
        <v>100000</v>
      </c>
      <c r="E127" s="68"/>
      <c r="F127" s="68">
        <f t="shared" si="97"/>
        <v>0</v>
      </c>
      <c r="G127" s="68">
        <f t="shared" si="76"/>
        <v>0</v>
      </c>
      <c r="H127" s="68" t="str">
        <f t="shared" si="54"/>
        <v/>
      </c>
      <c r="I127" s="68"/>
      <c r="J127" s="68">
        <f t="shared" si="55"/>
        <v>100000</v>
      </c>
      <c r="K127" s="69">
        <f t="shared" si="56"/>
        <v>20000</v>
      </c>
      <c r="L127" s="68">
        <f t="shared" si="77"/>
        <v>580000</v>
      </c>
      <c r="M127" s="68"/>
      <c r="N127" s="68">
        <f t="shared" si="57"/>
        <v>48000</v>
      </c>
      <c r="O127" s="68">
        <f t="shared" si="58"/>
        <v>0</v>
      </c>
      <c r="P127" s="69">
        <f t="shared" si="100"/>
        <v>0</v>
      </c>
      <c r="Q127" s="7">
        <f t="shared" si="101"/>
        <v>0</v>
      </c>
      <c r="R127" s="7">
        <f t="shared" si="61"/>
        <v>0</v>
      </c>
      <c r="S127" s="7">
        <f t="shared" si="62"/>
        <v>0.2</v>
      </c>
      <c r="T127" s="68"/>
      <c r="U127" s="68">
        <f t="shared" si="63"/>
        <v>0</v>
      </c>
      <c r="V127" s="68">
        <f t="shared" ref="V127:V144" si="137">U127*$V$5</f>
        <v>0</v>
      </c>
      <c r="W127" s="68"/>
      <c r="X127" s="68">
        <f t="shared" si="65"/>
        <v>0</v>
      </c>
      <c r="Y127" s="69">
        <f t="shared" si="103"/>
        <v>0</v>
      </c>
      <c r="Z127" s="7">
        <f t="shared" si="67"/>
        <v>0</v>
      </c>
      <c r="AA127" s="7">
        <f t="shared" si="104"/>
        <v>0</v>
      </c>
      <c r="AB127" s="68"/>
      <c r="AC127" s="71" t="str">
        <f t="shared" si="78"/>
        <v/>
      </c>
      <c r="AD127" s="68" t="str">
        <f t="shared" si="79"/>
        <v/>
      </c>
      <c r="AE127" s="68"/>
      <c r="AF127" s="72" t="str">
        <f t="shared" si="69"/>
        <v/>
      </c>
      <c r="AG127" s="59" t="str">
        <f t="shared" si="80"/>
        <v/>
      </c>
      <c r="AH127" s="73" t="str">
        <f t="shared" si="81"/>
        <v/>
      </c>
      <c r="AI127" s="61" t="str">
        <f t="shared" si="70"/>
        <v/>
      </c>
      <c r="AJ127" s="62" t="str">
        <f t="shared" si="82"/>
        <v/>
      </c>
      <c r="AK127" s="73" t="str">
        <f t="shared" si="71"/>
        <v/>
      </c>
      <c r="AL127" s="61" t="str">
        <f t="shared" si="72"/>
        <v/>
      </c>
      <c r="AM127" s="63" t="str">
        <f t="shared" si="83"/>
        <v/>
      </c>
      <c r="AN127" s="73" t="str">
        <f t="shared" si="84"/>
        <v/>
      </c>
      <c r="AO127" s="61">
        <f t="shared" si="73"/>
        <v>0</v>
      </c>
      <c r="AP127" s="62" t="str">
        <f t="shared" si="85"/>
        <v/>
      </c>
      <c r="AQ127" s="61" t="str">
        <f t="shared" si="86"/>
        <v/>
      </c>
      <c r="AR127" s="59" t="str">
        <f t="shared" si="87"/>
        <v/>
      </c>
      <c r="AS127" s="72" t="str">
        <f t="shared" si="88"/>
        <v/>
      </c>
      <c r="AT127" s="74" t="str">
        <f t="shared" si="89"/>
        <v/>
      </c>
      <c r="AU127" s="74" t="str">
        <f t="shared" si="90"/>
        <v/>
      </c>
      <c r="AV127" s="74" t="str">
        <f t="shared" si="74"/>
        <v/>
      </c>
      <c r="AW127" s="74" t="str">
        <f t="shared" si="91"/>
        <v/>
      </c>
      <c r="AX127" s="74" t="str">
        <f t="shared" si="92"/>
        <v/>
      </c>
      <c r="AY127" s="85" t="str">
        <f t="shared" si="93"/>
        <v/>
      </c>
      <c r="BE127" s="65"/>
    </row>
    <row r="128" spans="2:57" x14ac:dyDescent="0.25">
      <c r="B128" s="68">
        <f t="shared" ref="B128:D128" si="138">B127</f>
        <v>500000</v>
      </c>
      <c r="C128" s="68">
        <f t="shared" si="138"/>
        <v>40000</v>
      </c>
      <c r="D128" s="68">
        <f t="shared" si="138"/>
        <v>100000</v>
      </c>
      <c r="E128" s="68"/>
      <c r="F128" s="68">
        <f t="shared" si="97"/>
        <v>0</v>
      </c>
      <c r="G128" s="68">
        <f t="shared" si="76"/>
        <v>0</v>
      </c>
      <c r="H128" s="68" t="str">
        <f t="shared" si="54"/>
        <v/>
      </c>
      <c r="I128" s="68"/>
      <c r="J128" s="68">
        <f t="shared" si="55"/>
        <v>100000</v>
      </c>
      <c r="K128" s="69">
        <f t="shared" si="56"/>
        <v>20000</v>
      </c>
      <c r="L128" s="68">
        <f t="shared" si="77"/>
        <v>580000</v>
      </c>
      <c r="M128" s="68"/>
      <c r="N128" s="68">
        <f t="shared" si="57"/>
        <v>48000</v>
      </c>
      <c r="O128" s="68">
        <f t="shared" si="58"/>
        <v>0</v>
      </c>
      <c r="P128" s="69">
        <f t="shared" si="100"/>
        <v>0</v>
      </c>
      <c r="Q128" s="7">
        <f t="shared" si="101"/>
        <v>0</v>
      </c>
      <c r="R128" s="7">
        <f t="shared" si="61"/>
        <v>0</v>
      </c>
      <c r="S128" s="7">
        <f t="shared" si="62"/>
        <v>0.2</v>
      </c>
      <c r="T128" s="68"/>
      <c r="U128" s="68">
        <f t="shared" si="63"/>
        <v>0</v>
      </c>
      <c r="V128" s="68">
        <f t="shared" si="137"/>
        <v>0</v>
      </c>
      <c r="W128" s="68"/>
      <c r="X128" s="68">
        <f t="shared" si="65"/>
        <v>0</v>
      </c>
      <c r="Y128" s="69">
        <f t="shared" si="103"/>
        <v>0</v>
      </c>
      <c r="Z128" s="7">
        <f t="shared" si="67"/>
        <v>0</v>
      </c>
      <c r="AA128" s="7">
        <f t="shared" si="104"/>
        <v>0</v>
      </c>
      <c r="AB128" s="68"/>
      <c r="AC128" s="71" t="str">
        <f t="shared" si="78"/>
        <v/>
      </c>
      <c r="AD128" s="68" t="str">
        <f t="shared" si="79"/>
        <v/>
      </c>
      <c r="AE128" s="68"/>
      <c r="AF128" s="72" t="str">
        <f t="shared" si="69"/>
        <v/>
      </c>
      <c r="AG128" s="59" t="str">
        <f t="shared" si="80"/>
        <v/>
      </c>
      <c r="AH128" s="73" t="str">
        <f t="shared" si="81"/>
        <v/>
      </c>
      <c r="AI128" s="61" t="str">
        <f t="shared" si="70"/>
        <v/>
      </c>
      <c r="AJ128" s="62" t="str">
        <f t="shared" si="82"/>
        <v/>
      </c>
      <c r="AK128" s="73" t="str">
        <f t="shared" si="71"/>
        <v/>
      </c>
      <c r="AL128" s="61" t="str">
        <f t="shared" si="72"/>
        <v/>
      </c>
      <c r="AM128" s="63" t="str">
        <f t="shared" si="83"/>
        <v/>
      </c>
      <c r="AN128" s="73" t="str">
        <f t="shared" si="84"/>
        <v/>
      </c>
      <c r="AO128" s="61">
        <f t="shared" si="73"/>
        <v>0</v>
      </c>
      <c r="AP128" s="62" t="str">
        <f t="shared" si="85"/>
        <v/>
      </c>
      <c r="AQ128" s="61" t="str">
        <f t="shared" si="86"/>
        <v/>
      </c>
      <c r="AR128" s="59" t="str">
        <f t="shared" si="87"/>
        <v/>
      </c>
      <c r="AS128" s="72" t="str">
        <f t="shared" si="88"/>
        <v/>
      </c>
      <c r="AT128" s="74" t="str">
        <f t="shared" si="89"/>
        <v/>
      </c>
      <c r="AU128" s="74" t="str">
        <f t="shared" si="90"/>
        <v/>
      </c>
      <c r="AV128" s="74" t="str">
        <f t="shared" si="74"/>
        <v/>
      </c>
      <c r="AW128" s="74" t="str">
        <f t="shared" si="91"/>
        <v/>
      </c>
      <c r="AX128" s="74" t="str">
        <f t="shared" si="92"/>
        <v/>
      </c>
      <c r="AY128" s="85" t="str">
        <f t="shared" si="93"/>
        <v/>
      </c>
      <c r="BE128" s="65"/>
    </row>
    <row r="129" spans="2:57" x14ac:dyDescent="0.25">
      <c r="B129" s="68">
        <f t="shared" ref="B129:D129" si="139">B128</f>
        <v>500000</v>
      </c>
      <c r="C129" s="68">
        <f t="shared" si="139"/>
        <v>40000</v>
      </c>
      <c r="D129" s="68">
        <f t="shared" si="139"/>
        <v>100000</v>
      </c>
      <c r="E129" s="68"/>
      <c r="F129" s="68">
        <f t="shared" si="97"/>
        <v>0</v>
      </c>
      <c r="G129" s="68">
        <f t="shared" si="76"/>
        <v>0</v>
      </c>
      <c r="H129" s="68" t="str">
        <f t="shared" si="54"/>
        <v/>
      </c>
      <c r="I129" s="68"/>
      <c r="J129" s="68">
        <f t="shared" si="55"/>
        <v>100000</v>
      </c>
      <c r="K129" s="69">
        <f t="shared" si="56"/>
        <v>20000</v>
      </c>
      <c r="L129" s="68">
        <f t="shared" si="77"/>
        <v>580000</v>
      </c>
      <c r="M129" s="68"/>
      <c r="N129" s="68">
        <f t="shared" si="57"/>
        <v>48000</v>
      </c>
      <c r="O129" s="68">
        <f t="shared" si="58"/>
        <v>0</v>
      </c>
      <c r="P129" s="69">
        <f t="shared" si="100"/>
        <v>0</v>
      </c>
      <c r="Q129" s="7">
        <f t="shared" si="101"/>
        <v>0</v>
      </c>
      <c r="R129" s="7">
        <f t="shared" si="61"/>
        <v>0</v>
      </c>
      <c r="S129" s="7">
        <f t="shared" si="62"/>
        <v>0.2</v>
      </c>
      <c r="T129" s="68"/>
      <c r="U129" s="68">
        <f t="shared" si="63"/>
        <v>0</v>
      </c>
      <c r="V129" s="68">
        <f t="shared" si="137"/>
        <v>0</v>
      </c>
      <c r="W129" s="68"/>
      <c r="X129" s="68">
        <f t="shared" si="65"/>
        <v>0</v>
      </c>
      <c r="Y129" s="69">
        <f t="shared" si="103"/>
        <v>0</v>
      </c>
      <c r="Z129" s="7">
        <f t="shared" si="67"/>
        <v>0</v>
      </c>
      <c r="AA129" s="7">
        <f t="shared" si="104"/>
        <v>0</v>
      </c>
      <c r="AB129" s="68"/>
      <c r="AC129" s="71" t="str">
        <f t="shared" si="78"/>
        <v/>
      </c>
      <c r="AD129" s="68" t="str">
        <f t="shared" si="79"/>
        <v/>
      </c>
      <c r="AE129" s="68"/>
      <c r="AF129" s="72" t="str">
        <f t="shared" si="69"/>
        <v/>
      </c>
      <c r="AG129" s="59" t="str">
        <f t="shared" si="80"/>
        <v/>
      </c>
      <c r="AH129" s="73" t="str">
        <f t="shared" si="81"/>
        <v/>
      </c>
      <c r="AI129" s="61" t="str">
        <f t="shared" si="70"/>
        <v/>
      </c>
      <c r="AJ129" s="62" t="str">
        <f t="shared" si="82"/>
        <v/>
      </c>
      <c r="AK129" s="73" t="str">
        <f t="shared" si="71"/>
        <v/>
      </c>
      <c r="AL129" s="61" t="str">
        <f t="shared" si="72"/>
        <v/>
      </c>
      <c r="AM129" s="63" t="str">
        <f t="shared" si="83"/>
        <v/>
      </c>
      <c r="AN129" s="73" t="str">
        <f t="shared" si="84"/>
        <v/>
      </c>
      <c r="AO129" s="61">
        <f t="shared" si="73"/>
        <v>0</v>
      </c>
      <c r="AP129" s="62" t="str">
        <f t="shared" si="85"/>
        <v/>
      </c>
      <c r="AQ129" s="61" t="str">
        <f t="shared" si="86"/>
        <v/>
      </c>
      <c r="AR129" s="59" t="str">
        <f t="shared" si="87"/>
        <v/>
      </c>
      <c r="AS129" s="72" t="str">
        <f t="shared" si="88"/>
        <v/>
      </c>
      <c r="AT129" s="74" t="str">
        <f t="shared" si="89"/>
        <v/>
      </c>
      <c r="AU129" s="74" t="str">
        <f t="shared" si="90"/>
        <v/>
      </c>
      <c r="AV129" s="74" t="str">
        <f t="shared" si="74"/>
        <v/>
      </c>
      <c r="AW129" s="74" t="str">
        <f t="shared" si="91"/>
        <v/>
      </c>
      <c r="AX129" s="74" t="str">
        <f t="shared" si="92"/>
        <v/>
      </c>
      <c r="AY129" s="85" t="str">
        <f t="shared" si="93"/>
        <v/>
      </c>
      <c r="BE129" s="65"/>
    </row>
    <row r="130" spans="2:57" x14ac:dyDescent="0.25">
      <c r="B130" s="68">
        <f t="shared" ref="B130:D130" si="140">B129</f>
        <v>500000</v>
      </c>
      <c r="C130" s="68">
        <f t="shared" si="140"/>
        <v>40000</v>
      </c>
      <c r="D130" s="68">
        <f t="shared" si="140"/>
        <v>100000</v>
      </c>
      <c r="E130" s="68"/>
      <c r="F130" s="68">
        <f t="shared" si="97"/>
        <v>0</v>
      </c>
      <c r="G130" s="68">
        <f t="shared" si="76"/>
        <v>0</v>
      </c>
      <c r="H130" s="68" t="str">
        <f t="shared" si="54"/>
        <v/>
      </c>
      <c r="I130" s="68"/>
      <c r="J130" s="68">
        <f t="shared" si="55"/>
        <v>100000</v>
      </c>
      <c r="K130" s="69">
        <f t="shared" si="56"/>
        <v>20000</v>
      </c>
      <c r="L130" s="68">
        <f t="shared" si="77"/>
        <v>580000</v>
      </c>
      <c r="M130" s="68"/>
      <c r="N130" s="68">
        <f t="shared" si="57"/>
        <v>48000</v>
      </c>
      <c r="O130" s="68">
        <f t="shared" si="58"/>
        <v>0</v>
      </c>
      <c r="P130" s="69">
        <f t="shared" si="100"/>
        <v>0</v>
      </c>
      <c r="Q130" s="7">
        <f t="shared" si="101"/>
        <v>0</v>
      </c>
      <c r="R130" s="7">
        <f t="shared" si="61"/>
        <v>0</v>
      </c>
      <c r="S130" s="7">
        <f t="shared" si="62"/>
        <v>0.2</v>
      </c>
      <c r="T130" s="68"/>
      <c r="U130" s="68">
        <f t="shared" si="63"/>
        <v>0</v>
      </c>
      <c r="V130" s="68">
        <f t="shared" si="137"/>
        <v>0</v>
      </c>
      <c r="W130" s="68"/>
      <c r="X130" s="68">
        <f t="shared" si="65"/>
        <v>0</v>
      </c>
      <c r="Y130" s="69">
        <f t="shared" si="103"/>
        <v>0</v>
      </c>
      <c r="Z130" s="7">
        <f t="shared" si="67"/>
        <v>0</v>
      </c>
      <c r="AA130" s="7">
        <f t="shared" si="104"/>
        <v>0</v>
      </c>
      <c r="AB130" s="68"/>
      <c r="AC130" s="71" t="str">
        <f t="shared" si="78"/>
        <v/>
      </c>
      <c r="AD130" s="68" t="str">
        <f t="shared" si="79"/>
        <v/>
      </c>
      <c r="AE130" s="68"/>
      <c r="AF130" s="72" t="str">
        <f t="shared" si="69"/>
        <v/>
      </c>
      <c r="AG130" s="59" t="str">
        <f t="shared" si="80"/>
        <v/>
      </c>
      <c r="AH130" s="73" t="str">
        <f t="shared" si="81"/>
        <v/>
      </c>
      <c r="AI130" s="61" t="str">
        <f t="shared" si="70"/>
        <v/>
      </c>
      <c r="AJ130" s="62" t="str">
        <f t="shared" si="82"/>
        <v/>
      </c>
      <c r="AK130" s="73" t="str">
        <f t="shared" si="71"/>
        <v/>
      </c>
      <c r="AL130" s="61" t="str">
        <f t="shared" si="72"/>
        <v/>
      </c>
      <c r="AM130" s="63" t="str">
        <f t="shared" si="83"/>
        <v/>
      </c>
      <c r="AN130" s="73" t="str">
        <f t="shared" si="84"/>
        <v/>
      </c>
      <c r="AO130" s="61">
        <f t="shared" si="73"/>
        <v>0</v>
      </c>
      <c r="AP130" s="62" t="str">
        <f t="shared" si="85"/>
        <v/>
      </c>
      <c r="AQ130" s="61" t="str">
        <f t="shared" si="86"/>
        <v/>
      </c>
      <c r="AR130" s="59" t="str">
        <f t="shared" si="87"/>
        <v/>
      </c>
      <c r="AS130" s="72" t="str">
        <f t="shared" si="88"/>
        <v/>
      </c>
      <c r="AT130" s="74" t="str">
        <f t="shared" si="89"/>
        <v/>
      </c>
      <c r="AU130" s="74" t="str">
        <f t="shared" si="90"/>
        <v/>
      </c>
      <c r="AV130" s="74" t="str">
        <f t="shared" si="74"/>
        <v/>
      </c>
      <c r="AW130" s="74" t="str">
        <f t="shared" si="91"/>
        <v/>
      </c>
      <c r="AX130" s="74" t="str">
        <f t="shared" si="92"/>
        <v/>
      </c>
      <c r="AY130" s="85" t="str">
        <f t="shared" si="93"/>
        <v/>
      </c>
      <c r="BE130" s="65"/>
    </row>
    <row r="131" spans="2:57" x14ac:dyDescent="0.25">
      <c r="B131" s="68">
        <f t="shared" ref="B131:D131" si="141">B130</f>
        <v>500000</v>
      </c>
      <c r="C131" s="68">
        <f t="shared" si="141"/>
        <v>40000</v>
      </c>
      <c r="D131" s="68">
        <f t="shared" si="141"/>
        <v>100000</v>
      </c>
      <c r="E131" s="68"/>
      <c r="F131" s="68">
        <f t="shared" si="97"/>
        <v>0</v>
      </c>
      <c r="G131" s="68">
        <f t="shared" si="76"/>
        <v>0</v>
      </c>
      <c r="H131" s="68" t="str">
        <f t="shared" si="54"/>
        <v/>
      </c>
      <c r="I131" s="68"/>
      <c r="J131" s="68">
        <f t="shared" si="55"/>
        <v>100000</v>
      </c>
      <c r="K131" s="69">
        <f t="shared" si="56"/>
        <v>20000</v>
      </c>
      <c r="L131" s="68">
        <f t="shared" si="77"/>
        <v>580000</v>
      </c>
      <c r="M131" s="68"/>
      <c r="N131" s="68">
        <f t="shared" si="57"/>
        <v>48000</v>
      </c>
      <c r="O131" s="68">
        <f t="shared" si="58"/>
        <v>0</v>
      </c>
      <c r="P131" s="69">
        <f t="shared" si="100"/>
        <v>0</v>
      </c>
      <c r="Q131" s="7">
        <f t="shared" si="101"/>
        <v>0</v>
      </c>
      <c r="R131" s="7">
        <f t="shared" si="61"/>
        <v>0</v>
      </c>
      <c r="S131" s="7">
        <f t="shared" si="62"/>
        <v>0.2</v>
      </c>
      <c r="T131" s="68"/>
      <c r="U131" s="68">
        <f t="shared" si="63"/>
        <v>0</v>
      </c>
      <c r="V131" s="68">
        <f t="shared" si="137"/>
        <v>0</v>
      </c>
      <c r="W131" s="68"/>
      <c r="X131" s="68">
        <f t="shared" si="65"/>
        <v>0</v>
      </c>
      <c r="Y131" s="69">
        <f t="shared" si="103"/>
        <v>0</v>
      </c>
      <c r="Z131" s="7">
        <f t="shared" si="67"/>
        <v>0</v>
      </c>
      <c r="AA131" s="7">
        <f t="shared" si="104"/>
        <v>0</v>
      </c>
      <c r="AB131" s="68"/>
      <c r="AC131" s="71" t="str">
        <f t="shared" si="78"/>
        <v/>
      </c>
      <c r="AD131" s="68" t="str">
        <f t="shared" si="79"/>
        <v/>
      </c>
      <c r="AE131" s="68"/>
      <c r="AF131" s="72" t="str">
        <f t="shared" si="69"/>
        <v/>
      </c>
      <c r="AG131" s="59" t="str">
        <f t="shared" si="80"/>
        <v/>
      </c>
      <c r="AH131" s="73" t="str">
        <f t="shared" si="81"/>
        <v/>
      </c>
      <c r="AI131" s="61" t="str">
        <f t="shared" si="70"/>
        <v/>
      </c>
      <c r="AJ131" s="62" t="str">
        <f t="shared" si="82"/>
        <v/>
      </c>
      <c r="AK131" s="73" t="str">
        <f t="shared" si="71"/>
        <v/>
      </c>
      <c r="AL131" s="61" t="str">
        <f t="shared" si="72"/>
        <v/>
      </c>
      <c r="AM131" s="63" t="str">
        <f t="shared" si="83"/>
        <v/>
      </c>
      <c r="AN131" s="73" t="str">
        <f t="shared" si="84"/>
        <v/>
      </c>
      <c r="AO131" s="61">
        <f t="shared" si="73"/>
        <v>0</v>
      </c>
      <c r="AP131" s="62" t="str">
        <f t="shared" si="85"/>
        <v/>
      </c>
      <c r="AQ131" s="61" t="str">
        <f t="shared" si="86"/>
        <v/>
      </c>
      <c r="AR131" s="59" t="str">
        <f t="shared" si="87"/>
        <v/>
      </c>
      <c r="AS131" s="72" t="str">
        <f t="shared" si="88"/>
        <v/>
      </c>
      <c r="AT131" s="74" t="str">
        <f t="shared" si="89"/>
        <v/>
      </c>
      <c r="AU131" s="74" t="str">
        <f t="shared" si="90"/>
        <v/>
      </c>
      <c r="AV131" s="74" t="str">
        <f t="shared" si="74"/>
        <v/>
      </c>
      <c r="AW131" s="74" t="str">
        <f t="shared" si="91"/>
        <v/>
      </c>
      <c r="AX131" s="74" t="str">
        <f t="shared" si="92"/>
        <v/>
      </c>
      <c r="AY131" s="85" t="str">
        <f t="shared" si="93"/>
        <v/>
      </c>
      <c r="BE131" s="65"/>
    </row>
    <row r="132" spans="2:57" x14ac:dyDescent="0.25">
      <c r="B132" s="68">
        <f t="shared" ref="B132:D132" si="142">B131</f>
        <v>500000</v>
      </c>
      <c r="C132" s="68">
        <f t="shared" si="142"/>
        <v>40000</v>
      </c>
      <c r="D132" s="68">
        <f t="shared" si="142"/>
        <v>100000</v>
      </c>
      <c r="E132" s="68"/>
      <c r="F132" s="68">
        <f t="shared" si="97"/>
        <v>0</v>
      </c>
      <c r="G132" s="68">
        <f t="shared" si="76"/>
        <v>0</v>
      </c>
      <c r="H132" s="68" t="str">
        <f t="shared" si="54"/>
        <v/>
      </c>
      <c r="I132" s="68"/>
      <c r="J132" s="68">
        <f t="shared" si="55"/>
        <v>100000</v>
      </c>
      <c r="K132" s="69">
        <f t="shared" si="56"/>
        <v>20000</v>
      </c>
      <c r="L132" s="68">
        <f t="shared" si="77"/>
        <v>580000</v>
      </c>
      <c r="M132" s="68"/>
      <c r="N132" s="68">
        <f t="shared" si="57"/>
        <v>48000</v>
      </c>
      <c r="O132" s="68">
        <f t="shared" si="58"/>
        <v>0</v>
      </c>
      <c r="P132" s="69">
        <f t="shared" si="100"/>
        <v>0</v>
      </c>
      <c r="Q132" s="7">
        <f t="shared" si="101"/>
        <v>0</v>
      </c>
      <c r="R132" s="7">
        <f t="shared" si="61"/>
        <v>0</v>
      </c>
      <c r="S132" s="7">
        <f t="shared" si="62"/>
        <v>0.2</v>
      </c>
      <c r="T132" s="68"/>
      <c r="U132" s="68">
        <f t="shared" si="63"/>
        <v>0</v>
      </c>
      <c r="V132" s="68">
        <f t="shared" si="137"/>
        <v>0</v>
      </c>
      <c r="W132" s="68"/>
      <c r="X132" s="68">
        <f t="shared" si="65"/>
        <v>0</v>
      </c>
      <c r="Y132" s="69">
        <f t="shared" si="103"/>
        <v>0</v>
      </c>
      <c r="Z132" s="7">
        <f t="shared" si="67"/>
        <v>0</v>
      </c>
      <c r="AA132" s="7">
        <f t="shared" si="104"/>
        <v>0</v>
      </c>
      <c r="AB132" s="68"/>
      <c r="AC132" s="71" t="str">
        <f t="shared" si="78"/>
        <v/>
      </c>
      <c r="AD132" s="68" t="str">
        <f t="shared" si="79"/>
        <v/>
      </c>
      <c r="AE132" s="68"/>
      <c r="AF132" s="72" t="str">
        <f t="shared" si="69"/>
        <v/>
      </c>
      <c r="AG132" s="59" t="str">
        <f t="shared" si="80"/>
        <v/>
      </c>
      <c r="AH132" s="73" t="str">
        <f t="shared" si="81"/>
        <v/>
      </c>
      <c r="AI132" s="61" t="str">
        <f t="shared" si="70"/>
        <v/>
      </c>
      <c r="AJ132" s="62" t="str">
        <f t="shared" si="82"/>
        <v/>
      </c>
      <c r="AK132" s="73" t="str">
        <f t="shared" si="71"/>
        <v/>
      </c>
      <c r="AL132" s="61" t="str">
        <f t="shared" si="72"/>
        <v/>
      </c>
      <c r="AM132" s="63" t="str">
        <f t="shared" si="83"/>
        <v/>
      </c>
      <c r="AN132" s="73" t="str">
        <f t="shared" si="84"/>
        <v/>
      </c>
      <c r="AO132" s="61">
        <f t="shared" si="73"/>
        <v>0</v>
      </c>
      <c r="AP132" s="62" t="str">
        <f t="shared" si="85"/>
        <v/>
      </c>
      <c r="AQ132" s="61" t="str">
        <f t="shared" si="86"/>
        <v/>
      </c>
      <c r="AR132" s="59" t="str">
        <f t="shared" si="87"/>
        <v/>
      </c>
      <c r="AS132" s="72" t="str">
        <f t="shared" si="88"/>
        <v/>
      </c>
      <c r="AT132" s="74" t="str">
        <f t="shared" si="89"/>
        <v/>
      </c>
      <c r="AU132" s="74" t="str">
        <f t="shared" si="90"/>
        <v/>
      </c>
      <c r="AV132" s="74" t="str">
        <f t="shared" si="74"/>
        <v/>
      </c>
      <c r="AW132" s="74" t="str">
        <f t="shared" si="91"/>
        <v/>
      </c>
      <c r="AX132" s="74" t="str">
        <f t="shared" si="92"/>
        <v/>
      </c>
      <c r="AY132" s="85" t="str">
        <f t="shared" si="93"/>
        <v/>
      </c>
      <c r="BE132" s="65"/>
    </row>
    <row r="133" spans="2:57" x14ac:dyDescent="0.25">
      <c r="B133" s="68">
        <f t="shared" ref="B133:D133" si="143">B132</f>
        <v>500000</v>
      </c>
      <c r="C133" s="68">
        <f t="shared" si="143"/>
        <v>40000</v>
      </c>
      <c r="D133" s="68">
        <f t="shared" si="143"/>
        <v>100000</v>
      </c>
      <c r="E133" s="68"/>
      <c r="F133" s="68">
        <f t="shared" si="97"/>
        <v>0</v>
      </c>
      <c r="G133" s="68">
        <f t="shared" si="76"/>
        <v>0</v>
      </c>
      <c r="H133" s="68" t="str">
        <f t="shared" si="54"/>
        <v/>
      </c>
      <c r="I133" s="68"/>
      <c r="J133" s="68">
        <f t="shared" si="55"/>
        <v>100000</v>
      </c>
      <c r="K133" s="69">
        <f t="shared" si="56"/>
        <v>20000</v>
      </c>
      <c r="L133" s="68">
        <f t="shared" si="77"/>
        <v>580000</v>
      </c>
      <c r="M133" s="68"/>
      <c r="N133" s="68">
        <f t="shared" si="57"/>
        <v>48000</v>
      </c>
      <c r="O133" s="68">
        <f t="shared" si="58"/>
        <v>0</v>
      </c>
      <c r="P133" s="69">
        <f t="shared" si="100"/>
        <v>0</v>
      </c>
      <c r="Q133" s="7">
        <f t="shared" si="101"/>
        <v>0</v>
      </c>
      <c r="R133" s="7">
        <f t="shared" si="61"/>
        <v>0</v>
      </c>
      <c r="S133" s="7">
        <f t="shared" si="62"/>
        <v>0.2</v>
      </c>
      <c r="T133" s="68"/>
      <c r="U133" s="68">
        <f t="shared" si="63"/>
        <v>0</v>
      </c>
      <c r="V133" s="68">
        <f t="shared" si="137"/>
        <v>0</v>
      </c>
      <c r="W133" s="68"/>
      <c r="X133" s="68">
        <f t="shared" si="65"/>
        <v>0</v>
      </c>
      <c r="Y133" s="69">
        <f t="shared" si="103"/>
        <v>0</v>
      </c>
      <c r="Z133" s="7">
        <f t="shared" si="67"/>
        <v>0</v>
      </c>
      <c r="AA133" s="7">
        <f t="shared" si="104"/>
        <v>0</v>
      </c>
      <c r="AB133" s="68"/>
      <c r="AC133" s="71" t="str">
        <f t="shared" si="78"/>
        <v/>
      </c>
      <c r="AD133" s="68" t="str">
        <f t="shared" si="79"/>
        <v/>
      </c>
      <c r="AE133" s="68"/>
      <c r="AF133" s="72" t="str">
        <f t="shared" si="69"/>
        <v/>
      </c>
      <c r="AG133" s="59" t="str">
        <f t="shared" si="80"/>
        <v/>
      </c>
      <c r="AH133" s="73" t="str">
        <f t="shared" si="81"/>
        <v/>
      </c>
      <c r="AI133" s="61" t="str">
        <f t="shared" si="70"/>
        <v/>
      </c>
      <c r="AJ133" s="62" t="str">
        <f t="shared" si="82"/>
        <v/>
      </c>
      <c r="AK133" s="73" t="str">
        <f t="shared" si="71"/>
        <v/>
      </c>
      <c r="AL133" s="61" t="str">
        <f t="shared" si="72"/>
        <v/>
      </c>
      <c r="AM133" s="63" t="str">
        <f t="shared" si="83"/>
        <v/>
      </c>
      <c r="AN133" s="73" t="str">
        <f t="shared" si="84"/>
        <v/>
      </c>
      <c r="AO133" s="61">
        <f t="shared" si="73"/>
        <v>0</v>
      </c>
      <c r="AP133" s="62" t="str">
        <f t="shared" si="85"/>
        <v/>
      </c>
      <c r="AQ133" s="61" t="str">
        <f t="shared" si="86"/>
        <v/>
      </c>
      <c r="AR133" s="59" t="str">
        <f t="shared" si="87"/>
        <v/>
      </c>
      <c r="AS133" s="72" t="str">
        <f t="shared" si="88"/>
        <v/>
      </c>
      <c r="AT133" s="74" t="str">
        <f t="shared" si="89"/>
        <v/>
      </c>
      <c r="AU133" s="74" t="str">
        <f t="shared" si="90"/>
        <v/>
      </c>
      <c r="AV133" s="74" t="str">
        <f t="shared" si="74"/>
        <v/>
      </c>
      <c r="AW133" s="74" t="str">
        <f t="shared" si="91"/>
        <v/>
      </c>
      <c r="AX133" s="74" t="str">
        <f t="shared" si="92"/>
        <v/>
      </c>
      <c r="AY133" s="85" t="str">
        <f t="shared" si="93"/>
        <v/>
      </c>
      <c r="BE133" s="65"/>
    </row>
    <row r="134" spans="2:57" x14ac:dyDescent="0.25">
      <c r="B134" s="68">
        <f t="shared" ref="B134:D134" si="144">B133</f>
        <v>500000</v>
      </c>
      <c r="C134" s="68">
        <f t="shared" si="144"/>
        <v>40000</v>
      </c>
      <c r="D134" s="68">
        <f t="shared" si="144"/>
        <v>100000</v>
      </c>
      <c r="E134" s="68"/>
      <c r="F134" s="68">
        <f t="shared" si="97"/>
        <v>0</v>
      </c>
      <c r="G134" s="68">
        <f t="shared" si="76"/>
        <v>0</v>
      </c>
      <c r="H134" s="68" t="str">
        <f t="shared" si="54"/>
        <v/>
      </c>
      <c r="I134" s="68"/>
      <c r="J134" s="68">
        <f t="shared" si="55"/>
        <v>100000</v>
      </c>
      <c r="K134" s="69">
        <f t="shared" si="56"/>
        <v>20000</v>
      </c>
      <c r="L134" s="68">
        <f t="shared" si="77"/>
        <v>580000</v>
      </c>
      <c r="M134" s="68"/>
      <c r="N134" s="68">
        <f t="shared" si="57"/>
        <v>48000</v>
      </c>
      <c r="O134" s="68">
        <f t="shared" si="58"/>
        <v>0</v>
      </c>
      <c r="P134" s="69">
        <f t="shared" si="100"/>
        <v>0</v>
      </c>
      <c r="Q134" s="7">
        <f t="shared" si="101"/>
        <v>0</v>
      </c>
      <c r="R134" s="7">
        <f t="shared" si="61"/>
        <v>0</v>
      </c>
      <c r="S134" s="7">
        <f t="shared" si="62"/>
        <v>0.2</v>
      </c>
      <c r="T134" s="68"/>
      <c r="U134" s="68">
        <f t="shared" si="63"/>
        <v>0</v>
      </c>
      <c r="V134" s="68">
        <f t="shared" si="137"/>
        <v>0</v>
      </c>
      <c r="W134" s="68"/>
      <c r="X134" s="68">
        <f t="shared" si="65"/>
        <v>0</v>
      </c>
      <c r="Y134" s="69">
        <f t="shared" si="103"/>
        <v>0</v>
      </c>
      <c r="Z134" s="7">
        <f t="shared" si="67"/>
        <v>0</v>
      </c>
      <c r="AA134" s="7">
        <f t="shared" si="104"/>
        <v>0</v>
      </c>
      <c r="AB134" s="68"/>
      <c r="AC134" s="71" t="str">
        <f t="shared" si="78"/>
        <v/>
      </c>
      <c r="AD134" s="68" t="str">
        <f t="shared" si="79"/>
        <v/>
      </c>
      <c r="AE134" s="68"/>
      <c r="AF134" s="72" t="str">
        <f t="shared" si="69"/>
        <v/>
      </c>
      <c r="AG134" s="59" t="str">
        <f t="shared" si="80"/>
        <v/>
      </c>
      <c r="AH134" s="73" t="str">
        <f t="shared" si="81"/>
        <v/>
      </c>
      <c r="AI134" s="61" t="str">
        <f t="shared" si="70"/>
        <v/>
      </c>
      <c r="AJ134" s="62" t="str">
        <f t="shared" si="82"/>
        <v/>
      </c>
      <c r="AK134" s="73" t="str">
        <f t="shared" si="71"/>
        <v/>
      </c>
      <c r="AL134" s="61" t="str">
        <f t="shared" si="72"/>
        <v/>
      </c>
      <c r="AM134" s="63" t="str">
        <f t="shared" si="83"/>
        <v/>
      </c>
      <c r="AN134" s="73" t="str">
        <f t="shared" si="84"/>
        <v/>
      </c>
      <c r="AO134" s="61">
        <f t="shared" si="73"/>
        <v>0</v>
      </c>
      <c r="AP134" s="62" t="str">
        <f t="shared" si="85"/>
        <v/>
      </c>
      <c r="AQ134" s="61" t="str">
        <f t="shared" si="86"/>
        <v/>
      </c>
      <c r="AR134" s="59" t="str">
        <f t="shared" si="87"/>
        <v/>
      </c>
      <c r="AS134" s="72" t="str">
        <f t="shared" si="88"/>
        <v/>
      </c>
      <c r="AT134" s="74" t="str">
        <f t="shared" si="89"/>
        <v/>
      </c>
      <c r="AU134" s="74" t="str">
        <f t="shared" si="90"/>
        <v/>
      </c>
      <c r="AV134" s="74" t="str">
        <f t="shared" si="74"/>
        <v/>
      </c>
      <c r="AW134" s="74" t="str">
        <f t="shared" si="91"/>
        <v/>
      </c>
      <c r="AX134" s="74" t="str">
        <f t="shared" si="92"/>
        <v/>
      </c>
      <c r="AY134" s="85" t="str">
        <f t="shared" si="93"/>
        <v/>
      </c>
      <c r="BE134" s="65"/>
    </row>
    <row r="135" spans="2:57" x14ac:dyDescent="0.25">
      <c r="B135" s="68">
        <f t="shared" ref="B135:D135" si="145">B134</f>
        <v>500000</v>
      </c>
      <c r="C135" s="68">
        <f t="shared" si="145"/>
        <v>40000</v>
      </c>
      <c r="D135" s="68">
        <f t="shared" si="145"/>
        <v>100000</v>
      </c>
      <c r="E135" s="68"/>
      <c r="F135" s="68">
        <f t="shared" si="97"/>
        <v>0</v>
      </c>
      <c r="G135" s="68">
        <f t="shared" si="76"/>
        <v>0</v>
      </c>
      <c r="H135" s="68" t="str">
        <f t="shared" si="54"/>
        <v/>
      </c>
      <c r="I135" s="68"/>
      <c r="J135" s="68">
        <f t="shared" si="55"/>
        <v>100000</v>
      </c>
      <c r="K135" s="69">
        <f t="shared" si="56"/>
        <v>20000</v>
      </c>
      <c r="L135" s="68">
        <f t="shared" si="77"/>
        <v>580000</v>
      </c>
      <c r="M135" s="68"/>
      <c r="N135" s="68">
        <f t="shared" si="57"/>
        <v>48000</v>
      </c>
      <c r="O135" s="68">
        <f t="shared" si="58"/>
        <v>0</v>
      </c>
      <c r="P135" s="69">
        <f t="shared" si="100"/>
        <v>0</v>
      </c>
      <c r="Q135" s="7">
        <f t="shared" si="101"/>
        <v>0</v>
      </c>
      <c r="R135" s="7">
        <f t="shared" si="61"/>
        <v>0</v>
      </c>
      <c r="S135" s="7">
        <f t="shared" si="62"/>
        <v>0.2</v>
      </c>
      <c r="T135" s="68"/>
      <c r="U135" s="68">
        <f t="shared" si="63"/>
        <v>0</v>
      </c>
      <c r="V135" s="68">
        <f t="shared" si="137"/>
        <v>0</v>
      </c>
      <c r="W135" s="68"/>
      <c r="X135" s="68">
        <f t="shared" si="65"/>
        <v>0</v>
      </c>
      <c r="Y135" s="69">
        <f t="shared" si="103"/>
        <v>0</v>
      </c>
      <c r="Z135" s="7">
        <f t="shared" si="67"/>
        <v>0</v>
      </c>
      <c r="AA135" s="7">
        <f t="shared" si="104"/>
        <v>0</v>
      </c>
      <c r="AB135" s="68"/>
      <c r="AC135" s="71" t="str">
        <f t="shared" si="78"/>
        <v/>
      </c>
      <c r="AD135" s="68" t="str">
        <f t="shared" si="79"/>
        <v/>
      </c>
      <c r="AE135" s="68"/>
      <c r="AF135" s="72" t="str">
        <f t="shared" si="69"/>
        <v/>
      </c>
      <c r="AG135" s="59" t="str">
        <f t="shared" si="80"/>
        <v/>
      </c>
      <c r="AH135" s="73" t="str">
        <f t="shared" si="81"/>
        <v/>
      </c>
      <c r="AI135" s="61" t="str">
        <f t="shared" si="70"/>
        <v/>
      </c>
      <c r="AJ135" s="62" t="str">
        <f t="shared" si="82"/>
        <v/>
      </c>
      <c r="AK135" s="73" t="str">
        <f t="shared" si="71"/>
        <v/>
      </c>
      <c r="AL135" s="61" t="str">
        <f t="shared" si="72"/>
        <v/>
      </c>
      <c r="AM135" s="63" t="str">
        <f t="shared" si="83"/>
        <v/>
      </c>
      <c r="AN135" s="73" t="str">
        <f t="shared" si="84"/>
        <v/>
      </c>
      <c r="AO135" s="61">
        <f t="shared" si="73"/>
        <v>0</v>
      </c>
      <c r="AP135" s="62" t="str">
        <f t="shared" si="85"/>
        <v/>
      </c>
      <c r="AQ135" s="61" t="str">
        <f t="shared" si="86"/>
        <v/>
      </c>
      <c r="AR135" s="59" t="str">
        <f t="shared" si="87"/>
        <v/>
      </c>
      <c r="AS135" s="72" t="str">
        <f t="shared" si="88"/>
        <v/>
      </c>
      <c r="AT135" s="74" t="str">
        <f t="shared" si="89"/>
        <v/>
      </c>
      <c r="AU135" s="74" t="str">
        <f t="shared" si="90"/>
        <v/>
      </c>
      <c r="AV135" s="74" t="str">
        <f t="shared" si="74"/>
        <v/>
      </c>
      <c r="AW135" s="74" t="str">
        <f t="shared" si="91"/>
        <v/>
      </c>
      <c r="AX135" s="74" t="str">
        <f t="shared" si="92"/>
        <v/>
      </c>
      <c r="AY135" s="85" t="str">
        <f t="shared" si="93"/>
        <v/>
      </c>
      <c r="BE135" s="65"/>
    </row>
    <row r="136" spans="2:57" x14ac:dyDescent="0.25">
      <c r="B136" s="68">
        <f t="shared" ref="B136:D136" si="146">B135</f>
        <v>500000</v>
      </c>
      <c r="C136" s="68">
        <f t="shared" si="146"/>
        <v>40000</v>
      </c>
      <c r="D136" s="68">
        <f t="shared" si="146"/>
        <v>100000</v>
      </c>
      <c r="E136" s="68"/>
      <c r="F136" s="68">
        <f t="shared" si="97"/>
        <v>0</v>
      </c>
      <c r="G136" s="68">
        <f t="shared" si="76"/>
        <v>0</v>
      </c>
      <c r="H136" s="68" t="str">
        <f t="shared" si="54"/>
        <v/>
      </c>
      <c r="I136" s="68"/>
      <c r="J136" s="68">
        <f t="shared" si="55"/>
        <v>100000</v>
      </c>
      <c r="K136" s="69">
        <f t="shared" si="56"/>
        <v>20000</v>
      </c>
      <c r="L136" s="68">
        <f t="shared" si="77"/>
        <v>580000</v>
      </c>
      <c r="M136" s="68"/>
      <c r="N136" s="68">
        <f t="shared" si="57"/>
        <v>48000</v>
      </c>
      <c r="O136" s="68">
        <f t="shared" si="58"/>
        <v>0</v>
      </c>
      <c r="P136" s="69">
        <f t="shared" si="100"/>
        <v>0</v>
      </c>
      <c r="Q136" s="7">
        <f t="shared" si="101"/>
        <v>0</v>
      </c>
      <c r="R136" s="7">
        <f t="shared" si="61"/>
        <v>0</v>
      </c>
      <c r="S136" s="7">
        <f t="shared" si="62"/>
        <v>0.2</v>
      </c>
      <c r="T136" s="68"/>
      <c r="U136" s="68">
        <f t="shared" si="63"/>
        <v>0</v>
      </c>
      <c r="V136" s="68">
        <f t="shared" si="137"/>
        <v>0</v>
      </c>
      <c r="W136" s="68"/>
      <c r="X136" s="68">
        <f t="shared" si="65"/>
        <v>0</v>
      </c>
      <c r="Y136" s="69">
        <f t="shared" si="103"/>
        <v>0</v>
      </c>
      <c r="Z136" s="7">
        <f t="shared" si="67"/>
        <v>0</v>
      </c>
      <c r="AA136" s="7">
        <f t="shared" si="104"/>
        <v>0</v>
      </c>
      <c r="AB136" s="68"/>
      <c r="AC136" s="71" t="str">
        <f t="shared" si="78"/>
        <v/>
      </c>
      <c r="AD136" s="68" t="str">
        <f t="shared" si="79"/>
        <v/>
      </c>
      <c r="AE136" s="68"/>
      <c r="AF136" s="72" t="str">
        <f t="shared" si="69"/>
        <v/>
      </c>
      <c r="AG136" s="59" t="str">
        <f t="shared" si="80"/>
        <v/>
      </c>
      <c r="AH136" s="73" t="str">
        <f t="shared" si="81"/>
        <v/>
      </c>
      <c r="AI136" s="61" t="str">
        <f t="shared" si="70"/>
        <v/>
      </c>
      <c r="AJ136" s="62" t="str">
        <f t="shared" si="82"/>
        <v/>
      </c>
      <c r="AK136" s="73" t="str">
        <f t="shared" si="71"/>
        <v/>
      </c>
      <c r="AL136" s="61" t="str">
        <f t="shared" si="72"/>
        <v/>
      </c>
      <c r="AM136" s="63" t="str">
        <f t="shared" si="83"/>
        <v/>
      </c>
      <c r="AN136" s="73" t="str">
        <f t="shared" si="84"/>
        <v/>
      </c>
      <c r="AO136" s="61">
        <f t="shared" si="73"/>
        <v>0</v>
      </c>
      <c r="AP136" s="62" t="str">
        <f t="shared" si="85"/>
        <v/>
      </c>
      <c r="AQ136" s="61" t="str">
        <f t="shared" si="86"/>
        <v/>
      </c>
      <c r="AR136" s="59" t="str">
        <f t="shared" si="87"/>
        <v/>
      </c>
      <c r="AS136" s="72" t="str">
        <f t="shared" si="88"/>
        <v/>
      </c>
      <c r="AT136" s="74" t="str">
        <f t="shared" si="89"/>
        <v/>
      </c>
      <c r="AU136" s="74" t="str">
        <f t="shared" si="90"/>
        <v/>
      </c>
      <c r="AV136" s="74" t="str">
        <f t="shared" si="74"/>
        <v/>
      </c>
      <c r="AW136" s="74" t="str">
        <f t="shared" si="91"/>
        <v/>
      </c>
      <c r="AX136" s="74" t="str">
        <f t="shared" si="92"/>
        <v/>
      </c>
      <c r="AY136" s="85" t="str">
        <f t="shared" si="93"/>
        <v/>
      </c>
      <c r="BE136" s="65"/>
    </row>
    <row r="137" spans="2:57" x14ac:dyDescent="0.25">
      <c r="B137" s="68">
        <f t="shared" ref="B137:D137" si="147">B136</f>
        <v>500000</v>
      </c>
      <c r="C137" s="68">
        <f t="shared" si="147"/>
        <v>40000</v>
      </c>
      <c r="D137" s="68">
        <f t="shared" si="147"/>
        <v>100000</v>
      </c>
      <c r="E137" s="68"/>
      <c r="F137" s="68">
        <f t="shared" si="97"/>
        <v>0</v>
      </c>
      <c r="G137" s="68">
        <f t="shared" si="76"/>
        <v>0</v>
      </c>
      <c r="H137" s="68" t="str">
        <f t="shared" ref="H137:H200" si="148">IF(F137+G137=0,"","laske")</f>
        <v/>
      </c>
      <c r="I137" s="68"/>
      <c r="J137" s="68">
        <f t="shared" ref="J137:J200" si="149">D137-F137</f>
        <v>100000</v>
      </c>
      <c r="K137" s="69">
        <f t="shared" ref="K137:K200" si="150">IF(ISBLANK($L$4),IF(J137&gt;0,J137*yhteisövero_pros,0),J137*yhteisövero_pros)</f>
        <v>20000</v>
      </c>
      <c r="L137" s="68">
        <f t="shared" si="77"/>
        <v>580000</v>
      </c>
      <c r="M137" s="68"/>
      <c r="N137" s="68">
        <f t="shared" ref="N137:N200" si="151">IF(B137+J137 &gt; 0,(B137+J137)*Pääomatulo_osinko_max,0)</f>
        <v>48000</v>
      </c>
      <c r="O137" s="68">
        <f t="shared" ref="O137:O200" si="152">IF(N137&gt;G137,G137,N137)</f>
        <v>0</v>
      </c>
      <c r="P137" s="69">
        <f t="shared" si="100"/>
        <v>0</v>
      </c>
      <c r="Q137" s="7">
        <f t="shared" si="101"/>
        <v>0</v>
      </c>
      <c r="R137" s="7">
        <f t="shared" ref="R137:R200" si="153">VLOOKUP(O137,tulos_pot_osinko,16)</f>
        <v>0</v>
      </c>
      <c r="S137" s="7">
        <f t="shared" ref="S137:S200" si="154">VLOOKUP(O137,tulos_pot_osinko,18)</f>
        <v>0.2</v>
      </c>
      <c r="T137" s="68"/>
      <c r="U137" s="68">
        <f t="shared" ref="U137:U200" si="155">-O137+G137</f>
        <v>0</v>
      </c>
      <c r="V137" s="68">
        <f t="shared" si="137"/>
        <v>0</v>
      </c>
      <c r="W137" s="68"/>
      <c r="X137" s="68">
        <f t="shared" ref="X137:X200" si="156">+F137+V137</f>
        <v>0</v>
      </c>
      <c r="Y137" s="69">
        <f t="shared" si="103"/>
        <v>0</v>
      </c>
      <c r="Z137" s="7">
        <f t="shared" ref="Z137:Z200" si="157">IF(F137+U137 &gt; 0,Y137/(F137+U137),0)</f>
        <v>0</v>
      </c>
      <c r="AA137" s="7">
        <f t="shared" si="104"/>
        <v>0</v>
      </c>
      <c r="AB137" s="68"/>
      <c r="AC137" s="71" t="str">
        <f t="shared" si="78"/>
        <v/>
      </c>
      <c r="AD137" s="68" t="str">
        <f t="shared" si="79"/>
        <v/>
      </c>
      <c r="AE137" s="68"/>
      <c r="AF137" s="72" t="str">
        <f t="shared" ref="AF137:AF200" si="158">IF(H137="laske",(F137+O137+U137)-(+P137+Y137),"")</f>
        <v/>
      </c>
      <c r="AG137" s="59" t="str">
        <f t="shared" si="80"/>
        <v/>
      </c>
      <c r="AH137" s="73" t="str">
        <f t="shared" si="81"/>
        <v/>
      </c>
      <c r="AI137" s="61" t="str">
        <f t="shared" ref="AI137:AI200" si="159">IF(H137="laske",((1-yhteisövero_pros)*Q137+yhteisövero_pros),"")</f>
        <v/>
      </c>
      <c r="AJ137" s="62" t="str">
        <f t="shared" si="82"/>
        <v/>
      </c>
      <c r="AK137" s="73" t="str">
        <f t="shared" ref="AK137:AK200" si="160">IF(H137="laske",VLOOKUP(F137,tulos_ansiotulovero,3,1),"")</f>
        <v/>
      </c>
      <c r="AL137" s="61" t="str">
        <f t="shared" ref="AL137:AL200" si="161">IF(H137="laske",VLOOKUP(F137,tulos_ansiotulovero,7,1),"")</f>
        <v/>
      </c>
      <c r="AM137" s="63" t="str">
        <f t="shared" si="83"/>
        <v/>
      </c>
      <c r="AN137" s="73" t="str">
        <f t="shared" si="84"/>
        <v/>
      </c>
      <c r="AO137" s="61">
        <f t="shared" ref="AO137:AO200" si="162">IF(U137&gt;0,IF(H137="laske",((1-yhteisövero_pros)*AN137/U137+yhteisövero_pros),""),0)</f>
        <v>0</v>
      </c>
      <c r="AP137" s="62" t="str">
        <f t="shared" si="85"/>
        <v/>
      </c>
      <c r="AQ137" s="61" t="str">
        <f t="shared" si="86"/>
        <v/>
      </c>
      <c r="AR137" s="59" t="str">
        <f t="shared" si="87"/>
        <v/>
      </c>
      <c r="AS137" s="72" t="str">
        <f t="shared" si="88"/>
        <v/>
      </c>
      <c r="AT137" s="74" t="str">
        <f t="shared" si="89"/>
        <v/>
      </c>
      <c r="AU137" s="74" t="str">
        <f t="shared" si="90"/>
        <v/>
      </c>
      <c r="AV137" s="74" t="str">
        <f t="shared" ref="AV137:AV200" si="163">IF(H137="laske",+B137+AS137,"")</f>
        <v/>
      </c>
      <c r="AW137" s="74" t="str">
        <f t="shared" si="91"/>
        <v/>
      </c>
      <c r="AX137" s="74" t="str">
        <f t="shared" si="92"/>
        <v/>
      </c>
      <c r="AY137" s="85" t="str">
        <f t="shared" si="93"/>
        <v/>
      </c>
      <c r="BE137" s="65"/>
    </row>
    <row r="138" spans="2:57" x14ac:dyDescent="0.25">
      <c r="B138" s="68">
        <f t="shared" ref="B138:D138" si="164">B137</f>
        <v>500000</v>
      </c>
      <c r="C138" s="68">
        <f t="shared" si="164"/>
        <v>40000</v>
      </c>
      <c r="D138" s="68">
        <f t="shared" si="164"/>
        <v>100000</v>
      </c>
      <c r="E138" s="68"/>
      <c r="F138" s="68">
        <f t="shared" si="97"/>
        <v>0</v>
      </c>
      <c r="G138" s="68">
        <f t="shared" ref="G138:G201" si="165">IF(F138&gt;0,IF(C138-F138&lt;L138,C138-F138,L138),0)</f>
        <v>0</v>
      </c>
      <c r="H138" s="68" t="str">
        <f t="shared" si="148"/>
        <v/>
      </c>
      <c r="I138" s="68"/>
      <c r="J138" s="68">
        <f t="shared" si="149"/>
        <v>100000</v>
      </c>
      <c r="K138" s="69">
        <f t="shared" si="150"/>
        <v>20000</v>
      </c>
      <c r="L138" s="68">
        <f t="shared" ref="L138:L201" si="166">+B138+J138-K138</f>
        <v>580000</v>
      </c>
      <c r="M138" s="68"/>
      <c r="N138" s="68">
        <f t="shared" si="151"/>
        <v>48000</v>
      </c>
      <c r="O138" s="68">
        <f t="shared" si="152"/>
        <v>0</v>
      </c>
      <c r="P138" s="69">
        <f t="shared" si="100"/>
        <v>0</v>
      </c>
      <c r="Q138" s="7">
        <f t="shared" si="101"/>
        <v>0</v>
      </c>
      <c r="R138" s="7">
        <f t="shared" si="153"/>
        <v>0</v>
      </c>
      <c r="S138" s="7">
        <f t="shared" si="154"/>
        <v>0.2</v>
      </c>
      <c r="T138" s="68"/>
      <c r="U138" s="68">
        <f t="shared" si="155"/>
        <v>0</v>
      </c>
      <c r="V138" s="68">
        <f t="shared" si="137"/>
        <v>0</v>
      </c>
      <c r="W138" s="68"/>
      <c r="X138" s="68">
        <f t="shared" si="156"/>
        <v>0</v>
      </c>
      <c r="Y138" s="69">
        <f t="shared" si="103"/>
        <v>0</v>
      </c>
      <c r="Z138" s="7">
        <f t="shared" si="157"/>
        <v>0</v>
      </c>
      <c r="AA138" s="7">
        <f t="shared" si="104"/>
        <v>0</v>
      </c>
      <c r="AB138" s="68"/>
      <c r="AC138" s="71" t="str">
        <f t="shared" ref="AC138:AC201" si="167">IF(H138="laske",+K138+P138+Y138,"")</f>
        <v/>
      </c>
      <c r="AD138" s="68" t="str">
        <f t="shared" ref="AD138:AD201" si="168">IF(H138="laske",-MIN($AC$9:$AC$94)+AC138,"")</f>
        <v/>
      </c>
      <c r="AE138" s="68"/>
      <c r="AF138" s="72" t="str">
        <f t="shared" si="158"/>
        <v/>
      </c>
      <c r="AG138" s="59" t="str">
        <f t="shared" ref="AG138:AG201" si="169">IF(H138="laske",(P138+Y138)/(F138+G138),"")</f>
        <v/>
      </c>
      <c r="AH138" s="73" t="str">
        <f t="shared" ref="AH138:AH201" si="170">IF(H138="laske",P138,"")</f>
        <v/>
      </c>
      <c r="AI138" s="61" t="str">
        <f t="shared" si="159"/>
        <v/>
      </c>
      <c r="AJ138" s="62" t="str">
        <f t="shared" ref="AJ138:AJ201" si="171">IF(H138="laske",O138/(F138+G138),"")</f>
        <v/>
      </c>
      <c r="AK138" s="73" t="str">
        <f t="shared" si="160"/>
        <v/>
      </c>
      <c r="AL138" s="61" t="str">
        <f t="shared" si="161"/>
        <v/>
      </c>
      <c r="AM138" s="63" t="str">
        <f t="shared" ref="AM138:AM201" si="172">IF(H138="laske",F138/(F138+G138),"")</f>
        <v/>
      </c>
      <c r="AN138" s="73" t="str">
        <f t="shared" ref="AN138:AN201" si="173">IF(H138="laske",Y138-AK138,"")</f>
        <v/>
      </c>
      <c r="AO138" s="61">
        <f t="shared" si="162"/>
        <v>0</v>
      </c>
      <c r="AP138" s="62" t="str">
        <f t="shared" ref="AP138:AP201" si="174">IF(H138="laske",U138/(F138+G138),"")</f>
        <v/>
      </c>
      <c r="AQ138" s="61" t="str">
        <f t="shared" ref="AQ138:AQ201" si="175">IF(H138="laske",+AJ138+AM138+AP138,"")</f>
        <v/>
      </c>
      <c r="AR138" s="59" t="str">
        <f t="shared" ref="AR138:AR201" si="176">IF(H138="laske",AI138*AJ138+AL138*AM138+AO138*AP138,"")</f>
        <v/>
      </c>
      <c r="AS138" s="72" t="str">
        <f t="shared" ref="AS138:AS201" si="177">IF(H138="laske",J138-K138-G138,"")</f>
        <v/>
      </c>
      <c r="AT138" s="74" t="str">
        <f t="shared" ref="AT138:AT201" si="178">IF(H138="laske",+AS138+AF138,"")</f>
        <v/>
      </c>
      <c r="AU138" s="74" t="str">
        <f t="shared" ref="AU138:AU201" si="179">IF(H138="laske",-MAX($AT$9:$AT$94)+AT138,"")</f>
        <v/>
      </c>
      <c r="AV138" s="74" t="str">
        <f t="shared" si="163"/>
        <v/>
      </c>
      <c r="AW138" s="74" t="str">
        <f t="shared" ref="AW138:AW201" si="180">IF(H138="laske",IF(AV138&lt;0,"! Yhtiön nettovarallisuus menisi miinukselle",""),"")</f>
        <v/>
      </c>
      <c r="AX138" s="74" t="str">
        <f t="shared" ref="AX138:AX201" si="181">IF(H138="laske",IF(C138&gt;F138+G138,"! Jaettu summa pienempi kuin tarve, yhtiön varat eivät riitä",""),"")</f>
        <v/>
      </c>
      <c r="AY138" s="85" t="str">
        <f t="shared" ref="AY138:AY201" si="182">AW138&amp;""&amp;AX138</f>
        <v/>
      </c>
      <c r="BE138" s="65"/>
    </row>
    <row r="139" spans="2:57" x14ac:dyDescent="0.25">
      <c r="B139" s="68">
        <f t="shared" ref="B139:D139" si="183">B138</f>
        <v>500000</v>
      </c>
      <c r="C139" s="68">
        <f t="shared" si="183"/>
        <v>40000</v>
      </c>
      <c r="D139" s="68">
        <f t="shared" si="183"/>
        <v>100000</v>
      </c>
      <c r="E139" s="68"/>
      <c r="F139" s="68">
        <f t="shared" ref="F139:F144" si="184">IF(AND(F138+1000&lt;=C139,F138&lt;&gt;0),F138+1000,0)</f>
        <v>0</v>
      </c>
      <c r="G139" s="68">
        <f t="shared" si="165"/>
        <v>0</v>
      </c>
      <c r="H139" s="68" t="str">
        <f t="shared" si="148"/>
        <v/>
      </c>
      <c r="I139" s="68"/>
      <c r="J139" s="68">
        <f t="shared" si="149"/>
        <v>100000</v>
      </c>
      <c r="K139" s="69">
        <f t="shared" si="150"/>
        <v>20000</v>
      </c>
      <c r="L139" s="68">
        <f t="shared" si="166"/>
        <v>580000</v>
      </c>
      <c r="M139" s="68"/>
      <c r="N139" s="68">
        <f t="shared" si="151"/>
        <v>48000</v>
      </c>
      <c r="O139" s="68">
        <f t="shared" si="152"/>
        <v>0</v>
      </c>
      <c r="P139" s="69">
        <f t="shared" si="100"/>
        <v>0</v>
      </c>
      <c r="Q139" s="7">
        <f t="shared" si="101"/>
        <v>0</v>
      </c>
      <c r="R139" s="7">
        <f t="shared" si="153"/>
        <v>0</v>
      </c>
      <c r="S139" s="7">
        <f t="shared" si="154"/>
        <v>0.2</v>
      </c>
      <c r="T139" s="68"/>
      <c r="U139" s="68">
        <f t="shared" si="155"/>
        <v>0</v>
      </c>
      <c r="V139" s="68">
        <f t="shared" si="137"/>
        <v>0</v>
      </c>
      <c r="W139" s="68"/>
      <c r="X139" s="68">
        <f t="shared" si="156"/>
        <v>0</v>
      </c>
      <c r="Y139" s="69">
        <f t="shared" si="103"/>
        <v>0</v>
      </c>
      <c r="Z139" s="7">
        <f t="shared" si="157"/>
        <v>0</v>
      </c>
      <c r="AA139" s="7">
        <f t="shared" si="104"/>
        <v>0</v>
      </c>
      <c r="AB139" s="68"/>
      <c r="AC139" s="71" t="str">
        <f t="shared" si="167"/>
        <v/>
      </c>
      <c r="AD139" s="68" t="str">
        <f t="shared" si="168"/>
        <v/>
      </c>
      <c r="AE139" s="68"/>
      <c r="AF139" s="72" t="str">
        <f t="shared" si="158"/>
        <v/>
      </c>
      <c r="AG139" s="59" t="str">
        <f t="shared" si="169"/>
        <v/>
      </c>
      <c r="AH139" s="73" t="str">
        <f t="shared" si="170"/>
        <v/>
      </c>
      <c r="AI139" s="61" t="str">
        <f t="shared" si="159"/>
        <v/>
      </c>
      <c r="AJ139" s="62" t="str">
        <f t="shared" si="171"/>
        <v/>
      </c>
      <c r="AK139" s="73" t="str">
        <f t="shared" si="160"/>
        <v/>
      </c>
      <c r="AL139" s="61" t="str">
        <f t="shared" si="161"/>
        <v/>
      </c>
      <c r="AM139" s="63" t="str">
        <f t="shared" si="172"/>
        <v/>
      </c>
      <c r="AN139" s="73" t="str">
        <f t="shared" si="173"/>
        <v/>
      </c>
      <c r="AO139" s="61">
        <f t="shared" si="162"/>
        <v>0</v>
      </c>
      <c r="AP139" s="62" t="str">
        <f t="shared" si="174"/>
        <v/>
      </c>
      <c r="AQ139" s="61" t="str">
        <f t="shared" si="175"/>
        <v/>
      </c>
      <c r="AR139" s="59" t="str">
        <f t="shared" si="176"/>
        <v/>
      </c>
      <c r="AS139" s="72" t="str">
        <f t="shared" si="177"/>
        <v/>
      </c>
      <c r="AT139" s="74" t="str">
        <f t="shared" si="178"/>
        <v/>
      </c>
      <c r="AU139" s="74" t="str">
        <f t="shared" si="179"/>
        <v/>
      </c>
      <c r="AV139" s="74" t="str">
        <f t="shared" si="163"/>
        <v/>
      </c>
      <c r="AW139" s="74" t="str">
        <f t="shared" si="180"/>
        <v/>
      </c>
      <c r="AX139" s="74" t="str">
        <f t="shared" si="181"/>
        <v/>
      </c>
      <c r="AY139" s="85" t="str">
        <f t="shared" si="182"/>
        <v/>
      </c>
      <c r="BE139" s="65"/>
    </row>
    <row r="140" spans="2:57" x14ac:dyDescent="0.25">
      <c r="B140" s="68">
        <f t="shared" ref="B140:D140" si="185">B139</f>
        <v>500000</v>
      </c>
      <c r="C140" s="68">
        <f t="shared" si="185"/>
        <v>40000</v>
      </c>
      <c r="D140" s="68">
        <f t="shared" si="185"/>
        <v>100000</v>
      </c>
      <c r="E140" s="68"/>
      <c r="F140" s="68">
        <f t="shared" si="184"/>
        <v>0</v>
      </c>
      <c r="G140" s="68">
        <f t="shared" si="165"/>
        <v>0</v>
      </c>
      <c r="H140" s="68" t="str">
        <f t="shared" si="148"/>
        <v/>
      </c>
      <c r="I140" s="68"/>
      <c r="J140" s="68">
        <f t="shared" si="149"/>
        <v>100000</v>
      </c>
      <c r="K140" s="69">
        <f t="shared" si="150"/>
        <v>20000</v>
      </c>
      <c r="L140" s="68">
        <f t="shared" si="166"/>
        <v>580000</v>
      </c>
      <c r="M140" s="68"/>
      <c r="N140" s="68">
        <f t="shared" si="151"/>
        <v>48000</v>
      </c>
      <c r="O140" s="68">
        <f t="shared" si="152"/>
        <v>0</v>
      </c>
      <c r="P140" s="69">
        <f t="shared" si="100"/>
        <v>0</v>
      </c>
      <c r="Q140" s="7">
        <f t="shared" si="101"/>
        <v>0</v>
      </c>
      <c r="R140" s="7">
        <f t="shared" si="153"/>
        <v>0</v>
      </c>
      <c r="S140" s="7">
        <f t="shared" si="154"/>
        <v>0.2</v>
      </c>
      <c r="T140" s="68"/>
      <c r="U140" s="68">
        <f t="shared" si="155"/>
        <v>0</v>
      </c>
      <c r="V140" s="68">
        <f t="shared" si="137"/>
        <v>0</v>
      </c>
      <c r="W140" s="68"/>
      <c r="X140" s="68">
        <f t="shared" si="156"/>
        <v>0</v>
      </c>
      <c r="Y140" s="69">
        <f t="shared" si="103"/>
        <v>0</v>
      </c>
      <c r="Z140" s="7">
        <f t="shared" si="157"/>
        <v>0</v>
      </c>
      <c r="AA140" s="7">
        <f t="shared" si="104"/>
        <v>0</v>
      </c>
      <c r="AB140" s="68"/>
      <c r="AC140" s="71" t="str">
        <f t="shared" si="167"/>
        <v/>
      </c>
      <c r="AD140" s="68" t="str">
        <f t="shared" si="168"/>
        <v/>
      </c>
      <c r="AE140" s="68"/>
      <c r="AF140" s="72" t="str">
        <f t="shared" si="158"/>
        <v/>
      </c>
      <c r="AG140" s="59" t="str">
        <f t="shared" si="169"/>
        <v/>
      </c>
      <c r="AH140" s="73" t="str">
        <f t="shared" si="170"/>
        <v/>
      </c>
      <c r="AI140" s="61" t="str">
        <f t="shared" si="159"/>
        <v/>
      </c>
      <c r="AJ140" s="62" t="str">
        <f t="shared" si="171"/>
        <v/>
      </c>
      <c r="AK140" s="73" t="str">
        <f t="shared" si="160"/>
        <v/>
      </c>
      <c r="AL140" s="61" t="str">
        <f t="shared" si="161"/>
        <v/>
      </c>
      <c r="AM140" s="63" t="str">
        <f t="shared" si="172"/>
        <v/>
      </c>
      <c r="AN140" s="73" t="str">
        <f t="shared" si="173"/>
        <v/>
      </c>
      <c r="AO140" s="61">
        <f t="shared" si="162"/>
        <v>0</v>
      </c>
      <c r="AP140" s="62" t="str">
        <f t="shared" si="174"/>
        <v/>
      </c>
      <c r="AQ140" s="61" t="str">
        <f t="shared" si="175"/>
        <v/>
      </c>
      <c r="AR140" s="59" t="str">
        <f t="shared" si="176"/>
        <v/>
      </c>
      <c r="AS140" s="72" t="str">
        <f t="shared" si="177"/>
        <v/>
      </c>
      <c r="AT140" s="74" t="str">
        <f t="shared" si="178"/>
        <v/>
      </c>
      <c r="AU140" s="74" t="str">
        <f t="shared" si="179"/>
        <v/>
      </c>
      <c r="AV140" s="74" t="str">
        <f t="shared" si="163"/>
        <v/>
      </c>
      <c r="AW140" s="74" t="str">
        <f t="shared" si="180"/>
        <v/>
      </c>
      <c r="AX140" s="74" t="str">
        <f t="shared" si="181"/>
        <v/>
      </c>
      <c r="AY140" s="85" t="str">
        <f t="shared" si="182"/>
        <v/>
      </c>
      <c r="BE140" s="65"/>
    </row>
    <row r="141" spans="2:57" x14ac:dyDescent="0.25">
      <c r="B141" s="68">
        <f t="shared" ref="B141:D141" si="186">B140</f>
        <v>500000</v>
      </c>
      <c r="C141" s="68">
        <f t="shared" si="186"/>
        <v>40000</v>
      </c>
      <c r="D141" s="68">
        <f t="shared" si="186"/>
        <v>100000</v>
      </c>
      <c r="E141" s="68"/>
      <c r="F141" s="68">
        <f t="shared" si="184"/>
        <v>0</v>
      </c>
      <c r="G141" s="68">
        <f t="shared" si="165"/>
        <v>0</v>
      </c>
      <c r="H141" s="68" t="str">
        <f t="shared" si="148"/>
        <v/>
      </c>
      <c r="I141" s="68"/>
      <c r="J141" s="68">
        <f t="shared" si="149"/>
        <v>100000</v>
      </c>
      <c r="K141" s="69">
        <f t="shared" si="150"/>
        <v>20000</v>
      </c>
      <c r="L141" s="68">
        <f t="shared" si="166"/>
        <v>580000</v>
      </c>
      <c r="M141" s="68"/>
      <c r="N141" s="68">
        <f t="shared" si="151"/>
        <v>48000</v>
      </c>
      <c r="O141" s="68">
        <f t="shared" si="152"/>
        <v>0</v>
      </c>
      <c r="P141" s="69">
        <f t="shared" si="100"/>
        <v>0</v>
      </c>
      <c r="Q141" s="7">
        <f t="shared" si="101"/>
        <v>0</v>
      </c>
      <c r="R141" s="7">
        <f t="shared" si="153"/>
        <v>0</v>
      </c>
      <c r="S141" s="7">
        <f t="shared" si="154"/>
        <v>0.2</v>
      </c>
      <c r="T141" s="68"/>
      <c r="U141" s="68">
        <f t="shared" si="155"/>
        <v>0</v>
      </c>
      <c r="V141" s="68">
        <f t="shared" si="137"/>
        <v>0</v>
      </c>
      <c r="W141" s="68"/>
      <c r="X141" s="68">
        <f t="shared" si="156"/>
        <v>0</v>
      </c>
      <c r="Y141" s="69">
        <f t="shared" si="103"/>
        <v>0</v>
      </c>
      <c r="Z141" s="7">
        <f t="shared" si="157"/>
        <v>0</v>
      </c>
      <c r="AA141" s="7">
        <f t="shared" si="104"/>
        <v>0</v>
      </c>
      <c r="AB141" s="68"/>
      <c r="AC141" s="71" t="str">
        <f t="shared" si="167"/>
        <v/>
      </c>
      <c r="AD141" s="68" t="str">
        <f t="shared" si="168"/>
        <v/>
      </c>
      <c r="AE141" s="68"/>
      <c r="AF141" s="72" t="str">
        <f t="shared" si="158"/>
        <v/>
      </c>
      <c r="AG141" s="59" t="str">
        <f t="shared" si="169"/>
        <v/>
      </c>
      <c r="AH141" s="73" t="str">
        <f t="shared" si="170"/>
        <v/>
      </c>
      <c r="AI141" s="61" t="str">
        <f t="shared" si="159"/>
        <v/>
      </c>
      <c r="AJ141" s="62" t="str">
        <f t="shared" si="171"/>
        <v/>
      </c>
      <c r="AK141" s="73" t="str">
        <f t="shared" si="160"/>
        <v/>
      </c>
      <c r="AL141" s="61" t="str">
        <f t="shared" si="161"/>
        <v/>
      </c>
      <c r="AM141" s="63" t="str">
        <f t="shared" si="172"/>
        <v/>
      </c>
      <c r="AN141" s="73" t="str">
        <f t="shared" si="173"/>
        <v/>
      </c>
      <c r="AO141" s="61">
        <f t="shared" si="162"/>
        <v>0</v>
      </c>
      <c r="AP141" s="62" t="str">
        <f t="shared" si="174"/>
        <v/>
      </c>
      <c r="AQ141" s="61" t="str">
        <f t="shared" si="175"/>
        <v/>
      </c>
      <c r="AR141" s="59" t="str">
        <f t="shared" si="176"/>
        <v/>
      </c>
      <c r="AS141" s="72" t="str">
        <f t="shared" si="177"/>
        <v/>
      </c>
      <c r="AT141" s="74" t="str">
        <f t="shared" si="178"/>
        <v/>
      </c>
      <c r="AU141" s="74" t="str">
        <f t="shared" si="179"/>
        <v/>
      </c>
      <c r="AV141" s="74" t="str">
        <f t="shared" si="163"/>
        <v/>
      </c>
      <c r="AW141" s="74" t="str">
        <f t="shared" si="180"/>
        <v/>
      </c>
      <c r="AX141" s="74" t="str">
        <f t="shared" si="181"/>
        <v/>
      </c>
      <c r="AY141" s="85" t="str">
        <f t="shared" si="182"/>
        <v/>
      </c>
      <c r="BE141" s="65"/>
    </row>
    <row r="142" spans="2:57" x14ac:dyDescent="0.25">
      <c r="B142" s="68">
        <f t="shared" ref="B142:D142" si="187">B141</f>
        <v>500000</v>
      </c>
      <c r="C142" s="68">
        <f t="shared" si="187"/>
        <v>40000</v>
      </c>
      <c r="D142" s="68">
        <f t="shared" si="187"/>
        <v>100000</v>
      </c>
      <c r="E142" s="68"/>
      <c r="F142" s="68">
        <f t="shared" si="184"/>
        <v>0</v>
      </c>
      <c r="G142" s="68">
        <f t="shared" si="165"/>
        <v>0</v>
      </c>
      <c r="H142" s="68" t="str">
        <f t="shared" si="148"/>
        <v/>
      </c>
      <c r="I142" s="68"/>
      <c r="J142" s="68">
        <f t="shared" si="149"/>
        <v>100000</v>
      </c>
      <c r="K142" s="69">
        <f t="shared" si="150"/>
        <v>20000</v>
      </c>
      <c r="L142" s="68">
        <f t="shared" si="166"/>
        <v>580000</v>
      </c>
      <c r="M142" s="68"/>
      <c r="N142" s="68">
        <f t="shared" si="151"/>
        <v>48000</v>
      </c>
      <c r="O142" s="68">
        <f t="shared" si="152"/>
        <v>0</v>
      </c>
      <c r="P142" s="69">
        <f t="shared" si="100"/>
        <v>0</v>
      </c>
      <c r="Q142" s="7">
        <f t="shared" si="101"/>
        <v>0</v>
      </c>
      <c r="R142" s="7">
        <f t="shared" si="153"/>
        <v>0</v>
      </c>
      <c r="S142" s="7">
        <f t="shared" si="154"/>
        <v>0.2</v>
      </c>
      <c r="T142" s="68"/>
      <c r="U142" s="68">
        <f t="shared" si="155"/>
        <v>0</v>
      </c>
      <c r="V142" s="68">
        <f t="shared" si="137"/>
        <v>0</v>
      </c>
      <c r="W142" s="68"/>
      <c r="X142" s="68">
        <f t="shared" si="156"/>
        <v>0</v>
      </c>
      <c r="Y142" s="69">
        <f t="shared" si="103"/>
        <v>0</v>
      </c>
      <c r="Z142" s="7">
        <f t="shared" si="157"/>
        <v>0</v>
      </c>
      <c r="AA142" s="7">
        <f t="shared" si="104"/>
        <v>0</v>
      </c>
      <c r="AB142" s="68"/>
      <c r="AC142" s="71" t="str">
        <f t="shared" si="167"/>
        <v/>
      </c>
      <c r="AD142" s="68" t="str">
        <f t="shared" si="168"/>
        <v/>
      </c>
      <c r="AE142" s="68"/>
      <c r="AF142" s="72" t="str">
        <f t="shared" si="158"/>
        <v/>
      </c>
      <c r="AG142" s="59" t="str">
        <f t="shared" si="169"/>
        <v/>
      </c>
      <c r="AH142" s="73" t="str">
        <f t="shared" si="170"/>
        <v/>
      </c>
      <c r="AI142" s="61" t="str">
        <f t="shared" si="159"/>
        <v/>
      </c>
      <c r="AJ142" s="62" t="str">
        <f t="shared" si="171"/>
        <v/>
      </c>
      <c r="AK142" s="73" t="str">
        <f t="shared" si="160"/>
        <v/>
      </c>
      <c r="AL142" s="61" t="str">
        <f t="shared" si="161"/>
        <v/>
      </c>
      <c r="AM142" s="63" t="str">
        <f t="shared" si="172"/>
        <v/>
      </c>
      <c r="AN142" s="73" t="str">
        <f t="shared" si="173"/>
        <v/>
      </c>
      <c r="AO142" s="61">
        <f t="shared" si="162"/>
        <v>0</v>
      </c>
      <c r="AP142" s="62" t="str">
        <f t="shared" si="174"/>
        <v/>
      </c>
      <c r="AQ142" s="61" t="str">
        <f t="shared" si="175"/>
        <v/>
      </c>
      <c r="AR142" s="59" t="str">
        <f t="shared" si="176"/>
        <v/>
      </c>
      <c r="AS142" s="72" t="str">
        <f t="shared" si="177"/>
        <v/>
      </c>
      <c r="AT142" s="74" t="str">
        <f t="shared" si="178"/>
        <v/>
      </c>
      <c r="AU142" s="74" t="str">
        <f t="shared" si="179"/>
        <v/>
      </c>
      <c r="AV142" s="74" t="str">
        <f t="shared" si="163"/>
        <v/>
      </c>
      <c r="AW142" s="74" t="str">
        <f t="shared" si="180"/>
        <v/>
      </c>
      <c r="AX142" s="74" t="str">
        <f t="shared" si="181"/>
        <v/>
      </c>
      <c r="AY142" s="85" t="str">
        <f t="shared" si="182"/>
        <v/>
      </c>
      <c r="BE142" s="65"/>
    </row>
    <row r="143" spans="2:57" x14ac:dyDescent="0.25">
      <c r="B143" s="68">
        <f t="shared" ref="B143:D143" si="188">B142</f>
        <v>500000</v>
      </c>
      <c r="C143" s="68">
        <f t="shared" si="188"/>
        <v>40000</v>
      </c>
      <c r="D143" s="68">
        <f t="shared" si="188"/>
        <v>100000</v>
      </c>
      <c r="E143" s="68"/>
      <c r="F143" s="68">
        <f t="shared" si="184"/>
        <v>0</v>
      </c>
      <c r="G143" s="68">
        <f t="shared" si="165"/>
        <v>0</v>
      </c>
      <c r="H143" s="68" t="str">
        <f t="shared" si="148"/>
        <v/>
      </c>
      <c r="I143" s="68"/>
      <c r="J143" s="68">
        <f t="shared" si="149"/>
        <v>100000</v>
      </c>
      <c r="K143" s="69">
        <f t="shared" si="150"/>
        <v>20000</v>
      </c>
      <c r="L143" s="68">
        <f t="shared" si="166"/>
        <v>580000</v>
      </c>
      <c r="M143" s="68"/>
      <c r="N143" s="68">
        <f t="shared" si="151"/>
        <v>48000</v>
      </c>
      <c r="O143" s="68">
        <f t="shared" si="152"/>
        <v>0</v>
      </c>
      <c r="P143" s="69">
        <f t="shared" si="100"/>
        <v>0</v>
      </c>
      <c r="Q143" s="7">
        <f t="shared" si="101"/>
        <v>0</v>
      </c>
      <c r="R143" s="7">
        <f t="shared" si="153"/>
        <v>0</v>
      </c>
      <c r="S143" s="7">
        <f t="shared" si="154"/>
        <v>0.2</v>
      </c>
      <c r="T143" s="68"/>
      <c r="U143" s="68">
        <f t="shared" si="155"/>
        <v>0</v>
      </c>
      <c r="V143" s="68">
        <f t="shared" si="137"/>
        <v>0</v>
      </c>
      <c r="W143" s="68"/>
      <c r="X143" s="68">
        <f t="shared" si="156"/>
        <v>0</v>
      </c>
      <c r="Y143" s="69">
        <f t="shared" si="103"/>
        <v>0</v>
      </c>
      <c r="Z143" s="7">
        <f t="shared" si="157"/>
        <v>0</v>
      </c>
      <c r="AA143" s="7">
        <f t="shared" si="104"/>
        <v>0</v>
      </c>
      <c r="AB143" s="68"/>
      <c r="AC143" s="71" t="str">
        <f t="shared" si="167"/>
        <v/>
      </c>
      <c r="AD143" s="68" t="str">
        <f t="shared" si="168"/>
        <v/>
      </c>
      <c r="AE143" s="68"/>
      <c r="AF143" s="72" t="str">
        <f t="shared" si="158"/>
        <v/>
      </c>
      <c r="AG143" s="59" t="str">
        <f t="shared" si="169"/>
        <v/>
      </c>
      <c r="AH143" s="73" t="str">
        <f t="shared" si="170"/>
        <v/>
      </c>
      <c r="AI143" s="61" t="str">
        <f t="shared" si="159"/>
        <v/>
      </c>
      <c r="AJ143" s="62" t="str">
        <f t="shared" si="171"/>
        <v/>
      </c>
      <c r="AK143" s="73" t="str">
        <f t="shared" si="160"/>
        <v/>
      </c>
      <c r="AL143" s="61" t="str">
        <f t="shared" si="161"/>
        <v/>
      </c>
      <c r="AM143" s="63" t="str">
        <f t="shared" si="172"/>
        <v/>
      </c>
      <c r="AN143" s="73" t="str">
        <f t="shared" si="173"/>
        <v/>
      </c>
      <c r="AO143" s="61">
        <f t="shared" si="162"/>
        <v>0</v>
      </c>
      <c r="AP143" s="62" t="str">
        <f t="shared" si="174"/>
        <v/>
      </c>
      <c r="AQ143" s="61" t="str">
        <f t="shared" si="175"/>
        <v/>
      </c>
      <c r="AR143" s="59" t="str">
        <f t="shared" si="176"/>
        <v/>
      </c>
      <c r="AS143" s="72" t="str">
        <f t="shared" si="177"/>
        <v/>
      </c>
      <c r="AT143" s="74" t="str">
        <f t="shared" si="178"/>
        <v/>
      </c>
      <c r="AU143" s="74" t="str">
        <f t="shared" si="179"/>
        <v/>
      </c>
      <c r="AV143" s="74" t="str">
        <f t="shared" si="163"/>
        <v/>
      </c>
      <c r="AW143" s="74" t="str">
        <f t="shared" si="180"/>
        <v/>
      </c>
      <c r="AX143" s="74" t="str">
        <f t="shared" si="181"/>
        <v/>
      </c>
      <c r="AY143" s="85" t="str">
        <f t="shared" si="182"/>
        <v/>
      </c>
      <c r="BE143" s="65"/>
    </row>
    <row r="144" spans="2:57" x14ac:dyDescent="0.25">
      <c r="B144" s="68">
        <f t="shared" ref="B144:D144" si="189">B143</f>
        <v>500000</v>
      </c>
      <c r="C144" s="68">
        <f t="shared" si="189"/>
        <v>40000</v>
      </c>
      <c r="D144" s="68">
        <f t="shared" si="189"/>
        <v>100000</v>
      </c>
      <c r="E144" s="68"/>
      <c r="F144" s="68">
        <f t="shared" si="184"/>
        <v>0</v>
      </c>
      <c r="G144" s="68">
        <f t="shared" si="165"/>
        <v>0</v>
      </c>
      <c r="H144" s="68" t="str">
        <f t="shared" si="148"/>
        <v/>
      </c>
      <c r="I144" s="68"/>
      <c r="J144" s="68">
        <f t="shared" si="149"/>
        <v>100000</v>
      </c>
      <c r="K144" s="69">
        <f t="shared" si="150"/>
        <v>20000</v>
      </c>
      <c r="L144" s="68">
        <f t="shared" si="166"/>
        <v>580000</v>
      </c>
      <c r="M144" s="68"/>
      <c r="N144" s="68">
        <f t="shared" si="151"/>
        <v>48000</v>
      </c>
      <c r="O144" s="68">
        <f t="shared" si="152"/>
        <v>0</v>
      </c>
      <c r="P144" s="69">
        <f t="shared" si="100"/>
        <v>0</v>
      </c>
      <c r="Q144" s="7">
        <f t="shared" si="101"/>
        <v>0</v>
      </c>
      <c r="R144" s="7">
        <f t="shared" si="153"/>
        <v>0</v>
      </c>
      <c r="S144" s="7">
        <f t="shared" si="154"/>
        <v>0.2</v>
      </c>
      <c r="T144" s="68"/>
      <c r="U144" s="68">
        <f t="shared" si="155"/>
        <v>0</v>
      </c>
      <c r="V144" s="68">
        <f t="shared" si="137"/>
        <v>0</v>
      </c>
      <c r="W144" s="68"/>
      <c r="X144" s="68">
        <f t="shared" si="156"/>
        <v>0</v>
      </c>
      <c r="Y144" s="69">
        <f t="shared" si="103"/>
        <v>0</v>
      </c>
      <c r="Z144" s="7">
        <f t="shared" si="157"/>
        <v>0</v>
      </c>
      <c r="AA144" s="7">
        <f t="shared" si="104"/>
        <v>0</v>
      </c>
      <c r="AB144" s="68"/>
      <c r="AC144" s="71" t="str">
        <f t="shared" si="167"/>
        <v/>
      </c>
      <c r="AD144" s="68" t="str">
        <f t="shared" si="168"/>
        <v/>
      </c>
      <c r="AE144" s="68"/>
      <c r="AF144" s="72" t="str">
        <f t="shared" si="158"/>
        <v/>
      </c>
      <c r="AG144" s="59" t="str">
        <f t="shared" si="169"/>
        <v/>
      </c>
      <c r="AH144" s="73" t="str">
        <f t="shared" si="170"/>
        <v/>
      </c>
      <c r="AI144" s="61" t="str">
        <f t="shared" si="159"/>
        <v/>
      </c>
      <c r="AJ144" s="62" t="str">
        <f t="shared" si="171"/>
        <v/>
      </c>
      <c r="AK144" s="73" t="str">
        <f t="shared" si="160"/>
        <v/>
      </c>
      <c r="AL144" s="61" t="str">
        <f t="shared" si="161"/>
        <v/>
      </c>
      <c r="AM144" s="63" t="str">
        <f t="shared" si="172"/>
        <v/>
      </c>
      <c r="AN144" s="73" t="str">
        <f t="shared" si="173"/>
        <v/>
      </c>
      <c r="AO144" s="61">
        <f t="shared" si="162"/>
        <v>0</v>
      </c>
      <c r="AP144" s="62" t="str">
        <f t="shared" si="174"/>
        <v/>
      </c>
      <c r="AQ144" s="61" t="str">
        <f t="shared" si="175"/>
        <v/>
      </c>
      <c r="AR144" s="59" t="str">
        <f t="shared" si="176"/>
        <v/>
      </c>
      <c r="AS144" s="72" t="str">
        <f t="shared" si="177"/>
        <v/>
      </c>
      <c r="AT144" s="74" t="str">
        <f t="shared" si="178"/>
        <v/>
      </c>
      <c r="AU144" s="74" t="str">
        <f t="shared" si="179"/>
        <v/>
      </c>
      <c r="AV144" s="74" t="str">
        <f t="shared" si="163"/>
        <v/>
      </c>
      <c r="AW144" s="74" t="str">
        <f t="shared" si="180"/>
        <v/>
      </c>
      <c r="AX144" s="74" t="str">
        <f t="shared" si="181"/>
        <v/>
      </c>
      <c r="AY144" s="85" t="str">
        <f t="shared" si="182"/>
        <v/>
      </c>
      <c r="BE144" s="65"/>
    </row>
    <row r="145" spans="2:57" x14ac:dyDescent="0.25">
      <c r="B145" s="68">
        <f t="shared" ref="B145:D145" si="190">B144</f>
        <v>500000</v>
      </c>
      <c r="C145" s="68">
        <f t="shared" si="190"/>
        <v>40000</v>
      </c>
      <c r="D145" s="68">
        <f t="shared" si="190"/>
        <v>100000</v>
      </c>
      <c r="E145" s="68"/>
      <c r="F145" s="68">
        <f t="shared" ref="F145:F208" si="191">IF(AND(F144+1000&lt;=C145,F144&lt;&gt;0),F144+1000,0)</f>
        <v>0</v>
      </c>
      <c r="G145" s="68">
        <f t="shared" si="165"/>
        <v>0</v>
      </c>
      <c r="H145" s="68" t="str">
        <f t="shared" si="148"/>
        <v/>
      </c>
      <c r="I145" s="68"/>
      <c r="J145" s="68">
        <f t="shared" si="149"/>
        <v>100000</v>
      </c>
      <c r="K145" s="69">
        <f t="shared" si="150"/>
        <v>20000</v>
      </c>
      <c r="L145" s="68">
        <f t="shared" si="166"/>
        <v>580000</v>
      </c>
      <c r="M145" s="68"/>
      <c r="N145" s="68">
        <f t="shared" si="151"/>
        <v>48000</v>
      </c>
      <c r="O145" s="68">
        <f t="shared" si="152"/>
        <v>0</v>
      </c>
      <c r="P145" s="69">
        <f t="shared" ref="P145:P208" si="192">VLOOKUP(O145,tulos_pot_osinko,14)</f>
        <v>0</v>
      </c>
      <c r="Q145" s="7">
        <f t="shared" ref="Q145:Q208" si="193">VLOOKUP(O145,tulos_pot_osinko,15)</f>
        <v>0</v>
      </c>
      <c r="R145" s="7">
        <f t="shared" si="153"/>
        <v>0</v>
      </c>
      <c r="S145" s="7">
        <f t="shared" si="154"/>
        <v>0.2</v>
      </c>
      <c r="T145" s="68"/>
      <c r="U145" s="68">
        <f t="shared" si="155"/>
        <v>0</v>
      </c>
      <c r="V145" s="68">
        <f t="shared" ref="V145:V208" si="194">U145*$V$5</f>
        <v>0</v>
      </c>
      <c r="W145" s="68"/>
      <c r="X145" s="68">
        <f t="shared" si="156"/>
        <v>0</v>
      </c>
      <c r="Y145" s="69">
        <f t="shared" ref="Y145:Y208" si="195">VLOOKUP(X145,tulos_ansiotulovero,3,1)</f>
        <v>0</v>
      </c>
      <c r="Z145" s="7">
        <f t="shared" si="157"/>
        <v>0</v>
      </c>
      <c r="AA145" s="7">
        <f t="shared" ref="AA145:AA208" si="196">VLOOKUP(X145,tulos_ansiotulovero,6,1)</f>
        <v>0</v>
      </c>
      <c r="AB145" s="68"/>
      <c r="AC145" s="71" t="str">
        <f t="shared" si="167"/>
        <v/>
      </c>
      <c r="AD145" s="68" t="str">
        <f t="shared" si="168"/>
        <v/>
      </c>
      <c r="AE145" s="68"/>
      <c r="AF145" s="72" t="str">
        <f t="shared" si="158"/>
        <v/>
      </c>
      <c r="AG145" s="59" t="str">
        <f t="shared" si="169"/>
        <v/>
      </c>
      <c r="AH145" s="73" t="str">
        <f t="shared" si="170"/>
        <v/>
      </c>
      <c r="AI145" s="61" t="str">
        <f t="shared" si="159"/>
        <v/>
      </c>
      <c r="AJ145" s="62" t="str">
        <f t="shared" si="171"/>
        <v/>
      </c>
      <c r="AK145" s="73" t="str">
        <f t="shared" si="160"/>
        <v/>
      </c>
      <c r="AL145" s="61" t="str">
        <f t="shared" si="161"/>
        <v/>
      </c>
      <c r="AM145" s="63" t="str">
        <f t="shared" si="172"/>
        <v/>
      </c>
      <c r="AN145" s="73" t="str">
        <f t="shared" si="173"/>
        <v/>
      </c>
      <c r="AO145" s="61">
        <f t="shared" si="162"/>
        <v>0</v>
      </c>
      <c r="AP145" s="62" t="str">
        <f t="shared" si="174"/>
        <v/>
      </c>
      <c r="AQ145" s="61" t="str">
        <f t="shared" si="175"/>
        <v/>
      </c>
      <c r="AR145" s="59" t="str">
        <f t="shared" si="176"/>
        <v/>
      </c>
      <c r="AS145" s="72" t="str">
        <f t="shared" si="177"/>
        <v/>
      </c>
      <c r="AT145" s="74" t="str">
        <f t="shared" si="178"/>
        <v/>
      </c>
      <c r="AU145" s="74" t="str">
        <f t="shared" si="179"/>
        <v/>
      </c>
      <c r="AV145" s="74" t="str">
        <f t="shared" si="163"/>
        <v/>
      </c>
      <c r="AW145" s="74" t="str">
        <f t="shared" si="180"/>
        <v/>
      </c>
      <c r="AX145" s="74" t="str">
        <f t="shared" si="181"/>
        <v/>
      </c>
      <c r="AY145" s="85" t="str">
        <f t="shared" si="182"/>
        <v/>
      </c>
      <c r="BE145" s="65"/>
    </row>
    <row r="146" spans="2:57" x14ac:dyDescent="0.25">
      <c r="B146" s="68">
        <f t="shared" ref="B146:D146" si="197">B145</f>
        <v>500000</v>
      </c>
      <c r="C146" s="68">
        <f t="shared" si="197"/>
        <v>40000</v>
      </c>
      <c r="D146" s="68">
        <f t="shared" si="197"/>
        <v>100000</v>
      </c>
      <c r="E146" s="68"/>
      <c r="F146" s="68">
        <f t="shared" si="191"/>
        <v>0</v>
      </c>
      <c r="G146" s="68">
        <f t="shared" si="165"/>
        <v>0</v>
      </c>
      <c r="H146" s="68" t="str">
        <f t="shared" si="148"/>
        <v/>
      </c>
      <c r="I146" s="68"/>
      <c r="J146" s="68">
        <f t="shared" si="149"/>
        <v>100000</v>
      </c>
      <c r="K146" s="69">
        <f t="shared" si="150"/>
        <v>20000</v>
      </c>
      <c r="L146" s="68">
        <f t="shared" si="166"/>
        <v>580000</v>
      </c>
      <c r="M146" s="68"/>
      <c r="N146" s="68">
        <f t="shared" si="151"/>
        <v>48000</v>
      </c>
      <c r="O146" s="68">
        <f t="shared" si="152"/>
        <v>0</v>
      </c>
      <c r="P146" s="69">
        <f t="shared" si="192"/>
        <v>0</v>
      </c>
      <c r="Q146" s="7">
        <f t="shared" si="193"/>
        <v>0</v>
      </c>
      <c r="R146" s="7">
        <f t="shared" si="153"/>
        <v>0</v>
      </c>
      <c r="S146" s="7">
        <f t="shared" si="154"/>
        <v>0.2</v>
      </c>
      <c r="T146" s="68"/>
      <c r="U146" s="68">
        <f t="shared" si="155"/>
        <v>0</v>
      </c>
      <c r="V146" s="68">
        <f t="shared" si="194"/>
        <v>0</v>
      </c>
      <c r="W146" s="68"/>
      <c r="X146" s="68">
        <f t="shared" si="156"/>
        <v>0</v>
      </c>
      <c r="Y146" s="69">
        <f t="shared" si="195"/>
        <v>0</v>
      </c>
      <c r="Z146" s="7">
        <f t="shared" si="157"/>
        <v>0</v>
      </c>
      <c r="AA146" s="7">
        <f t="shared" si="196"/>
        <v>0</v>
      </c>
      <c r="AB146" s="68"/>
      <c r="AC146" s="71" t="str">
        <f t="shared" si="167"/>
        <v/>
      </c>
      <c r="AD146" s="68" t="str">
        <f t="shared" si="168"/>
        <v/>
      </c>
      <c r="AE146" s="68"/>
      <c r="AF146" s="72" t="str">
        <f t="shared" si="158"/>
        <v/>
      </c>
      <c r="AG146" s="59" t="str">
        <f t="shared" si="169"/>
        <v/>
      </c>
      <c r="AH146" s="73" t="str">
        <f t="shared" si="170"/>
        <v/>
      </c>
      <c r="AI146" s="61" t="str">
        <f t="shared" si="159"/>
        <v/>
      </c>
      <c r="AJ146" s="62" t="str">
        <f t="shared" si="171"/>
        <v/>
      </c>
      <c r="AK146" s="73" t="str">
        <f t="shared" si="160"/>
        <v/>
      </c>
      <c r="AL146" s="61" t="str">
        <f t="shared" si="161"/>
        <v/>
      </c>
      <c r="AM146" s="63" t="str">
        <f t="shared" si="172"/>
        <v/>
      </c>
      <c r="AN146" s="73" t="str">
        <f t="shared" si="173"/>
        <v/>
      </c>
      <c r="AO146" s="61">
        <f t="shared" si="162"/>
        <v>0</v>
      </c>
      <c r="AP146" s="62" t="str">
        <f t="shared" si="174"/>
        <v/>
      </c>
      <c r="AQ146" s="61" t="str">
        <f t="shared" si="175"/>
        <v/>
      </c>
      <c r="AR146" s="59" t="str">
        <f t="shared" si="176"/>
        <v/>
      </c>
      <c r="AS146" s="72" t="str">
        <f t="shared" si="177"/>
        <v/>
      </c>
      <c r="AT146" s="74" t="str">
        <f t="shared" si="178"/>
        <v/>
      </c>
      <c r="AU146" s="74" t="str">
        <f t="shared" si="179"/>
        <v/>
      </c>
      <c r="AV146" s="74" t="str">
        <f t="shared" si="163"/>
        <v/>
      </c>
      <c r="AW146" s="74" t="str">
        <f t="shared" si="180"/>
        <v/>
      </c>
      <c r="AX146" s="74" t="str">
        <f t="shared" si="181"/>
        <v/>
      </c>
      <c r="AY146" s="85" t="str">
        <f t="shared" si="182"/>
        <v/>
      </c>
      <c r="BE146" s="65"/>
    </row>
    <row r="147" spans="2:57" x14ac:dyDescent="0.25">
      <c r="B147" s="68">
        <f t="shared" ref="B147:D147" si="198">B146</f>
        <v>500000</v>
      </c>
      <c r="C147" s="68">
        <f t="shared" si="198"/>
        <v>40000</v>
      </c>
      <c r="D147" s="68">
        <f t="shared" si="198"/>
        <v>100000</v>
      </c>
      <c r="E147" s="68"/>
      <c r="F147" s="68">
        <f t="shared" si="191"/>
        <v>0</v>
      </c>
      <c r="G147" s="68">
        <f t="shared" si="165"/>
        <v>0</v>
      </c>
      <c r="H147" s="68" t="str">
        <f t="shared" si="148"/>
        <v/>
      </c>
      <c r="I147" s="68"/>
      <c r="J147" s="68">
        <f t="shared" si="149"/>
        <v>100000</v>
      </c>
      <c r="K147" s="69">
        <f t="shared" si="150"/>
        <v>20000</v>
      </c>
      <c r="L147" s="68">
        <f t="shared" si="166"/>
        <v>580000</v>
      </c>
      <c r="M147" s="68"/>
      <c r="N147" s="68">
        <f t="shared" si="151"/>
        <v>48000</v>
      </c>
      <c r="O147" s="68">
        <f t="shared" si="152"/>
        <v>0</v>
      </c>
      <c r="P147" s="69">
        <f t="shared" si="192"/>
        <v>0</v>
      </c>
      <c r="Q147" s="7">
        <f t="shared" si="193"/>
        <v>0</v>
      </c>
      <c r="R147" s="7">
        <f t="shared" si="153"/>
        <v>0</v>
      </c>
      <c r="S147" s="7">
        <f t="shared" si="154"/>
        <v>0.2</v>
      </c>
      <c r="T147" s="68"/>
      <c r="U147" s="68">
        <f t="shared" si="155"/>
        <v>0</v>
      </c>
      <c r="V147" s="68">
        <f t="shared" si="194"/>
        <v>0</v>
      </c>
      <c r="W147" s="68"/>
      <c r="X147" s="68">
        <f t="shared" si="156"/>
        <v>0</v>
      </c>
      <c r="Y147" s="69">
        <f t="shared" si="195"/>
        <v>0</v>
      </c>
      <c r="Z147" s="7">
        <f t="shared" si="157"/>
        <v>0</v>
      </c>
      <c r="AA147" s="7">
        <f t="shared" si="196"/>
        <v>0</v>
      </c>
      <c r="AB147" s="68"/>
      <c r="AC147" s="71" t="str">
        <f t="shared" si="167"/>
        <v/>
      </c>
      <c r="AD147" s="68" t="str">
        <f t="shared" si="168"/>
        <v/>
      </c>
      <c r="AE147" s="68"/>
      <c r="AF147" s="72" t="str">
        <f t="shared" si="158"/>
        <v/>
      </c>
      <c r="AG147" s="59" t="str">
        <f t="shared" si="169"/>
        <v/>
      </c>
      <c r="AH147" s="73" t="str">
        <f t="shared" si="170"/>
        <v/>
      </c>
      <c r="AI147" s="61" t="str">
        <f t="shared" si="159"/>
        <v/>
      </c>
      <c r="AJ147" s="62" t="str">
        <f t="shared" si="171"/>
        <v/>
      </c>
      <c r="AK147" s="73" t="str">
        <f t="shared" si="160"/>
        <v/>
      </c>
      <c r="AL147" s="61" t="str">
        <f t="shared" si="161"/>
        <v/>
      </c>
      <c r="AM147" s="63" t="str">
        <f t="shared" si="172"/>
        <v/>
      </c>
      <c r="AN147" s="73" t="str">
        <f t="shared" si="173"/>
        <v/>
      </c>
      <c r="AO147" s="61">
        <f t="shared" si="162"/>
        <v>0</v>
      </c>
      <c r="AP147" s="62" t="str">
        <f t="shared" si="174"/>
        <v/>
      </c>
      <c r="AQ147" s="61" t="str">
        <f t="shared" si="175"/>
        <v/>
      </c>
      <c r="AR147" s="59" t="str">
        <f t="shared" si="176"/>
        <v/>
      </c>
      <c r="AS147" s="72" t="str">
        <f t="shared" si="177"/>
        <v/>
      </c>
      <c r="AT147" s="74" t="str">
        <f t="shared" si="178"/>
        <v/>
      </c>
      <c r="AU147" s="74" t="str">
        <f t="shared" si="179"/>
        <v/>
      </c>
      <c r="AV147" s="74" t="str">
        <f t="shared" si="163"/>
        <v/>
      </c>
      <c r="AW147" s="74" t="str">
        <f t="shared" si="180"/>
        <v/>
      </c>
      <c r="AX147" s="74" t="str">
        <f t="shared" si="181"/>
        <v/>
      </c>
      <c r="AY147" s="85" t="str">
        <f t="shared" si="182"/>
        <v/>
      </c>
      <c r="BE147" s="65"/>
    </row>
    <row r="148" spans="2:57" x14ac:dyDescent="0.25">
      <c r="B148" s="68">
        <f t="shared" ref="B148:D148" si="199">B147</f>
        <v>500000</v>
      </c>
      <c r="C148" s="68">
        <f t="shared" si="199"/>
        <v>40000</v>
      </c>
      <c r="D148" s="68">
        <f t="shared" si="199"/>
        <v>100000</v>
      </c>
      <c r="E148" s="68"/>
      <c r="F148" s="68">
        <f t="shared" si="191"/>
        <v>0</v>
      </c>
      <c r="G148" s="68">
        <f t="shared" si="165"/>
        <v>0</v>
      </c>
      <c r="H148" s="68" t="str">
        <f t="shared" si="148"/>
        <v/>
      </c>
      <c r="I148" s="68"/>
      <c r="J148" s="68">
        <f t="shared" si="149"/>
        <v>100000</v>
      </c>
      <c r="K148" s="69">
        <f t="shared" si="150"/>
        <v>20000</v>
      </c>
      <c r="L148" s="68">
        <f t="shared" si="166"/>
        <v>580000</v>
      </c>
      <c r="M148" s="68"/>
      <c r="N148" s="68">
        <f t="shared" si="151"/>
        <v>48000</v>
      </c>
      <c r="O148" s="68">
        <f t="shared" si="152"/>
        <v>0</v>
      </c>
      <c r="P148" s="69">
        <f t="shared" si="192"/>
        <v>0</v>
      </c>
      <c r="Q148" s="7">
        <f t="shared" si="193"/>
        <v>0</v>
      </c>
      <c r="R148" s="7">
        <f t="shared" si="153"/>
        <v>0</v>
      </c>
      <c r="S148" s="7">
        <f t="shared" si="154"/>
        <v>0.2</v>
      </c>
      <c r="T148" s="68"/>
      <c r="U148" s="68">
        <f t="shared" si="155"/>
        <v>0</v>
      </c>
      <c r="V148" s="68">
        <f t="shared" si="194"/>
        <v>0</v>
      </c>
      <c r="W148" s="68"/>
      <c r="X148" s="68">
        <f t="shared" si="156"/>
        <v>0</v>
      </c>
      <c r="Y148" s="69">
        <f t="shared" si="195"/>
        <v>0</v>
      </c>
      <c r="Z148" s="7">
        <f t="shared" si="157"/>
        <v>0</v>
      </c>
      <c r="AA148" s="7">
        <f t="shared" si="196"/>
        <v>0</v>
      </c>
      <c r="AB148" s="68"/>
      <c r="AC148" s="71" t="str">
        <f t="shared" si="167"/>
        <v/>
      </c>
      <c r="AD148" s="68" t="str">
        <f t="shared" si="168"/>
        <v/>
      </c>
      <c r="AE148" s="68"/>
      <c r="AF148" s="72" t="str">
        <f t="shared" si="158"/>
        <v/>
      </c>
      <c r="AG148" s="59" t="str">
        <f t="shared" si="169"/>
        <v/>
      </c>
      <c r="AH148" s="73" t="str">
        <f t="shared" si="170"/>
        <v/>
      </c>
      <c r="AI148" s="61" t="str">
        <f t="shared" si="159"/>
        <v/>
      </c>
      <c r="AJ148" s="62" t="str">
        <f t="shared" si="171"/>
        <v/>
      </c>
      <c r="AK148" s="73" t="str">
        <f t="shared" si="160"/>
        <v/>
      </c>
      <c r="AL148" s="61" t="str">
        <f t="shared" si="161"/>
        <v/>
      </c>
      <c r="AM148" s="63" t="str">
        <f t="shared" si="172"/>
        <v/>
      </c>
      <c r="AN148" s="73" t="str">
        <f t="shared" si="173"/>
        <v/>
      </c>
      <c r="AO148" s="61">
        <f t="shared" si="162"/>
        <v>0</v>
      </c>
      <c r="AP148" s="62" t="str">
        <f t="shared" si="174"/>
        <v/>
      </c>
      <c r="AQ148" s="61" t="str">
        <f t="shared" si="175"/>
        <v/>
      </c>
      <c r="AR148" s="59" t="str">
        <f t="shared" si="176"/>
        <v/>
      </c>
      <c r="AS148" s="72" t="str">
        <f t="shared" si="177"/>
        <v/>
      </c>
      <c r="AT148" s="74" t="str">
        <f t="shared" si="178"/>
        <v/>
      </c>
      <c r="AU148" s="74" t="str">
        <f t="shared" si="179"/>
        <v/>
      </c>
      <c r="AV148" s="74" t="str">
        <f t="shared" si="163"/>
        <v/>
      </c>
      <c r="AW148" s="74" t="str">
        <f t="shared" si="180"/>
        <v/>
      </c>
      <c r="AX148" s="74" t="str">
        <f t="shared" si="181"/>
        <v/>
      </c>
      <c r="AY148" s="85" t="str">
        <f t="shared" si="182"/>
        <v/>
      </c>
      <c r="BE148" s="65"/>
    </row>
    <row r="149" spans="2:57" x14ac:dyDescent="0.25">
      <c r="B149" s="68">
        <f t="shared" ref="B149:D149" si="200">B148</f>
        <v>500000</v>
      </c>
      <c r="C149" s="68">
        <f t="shared" si="200"/>
        <v>40000</v>
      </c>
      <c r="D149" s="68">
        <f t="shared" si="200"/>
        <v>100000</v>
      </c>
      <c r="E149" s="68"/>
      <c r="F149" s="68">
        <f t="shared" si="191"/>
        <v>0</v>
      </c>
      <c r="G149" s="68">
        <f t="shared" si="165"/>
        <v>0</v>
      </c>
      <c r="H149" s="68" t="str">
        <f t="shared" si="148"/>
        <v/>
      </c>
      <c r="I149" s="68"/>
      <c r="J149" s="68">
        <f t="shared" si="149"/>
        <v>100000</v>
      </c>
      <c r="K149" s="69">
        <f t="shared" si="150"/>
        <v>20000</v>
      </c>
      <c r="L149" s="68">
        <f t="shared" si="166"/>
        <v>580000</v>
      </c>
      <c r="M149" s="68"/>
      <c r="N149" s="68">
        <f t="shared" si="151"/>
        <v>48000</v>
      </c>
      <c r="O149" s="68">
        <f t="shared" si="152"/>
        <v>0</v>
      </c>
      <c r="P149" s="69">
        <f t="shared" si="192"/>
        <v>0</v>
      </c>
      <c r="Q149" s="7">
        <f t="shared" si="193"/>
        <v>0</v>
      </c>
      <c r="R149" s="7">
        <f t="shared" si="153"/>
        <v>0</v>
      </c>
      <c r="S149" s="7">
        <f t="shared" si="154"/>
        <v>0.2</v>
      </c>
      <c r="T149" s="68"/>
      <c r="U149" s="68">
        <f t="shared" si="155"/>
        <v>0</v>
      </c>
      <c r="V149" s="68">
        <f t="shared" si="194"/>
        <v>0</v>
      </c>
      <c r="W149" s="68"/>
      <c r="X149" s="68">
        <f t="shared" si="156"/>
        <v>0</v>
      </c>
      <c r="Y149" s="69">
        <f t="shared" si="195"/>
        <v>0</v>
      </c>
      <c r="Z149" s="7">
        <f t="shared" si="157"/>
        <v>0</v>
      </c>
      <c r="AA149" s="7">
        <f t="shared" si="196"/>
        <v>0</v>
      </c>
      <c r="AB149" s="68"/>
      <c r="AC149" s="71" t="str">
        <f t="shared" si="167"/>
        <v/>
      </c>
      <c r="AD149" s="68" t="str">
        <f t="shared" si="168"/>
        <v/>
      </c>
      <c r="AE149" s="68"/>
      <c r="AF149" s="72" t="str">
        <f t="shared" si="158"/>
        <v/>
      </c>
      <c r="AG149" s="59" t="str">
        <f t="shared" si="169"/>
        <v/>
      </c>
      <c r="AH149" s="73" t="str">
        <f t="shared" si="170"/>
        <v/>
      </c>
      <c r="AI149" s="61" t="str">
        <f t="shared" si="159"/>
        <v/>
      </c>
      <c r="AJ149" s="62" t="str">
        <f t="shared" si="171"/>
        <v/>
      </c>
      <c r="AK149" s="73" t="str">
        <f t="shared" si="160"/>
        <v/>
      </c>
      <c r="AL149" s="61" t="str">
        <f t="shared" si="161"/>
        <v/>
      </c>
      <c r="AM149" s="63" t="str">
        <f t="shared" si="172"/>
        <v/>
      </c>
      <c r="AN149" s="73" t="str">
        <f t="shared" si="173"/>
        <v/>
      </c>
      <c r="AO149" s="61">
        <f t="shared" si="162"/>
        <v>0</v>
      </c>
      <c r="AP149" s="62" t="str">
        <f t="shared" si="174"/>
        <v/>
      </c>
      <c r="AQ149" s="61" t="str">
        <f t="shared" si="175"/>
        <v/>
      </c>
      <c r="AR149" s="59" t="str">
        <f t="shared" si="176"/>
        <v/>
      </c>
      <c r="AS149" s="72" t="str">
        <f t="shared" si="177"/>
        <v/>
      </c>
      <c r="AT149" s="74" t="str">
        <f t="shared" si="178"/>
        <v/>
      </c>
      <c r="AU149" s="74" t="str">
        <f t="shared" si="179"/>
        <v/>
      </c>
      <c r="AV149" s="74" t="str">
        <f t="shared" si="163"/>
        <v/>
      </c>
      <c r="AW149" s="74" t="str">
        <f t="shared" si="180"/>
        <v/>
      </c>
      <c r="AX149" s="74" t="str">
        <f t="shared" si="181"/>
        <v/>
      </c>
      <c r="AY149" s="85" t="str">
        <f t="shared" si="182"/>
        <v/>
      </c>
      <c r="BE149" s="65"/>
    </row>
    <row r="150" spans="2:57" x14ac:dyDescent="0.25">
      <c r="B150" s="68">
        <f t="shared" ref="B150:D150" si="201">B149</f>
        <v>500000</v>
      </c>
      <c r="C150" s="68">
        <f t="shared" si="201"/>
        <v>40000</v>
      </c>
      <c r="D150" s="68">
        <f t="shared" si="201"/>
        <v>100000</v>
      </c>
      <c r="E150" s="68"/>
      <c r="F150" s="68">
        <f t="shared" si="191"/>
        <v>0</v>
      </c>
      <c r="G150" s="68">
        <f t="shared" si="165"/>
        <v>0</v>
      </c>
      <c r="H150" s="68" t="str">
        <f t="shared" si="148"/>
        <v/>
      </c>
      <c r="I150" s="68"/>
      <c r="J150" s="68">
        <f t="shared" si="149"/>
        <v>100000</v>
      </c>
      <c r="K150" s="69">
        <f t="shared" si="150"/>
        <v>20000</v>
      </c>
      <c r="L150" s="68">
        <f t="shared" si="166"/>
        <v>580000</v>
      </c>
      <c r="M150" s="68"/>
      <c r="N150" s="68">
        <f t="shared" si="151"/>
        <v>48000</v>
      </c>
      <c r="O150" s="68">
        <f t="shared" si="152"/>
        <v>0</v>
      </c>
      <c r="P150" s="69">
        <f t="shared" si="192"/>
        <v>0</v>
      </c>
      <c r="Q150" s="7">
        <f t="shared" si="193"/>
        <v>0</v>
      </c>
      <c r="R150" s="7">
        <f t="shared" si="153"/>
        <v>0</v>
      </c>
      <c r="S150" s="7">
        <f t="shared" si="154"/>
        <v>0.2</v>
      </c>
      <c r="T150" s="68"/>
      <c r="U150" s="68">
        <f t="shared" si="155"/>
        <v>0</v>
      </c>
      <c r="V150" s="68">
        <f t="shared" si="194"/>
        <v>0</v>
      </c>
      <c r="W150" s="68"/>
      <c r="X150" s="68">
        <f t="shared" si="156"/>
        <v>0</v>
      </c>
      <c r="Y150" s="69">
        <f t="shared" si="195"/>
        <v>0</v>
      </c>
      <c r="Z150" s="7">
        <f t="shared" si="157"/>
        <v>0</v>
      </c>
      <c r="AA150" s="7">
        <f t="shared" si="196"/>
        <v>0</v>
      </c>
      <c r="AB150" s="68"/>
      <c r="AC150" s="71" t="str">
        <f t="shared" si="167"/>
        <v/>
      </c>
      <c r="AD150" s="68" t="str">
        <f t="shared" si="168"/>
        <v/>
      </c>
      <c r="AE150" s="68"/>
      <c r="AF150" s="72" t="str">
        <f t="shared" si="158"/>
        <v/>
      </c>
      <c r="AG150" s="59" t="str">
        <f t="shared" si="169"/>
        <v/>
      </c>
      <c r="AH150" s="73" t="str">
        <f t="shared" si="170"/>
        <v/>
      </c>
      <c r="AI150" s="61" t="str">
        <f t="shared" si="159"/>
        <v/>
      </c>
      <c r="AJ150" s="62" t="str">
        <f t="shared" si="171"/>
        <v/>
      </c>
      <c r="AK150" s="73" t="str">
        <f t="shared" si="160"/>
        <v/>
      </c>
      <c r="AL150" s="61" t="str">
        <f t="shared" si="161"/>
        <v/>
      </c>
      <c r="AM150" s="63" t="str">
        <f t="shared" si="172"/>
        <v/>
      </c>
      <c r="AN150" s="73" t="str">
        <f t="shared" si="173"/>
        <v/>
      </c>
      <c r="AO150" s="61">
        <f t="shared" si="162"/>
        <v>0</v>
      </c>
      <c r="AP150" s="62" t="str">
        <f t="shared" si="174"/>
        <v/>
      </c>
      <c r="AQ150" s="61" t="str">
        <f t="shared" si="175"/>
        <v/>
      </c>
      <c r="AR150" s="59" t="str">
        <f t="shared" si="176"/>
        <v/>
      </c>
      <c r="AS150" s="72" t="str">
        <f t="shared" si="177"/>
        <v/>
      </c>
      <c r="AT150" s="74" t="str">
        <f t="shared" si="178"/>
        <v/>
      </c>
      <c r="AU150" s="74" t="str">
        <f t="shared" si="179"/>
        <v/>
      </c>
      <c r="AV150" s="74" t="str">
        <f t="shared" si="163"/>
        <v/>
      </c>
      <c r="AW150" s="74" t="str">
        <f t="shared" si="180"/>
        <v/>
      </c>
      <c r="AX150" s="74" t="str">
        <f t="shared" si="181"/>
        <v/>
      </c>
      <c r="AY150" s="85" t="str">
        <f t="shared" si="182"/>
        <v/>
      </c>
      <c r="BE150" s="65"/>
    </row>
    <row r="151" spans="2:57" x14ac:dyDescent="0.25">
      <c r="B151" s="68">
        <f t="shared" ref="B151:D151" si="202">B150</f>
        <v>500000</v>
      </c>
      <c r="C151" s="68">
        <f t="shared" si="202"/>
        <v>40000</v>
      </c>
      <c r="D151" s="68">
        <f t="shared" si="202"/>
        <v>100000</v>
      </c>
      <c r="E151" s="68"/>
      <c r="F151" s="68">
        <f t="shared" si="191"/>
        <v>0</v>
      </c>
      <c r="G151" s="68">
        <f t="shared" si="165"/>
        <v>0</v>
      </c>
      <c r="H151" s="68" t="str">
        <f t="shared" si="148"/>
        <v/>
      </c>
      <c r="I151" s="68"/>
      <c r="J151" s="68">
        <f t="shared" si="149"/>
        <v>100000</v>
      </c>
      <c r="K151" s="69">
        <f t="shared" si="150"/>
        <v>20000</v>
      </c>
      <c r="L151" s="68">
        <f t="shared" si="166"/>
        <v>580000</v>
      </c>
      <c r="M151" s="68"/>
      <c r="N151" s="68">
        <f t="shared" si="151"/>
        <v>48000</v>
      </c>
      <c r="O151" s="68">
        <f t="shared" si="152"/>
        <v>0</v>
      </c>
      <c r="P151" s="69">
        <f t="shared" si="192"/>
        <v>0</v>
      </c>
      <c r="Q151" s="7">
        <f t="shared" si="193"/>
        <v>0</v>
      </c>
      <c r="R151" s="7">
        <f t="shared" si="153"/>
        <v>0</v>
      </c>
      <c r="S151" s="7">
        <f t="shared" si="154"/>
        <v>0.2</v>
      </c>
      <c r="T151" s="68"/>
      <c r="U151" s="68">
        <f t="shared" si="155"/>
        <v>0</v>
      </c>
      <c r="V151" s="68">
        <f t="shared" si="194"/>
        <v>0</v>
      </c>
      <c r="W151" s="68"/>
      <c r="X151" s="68">
        <f t="shared" si="156"/>
        <v>0</v>
      </c>
      <c r="Y151" s="69">
        <f t="shared" si="195"/>
        <v>0</v>
      </c>
      <c r="Z151" s="7">
        <f t="shared" si="157"/>
        <v>0</v>
      </c>
      <c r="AA151" s="7">
        <f t="shared" si="196"/>
        <v>0</v>
      </c>
      <c r="AB151" s="68"/>
      <c r="AC151" s="71" t="str">
        <f t="shared" si="167"/>
        <v/>
      </c>
      <c r="AD151" s="68" t="str">
        <f t="shared" si="168"/>
        <v/>
      </c>
      <c r="AE151" s="68"/>
      <c r="AF151" s="72" t="str">
        <f t="shared" si="158"/>
        <v/>
      </c>
      <c r="AG151" s="59" t="str">
        <f t="shared" si="169"/>
        <v/>
      </c>
      <c r="AH151" s="73" t="str">
        <f t="shared" si="170"/>
        <v/>
      </c>
      <c r="AI151" s="61" t="str">
        <f t="shared" si="159"/>
        <v/>
      </c>
      <c r="AJ151" s="62" t="str">
        <f t="shared" si="171"/>
        <v/>
      </c>
      <c r="AK151" s="73" t="str">
        <f t="shared" si="160"/>
        <v/>
      </c>
      <c r="AL151" s="61" t="str">
        <f t="shared" si="161"/>
        <v/>
      </c>
      <c r="AM151" s="63" t="str">
        <f t="shared" si="172"/>
        <v/>
      </c>
      <c r="AN151" s="73" t="str">
        <f t="shared" si="173"/>
        <v/>
      </c>
      <c r="AO151" s="61">
        <f t="shared" si="162"/>
        <v>0</v>
      </c>
      <c r="AP151" s="62" t="str">
        <f t="shared" si="174"/>
        <v/>
      </c>
      <c r="AQ151" s="61" t="str">
        <f t="shared" si="175"/>
        <v/>
      </c>
      <c r="AR151" s="59" t="str">
        <f t="shared" si="176"/>
        <v/>
      </c>
      <c r="AS151" s="72" t="str">
        <f t="shared" si="177"/>
        <v/>
      </c>
      <c r="AT151" s="74" t="str">
        <f t="shared" si="178"/>
        <v/>
      </c>
      <c r="AU151" s="74" t="str">
        <f t="shared" si="179"/>
        <v/>
      </c>
      <c r="AV151" s="74" t="str">
        <f t="shared" si="163"/>
        <v/>
      </c>
      <c r="AW151" s="74" t="str">
        <f t="shared" si="180"/>
        <v/>
      </c>
      <c r="AX151" s="74" t="str">
        <f t="shared" si="181"/>
        <v/>
      </c>
      <c r="AY151" s="85" t="str">
        <f t="shared" si="182"/>
        <v/>
      </c>
      <c r="BE151" s="65"/>
    </row>
    <row r="152" spans="2:57" x14ac:dyDescent="0.25">
      <c r="B152" s="68">
        <f t="shared" ref="B152:D152" si="203">B151</f>
        <v>500000</v>
      </c>
      <c r="C152" s="68">
        <f t="shared" si="203"/>
        <v>40000</v>
      </c>
      <c r="D152" s="68">
        <f t="shared" si="203"/>
        <v>100000</v>
      </c>
      <c r="E152" s="68"/>
      <c r="F152" s="68">
        <f t="shared" si="191"/>
        <v>0</v>
      </c>
      <c r="G152" s="68">
        <f t="shared" si="165"/>
        <v>0</v>
      </c>
      <c r="H152" s="68" t="str">
        <f t="shared" si="148"/>
        <v/>
      </c>
      <c r="I152" s="68"/>
      <c r="J152" s="68">
        <f t="shared" si="149"/>
        <v>100000</v>
      </c>
      <c r="K152" s="69">
        <f t="shared" si="150"/>
        <v>20000</v>
      </c>
      <c r="L152" s="68">
        <f t="shared" si="166"/>
        <v>580000</v>
      </c>
      <c r="M152" s="68"/>
      <c r="N152" s="68">
        <f t="shared" si="151"/>
        <v>48000</v>
      </c>
      <c r="O152" s="68">
        <f t="shared" si="152"/>
        <v>0</v>
      </c>
      <c r="P152" s="69">
        <f t="shared" si="192"/>
        <v>0</v>
      </c>
      <c r="Q152" s="7">
        <f t="shared" si="193"/>
        <v>0</v>
      </c>
      <c r="R152" s="7">
        <f t="shared" si="153"/>
        <v>0</v>
      </c>
      <c r="S152" s="7">
        <f t="shared" si="154"/>
        <v>0.2</v>
      </c>
      <c r="T152" s="68"/>
      <c r="U152" s="68">
        <f t="shared" si="155"/>
        <v>0</v>
      </c>
      <c r="V152" s="68">
        <f t="shared" si="194"/>
        <v>0</v>
      </c>
      <c r="W152" s="68"/>
      <c r="X152" s="68">
        <f t="shared" si="156"/>
        <v>0</v>
      </c>
      <c r="Y152" s="69">
        <f t="shared" si="195"/>
        <v>0</v>
      </c>
      <c r="Z152" s="7">
        <f t="shared" si="157"/>
        <v>0</v>
      </c>
      <c r="AA152" s="7">
        <f t="shared" si="196"/>
        <v>0</v>
      </c>
      <c r="AB152" s="68"/>
      <c r="AC152" s="71" t="str">
        <f t="shared" si="167"/>
        <v/>
      </c>
      <c r="AD152" s="68" t="str">
        <f t="shared" si="168"/>
        <v/>
      </c>
      <c r="AE152" s="68"/>
      <c r="AF152" s="72" t="str">
        <f t="shared" si="158"/>
        <v/>
      </c>
      <c r="AG152" s="59" t="str">
        <f t="shared" si="169"/>
        <v/>
      </c>
      <c r="AH152" s="73" t="str">
        <f t="shared" si="170"/>
        <v/>
      </c>
      <c r="AI152" s="61" t="str">
        <f t="shared" si="159"/>
        <v/>
      </c>
      <c r="AJ152" s="62" t="str">
        <f t="shared" si="171"/>
        <v/>
      </c>
      <c r="AK152" s="73" t="str">
        <f t="shared" si="160"/>
        <v/>
      </c>
      <c r="AL152" s="61" t="str">
        <f t="shared" si="161"/>
        <v/>
      </c>
      <c r="AM152" s="63" t="str">
        <f t="shared" si="172"/>
        <v/>
      </c>
      <c r="AN152" s="73" t="str">
        <f t="shared" si="173"/>
        <v/>
      </c>
      <c r="AO152" s="61">
        <f t="shared" si="162"/>
        <v>0</v>
      </c>
      <c r="AP152" s="62" t="str">
        <f t="shared" si="174"/>
        <v/>
      </c>
      <c r="AQ152" s="61" t="str">
        <f t="shared" si="175"/>
        <v/>
      </c>
      <c r="AR152" s="59" t="str">
        <f t="shared" si="176"/>
        <v/>
      </c>
      <c r="AS152" s="72" t="str">
        <f t="shared" si="177"/>
        <v/>
      </c>
      <c r="AT152" s="74" t="str">
        <f t="shared" si="178"/>
        <v/>
      </c>
      <c r="AU152" s="74" t="str">
        <f t="shared" si="179"/>
        <v/>
      </c>
      <c r="AV152" s="74" t="str">
        <f t="shared" si="163"/>
        <v/>
      </c>
      <c r="AW152" s="74" t="str">
        <f t="shared" si="180"/>
        <v/>
      </c>
      <c r="AX152" s="74" t="str">
        <f t="shared" si="181"/>
        <v/>
      </c>
      <c r="AY152" s="85" t="str">
        <f t="shared" si="182"/>
        <v/>
      </c>
      <c r="BE152" s="65"/>
    </row>
    <row r="153" spans="2:57" x14ac:dyDescent="0.25">
      <c r="B153" s="68">
        <f t="shared" ref="B153:D153" si="204">B152</f>
        <v>500000</v>
      </c>
      <c r="C153" s="68">
        <f t="shared" si="204"/>
        <v>40000</v>
      </c>
      <c r="D153" s="68">
        <f t="shared" si="204"/>
        <v>100000</v>
      </c>
      <c r="E153" s="68"/>
      <c r="F153" s="68">
        <f t="shared" si="191"/>
        <v>0</v>
      </c>
      <c r="G153" s="68">
        <f t="shared" si="165"/>
        <v>0</v>
      </c>
      <c r="H153" s="68" t="str">
        <f t="shared" si="148"/>
        <v/>
      </c>
      <c r="I153" s="68"/>
      <c r="J153" s="68">
        <f t="shared" si="149"/>
        <v>100000</v>
      </c>
      <c r="K153" s="69">
        <f t="shared" si="150"/>
        <v>20000</v>
      </c>
      <c r="L153" s="68">
        <f t="shared" si="166"/>
        <v>580000</v>
      </c>
      <c r="M153" s="68"/>
      <c r="N153" s="68">
        <f t="shared" si="151"/>
        <v>48000</v>
      </c>
      <c r="O153" s="68">
        <f t="shared" si="152"/>
        <v>0</v>
      </c>
      <c r="P153" s="69">
        <f t="shared" si="192"/>
        <v>0</v>
      </c>
      <c r="Q153" s="7">
        <f t="shared" si="193"/>
        <v>0</v>
      </c>
      <c r="R153" s="7">
        <f t="shared" si="153"/>
        <v>0</v>
      </c>
      <c r="S153" s="7">
        <f t="shared" si="154"/>
        <v>0.2</v>
      </c>
      <c r="T153" s="68"/>
      <c r="U153" s="68">
        <f t="shared" si="155"/>
        <v>0</v>
      </c>
      <c r="V153" s="68">
        <f t="shared" si="194"/>
        <v>0</v>
      </c>
      <c r="W153" s="68"/>
      <c r="X153" s="68">
        <f t="shared" si="156"/>
        <v>0</v>
      </c>
      <c r="Y153" s="69">
        <f t="shared" si="195"/>
        <v>0</v>
      </c>
      <c r="Z153" s="7">
        <f t="shared" si="157"/>
        <v>0</v>
      </c>
      <c r="AA153" s="7">
        <f t="shared" si="196"/>
        <v>0</v>
      </c>
      <c r="AB153" s="68"/>
      <c r="AC153" s="71" t="str">
        <f t="shared" si="167"/>
        <v/>
      </c>
      <c r="AD153" s="68" t="str">
        <f t="shared" si="168"/>
        <v/>
      </c>
      <c r="AE153" s="68"/>
      <c r="AF153" s="72" t="str">
        <f t="shared" si="158"/>
        <v/>
      </c>
      <c r="AG153" s="59" t="str">
        <f t="shared" si="169"/>
        <v/>
      </c>
      <c r="AH153" s="73" t="str">
        <f t="shared" si="170"/>
        <v/>
      </c>
      <c r="AI153" s="61" t="str">
        <f t="shared" si="159"/>
        <v/>
      </c>
      <c r="AJ153" s="62" t="str">
        <f t="shared" si="171"/>
        <v/>
      </c>
      <c r="AK153" s="73" t="str">
        <f t="shared" si="160"/>
        <v/>
      </c>
      <c r="AL153" s="61" t="str">
        <f t="shared" si="161"/>
        <v/>
      </c>
      <c r="AM153" s="63" t="str">
        <f t="shared" si="172"/>
        <v/>
      </c>
      <c r="AN153" s="73" t="str">
        <f t="shared" si="173"/>
        <v/>
      </c>
      <c r="AO153" s="61">
        <f t="shared" si="162"/>
        <v>0</v>
      </c>
      <c r="AP153" s="62" t="str">
        <f t="shared" si="174"/>
        <v/>
      </c>
      <c r="AQ153" s="61" t="str">
        <f t="shared" si="175"/>
        <v/>
      </c>
      <c r="AR153" s="59" t="str">
        <f t="shared" si="176"/>
        <v/>
      </c>
      <c r="AS153" s="72" t="str">
        <f t="shared" si="177"/>
        <v/>
      </c>
      <c r="AT153" s="74" t="str">
        <f t="shared" si="178"/>
        <v/>
      </c>
      <c r="AU153" s="74" t="str">
        <f t="shared" si="179"/>
        <v/>
      </c>
      <c r="AV153" s="74" t="str">
        <f t="shared" si="163"/>
        <v/>
      </c>
      <c r="AW153" s="74" t="str">
        <f t="shared" si="180"/>
        <v/>
      </c>
      <c r="AX153" s="74" t="str">
        <f t="shared" si="181"/>
        <v/>
      </c>
      <c r="AY153" s="85" t="str">
        <f t="shared" si="182"/>
        <v/>
      </c>
      <c r="BE153" s="65"/>
    </row>
    <row r="154" spans="2:57" x14ac:dyDescent="0.25">
      <c r="B154" s="68">
        <f t="shared" ref="B154:D154" si="205">B153</f>
        <v>500000</v>
      </c>
      <c r="C154" s="68">
        <f t="shared" si="205"/>
        <v>40000</v>
      </c>
      <c r="D154" s="68">
        <f t="shared" si="205"/>
        <v>100000</v>
      </c>
      <c r="E154" s="68"/>
      <c r="F154" s="68">
        <f t="shared" si="191"/>
        <v>0</v>
      </c>
      <c r="G154" s="68">
        <f t="shared" si="165"/>
        <v>0</v>
      </c>
      <c r="H154" s="68" t="str">
        <f t="shared" si="148"/>
        <v/>
      </c>
      <c r="I154" s="68"/>
      <c r="J154" s="68">
        <f t="shared" si="149"/>
        <v>100000</v>
      </c>
      <c r="K154" s="69">
        <f t="shared" si="150"/>
        <v>20000</v>
      </c>
      <c r="L154" s="68">
        <f t="shared" si="166"/>
        <v>580000</v>
      </c>
      <c r="M154" s="68"/>
      <c r="N154" s="68">
        <f t="shared" si="151"/>
        <v>48000</v>
      </c>
      <c r="O154" s="68">
        <f t="shared" si="152"/>
        <v>0</v>
      </c>
      <c r="P154" s="69">
        <f t="shared" si="192"/>
        <v>0</v>
      </c>
      <c r="Q154" s="7">
        <f t="shared" si="193"/>
        <v>0</v>
      </c>
      <c r="R154" s="7">
        <f t="shared" si="153"/>
        <v>0</v>
      </c>
      <c r="S154" s="7">
        <f t="shared" si="154"/>
        <v>0.2</v>
      </c>
      <c r="T154" s="68"/>
      <c r="U154" s="68">
        <f t="shared" si="155"/>
        <v>0</v>
      </c>
      <c r="V154" s="68">
        <f t="shared" si="194"/>
        <v>0</v>
      </c>
      <c r="W154" s="68"/>
      <c r="X154" s="68">
        <f t="shared" si="156"/>
        <v>0</v>
      </c>
      <c r="Y154" s="69">
        <f t="shared" si="195"/>
        <v>0</v>
      </c>
      <c r="Z154" s="7">
        <f t="shared" si="157"/>
        <v>0</v>
      </c>
      <c r="AA154" s="7">
        <f t="shared" si="196"/>
        <v>0</v>
      </c>
      <c r="AB154" s="68"/>
      <c r="AC154" s="71" t="str">
        <f t="shared" si="167"/>
        <v/>
      </c>
      <c r="AD154" s="68" t="str">
        <f t="shared" si="168"/>
        <v/>
      </c>
      <c r="AE154" s="68"/>
      <c r="AF154" s="72" t="str">
        <f t="shared" si="158"/>
        <v/>
      </c>
      <c r="AG154" s="59" t="str">
        <f t="shared" si="169"/>
        <v/>
      </c>
      <c r="AH154" s="73" t="str">
        <f t="shared" si="170"/>
        <v/>
      </c>
      <c r="AI154" s="61" t="str">
        <f t="shared" si="159"/>
        <v/>
      </c>
      <c r="AJ154" s="62" t="str">
        <f t="shared" si="171"/>
        <v/>
      </c>
      <c r="AK154" s="73" t="str">
        <f t="shared" si="160"/>
        <v/>
      </c>
      <c r="AL154" s="61" t="str">
        <f t="shared" si="161"/>
        <v/>
      </c>
      <c r="AM154" s="63" t="str">
        <f t="shared" si="172"/>
        <v/>
      </c>
      <c r="AN154" s="73" t="str">
        <f t="shared" si="173"/>
        <v/>
      </c>
      <c r="AO154" s="61">
        <f t="shared" si="162"/>
        <v>0</v>
      </c>
      <c r="AP154" s="62" t="str">
        <f t="shared" si="174"/>
        <v/>
      </c>
      <c r="AQ154" s="61" t="str">
        <f t="shared" si="175"/>
        <v/>
      </c>
      <c r="AR154" s="59" t="str">
        <f t="shared" si="176"/>
        <v/>
      </c>
      <c r="AS154" s="72" t="str">
        <f t="shared" si="177"/>
        <v/>
      </c>
      <c r="AT154" s="74" t="str">
        <f t="shared" si="178"/>
        <v/>
      </c>
      <c r="AU154" s="74" t="str">
        <f t="shared" si="179"/>
        <v/>
      </c>
      <c r="AV154" s="74" t="str">
        <f t="shared" si="163"/>
        <v/>
      </c>
      <c r="AW154" s="74" t="str">
        <f t="shared" si="180"/>
        <v/>
      </c>
      <c r="AX154" s="74" t="str">
        <f t="shared" si="181"/>
        <v/>
      </c>
      <c r="AY154" s="85" t="str">
        <f t="shared" si="182"/>
        <v/>
      </c>
      <c r="BE154" s="65"/>
    </row>
    <row r="155" spans="2:57" x14ac:dyDescent="0.25">
      <c r="B155" s="68">
        <f t="shared" ref="B155:D155" si="206">B154</f>
        <v>500000</v>
      </c>
      <c r="C155" s="68">
        <f t="shared" si="206"/>
        <v>40000</v>
      </c>
      <c r="D155" s="68">
        <f t="shared" si="206"/>
        <v>100000</v>
      </c>
      <c r="E155" s="68"/>
      <c r="F155" s="68">
        <f t="shared" si="191"/>
        <v>0</v>
      </c>
      <c r="G155" s="68">
        <f t="shared" si="165"/>
        <v>0</v>
      </c>
      <c r="H155" s="68" t="str">
        <f t="shared" si="148"/>
        <v/>
      </c>
      <c r="I155" s="68"/>
      <c r="J155" s="68">
        <f t="shared" si="149"/>
        <v>100000</v>
      </c>
      <c r="K155" s="69">
        <f t="shared" si="150"/>
        <v>20000</v>
      </c>
      <c r="L155" s="68">
        <f t="shared" si="166"/>
        <v>580000</v>
      </c>
      <c r="M155" s="68"/>
      <c r="N155" s="68">
        <f t="shared" si="151"/>
        <v>48000</v>
      </c>
      <c r="O155" s="68">
        <f t="shared" si="152"/>
        <v>0</v>
      </c>
      <c r="P155" s="69">
        <f t="shared" si="192"/>
        <v>0</v>
      </c>
      <c r="Q155" s="7">
        <f t="shared" si="193"/>
        <v>0</v>
      </c>
      <c r="R155" s="7">
        <f t="shared" si="153"/>
        <v>0</v>
      </c>
      <c r="S155" s="7">
        <f t="shared" si="154"/>
        <v>0.2</v>
      </c>
      <c r="T155" s="68"/>
      <c r="U155" s="68">
        <f t="shared" si="155"/>
        <v>0</v>
      </c>
      <c r="V155" s="68">
        <f t="shared" si="194"/>
        <v>0</v>
      </c>
      <c r="W155" s="68"/>
      <c r="X155" s="68">
        <f t="shared" si="156"/>
        <v>0</v>
      </c>
      <c r="Y155" s="69">
        <f t="shared" si="195"/>
        <v>0</v>
      </c>
      <c r="Z155" s="7">
        <f t="shared" si="157"/>
        <v>0</v>
      </c>
      <c r="AA155" s="7">
        <f t="shared" si="196"/>
        <v>0</v>
      </c>
      <c r="AB155" s="68"/>
      <c r="AC155" s="71" t="str">
        <f t="shared" si="167"/>
        <v/>
      </c>
      <c r="AD155" s="68" t="str">
        <f t="shared" si="168"/>
        <v/>
      </c>
      <c r="AE155" s="68"/>
      <c r="AF155" s="72" t="str">
        <f t="shared" si="158"/>
        <v/>
      </c>
      <c r="AG155" s="59" t="str">
        <f t="shared" si="169"/>
        <v/>
      </c>
      <c r="AH155" s="73" t="str">
        <f t="shared" si="170"/>
        <v/>
      </c>
      <c r="AI155" s="61" t="str">
        <f t="shared" si="159"/>
        <v/>
      </c>
      <c r="AJ155" s="62" t="str">
        <f t="shared" si="171"/>
        <v/>
      </c>
      <c r="AK155" s="73" t="str">
        <f t="shared" si="160"/>
        <v/>
      </c>
      <c r="AL155" s="61" t="str">
        <f t="shared" si="161"/>
        <v/>
      </c>
      <c r="AM155" s="63" t="str">
        <f t="shared" si="172"/>
        <v/>
      </c>
      <c r="AN155" s="73" t="str">
        <f t="shared" si="173"/>
        <v/>
      </c>
      <c r="AO155" s="61">
        <f t="shared" si="162"/>
        <v>0</v>
      </c>
      <c r="AP155" s="62" t="str">
        <f t="shared" si="174"/>
        <v/>
      </c>
      <c r="AQ155" s="61" t="str">
        <f t="shared" si="175"/>
        <v/>
      </c>
      <c r="AR155" s="59" t="str">
        <f t="shared" si="176"/>
        <v/>
      </c>
      <c r="AS155" s="72" t="str">
        <f t="shared" si="177"/>
        <v/>
      </c>
      <c r="AT155" s="74" t="str">
        <f t="shared" si="178"/>
        <v/>
      </c>
      <c r="AU155" s="74" t="str">
        <f t="shared" si="179"/>
        <v/>
      </c>
      <c r="AV155" s="74" t="str">
        <f t="shared" si="163"/>
        <v/>
      </c>
      <c r="AW155" s="74" t="str">
        <f t="shared" si="180"/>
        <v/>
      </c>
      <c r="AX155" s="74" t="str">
        <f t="shared" si="181"/>
        <v/>
      </c>
      <c r="AY155" s="85" t="str">
        <f t="shared" si="182"/>
        <v/>
      </c>
      <c r="BE155" s="65"/>
    </row>
    <row r="156" spans="2:57" x14ac:dyDescent="0.25">
      <c r="B156" s="68">
        <f t="shared" ref="B156:D156" si="207">B155</f>
        <v>500000</v>
      </c>
      <c r="C156" s="68">
        <f t="shared" si="207"/>
        <v>40000</v>
      </c>
      <c r="D156" s="68">
        <f t="shared" si="207"/>
        <v>100000</v>
      </c>
      <c r="E156" s="68"/>
      <c r="F156" s="68">
        <f t="shared" si="191"/>
        <v>0</v>
      </c>
      <c r="G156" s="68">
        <f t="shared" si="165"/>
        <v>0</v>
      </c>
      <c r="H156" s="68" t="str">
        <f t="shared" si="148"/>
        <v/>
      </c>
      <c r="I156" s="68"/>
      <c r="J156" s="68">
        <f t="shared" si="149"/>
        <v>100000</v>
      </c>
      <c r="K156" s="69">
        <f t="shared" si="150"/>
        <v>20000</v>
      </c>
      <c r="L156" s="68">
        <f t="shared" si="166"/>
        <v>580000</v>
      </c>
      <c r="M156" s="68"/>
      <c r="N156" s="68">
        <f t="shared" si="151"/>
        <v>48000</v>
      </c>
      <c r="O156" s="68">
        <f t="shared" si="152"/>
        <v>0</v>
      </c>
      <c r="P156" s="69">
        <f t="shared" si="192"/>
        <v>0</v>
      </c>
      <c r="Q156" s="7">
        <f t="shared" si="193"/>
        <v>0</v>
      </c>
      <c r="R156" s="7">
        <f t="shared" si="153"/>
        <v>0</v>
      </c>
      <c r="S156" s="7">
        <f t="shared" si="154"/>
        <v>0.2</v>
      </c>
      <c r="T156" s="68"/>
      <c r="U156" s="68">
        <f t="shared" si="155"/>
        <v>0</v>
      </c>
      <c r="V156" s="68">
        <f t="shared" si="194"/>
        <v>0</v>
      </c>
      <c r="W156" s="68"/>
      <c r="X156" s="68">
        <f t="shared" si="156"/>
        <v>0</v>
      </c>
      <c r="Y156" s="69">
        <f t="shared" si="195"/>
        <v>0</v>
      </c>
      <c r="Z156" s="7">
        <f t="shared" si="157"/>
        <v>0</v>
      </c>
      <c r="AA156" s="7">
        <f t="shared" si="196"/>
        <v>0</v>
      </c>
      <c r="AB156" s="68"/>
      <c r="AC156" s="71" t="str">
        <f t="shared" si="167"/>
        <v/>
      </c>
      <c r="AD156" s="68" t="str">
        <f t="shared" si="168"/>
        <v/>
      </c>
      <c r="AE156" s="68"/>
      <c r="AF156" s="72" t="str">
        <f t="shared" si="158"/>
        <v/>
      </c>
      <c r="AG156" s="59" t="str">
        <f t="shared" si="169"/>
        <v/>
      </c>
      <c r="AH156" s="73" t="str">
        <f t="shared" si="170"/>
        <v/>
      </c>
      <c r="AI156" s="61" t="str">
        <f t="shared" si="159"/>
        <v/>
      </c>
      <c r="AJ156" s="62" t="str">
        <f t="shared" si="171"/>
        <v/>
      </c>
      <c r="AK156" s="73" t="str">
        <f t="shared" si="160"/>
        <v/>
      </c>
      <c r="AL156" s="61" t="str">
        <f t="shared" si="161"/>
        <v/>
      </c>
      <c r="AM156" s="63" t="str">
        <f t="shared" si="172"/>
        <v/>
      </c>
      <c r="AN156" s="73" t="str">
        <f t="shared" si="173"/>
        <v/>
      </c>
      <c r="AO156" s="61">
        <f t="shared" si="162"/>
        <v>0</v>
      </c>
      <c r="AP156" s="62" t="str">
        <f t="shared" si="174"/>
        <v/>
      </c>
      <c r="AQ156" s="61" t="str">
        <f t="shared" si="175"/>
        <v/>
      </c>
      <c r="AR156" s="59" t="str">
        <f t="shared" si="176"/>
        <v/>
      </c>
      <c r="AS156" s="72" t="str">
        <f t="shared" si="177"/>
        <v/>
      </c>
      <c r="AT156" s="74" t="str">
        <f t="shared" si="178"/>
        <v/>
      </c>
      <c r="AU156" s="74" t="str">
        <f t="shared" si="179"/>
        <v/>
      </c>
      <c r="AV156" s="74" t="str">
        <f t="shared" si="163"/>
        <v/>
      </c>
      <c r="AW156" s="74" t="str">
        <f t="shared" si="180"/>
        <v/>
      </c>
      <c r="AX156" s="74" t="str">
        <f t="shared" si="181"/>
        <v/>
      </c>
      <c r="AY156" s="85" t="str">
        <f t="shared" si="182"/>
        <v/>
      </c>
      <c r="BE156" s="65"/>
    </row>
    <row r="157" spans="2:57" x14ac:dyDescent="0.25">
      <c r="B157" s="68">
        <f t="shared" ref="B157:D157" si="208">B156</f>
        <v>500000</v>
      </c>
      <c r="C157" s="68">
        <f t="shared" si="208"/>
        <v>40000</v>
      </c>
      <c r="D157" s="68">
        <f t="shared" si="208"/>
        <v>100000</v>
      </c>
      <c r="E157" s="68"/>
      <c r="F157" s="68">
        <f t="shared" si="191"/>
        <v>0</v>
      </c>
      <c r="G157" s="68">
        <f t="shared" si="165"/>
        <v>0</v>
      </c>
      <c r="H157" s="68" t="str">
        <f t="shared" si="148"/>
        <v/>
      </c>
      <c r="I157" s="68"/>
      <c r="J157" s="68">
        <f t="shared" si="149"/>
        <v>100000</v>
      </c>
      <c r="K157" s="69">
        <f t="shared" si="150"/>
        <v>20000</v>
      </c>
      <c r="L157" s="68">
        <f t="shared" si="166"/>
        <v>580000</v>
      </c>
      <c r="M157" s="68"/>
      <c r="N157" s="68">
        <f t="shared" si="151"/>
        <v>48000</v>
      </c>
      <c r="O157" s="68">
        <f t="shared" si="152"/>
        <v>0</v>
      </c>
      <c r="P157" s="69">
        <f t="shared" si="192"/>
        <v>0</v>
      </c>
      <c r="Q157" s="7">
        <f t="shared" si="193"/>
        <v>0</v>
      </c>
      <c r="R157" s="7">
        <f t="shared" si="153"/>
        <v>0</v>
      </c>
      <c r="S157" s="7">
        <f t="shared" si="154"/>
        <v>0.2</v>
      </c>
      <c r="T157" s="68"/>
      <c r="U157" s="68">
        <f t="shared" si="155"/>
        <v>0</v>
      </c>
      <c r="V157" s="68">
        <f t="shared" si="194"/>
        <v>0</v>
      </c>
      <c r="W157" s="68"/>
      <c r="X157" s="68">
        <f t="shared" si="156"/>
        <v>0</v>
      </c>
      <c r="Y157" s="69">
        <f t="shared" si="195"/>
        <v>0</v>
      </c>
      <c r="Z157" s="7">
        <f t="shared" si="157"/>
        <v>0</v>
      </c>
      <c r="AA157" s="7">
        <f t="shared" si="196"/>
        <v>0</v>
      </c>
      <c r="AB157" s="68"/>
      <c r="AC157" s="71" t="str">
        <f t="shared" si="167"/>
        <v/>
      </c>
      <c r="AD157" s="68" t="str">
        <f t="shared" si="168"/>
        <v/>
      </c>
      <c r="AE157" s="68"/>
      <c r="AF157" s="72" t="str">
        <f t="shared" si="158"/>
        <v/>
      </c>
      <c r="AG157" s="59" t="str">
        <f t="shared" si="169"/>
        <v/>
      </c>
      <c r="AH157" s="73" t="str">
        <f t="shared" si="170"/>
        <v/>
      </c>
      <c r="AI157" s="61" t="str">
        <f t="shared" si="159"/>
        <v/>
      </c>
      <c r="AJ157" s="62" t="str">
        <f t="shared" si="171"/>
        <v/>
      </c>
      <c r="AK157" s="73" t="str">
        <f t="shared" si="160"/>
        <v/>
      </c>
      <c r="AL157" s="61" t="str">
        <f t="shared" si="161"/>
        <v/>
      </c>
      <c r="AM157" s="63" t="str">
        <f t="shared" si="172"/>
        <v/>
      </c>
      <c r="AN157" s="73" t="str">
        <f t="shared" si="173"/>
        <v/>
      </c>
      <c r="AO157" s="61">
        <f t="shared" si="162"/>
        <v>0</v>
      </c>
      <c r="AP157" s="62" t="str">
        <f t="shared" si="174"/>
        <v/>
      </c>
      <c r="AQ157" s="61" t="str">
        <f t="shared" si="175"/>
        <v/>
      </c>
      <c r="AR157" s="59" t="str">
        <f t="shared" si="176"/>
        <v/>
      </c>
      <c r="AS157" s="72" t="str">
        <f t="shared" si="177"/>
        <v/>
      </c>
      <c r="AT157" s="74" t="str">
        <f t="shared" si="178"/>
        <v/>
      </c>
      <c r="AU157" s="74" t="str">
        <f t="shared" si="179"/>
        <v/>
      </c>
      <c r="AV157" s="74" t="str">
        <f t="shared" si="163"/>
        <v/>
      </c>
      <c r="AW157" s="74" t="str">
        <f t="shared" si="180"/>
        <v/>
      </c>
      <c r="AX157" s="74" t="str">
        <f t="shared" si="181"/>
        <v/>
      </c>
      <c r="AY157" s="85" t="str">
        <f t="shared" si="182"/>
        <v/>
      </c>
      <c r="BE157" s="65"/>
    </row>
    <row r="158" spans="2:57" x14ac:dyDescent="0.25">
      <c r="B158" s="68">
        <f t="shared" ref="B158:D158" si="209">B157</f>
        <v>500000</v>
      </c>
      <c r="C158" s="68">
        <f t="shared" si="209"/>
        <v>40000</v>
      </c>
      <c r="D158" s="68">
        <f t="shared" si="209"/>
        <v>100000</v>
      </c>
      <c r="E158" s="68"/>
      <c r="F158" s="68">
        <f t="shared" si="191"/>
        <v>0</v>
      </c>
      <c r="G158" s="68">
        <f t="shared" si="165"/>
        <v>0</v>
      </c>
      <c r="H158" s="68" t="str">
        <f t="shared" si="148"/>
        <v/>
      </c>
      <c r="I158" s="68"/>
      <c r="J158" s="68">
        <f t="shared" si="149"/>
        <v>100000</v>
      </c>
      <c r="K158" s="69">
        <f t="shared" si="150"/>
        <v>20000</v>
      </c>
      <c r="L158" s="68">
        <f t="shared" si="166"/>
        <v>580000</v>
      </c>
      <c r="M158" s="68"/>
      <c r="N158" s="68">
        <f t="shared" si="151"/>
        <v>48000</v>
      </c>
      <c r="O158" s="68">
        <f t="shared" si="152"/>
        <v>0</v>
      </c>
      <c r="P158" s="69">
        <f t="shared" si="192"/>
        <v>0</v>
      </c>
      <c r="Q158" s="7">
        <f t="shared" si="193"/>
        <v>0</v>
      </c>
      <c r="R158" s="7">
        <f t="shared" si="153"/>
        <v>0</v>
      </c>
      <c r="S158" s="7">
        <f t="shared" si="154"/>
        <v>0.2</v>
      </c>
      <c r="T158" s="68"/>
      <c r="U158" s="68">
        <f t="shared" si="155"/>
        <v>0</v>
      </c>
      <c r="V158" s="68">
        <f t="shared" si="194"/>
        <v>0</v>
      </c>
      <c r="W158" s="68"/>
      <c r="X158" s="68">
        <f t="shared" si="156"/>
        <v>0</v>
      </c>
      <c r="Y158" s="69">
        <f t="shared" si="195"/>
        <v>0</v>
      </c>
      <c r="Z158" s="7">
        <f t="shared" si="157"/>
        <v>0</v>
      </c>
      <c r="AA158" s="7">
        <f t="shared" si="196"/>
        <v>0</v>
      </c>
      <c r="AB158" s="68"/>
      <c r="AC158" s="71" t="str">
        <f t="shared" si="167"/>
        <v/>
      </c>
      <c r="AD158" s="68" t="str">
        <f t="shared" si="168"/>
        <v/>
      </c>
      <c r="AE158" s="68"/>
      <c r="AF158" s="72" t="str">
        <f t="shared" si="158"/>
        <v/>
      </c>
      <c r="AG158" s="59" t="str">
        <f t="shared" si="169"/>
        <v/>
      </c>
      <c r="AH158" s="73" t="str">
        <f t="shared" si="170"/>
        <v/>
      </c>
      <c r="AI158" s="61" t="str">
        <f t="shared" si="159"/>
        <v/>
      </c>
      <c r="AJ158" s="62" t="str">
        <f t="shared" si="171"/>
        <v/>
      </c>
      <c r="AK158" s="73" t="str">
        <f t="shared" si="160"/>
        <v/>
      </c>
      <c r="AL158" s="61" t="str">
        <f t="shared" si="161"/>
        <v/>
      </c>
      <c r="AM158" s="63" t="str">
        <f t="shared" si="172"/>
        <v/>
      </c>
      <c r="AN158" s="73" t="str">
        <f t="shared" si="173"/>
        <v/>
      </c>
      <c r="AO158" s="61">
        <f t="shared" si="162"/>
        <v>0</v>
      </c>
      <c r="AP158" s="62" t="str">
        <f t="shared" si="174"/>
        <v/>
      </c>
      <c r="AQ158" s="61" t="str">
        <f t="shared" si="175"/>
        <v/>
      </c>
      <c r="AR158" s="59" t="str">
        <f t="shared" si="176"/>
        <v/>
      </c>
      <c r="AS158" s="72" t="str">
        <f t="shared" si="177"/>
        <v/>
      </c>
      <c r="AT158" s="74" t="str">
        <f t="shared" si="178"/>
        <v/>
      </c>
      <c r="AU158" s="74" t="str">
        <f t="shared" si="179"/>
        <v/>
      </c>
      <c r="AV158" s="74" t="str">
        <f t="shared" si="163"/>
        <v/>
      </c>
      <c r="AW158" s="74" t="str">
        <f t="shared" si="180"/>
        <v/>
      </c>
      <c r="AX158" s="74" t="str">
        <f t="shared" si="181"/>
        <v/>
      </c>
      <c r="AY158" s="85" t="str">
        <f t="shared" si="182"/>
        <v/>
      </c>
      <c r="BE158" s="65"/>
    </row>
    <row r="159" spans="2:57" x14ac:dyDescent="0.25">
      <c r="B159" s="68">
        <f t="shared" ref="B159:D159" si="210">B158</f>
        <v>500000</v>
      </c>
      <c r="C159" s="68">
        <f t="shared" si="210"/>
        <v>40000</v>
      </c>
      <c r="D159" s="68">
        <f t="shared" si="210"/>
        <v>100000</v>
      </c>
      <c r="E159" s="68"/>
      <c r="F159" s="68">
        <f t="shared" si="191"/>
        <v>0</v>
      </c>
      <c r="G159" s="68">
        <f t="shared" si="165"/>
        <v>0</v>
      </c>
      <c r="H159" s="68" t="str">
        <f t="shared" si="148"/>
        <v/>
      </c>
      <c r="I159" s="68"/>
      <c r="J159" s="68">
        <f t="shared" si="149"/>
        <v>100000</v>
      </c>
      <c r="K159" s="69">
        <f t="shared" si="150"/>
        <v>20000</v>
      </c>
      <c r="L159" s="68">
        <f t="shared" si="166"/>
        <v>580000</v>
      </c>
      <c r="M159" s="68"/>
      <c r="N159" s="68">
        <f t="shared" si="151"/>
        <v>48000</v>
      </c>
      <c r="O159" s="68">
        <f t="shared" si="152"/>
        <v>0</v>
      </c>
      <c r="P159" s="69">
        <f t="shared" si="192"/>
        <v>0</v>
      </c>
      <c r="Q159" s="7">
        <f t="shared" si="193"/>
        <v>0</v>
      </c>
      <c r="R159" s="7">
        <f t="shared" si="153"/>
        <v>0</v>
      </c>
      <c r="S159" s="7">
        <f t="shared" si="154"/>
        <v>0.2</v>
      </c>
      <c r="T159" s="68"/>
      <c r="U159" s="68">
        <f t="shared" si="155"/>
        <v>0</v>
      </c>
      <c r="V159" s="68">
        <f t="shared" si="194"/>
        <v>0</v>
      </c>
      <c r="W159" s="68"/>
      <c r="X159" s="68">
        <f t="shared" si="156"/>
        <v>0</v>
      </c>
      <c r="Y159" s="69">
        <f t="shared" si="195"/>
        <v>0</v>
      </c>
      <c r="Z159" s="7">
        <f t="shared" si="157"/>
        <v>0</v>
      </c>
      <c r="AA159" s="7">
        <f t="shared" si="196"/>
        <v>0</v>
      </c>
      <c r="AB159" s="68"/>
      <c r="AC159" s="71" t="str">
        <f t="shared" si="167"/>
        <v/>
      </c>
      <c r="AD159" s="68" t="str">
        <f t="shared" si="168"/>
        <v/>
      </c>
      <c r="AE159" s="68"/>
      <c r="AF159" s="72" t="str">
        <f t="shared" si="158"/>
        <v/>
      </c>
      <c r="AG159" s="59" t="str">
        <f t="shared" si="169"/>
        <v/>
      </c>
      <c r="AH159" s="73" t="str">
        <f t="shared" si="170"/>
        <v/>
      </c>
      <c r="AI159" s="61" t="str">
        <f t="shared" si="159"/>
        <v/>
      </c>
      <c r="AJ159" s="62" t="str">
        <f t="shared" si="171"/>
        <v/>
      </c>
      <c r="AK159" s="73" t="str">
        <f t="shared" si="160"/>
        <v/>
      </c>
      <c r="AL159" s="61" t="str">
        <f t="shared" si="161"/>
        <v/>
      </c>
      <c r="AM159" s="63" t="str">
        <f t="shared" si="172"/>
        <v/>
      </c>
      <c r="AN159" s="73" t="str">
        <f t="shared" si="173"/>
        <v/>
      </c>
      <c r="AO159" s="61">
        <f t="shared" si="162"/>
        <v>0</v>
      </c>
      <c r="AP159" s="62" t="str">
        <f t="shared" si="174"/>
        <v/>
      </c>
      <c r="AQ159" s="61" t="str">
        <f t="shared" si="175"/>
        <v/>
      </c>
      <c r="AR159" s="59" t="str">
        <f t="shared" si="176"/>
        <v/>
      </c>
      <c r="AS159" s="72" t="str">
        <f t="shared" si="177"/>
        <v/>
      </c>
      <c r="AT159" s="74" t="str">
        <f t="shared" si="178"/>
        <v/>
      </c>
      <c r="AU159" s="74" t="str">
        <f t="shared" si="179"/>
        <v/>
      </c>
      <c r="AV159" s="74" t="str">
        <f t="shared" si="163"/>
        <v/>
      </c>
      <c r="AW159" s="74" t="str">
        <f t="shared" si="180"/>
        <v/>
      </c>
      <c r="AX159" s="74" t="str">
        <f t="shared" si="181"/>
        <v/>
      </c>
      <c r="AY159" s="85" t="str">
        <f t="shared" si="182"/>
        <v/>
      </c>
      <c r="BE159" s="65"/>
    </row>
    <row r="160" spans="2:57" x14ac:dyDescent="0.25">
      <c r="B160" s="68">
        <f t="shared" ref="B160:D160" si="211">B159</f>
        <v>500000</v>
      </c>
      <c r="C160" s="68">
        <f t="shared" si="211"/>
        <v>40000</v>
      </c>
      <c r="D160" s="68">
        <f t="shared" si="211"/>
        <v>100000</v>
      </c>
      <c r="E160" s="68"/>
      <c r="F160" s="68">
        <f t="shared" si="191"/>
        <v>0</v>
      </c>
      <c r="G160" s="68">
        <f t="shared" si="165"/>
        <v>0</v>
      </c>
      <c r="H160" s="68" t="str">
        <f t="shared" si="148"/>
        <v/>
      </c>
      <c r="I160" s="68"/>
      <c r="J160" s="68">
        <f t="shared" si="149"/>
        <v>100000</v>
      </c>
      <c r="K160" s="69">
        <f t="shared" si="150"/>
        <v>20000</v>
      </c>
      <c r="L160" s="68">
        <f t="shared" si="166"/>
        <v>580000</v>
      </c>
      <c r="M160" s="68"/>
      <c r="N160" s="68">
        <f t="shared" si="151"/>
        <v>48000</v>
      </c>
      <c r="O160" s="68">
        <f t="shared" si="152"/>
        <v>0</v>
      </c>
      <c r="P160" s="69">
        <f t="shared" si="192"/>
        <v>0</v>
      </c>
      <c r="Q160" s="7">
        <f t="shared" si="193"/>
        <v>0</v>
      </c>
      <c r="R160" s="7">
        <f t="shared" si="153"/>
        <v>0</v>
      </c>
      <c r="S160" s="7">
        <f t="shared" si="154"/>
        <v>0.2</v>
      </c>
      <c r="T160" s="68"/>
      <c r="U160" s="68">
        <f t="shared" si="155"/>
        <v>0</v>
      </c>
      <c r="V160" s="68">
        <f t="shared" si="194"/>
        <v>0</v>
      </c>
      <c r="W160" s="68"/>
      <c r="X160" s="68">
        <f t="shared" si="156"/>
        <v>0</v>
      </c>
      <c r="Y160" s="69">
        <f t="shared" si="195"/>
        <v>0</v>
      </c>
      <c r="Z160" s="7">
        <f t="shared" si="157"/>
        <v>0</v>
      </c>
      <c r="AA160" s="7">
        <f t="shared" si="196"/>
        <v>0</v>
      </c>
      <c r="AB160" s="68"/>
      <c r="AC160" s="71" t="str">
        <f t="shared" si="167"/>
        <v/>
      </c>
      <c r="AD160" s="68" t="str">
        <f t="shared" si="168"/>
        <v/>
      </c>
      <c r="AE160" s="68"/>
      <c r="AF160" s="72" t="str">
        <f t="shared" si="158"/>
        <v/>
      </c>
      <c r="AG160" s="59" t="str">
        <f t="shared" si="169"/>
        <v/>
      </c>
      <c r="AH160" s="73" t="str">
        <f t="shared" si="170"/>
        <v/>
      </c>
      <c r="AI160" s="61" t="str">
        <f t="shared" si="159"/>
        <v/>
      </c>
      <c r="AJ160" s="62" t="str">
        <f t="shared" si="171"/>
        <v/>
      </c>
      <c r="AK160" s="73" t="str">
        <f t="shared" si="160"/>
        <v/>
      </c>
      <c r="AL160" s="61" t="str">
        <f t="shared" si="161"/>
        <v/>
      </c>
      <c r="AM160" s="63" t="str">
        <f t="shared" si="172"/>
        <v/>
      </c>
      <c r="AN160" s="73" t="str">
        <f t="shared" si="173"/>
        <v/>
      </c>
      <c r="AO160" s="61">
        <f t="shared" si="162"/>
        <v>0</v>
      </c>
      <c r="AP160" s="62" t="str">
        <f t="shared" si="174"/>
        <v/>
      </c>
      <c r="AQ160" s="61" t="str">
        <f t="shared" si="175"/>
        <v/>
      </c>
      <c r="AR160" s="59" t="str">
        <f t="shared" si="176"/>
        <v/>
      </c>
      <c r="AS160" s="72" t="str">
        <f t="shared" si="177"/>
        <v/>
      </c>
      <c r="AT160" s="74" t="str">
        <f t="shared" si="178"/>
        <v/>
      </c>
      <c r="AU160" s="74" t="str">
        <f t="shared" si="179"/>
        <v/>
      </c>
      <c r="AV160" s="74" t="str">
        <f t="shared" si="163"/>
        <v/>
      </c>
      <c r="AW160" s="74" t="str">
        <f t="shared" si="180"/>
        <v/>
      </c>
      <c r="AX160" s="74" t="str">
        <f t="shared" si="181"/>
        <v/>
      </c>
      <c r="AY160" s="85" t="str">
        <f t="shared" si="182"/>
        <v/>
      </c>
      <c r="BE160" s="65"/>
    </row>
    <row r="161" spans="2:57" x14ac:dyDescent="0.25">
      <c r="B161" s="68">
        <f t="shared" ref="B161:D161" si="212">B160</f>
        <v>500000</v>
      </c>
      <c r="C161" s="68">
        <f t="shared" si="212"/>
        <v>40000</v>
      </c>
      <c r="D161" s="68">
        <f t="shared" si="212"/>
        <v>100000</v>
      </c>
      <c r="E161" s="68"/>
      <c r="F161" s="68">
        <f t="shared" si="191"/>
        <v>0</v>
      </c>
      <c r="G161" s="68">
        <f t="shared" si="165"/>
        <v>0</v>
      </c>
      <c r="H161" s="68" t="str">
        <f t="shared" si="148"/>
        <v/>
      </c>
      <c r="I161" s="68"/>
      <c r="J161" s="68">
        <f t="shared" si="149"/>
        <v>100000</v>
      </c>
      <c r="K161" s="69">
        <f t="shared" si="150"/>
        <v>20000</v>
      </c>
      <c r="L161" s="68">
        <f t="shared" si="166"/>
        <v>580000</v>
      </c>
      <c r="M161" s="68"/>
      <c r="N161" s="68">
        <f t="shared" si="151"/>
        <v>48000</v>
      </c>
      <c r="O161" s="68">
        <f t="shared" si="152"/>
        <v>0</v>
      </c>
      <c r="P161" s="69">
        <f t="shared" si="192"/>
        <v>0</v>
      </c>
      <c r="Q161" s="7">
        <f t="shared" si="193"/>
        <v>0</v>
      </c>
      <c r="R161" s="7">
        <f t="shared" si="153"/>
        <v>0</v>
      </c>
      <c r="S161" s="7">
        <f t="shared" si="154"/>
        <v>0.2</v>
      </c>
      <c r="T161" s="68"/>
      <c r="U161" s="68">
        <f t="shared" si="155"/>
        <v>0</v>
      </c>
      <c r="V161" s="68">
        <f t="shared" si="194"/>
        <v>0</v>
      </c>
      <c r="W161" s="68"/>
      <c r="X161" s="68">
        <f t="shared" si="156"/>
        <v>0</v>
      </c>
      <c r="Y161" s="69">
        <f t="shared" si="195"/>
        <v>0</v>
      </c>
      <c r="Z161" s="7">
        <f t="shared" si="157"/>
        <v>0</v>
      </c>
      <c r="AA161" s="7">
        <f t="shared" si="196"/>
        <v>0</v>
      </c>
      <c r="AB161" s="68"/>
      <c r="AC161" s="71" t="str">
        <f t="shared" si="167"/>
        <v/>
      </c>
      <c r="AD161" s="68" t="str">
        <f t="shared" si="168"/>
        <v/>
      </c>
      <c r="AE161" s="68"/>
      <c r="AF161" s="72" t="str">
        <f t="shared" si="158"/>
        <v/>
      </c>
      <c r="AG161" s="59" t="str">
        <f t="shared" si="169"/>
        <v/>
      </c>
      <c r="AH161" s="73" t="str">
        <f t="shared" si="170"/>
        <v/>
      </c>
      <c r="AI161" s="61" t="str">
        <f t="shared" si="159"/>
        <v/>
      </c>
      <c r="AJ161" s="62" t="str">
        <f t="shared" si="171"/>
        <v/>
      </c>
      <c r="AK161" s="73" t="str">
        <f t="shared" si="160"/>
        <v/>
      </c>
      <c r="AL161" s="61" t="str">
        <f t="shared" si="161"/>
        <v/>
      </c>
      <c r="AM161" s="63" t="str">
        <f t="shared" si="172"/>
        <v/>
      </c>
      <c r="AN161" s="73" t="str">
        <f t="shared" si="173"/>
        <v/>
      </c>
      <c r="AO161" s="61">
        <f t="shared" si="162"/>
        <v>0</v>
      </c>
      <c r="AP161" s="62" t="str">
        <f t="shared" si="174"/>
        <v/>
      </c>
      <c r="AQ161" s="61" t="str">
        <f t="shared" si="175"/>
        <v/>
      </c>
      <c r="AR161" s="59" t="str">
        <f t="shared" si="176"/>
        <v/>
      </c>
      <c r="AS161" s="72" t="str">
        <f t="shared" si="177"/>
        <v/>
      </c>
      <c r="AT161" s="74" t="str">
        <f t="shared" si="178"/>
        <v/>
      </c>
      <c r="AU161" s="74" t="str">
        <f t="shared" si="179"/>
        <v/>
      </c>
      <c r="AV161" s="74" t="str">
        <f t="shared" si="163"/>
        <v/>
      </c>
      <c r="AW161" s="74" t="str">
        <f t="shared" si="180"/>
        <v/>
      </c>
      <c r="AX161" s="74" t="str">
        <f t="shared" si="181"/>
        <v/>
      </c>
      <c r="AY161" s="85" t="str">
        <f t="shared" si="182"/>
        <v/>
      </c>
      <c r="BE161" s="65"/>
    </row>
    <row r="162" spans="2:57" x14ac:dyDescent="0.25">
      <c r="B162" s="68">
        <f t="shared" ref="B162:D162" si="213">B161</f>
        <v>500000</v>
      </c>
      <c r="C162" s="68">
        <f t="shared" si="213"/>
        <v>40000</v>
      </c>
      <c r="D162" s="68">
        <f t="shared" si="213"/>
        <v>100000</v>
      </c>
      <c r="E162" s="68"/>
      <c r="F162" s="68">
        <f t="shared" si="191"/>
        <v>0</v>
      </c>
      <c r="G162" s="68">
        <f t="shared" si="165"/>
        <v>0</v>
      </c>
      <c r="H162" s="68" t="str">
        <f t="shared" si="148"/>
        <v/>
      </c>
      <c r="I162" s="68"/>
      <c r="J162" s="68">
        <f t="shared" si="149"/>
        <v>100000</v>
      </c>
      <c r="K162" s="69">
        <f t="shared" si="150"/>
        <v>20000</v>
      </c>
      <c r="L162" s="68">
        <f t="shared" si="166"/>
        <v>580000</v>
      </c>
      <c r="M162" s="68"/>
      <c r="N162" s="68">
        <f t="shared" si="151"/>
        <v>48000</v>
      </c>
      <c r="O162" s="68">
        <f t="shared" si="152"/>
        <v>0</v>
      </c>
      <c r="P162" s="69">
        <f t="shared" si="192"/>
        <v>0</v>
      </c>
      <c r="Q162" s="7">
        <f t="shared" si="193"/>
        <v>0</v>
      </c>
      <c r="R162" s="7">
        <f t="shared" si="153"/>
        <v>0</v>
      </c>
      <c r="S162" s="7">
        <f t="shared" si="154"/>
        <v>0.2</v>
      </c>
      <c r="T162" s="68"/>
      <c r="U162" s="68">
        <f t="shared" si="155"/>
        <v>0</v>
      </c>
      <c r="V162" s="68">
        <f t="shared" si="194"/>
        <v>0</v>
      </c>
      <c r="W162" s="68"/>
      <c r="X162" s="68">
        <f t="shared" si="156"/>
        <v>0</v>
      </c>
      <c r="Y162" s="69">
        <f t="shared" si="195"/>
        <v>0</v>
      </c>
      <c r="Z162" s="7">
        <f t="shared" si="157"/>
        <v>0</v>
      </c>
      <c r="AA162" s="7">
        <f t="shared" si="196"/>
        <v>0</v>
      </c>
      <c r="AB162" s="68"/>
      <c r="AC162" s="71" t="str">
        <f t="shared" si="167"/>
        <v/>
      </c>
      <c r="AD162" s="68" t="str">
        <f t="shared" si="168"/>
        <v/>
      </c>
      <c r="AE162" s="68"/>
      <c r="AF162" s="72" t="str">
        <f t="shared" si="158"/>
        <v/>
      </c>
      <c r="AG162" s="59" t="str">
        <f t="shared" si="169"/>
        <v/>
      </c>
      <c r="AH162" s="73" t="str">
        <f t="shared" si="170"/>
        <v/>
      </c>
      <c r="AI162" s="61" t="str">
        <f t="shared" si="159"/>
        <v/>
      </c>
      <c r="AJ162" s="62" t="str">
        <f t="shared" si="171"/>
        <v/>
      </c>
      <c r="AK162" s="73" t="str">
        <f t="shared" si="160"/>
        <v/>
      </c>
      <c r="AL162" s="61" t="str">
        <f t="shared" si="161"/>
        <v/>
      </c>
      <c r="AM162" s="63" t="str">
        <f t="shared" si="172"/>
        <v/>
      </c>
      <c r="AN162" s="73" t="str">
        <f t="shared" si="173"/>
        <v/>
      </c>
      <c r="AO162" s="61">
        <f t="shared" si="162"/>
        <v>0</v>
      </c>
      <c r="AP162" s="62" t="str">
        <f t="shared" si="174"/>
        <v/>
      </c>
      <c r="AQ162" s="61" t="str">
        <f t="shared" si="175"/>
        <v/>
      </c>
      <c r="AR162" s="59" t="str">
        <f t="shared" si="176"/>
        <v/>
      </c>
      <c r="AS162" s="72" t="str">
        <f t="shared" si="177"/>
        <v/>
      </c>
      <c r="AT162" s="74" t="str">
        <f t="shared" si="178"/>
        <v/>
      </c>
      <c r="AU162" s="74" t="str">
        <f t="shared" si="179"/>
        <v/>
      </c>
      <c r="AV162" s="74" t="str">
        <f t="shared" si="163"/>
        <v/>
      </c>
      <c r="AW162" s="74" t="str">
        <f t="shared" si="180"/>
        <v/>
      </c>
      <c r="AX162" s="74" t="str">
        <f t="shared" si="181"/>
        <v/>
      </c>
      <c r="AY162" s="85" t="str">
        <f t="shared" si="182"/>
        <v/>
      </c>
      <c r="BE162" s="65"/>
    </row>
    <row r="163" spans="2:57" x14ac:dyDescent="0.25">
      <c r="B163" s="68">
        <f t="shared" ref="B163:D163" si="214">B162</f>
        <v>500000</v>
      </c>
      <c r="C163" s="68">
        <f t="shared" si="214"/>
        <v>40000</v>
      </c>
      <c r="D163" s="68">
        <f t="shared" si="214"/>
        <v>100000</v>
      </c>
      <c r="E163" s="68"/>
      <c r="F163" s="68">
        <f t="shared" si="191"/>
        <v>0</v>
      </c>
      <c r="G163" s="68">
        <f t="shared" si="165"/>
        <v>0</v>
      </c>
      <c r="H163" s="68" t="str">
        <f t="shared" si="148"/>
        <v/>
      </c>
      <c r="I163" s="68"/>
      <c r="J163" s="68">
        <f t="shared" si="149"/>
        <v>100000</v>
      </c>
      <c r="K163" s="69">
        <f t="shared" si="150"/>
        <v>20000</v>
      </c>
      <c r="L163" s="68">
        <f t="shared" si="166"/>
        <v>580000</v>
      </c>
      <c r="M163" s="68"/>
      <c r="N163" s="68">
        <f t="shared" si="151"/>
        <v>48000</v>
      </c>
      <c r="O163" s="68">
        <f t="shared" si="152"/>
        <v>0</v>
      </c>
      <c r="P163" s="69">
        <f t="shared" si="192"/>
        <v>0</v>
      </c>
      <c r="Q163" s="7">
        <f t="shared" si="193"/>
        <v>0</v>
      </c>
      <c r="R163" s="7">
        <f t="shared" si="153"/>
        <v>0</v>
      </c>
      <c r="S163" s="7">
        <f t="shared" si="154"/>
        <v>0.2</v>
      </c>
      <c r="T163" s="68"/>
      <c r="U163" s="68">
        <f t="shared" si="155"/>
        <v>0</v>
      </c>
      <c r="V163" s="68">
        <f t="shared" si="194"/>
        <v>0</v>
      </c>
      <c r="W163" s="68"/>
      <c r="X163" s="68">
        <f t="shared" si="156"/>
        <v>0</v>
      </c>
      <c r="Y163" s="69">
        <f t="shared" si="195"/>
        <v>0</v>
      </c>
      <c r="Z163" s="7">
        <f t="shared" si="157"/>
        <v>0</v>
      </c>
      <c r="AA163" s="7">
        <f t="shared" si="196"/>
        <v>0</v>
      </c>
      <c r="AB163" s="68"/>
      <c r="AC163" s="71" t="str">
        <f t="shared" si="167"/>
        <v/>
      </c>
      <c r="AD163" s="68" t="str">
        <f t="shared" si="168"/>
        <v/>
      </c>
      <c r="AE163" s="68"/>
      <c r="AF163" s="72" t="str">
        <f t="shared" si="158"/>
        <v/>
      </c>
      <c r="AG163" s="59" t="str">
        <f t="shared" si="169"/>
        <v/>
      </c>
      <c r="AH163" s="73" t="str">
        <f t="shared" si="170"/>
        <v/>
      </c>
      <c r="AI163" s="61" t="str">
        <f t="shared" si="159"/>
        <v/>
      </c>
      <c r="AJ163" s="62" t="str">
        <f t="shared" si="171"/>
        <v/>
      </c>
      <c r="AK163" s="73" t="str">
        <f t="shared" si="160"/>
        <v/>
      </c>
      <c r="AL163" s="61" t="str">
        <f t="shared" si="161"/>
        <v/>
      </c>
      <c r="AM163" s="63" t="str">
        <f t="shared" si="172"/>
        <v/>
      </c>
      <c r="AN163" s="73" t="str">
        <f t="shared" si="173"/>
        <v/>
      </c>
      <c r="AO163" s="61">
        <f t="shared" si="162"/>
        <v>0</v>
      </c>
      <c r="AP163" s="62" t="str">
        <f t="shared" si="174"/>
        <v/>
      </c>
      <c r="AQ163" s="61" t="str">
        <f t="shared" si="175"/>
        <v/>
      </c>
      <c r="AR163" s="59" t="str">
        <f t="shared" si="176"/>
        <v/>
      </c>
      <c r="AS163" s="72" t="str">
        <f t="shared" si="177"/>
        <v/>
      </c>
      <c r="AT163" s="74" t="str">
        <f t="shared" si="178"/>
        <v/>
      </c>
      <c r="AU163" s="74" t="str">
        <f t="shared" si="179"/>
        <v/>
      </c>
      <c r="AV163" s="74" t="str">
        <f t="shared" si="163"/>
        <v/>
      </c>
      <c r="AW163" s="74" t="str">
        <f t="shared" si="180"/>
        <v/>
      </c>
      <c r="AX163" s="74" t="str">
        <f t="shared" si="181"/>
        <v/>
      </c>
      <c r="AY163" s="85" t="str">
        <f t="shared" si="182"/>
        <v/>
      </c>
      <c r="BE163" s="65"/>
    </row>
    <row r="164" spans="2:57" x14ac:dyDescent="0.25">
      <c r="B164" s="68">
        <f t="shared" ref="B164:D164" si="215">B163</f>
        <v>500000</v>
      </c>
      <c r="C164" s="68">
        <f t="shared" si="215"/>
        <v>40000</v>
      </c>
      <c r="D164" s="68">
        <f t="shared" si="215"/>
        <v>100000</v>
      </c>
      <c r="E164" s="68"/>
      <c r="F164" s="68">
        <f t="shared" si="191"/>
        <v>0</v>
      </c>
      <c r="G164" s="68">
        <f t="shared" si="165"/>
        <v>0</v>
      </c>
      <c r="H164" s="68" t="str">
        <f t="shared" si="148"/>
        <v/>
      </c>
      <c r="I164" s="68"/>
      <c r="J164" s="68">
        <f t="shared" si="149"/>
        <v>100000</v>
      </c>
      <c r="K164" s="69">
        <f t="shared" si="150"/>
        <v>20000</v>
      </c>
      <c r="L164" s="68">
        <f t="shared" si="166"/>
        <v>580000</v>
      </c>
      <c r="M164" s="68"/>
      <c r="N164" s="68">
        <f t="shared" si="151"/>
        <v>48000</v>
      </c>
      <c r="O164" s="68">
        <f t="shared" si="152"/>
        <v>0</v>
      </c>
      <c r="P164" s="69">
        <f t="shared" si="192"/>
        <v>0</v>
      </c>
      <c r="Q164" s="7">
        <f t="shared" si="193"/>
        <v>0</v>
      </c>
      <c r="R164" s="7">
        <f t="shared" si="153"/>
        <v>0</v>
      </c>
      <c r="S164" s="7">
        <f t="shared" si="154"/>
        <v>0.2</v>
      </c>
      <c r="T164" s="68"/>
      <c r="U164" s="68">
        <f t="shared" si="155"/>
        <v>0</v>
      </c>
      <c r="V164" s="68">
        <f t="shared" si="194"/>
        <v>0</v>
      </c>
      <c r="W164" s="68"/>
      <c r="X164" s="68">
        <f t="shared" si="156"/>
        <v>0</v>
      </c>
      <c r="Y164" s="69">
        <f t="shared" si="195"/>
        <v>0</v>
      </c>
      <c r="Z164" s="7">
        <f t="shared" si="157"/>
        <v>0</v>
      </c>
      <c r="AA164" s="7">
        <f t="shared" si="196"/>
        <v>0</v>
      </c>
      <c r="AB164" s="68"/>
      <c r="AC164" s="71" t="str">
        <f t="shared" si="167"/>
        <v/>
      </c>
      <c r="AD164" s="68" t="str">
        <f t="shared" si="168"/>
        <v/>
      </c>
      <c r="AE164" s="68"/>
      <c r="AF164" s="72" t="str">
        <f t="shared" si="158"/>
        <v/>
      </c>
      <c r="AG164" s="59" t="str">
        <f t="shared" si="169"/>
        <v/>
      </c>
      <c r="AH164" s="73" t="str">
        <f t="shared" si="170"/>
        <v/>
      </c>
      <c r="AI164" s="61" t="str">
        <f t="shared" si="159"/>
        <v/>
      </c>
      <c r="AJ164" s="62" t="str">
        <f t="shared" si="171"/>
        <v/>
      </c>
      <c r="AK164" s="73" t="str">
        <f t="shared" si="160"/>
        <v/>
      </c>
      <c r="AL164" s="61" t="str">
        <f t="shared" si="161"/>
        <v/>
      </c>
      <c r="AM164" s="63" t="str">
        <f t="shared" si="172"/>
        <v/>
      </c>
      <c r="AN164" s="73" t="str">
        <f t="shared" si="173"/>
        <v/>
      </c>
      <c r="AO164" s="61">
        <f t="shared" si="162"/>
        <v>0</v>
      </c>
      <c r="AP164" s="62" t="str">
        <f t="shared" si="174"/>
        <v/>
      </c>
      <c r="AQ164" s="61" t="str">
        <f t="shared" si="175"/>
        <v/>
      </c>
      <c r="AR164" s="59" t="str">
        <f t="shared" si="176"/>
        <v/>
      </c>
      <c r="AS164" s="72" t="str">
        <f t="shared" si="177"/>
        <v/>
      </c>
      <c r="AT164" s="74" t="str">
        <f t="shared" si="178"/>
        <v/>
      </c>
      <c r="AU164" s="74" t="str">
        <f t="shared" si="179"/>
        <v/>
      </c>
      <c r="AV164" s="74" t="str">
        <f t="shared" si="163"/>
        <v/>
      </c>
      <c r="AW164" s="74" t="str">
        <f t="shared" si="180"/>
        <v/>
      </c>
      <c r="AX164" s="74" t="str">
        <f t="shared" si="181"/>
        <v/>
      </c>
      <c r="AY164" s="85" t="str">
        <f t="shared" si="182"/>
        <v/>
      </c>
      <c r="BE164" s="65"/>
    </row>
    <row r="165" spans="2:57" x14ac:dyDescent="0.25">
      <c r="B165" s="68">
        <f t="shared" ref="B165:D165" si="216">B164</f>
        <v>500000</v>
      </c>
      <c r="C165" s="68">
        <f t="shared" si="216"/>
        <v>40000</v>
      </c>
      <c r="D165" s="68">
        <f t="shared" si="216"/>
        <v>100000</v>
      </c>
      <c r="E165" s="68"/>
      <c r="F165" s="68">
        <f t="shared" si="191"/>
        <v>0</v>
      </c>
      <c r="G165" s="68">
        <f t="shared" si="165"/>
        <v>0</v>
      </c>
      <c r="H165" s="68" t="str">
        <f t="shared" si="148"/>
        <v/>
      </c>
      <c r="I165" s="68"/>
      <c r="J165" s="68">
        <f t="shared" si="149"/>
        <v>100000</v>
      </c>
      <c r="K165" s="69">
        <f t="shared" si="150"/>
        <v>20000</v>
      </c>
      <c r="L165" s="68">
        <f t="shared" si="166"/>
        <v>580000</v>
      </c>
      <c r="M165" s="68"/>
      <c r="N165" s="68">
        <f t="shared" si="151"/>
        <v>48000</v>
      </c>
      <c r="O165" s="68">
        <f t="shared" si="152"/>
        <v>0</v>
      </c>
      <c r="P165" s="69">
        <f t="shared" si="192"/>
        <v>0</v>
      </c>
      <c r="Q165" s="7">
        <f t="shared" si="193"/>
        <v>0</v>
      </c>
      <c r="R165" s="7">
        <f t="shared" si="153"/>
        <v>0</v>
      </c>
      <c r="S165" s="7">
        <f t="shared" si="154"/>
        <v>0.2</v>
      </c>
      <c r="T165" s="68"/>
      <c r="U165" s="68">
        <f t="shared" si="155"/>
        <v>0</v>
      </c>
      <c r="V165" s="68">
        <f t="shared" si="194"/>
        <v>0</v>
      </c>
      <c r="W165" s="68"/>
      <c r="X165" s="68">
        <f t="shared" si="156"/>
        <v>0</v>
      </c>
      <c r="Y165" s="69">
        <f t="shared" si="195"/>
        <v>0</v>
      </c>
      <c r="Z165" s="7">
        <f t="shared" si="157"/>
        <v>0</v>
      </c>
      <c r="AA165" s="7">
        <f t="shared" si="196"/>
        <v>0</v>
      </c>
      <c r="AB165" s="68"/>
      <c r="AC165" s="71" t="str">
        <f t="shared" si="167"/>
        <v/>
      </c>
      <c r="AD165" s="68" t="str">
        <f t="shared" si="168"/>
        <v/>
      </c>
      <c r="AE165" s="68"/>
      <c r="AF165" s="72" t="str">
        <f t="shared" si="158"/>
        <v/>
      </c>
      <c r="AG165" s="59" t="str">
        <f t="shared" si="169"/>
        <v/>
      </c>
      <c r="AH165" s="73" t="str">
        <f t="shared" si="170"/>
        <v/>
      </c>
      <c r="AI165" s="61" t="str">
        <f t="shared" si="159"/>
        <v/>
      </c>
      <c r="AJ165" s="62" t="str">
        <f t="shared" si="171"/>
        <v/>
      </c>
      <c r="AK165" s="73" t="str">
        <f t="shared" si="160"/>
        <v/>
      </c>
      <c r="AL165" s="61" t="str">
        <f t="shared" si="161"/>
        <v/>
      </c>
      <c r="AM165" s="63" t="str">
        <f t="shared" si="172"/>
        <v/>
      </c>
      <c r="AN165" s="73" t="str">
        <f t="shared" si="173"/>
        <v/>
      </c>
      <c r="AO165" s="61">
        <f t="shared" si="162"/>
        <v>0</v>
      </c>
      <c r="AP165" s="62" t="str">
        <f t="shared" si="174"/>
        <v/>
      </c>
      <c r="AQ165" s="61" t="str">
        <f t="shared" si="175"/>
        <v/>
      </c>
      <c r="AR165" s="59" t="str">
        <f t="shared" si="176"/>
        <v/>
      </c>
      <c r="AS165" s="72" t="str">
        <f t="shared" si="177"/>
        <v/>
      </c>
      <c r="AT165" s="74" t="str">
        <f t="shared" si="178"/>
        <v/>
      </c>
      <c r="AU165" s="74" t="str">
        <f t="shared" si="179"/>
        <v/>
      </c>
      <c r="AV165" s="74" t="str">
        <f t="shared" si="163"/>
        <v/>
      </c>
      <c r="AW165" s="74" t="str">
        <f t="shared" si="180"/>
        <v/>
      </c>
      <c r="AX165" s="74" t="str">
        <f t="shared" si="181"/>
        <v/>
      </c>
      <c r="AY165" s="85" t="str">
        <f t="shared" si="182"/>
        <v/>
      </c>
      <c r="BE165" s="65"/>
    </row>
    <row r="166" spans="2:57" x14ac:dyDescent="0.25">
      <c r="B166" s="68">
        <f t="shared" ref="B166:D166" si="217">B165</f>
        <v>500000</v>
      </c>
      <c r="C166" s="68">
        <f t="shared" si="217"/>
        <v>40000</v>
      </c>
      <c r="D166" s="68">
        <f t="shared" si="217"/>
        <v>100000</v>
      </c>
      <c r="E166" s="68"/>
      <c r="F166" s="68">
        <f t="shared" si="191"/>
        <v>0</v>
      </c>
      <c r="G166" s="68">
        <f t="shared" si="165"/>
        <v>0</v>
      </c>
      <c r="H166" s="68" t="str">
        <f t="shared" si="148"/>
        <v/>
      </c>
      <c r="I166" s="68"/>
      <c r="J166" s="68">
        <f t="shared" si="149"/>
        <v>100000</v>
      </c>
      <c r="K166" s="69">
        <f t="shared" si="150"/>
        <v>20000</v>
      </c>
      <c r="L166" s="68">
        <f t="shared" si="166"/>
        <v>580000</v>
      </c>
      <c r="M166" s="68"/>
      <c r="N166" s="68">
        <f t="shared" si="151"/>
        <v>48000</v>
      </c>
      <c r="O166" s="68">
        <f t="shared" si="152"/>
        <v>0</v>
      </c>
      <c r="P166" s="69">
        <f t="shared" si="192"/>
        <v>0</v>
      </c>
      <c r="Q166" s="7">
        <f t="shared" si="193"/>
        <v>0</v>
      </c>
      <c r="R166" s="7">
        <f t="shared" si="153"/>
        <v>0</v>
      </c>
      <c r="S166" s="7">
        <f t="shared" si="154"/>
        <v>0.2</v>
      </c>
      <c r="T166" s="68"/>
      <c r="U166" s="68">
        <f t="shared" si="155"/>
        <v>0</v>
      </c>
      <c r="V166" s="68">
        <f t="shared" si="194"/>
        <v>0</v>
      </c>
      <c r="W166" s="68"/>
      <c r="X166" s="68">
        <f t="shared" si="156"/>
        <v>0</v>
      </c>
      <c r="Y166" s="69">
        <f t="shared" si="195"/>
        <v>0</v>
      </c>
      <c r="Z166" s="7">
        <f t="shared" si="157"/>
        <v>0</v>
      </c>
      <c r="AA166" s="7">
        <f t="shared" si="196"/>
        <v>0</v>
      </c>
      <c r="AB166" s="68"/>
      <c r="AC166" s="71" t="str">
        <f t="shared" si="167"/>
        <v/>
      </c>
      <c r="AD166" s="68" t="str">
        <f t="shared" si="168"/>
        <v/>
      </c>
      <c r="AE166" s="68"/>
      <c r="AF166" s="72" t="str">
        <f t="shared" si="158"/>
        <v/>
      </c>
      <c r="AG166" s="59" t="str">
        <f t="shared" si="169"/>
        <v/>
      </c>
      <c r="AH166" s="73" t="str">
        <f t="shared" si="170"/>
        <v/>
      </c>
      <c r="AI166" s="61" t="str">
        <f t="shared" si="159"/>
        <v/>
      </c>
      <c r="AJ166" s="62" t="str">
        <f t="shared" si="171"/>
        <v/>
      </c>
      <c r="AK166" s="73" t="str">
        <f t="shared" si="160"/>
        <v/>
      </c>
      <c r="AL166" s="61" t="str">
        <f t="shared" si="161"/>
        <v/>
      </c>
      <c r="AM166" s="63" t="str">
        <f t="shared" si="172"/>
        <v/>
      </c>
      <c r="AN166" s="73" t="str">
        <f t="shared" si="173"/>
        <v/>
      </c>
      <c r="AO166" s="61">
        <f t="shared" si="162"/>
        <v>0</v>
      </c>
      <c r="AP166" s="62" t="str">
        <f t="shared" si="174"/>
        <v/>
      </c>
      <c r="AQ166" s="61" t="str">
        <f t="shared" si="175"/>
        <v/>
      </c>
      <c r="AR166" s="59" t="str">
        <f t="shared" si="176"/>
        <v/>
      </c>
      <c r="AS166" s="72" t="str">
        <f t="shared" si="177"/>
        <v/>
      </c>
      <c r="AT166" s="74" t="str">
        <f t="shared" si="178"/>
        <v/>
      </c>
      <c r="AU166" s="74" t="str">
        <f t="shared" si="179"/>
        <v/>
      </c>
      <c r="AV166" s="74" t="str">
        <f t="shared" si="163"/>
        <v/>
      </c>
      <c r="AW166" s="74" t="str">
        <f t="shared" si="180"/>
        <v/>
      </c>
      <c r="AX166" s="74" t="str">
        <f t="shared" si="181"/>
        <v/>
      </c>
      <c r="AY166" s="85" t="str">
        <f t="shared" si="182"/>
        <v/>
      </c>
      <c r="BE166" s="65"/>
    </row>
    <row r="167" spans="2:57" x14ac:dyDescent="0.25">
      <c r="B167" s="68">
        <f t="shared" ref="B167:D167" si="218">B166</f>
        <v>500000</v>
      </c>
      <c r="C167" s="68">
        <f t="shared" si="218"/>
        <v>40000</v>
      </c>
      <c r="D167" s="68">
        <f t="shared" si="218"/>
        <v>100000</v>
      </c>
      <c r="E167" s="68"/>
      <c r="F167" s="68">
        <f t="shared" si="191"/>
        <v>0</v>
      </c>
      <c r="G167" s="68">
        <f t="shared" si="165"/>
        <v>0</v>
      </c>
      <c r="H167" s="68" t="str">
        <f t="shared" si="148"/>
        <v/>
      </c>
      <c r="I167" s="68"/>
      <c r="J167" s="68">
        <f t="shared" si="149"/>
        <v>100000</v>
      </c>
      <c r="K167" s="69">
        <f t="shared" si="150"/>
        <v>20000</v>
      </c>
      <c r="L167" s="68">
        <f t="shared" si="166"/>
        <v>580000</v>
      </c>
      <c r="M167" s="68"/>
      <c r="N167" s="68">
        <f t="shared" si="151"/>
        <v>48000</v>
      </c>
      <c r="O167" s="68">
        <f t="shared" si="152"/>
        <v>0</v>
      </c>
      <c r="P167" s="69">
        <f t="shared" si="192"/>
        <v>0</v>
      </c>
      <c r="Q167" s="7">
        <f t="shared" si="193"/>
        <v>0</v>
      </c>
      <c r="R167" s="7">
        <f t="shared" si="153"/>
        <v>0</v>
      </c>
      <c r="S167" s="7">
        <f t="shared" si="154"/>
        <v>0.2</v>
      </c>
      <c r="T167" s="68"/>
      <c r="U167" s="68">
        <f t="shared" si="155"/>
        <v>0</v>
      </c>
      <c r="V167" s="68">
        <f t="shared" si="194"/>
        <v>0</v>
      </c>
      <c r="W167" s="68"/>
      <c r="X167" s="68">
        <f t="shared" si="156"/>
        <v>0</v>
      </c>
      <c r="Y167" s="69">
        <f t="shared" si="195"/>
        <v>0</v>
      </c>
      <c r="Z167" s="7">
        <f t="shared" si="157"/>
        <v>0</v>
      </c>
      <c r="AA167" s="7">
        <f t="shared" si="196"/>
        <v>0</v>
      </c>
      <c r="AB167" s="68"/>
      <c r="AC167" s="71" t="str">
        <f t="shared" si="167"/>
        <v/>
      </c>
      <c r="AD167" s="68" t="str">
        <f t="shared" si="168"/>
        <v/>
      </c>
      <c r="AE167" s="68"/>
      <c r="AF167" s="72" t="str">
        <f t="shared" si="158"/>
        <v/>
      </c>
      <c r="AG167" s="59" t="str">
        <f t="shared" si="169"/>
        <v/>
      </c>
      <c r="AH167" s="73" t="str">
        <f t="shared" si="170"/>
        <v/>
      </c>
      <c r="AI167" s="61" t="str">
        <f t="shared" si="159"/>
        <v/>
      </c>
      <c r="AJ167" s="62" t="str">
        <f t="shared" si="171"/>
        <v/>
      </c>
      <c r="AK167" s="73" t="str">
        <f t="shared" si="160"/>
        <v/>
      </c>
      <c r="AL167" s="61" t="str">
        <f t="shared" si="161"/>
        <v/>
      </c>
      <c r="AM167" s="63" t="str">
        <f t="shared" si="172"/>
        <v/>
      </c>
      <c r="AN167" s="73" t="str">
        <f t="shared" si="173"/>
        <v/>
      </c>
      <c r="AO167" s="61">
        <f t="shared" si="162"/>
        <v>0</v>
      </c>
      <c r="AP167" s="62" t="str">
        <f t="shared" si="174"/>
        <v/>
      </c>
      <c r="AQ167" s="61" t="str">
        <f t="shared" si="175"/>
        <v/>
      </c>
      <c r="AR167" s="59" t="str">
        <f t="shared" si="176"/>
        <v/>
      </c>
      <c r="AS167" s="72" t="str">
        <f t="shared" si="177"/>
        <v/>
      </c>
      <c r="AT167" s="74" t="str">
        <f t="shared" si="178"/>
        <v/>
      </c>
      <c r="AU167" s="74" t="str">
        <f t="shared" si="179"/>
        <v/>
      </c>
      <c r="AV167" s="74" t="str">
        <f t="shared" si="163"/>
        <v/>
      </c>
      <c r="AW167" s="74" t="str">
        <f t="shared" si="180"/>
        <v/>
      </c>
      <c r="AX167" s="74" t="str">
        <f t="shared" si="181"/>
        <v/>
      </c>
      <c r="AY167" s="85" t="str">
        <f t="shared" si="182"/>
        <v/>
      </c>
      <c r="BE167" s="65"/>
    </row>
    <row r="168" spans="2:57" x14ac:dyDescent="0.25">
      <c r="B168" s="68">
        <f t="shared" ref="B168:D168" si="219">B167</f>
        <v>500000</v>
      </c>
      <c r="C168" s="68">
        <f t="shared" si="219"/>
        <v>40000</v>
      </c>
      <c r="D168" s="68">
        <f t="shared" si="219"/>
        <v>100000</v>
      </c>
      <c r="E168" s="68"/>
      <c r="F168" s="68">
        <f t="shared" si="191"/>
        <v>0</v>
      </c>
      <c r="G168" s="68">
        <f t="shared" si="165"/>
        <v>0</v>
      </c>
      <c r="H168" s="68" t="str">
        <f t="shared" si="148"/>
        <v/>
      </c>
      <c r="I168" s="68"/>
      <c r="J168" s="68">
        <f t="shared" si="149"/>
        <v>100000</v>
      </c>
      <c r="K168" s="69">
        <f t="shared" si="150"/>
        <v>20000</v>
      </c>
      <c r="L168" s="68">
        <f t="shared" si="166"/>
        <v>580000</v>
      </c>
      <c r="M168" s="68"/>
      <c r="N168" s="68">
        <f t="shared" si="151"/>
        <v>48000</v>
      </c>
      <c r="O168" s="68">
        <f t="shared" si="152"/>
        <v>0</v>
      </c>
      <c r="P168" s="69">
        <f t="shared" si="192"/>
        <v>0</v>
      </c>
      <c r="Q168" s="7">
        <f t="shared" si="193"/>
        <v>0</v>
      </c>
      <c r="R168" s="7">
        <f t="shared" si="153"/>
        <v>0</v>
      </c>
      <c r="S168" s="7">
        <f t="shared" si="154"/>
        <v>0.2</v>
      </c>
      <c r="T168" s="68"/>
      <c r="U168" s="68">
        <f t="shared" si="155"/>
        <v>0</v>
      </c>
      <c r="V168" s="68">
        <f t="shared" si="194"/>
        <v>0</v>
      </c>
      <c r="W168" s="68"/>
      <c r="X168" s="68">
        <f t="shared" si="156"/>
        <v>0</v>
      </c>
      <c r="Y168" s="69">
        <f t="shared" si="195"/>
        <v>0</v>
      </c>
      <c r="Z168" s="7">
        <f t="shared" si="157"/>
        <v>0</v>
      </c>
      <c r="AA168" s="7">
        <f t="shared" si="196"/>
        <v>0</v>
      </c>
      <c r="AB168" s="68"/>
      <c r="AC168" s="71" t="str">
        <f t="shared" si="167"/>
        <v/>
      </c>
      <c r="AD168" s="68" t="str">
        <f t="shared" si="168"/>
        <v/>
      </c>
      <c r="AE168" s="68"/>
      <c r="AF168" s="72" t="str">
        <f t="shared" si="158"/>
        <v/>
      </c>
      <c r="AG168" s="59" t="str">
        <f t="shared" si="169"/>
        <v/>
      </c>
      <c r="AH168" s="73" t="str">
        <f t="shared" si="170"/>
        <v/>
      </c>
      <c r="AI168" s="61" t="str">
        <f t="shared" si="159"/>
        <v/>
      </c>
      <c r="AJ168" s="62" t="str">
        <f t="shared" si="171"/>
        <v/>
      </c>
      <c r="AK168" s="73" t="str">
        <f t="shared" si="160"/>
        <v/>
      </c>
      <c r="AL168" s="61" t="str">
        <f t="shared" si="161"/>
        <v/>
      </c>
      <c r="AM168" s="63" t="str">
        <f t="shared" si="172"/>
        <v/>
      </c>
      <c r="AN168" s="73" t="str">
        <f t="shared" si="173"/>
        <v/>
      </c>
      <c r="AO168" s="61">
        <f t="shared" si="162"/>
        <v>0</v>
      </c>
      <c r="AP168" s="62" t="str">
        <f t="shared" si="174"/>
        <v/>
      </c>
      <c r="AQ168" s="61" t="str">
        <f t="shared" si="175"/>
        <v/>
      </c>
      <c r="AR168" s="59" t="str">
        <f t="shared" si="176"/>
        <v/>
      </c>
      <c r="AS168" s="72" t="str">
        <f t="shared" si="177"/>
        <v/>
      </c>
      <c r="AT168" s="74" t="str">
        <f t="shared" si="178"/>
        <v/>
      </c>
      <c r="AU168" s="74" t="str">
        <f t="shared" si="179"/>
        <v/>
      </c>
      <c r="AV168" s="74" t="str">
        <f t="shared" si="163"/>
        <v/>
      </c>
      <c r="AW168" s="74" t="str">
        <f t="shared" si="180"/>
        <v/>
      </c>
      <c r="AX168" s="74" t="str">
        <f t="shared" si="181"/>
        <v/>
      </c>
      <c r="AY168" s="85" t="str">
        <f t="shared" si="182"/>
        <v/>
      </c>
      <c r="BE168" s="65"/>
    </row>
    <row r="169" spans="2:57" x14ac:dyDescent="0.25">
      <c r="B169" s="68">
        <f t="shared" ref="B169:D169" si="220">B168</f>
        <v>500000</v>
      </c>
      <c r="C169" s="68">
        <f t="shared" si="220"/>
        <v>40000</v>
      </c>
      <c r="D169" s="68">
        <f t="shared" si="220"/>
        <v>100000</v>
      </c>
      <c r="E169" s="68"/>
      <c r="F169" s="68">
        <f t="shared" si="191"/>
        <v>0</v>
      </c>
      <c r="G169" s="68">
        <f t="shared" si="165"/>
        <v>0</v>
      </c>
      <c r="H169" s="68" t="str">
        <f t="shared" si="148"/>
        <v/>
      </c>
      <c r="I169" s="68"/>
      <c r="J169" s="68">
        <f t="shared" si="149"/>
        <v>100000</v>
      </c>
      <c r="K169" s="69">
        <f t="shared" si="150"/>
        <v>20000</v>
      </c>
      <c r="L169" s="68">
        <f t="shared" si="166"/>
        <v>580000</v>
      </c>
      <c r="M169" s="68"/>
      <c r="N169" s="68">
        <f t="shared" si="151"/>
        <v>48000</v>
      </c>
      <c r="O169" s="68">
        <f t="shared" si="152"/>
        <v>0</v>
      </c>
      <c r="P169" s="69">
        <f t="shared" si="192"/>
        <v>0</v>
      </c>
      <c r="Q169" s="7">
        <f t="shared" si="193"/>
        <v>0</v>
      </c>
      <c r="R169" s="7">
        <f t="shared" si="153"/>
        <v>0</v>
      </c>
      <c r="S169" s="7">
        <f t="shared" si="154"/>
        <v>0.2</v>
      </c>
      <c r="T169" s="68"/>
      <c r="U169" s="68">
        <f t="shared" si="155"/>
        <v>0</v>
      </c>
      <c r="V169" s="68">
        <f t="shared" si="194"/>
        <v>0</v>
      </c>
      <c r="W169" s="68"/>
      <c r="X169" s="68">
        <f t="shared" si="156"/>
        <v>0</v>
      </c>
      <c r="Y169" s="69">
        <f t="shared" si="195"/>
        <v>0</v>
      </c>
      <c r="Z169" s="7">
        <f t="shared" si="157"/>
        <v>0</v>
      </c>
      <c r="AA169" s="7">
        <f t="shared" si="196"/>
        <v>0</v>
      </c>
      <c r="AB169" s="68"/>
      <c r="AC169" s="71" t="str">
        <f t="shared" si="167"/>
        <v/>
      </c>
      <c r="AD169" s="68" t="str">
        <f t="shared" si="168"/>
        <v/>
      </c>
      <c r="AE169" s="68"/>
      <c r="AF169" s="72" t="str">
        <f t="shared" si="158"/>
        <v/>
      </c>
      <c r="AG169" s="59" t="str">
        <f t="shared" si="169"/>
        <v/>
      </c>
      <c r="AH169" s="73" t="str">
        <f t="shared" si="170"/>
        <v/>
      </c>
      <c r="AI169" s="61" t="str">
        <f t="shared" si="159"/>
        <v/>
      </c>
      <c r="AJ169" s="62" t="str">
        <f t="shared" si="171"/>
        <v/>
      </c>
      <c r="AK169" s="73" t="str">
        <f t="shared" si="160"/>
        <v/>
      </c>
      <c r="AL169" s="61" t="str">
        <f t="shared" si="161"/>
        <v/>
      </c>
      <c r="AM169" s="63" t="str">
        <f t="shared" si="172"/>
        <v/>
      </c>
      <c r="AN169" s="73" t="str">
        <f t="shared" si="173"/>
        <v/>
      </c>
      <c r="AO169" s="61">
        <f t="shared" si="162"/>
        <v>0</v>
      </c>
      <c r="AP169" s="62" t="str">
        <f t="shared" si="174"/>
        <v/>
      </c>
      <c r="AQ169" s="61" t="str">
        <f t="shared" si="175"/>
        <v/>
      </c>
      <c r="AR169" s="59" t="str">
        <f t="shared" si="176"/>
        <v/>
      </c>
      <c r="AS169" s="72" t="str">
        <f t="shared" si="177"/>
        <v/>
      </c>
      <c r="AT169" s="74" t="str">
        <f t="shared" si="178"/>
        <v/>
      </c>
      <c r="AU169" s="74" t="str">
        <f t="shared" si="179"/>
        <v/>
      </c>
      <c r="AV169" s="74" t="str">
        <f t="shared" si="163"/>
        <v/>
      </c>
      <c r="AW169" s="74" t="str">
        <f t="shared" si="180"/>
        <v/>
      </c>
      <c r="AX169" s="74" t="str">
        <f t="shared" si="181"/>
        <v/>
      </c>
      <c r="AY169" s="85" t="str">
        <f t="shared" si="182"/>
        <v/>
      </c>
      <c r="BE169" s="65"/>
    </row>
    <row r="170" spans="2:57" x14ac:dyDescent="0.25">
      <c r="B170" s="68">
        <f t="shared" ref="B170:D170" si="221">B169</f>
        <v>500000</v>
      </c>
      <c r="C170" s="68">
        <f t="shared" si="221"/>
        <v>40000</v>
      </c>
      <c r="D170" s="68">
        <f t="shared" si="221"/>
        <v>100000</v>
      </c>
      <c r="E170" s="68"/>
      <c r="F170" s="68">
        <f t="shared" si="191"/>
        <v>0</v>
      </c>
      <c r="G170" s="68">
        <f t="shared" si="165"/>
        <v>0</v>
      </c>
      <c r="H170" s="68" t="str">
        <f t="shared" si="148"/>
        <v/>
      </c>
      <c r="I170" s="68"/>
      <c r="J170" s="68">
        <f t="shared" si="149"/>
        <v>100000</v>
      </c>
      <c r="K170" s="69">
        <f t="shared" si="150"/>
        <v>20000</v>
      </c>
      <c r="L170" s="68">
        <f t="shared" si="166"/>
        <v>580000</v>
      </c>
      <c r="M170" s="68"/>
      <c r="N170" s="68">
        <f t="shared" si="151"/>
        <v>48000</v>
      </c>
      <c r="O170" s="68">
        <f t="shared" si="152"/>
        <v>0</v>
      </c>
      <c r="P170" s="69">
        <f t="shared" si="192"/>
        <v>0</v>
      </c>
      <c r="Q170" s="7">
        <f t="shared" si="193"/>
        <v>0</v>
      </c>
      <c r="R170" s="7">
        <f t="shared" si="153"/>
        <v>0</v>
      </c>
      <c r="S170" s="7">
        <f t="shared" si="154"/>
        <v>0.2</v>
      </c>
      <c r="T170" s="68"/>
      <c r="U170" s="68">
        <f t="shared" si="155"/>
        <v>0</v>
      </c>
      <c r="V170" s="68">
        <f t="shared" si="194"/>
        <v>0</v>
      </c>
      <c r="W170" s="68"/>
      <c r="X170" s="68">
        <f t="shared" si="156"/>
        <v>0</v>
      </c>
      <c r="Y170" s="69">
        <f t="shared" si="195"/>
        <v>0</v>
      </c>
      <c r="Z170" s="7">
        <f t="shared" si="157"/>
        <v>0</v>
      </c>
      <c r="AA170" s="7">
        <f t="shared" si="196"/>
        <v>0</v>
      </c>
      <c r="AB170" s="68"/>
      <c r="AC170" s="71" t="str">
        <f t="shared" si="167"/>
        <v/>
      </c>
      <c r="AD170" s="68" t="str">
        <f t="shared" si="168"/>
        <v/>
      </c>
      <c r="AE170" s="68"/>
      <c r="AF170" s="72" t="str">
        <f t="shared" si="158"/>
        <v/>
      </c>
      <c r="AG170" s="59" t="str">
        <f t="shared" si="169"/>
        <v/>
      </c>
      <c r="AH170" s="73" t="str">
        <f t="shared" si="170"/>
        <v/>
      </c>
      <c r="AI170" s="61" t="str">
        <f t="shared" si="159"/>
        <v/>
      </c>
      <c r="AJ170" s="62" t="str">
        <f t="shared" si="171"/>
        <v/>
      </c>
      <c r="AK170" s="73" t="str">
        <f t="shared" si="160"/>
        <v/>
      </c>
      <c r="AL170" s="61" t="str">
        <f t="shared" si="161"/>
        <v/>
      </c>
      <c r="AM170" s="63" t="str">
        <f t="shared" si="172"/>
        <v/>
      </c>
      <c r="AN170" s="73" t="str">
        <f t="shared" si="173"/>
        <v/>
      </c>
      <c r="AO170" s="61">
        <f t="shared" si="162"/>
        <v>0</v>
      </c>
      <c r="AP170" s="62" t="str">
        <f t="shared" si="174"/>
        <v/>
      </c>
      <c r="AQ170" s="61" t="str">
        <f t="shared" si="175"/>
        <v/>
      </c>
      <c r="AR170" s="59" t="str">
        <f t="shared" si="176"/>
        <v/>
      </c>
      <c r="AS170" s="72" t="str">
        <f t="shared" si="177"/>
        <v/>
      </c>
      <c r="AT170" s="74" t="str">
        <f t="shared" si="178"/>
        <v/>
      </c>
      <c r="AU170" s="74" t="str">
        <f t="shared" si="179"/>
        <v/>
      </c>
      <c r="AV170" s="74" t="str">
        <f t="shared" si="163"/>
        <v/>
      </c>
      <c r="AW170" s="74" t="str">
        <f t="shared" si="180"/>
        <v/>
      </c>
      <c r="AX170" s="74" t="str">
        <f t="shared" si="181"/>
        <v/>
      </c>
      <c r="AY170" s="85" t="str">
        <f t="shared" si="182"/>
        <v/>
      </c>
      <c r="BE170" s="65"/>
    </row>
    <row r="171" spans="2:57" x14ac:dyDescent="0.25">
      <c r="B171" s="68">
        <f t="shared" ref="B171:D171" si="222">B170</f>
        <v>500000</v>
      </c>
      <c r="C171" s="68">
        <f t="shared" si="222"/>
        <v>40000</v>
      </c>
      <c r="D171" s="68">
        <f t="shared" si="222"/>
        <v>100000</v>
      </c>
      <c r="E171" s="68"/>
      <c r="F171" s="68">
        <f t="shared" si="191"/>
        <v>0</v>
      </c>
      <c r="G171" s="68">
        <f t="shared" si="165"/>
        <v>0</v>
      </c>
      <c r="H171" s="68" t="str">
        <f t="shared" si="148"/>
        <v/>
      </c>
      <c r="I171" s="68"/>
      <c r="J171" s="68">
        <f t="shared" si="149"/>
        <v>100000</v>
      </c>
      <c r="K171" s="69">
        <f t="shared" si="150"/>
        <v>20000</v>
      </c>
      <c r="L171" s="68">
        <f t="shared" si="166"/>
        <v>580000</v>
      </c>
      <c r="M171" s="68"/>
      <c r="N171" s="68">
        <f t="shared" si="151"/>
        <v>48000</v>
      </c>
      <c r="O171" s="68">
        <f t="shared" si="152"/>
        <v>0</v>
      </c>
      <c r="P171" s="69">
        <f t="shared" si="192"/>
        <v>0</v>
      </c>
      <c r="Q171" s="7">
        <f t="shared" si="193"/>
        <v>0</v>
      </c>
      <c r="R171" s="7">
        <f t="shared" si="153"/>
        <v>0</v>
      </c>
      <c r="S171" s="7">
        <f t="shared" si="154"/>
        <v>0.2</v>
      </c>
      <c r="T171" s="68"/>
      <c r="U171" s="68">
        <f t="shared" si="155"/>
        <v>0</v>
      </c>
      <c r="V171" s="68">
        <f t="shared" si="194"/>
        <v>0</v>
      </c>
      <c r="W171" s="68"/>
      <c r="X171" s="68">
        <f t="shared" si="156"/>
        <v>0</v>
      </c>
      <c r="Y171" s="69">
        <f t="shared" si="195"/>
        <v>0</v>
      </c>
      <c r="Z171" s="7">
        <f t="shared" si="157"/>
        <v>0</v>
      </c>
      <c r="AA171" s="7">
        <f t="shared" si="196"/>
        <v>0</v>
      </c>
      <c r="AB171" s="68"/>
      <c r="AC171" s="71" t="str">
        <f t="shared" si="167"/>
        <v/>
      </c>
      <c r="AD171" s="68" t="str">
        <f t="shared" si="168"/>
        <v/>
      </c>
      <c r="AE171" s="68"/>
      <c r="AF171" s="72" t="str">
        <f t="shared" si="158"/>
        <v/>
      </c>
      <c r="AG171" s="59" t="str">
        <f t="shared" si="169"/>
        <v/>
      </c>
      <c r="AH171" s="73" t="str">
        <f t="shared" si="170"/>
        <v/>
      </c>
      <c r="AI171" s="61" t="str">
        <f t="shared" si="159"/>
        <v/>
      </c>
      <c r="AJ171" s="62" t="str">
        <f t="shared" si="171"/>
        <v/>
      </c>
      <c r="AK171" s="73" t="str">
        <f t="shared" si="160"/>
        <v/>
      </c>
      <c r="AL171" s="61" t="str">
        <f t="shared" si="161"/>
        <v/>
      </c>
      <c r="AM171" s="63" t="str">
        <f t="shared" si="172"/>
        <v/>
      </c>
      <c r="AN171" s="73" t="str">
        <f t="shared" si="173"/>
        <v/>
      </c>
      <c r="AO171" s="61">
        <f t="shared" si="162"/>
        <v>0</v>
      </c>
      <c r="AP171" s="62" t="str">
        <f t="shared" si="174"/>
        <v/>
      </c>
      <c r="AQ171" s="61" t="str">
        <f t="shared" si="175"/>
        <v/>
      </c>
      <c r="AR171" s="59" t="str">
        <f t="shared" si="176"/>
        <v/>
      </c>
      <c r="AS171" s="72" t="str">
        <f t="shared" si="177"/>
        <v/>
      </c>
      <c r="AT171" s="74" t="str">
        <f t="shared" si="178"/>
        <v/>
      </c>
      <c r="AU171" s="74" t="str">
        <f t="shared" si="179"/>
        <v/>
      </c>
      <c r="AV171" s="74" t="str">
        <f t="shared" si="163"/>
        <v/>
      </c>
      <c r="AW171" s="74" t="str">
        <f t="shared" si="180"/>
        <v/>
      </c>
      <c r="AX171" s="74" t="str">
        <f t="shared" si="181"/>
        <v/>
      </c>
      <c r="AY171" s="85" t="str">
        <f t="shared" si="182"/>
        <v/>
      </c>
      <c r="BE171" s="65"/>
    </row>
    <row r="172" spans="2:57" x14ac:dyDescent="0.25">
      <c r="B172" s="68">
        <f t="shared" ref="B172:D172" si="223">B171</f>
        <v>500000</v>
      </c>
      <c r="C172" s="68">
        <f t="shared" si="223"/>
        <v>40000</v>
      </c>
      <c r="D172" s="68">
        <f t="shared" si="223"/>
        <v>100000</v>
      </c>
      <c r="E172" s="68"/>
      <c r="F172" s="68">
        <f t="shared" si="191"/>
        <v>0</v>
      </c>
      <c r="G172" s="68">
        <f t="shared" si="165"/>
        <v>0</v>
      </c>
      <c r="H172" s="68" t="str">
        <f t="shared" si="148"/>
        <v/>
      </c>
      <c r="I172" s="68"/>
      <c r="J172" s="68">
        <f t="shared" si="149"/>
        <v>100000</v>
      </c>
      <c r="K172" s="69">
        <f t="shared" si="150"/>
        <v>20000</v>
      </c>
      <c r="L172" s="68">
        <f t="shared" si="166"/>
        <v>580000</v>
      </c>
      <c r="M172" s="68"/>
      <c r="N172" s="68">
        <f t="shared" si="151"/>
        <v>48000</v>
      </c>
      <c r="O172" s="68">
        <f t="shared" si="152"/>
        <v>0</v>
      </c>
      <c r="P172" s="69">
        <f t="shared" si="192"/>
        <v>0</v>
      </c>
      <c r="Q172" s="7">
        <f t="shared" si="193"/>
        <v>0</v>
      </c>
      <c r="R172" s="7">
        <f t="shared" si="153"/>
        <v>0</v>
      </c>
      <c r="S172" s="7">
        <f t="shared" si="154"/>
        <v>0.2</v>
      </c>
      <c r="T172" s="68"/>
      <c r="U172" s="68">
        <f t="shared" si="155"/>
        <v>0</v>
      </c>
      <c r="V172" s="68">
        <f t="shared" si="194"/>
        <v>0</v>
      </c>
      <c r="W172" s="68"/>
      <c r="X172" s="68">
        <f t="shared" si="156"/>
        <v>0</v>
      </c>
      <c r="Y172" s="69">
        <f t="shared" si="195"/>
        <v>0</v>
      </c>
      <c r="Z172" s="7">
        <f t="shared" si="157"/>
        <v>0</v>
      </c>
      <c r="AA172" s="7">
        <f t="shared" si="196"/>
        <v>0</v>
      </c>
      <c r="AB172" s="68"/>
      <c r="AC172" s="71" t="str">
        <f t="shared" si="167"/>
        <v/>
      </c>
      <c r="AD172" s="68" t="str">
        <f t="shared" si="168"/>
        <v/>
      </c>
      <c r="AE172" s="68"/>
      <c r="AF172" s="72" t="str">
        <f t="shared" si="158"/>
        <v/>
      </c>
      <c r="AG172" s="59" t="str">
        <f t="shared" si="169"/>
        <v/>
      </c>
      <c r="AH172" s="73" t="str">
        <f t="shared" si="170"/>
        <v/>
      </c>
      <c r="AI172" s="61" t="str">
        <f t="shared" si="159"/>
        <v/>
      </c>
      <c r="AJ172" s="62" t="str">
        <f t="shared" si="171"/>
        <v/>
      </c>
      <c r="AK172" s="73" t="str">
        <f t="shared" si="160"/>
        <v/>
      </c>
      <c r="AL172" s="61" t="str">
        <f t="shared" si="161"/>
        <v/>
      </c>
      <c r="AM172" s="63" t="str">
        <f t="shared" si="172"/>
        <v/>
      </c>
      <c r="AN172" s="73" t="str">
        <f t="shared" si="173"/>
        <v/>
      </c>
      <c r="AO172" s="61">
        <f t="shared" si="162"/>
        <v>0</v>
      </c>
      <c r="AP172" s="62" t="str">
        <f t="shared" si="174"/>
        <v/>
      </c>
      <c r="AQ172" s="61" t="str">
        <f t="shared" si="175"/>
        <v/>
      </c>
      <c r="AR172" s="59" t="str">
        <f t="shared" si="176"/>
        <v/>
      </c>
      <c r="AS172" s="72" t="str">
        <f t="shared" si="177"/>
        <v/>
      </c>
      <c r="AT172" s="74" t="str">
        <f t="shared" si="178"/>
        <v/>
      </c>
      <c r="AU172" s="74" t="str">
        <f t="shared" si="179"/>
        <v/>
      </c>
      <c r="AV172" s="74" t="str">
        <f t="shared" si="163"/>
        <v/>
      </c>
      <c r="AW172" s="74" t="str">
        <f t="shared" si="180"/>
        <v/>
      </c>
      <c r="AX172" s="74" t="str">
        <f t="shared" si="181"/>
        <v/>
      </c>
      <c r="AY172" s="85" t="str">
        <f t="shared" si="182"/>
        <v/>
      </c>
      <c r="BE172" s="65"/>
    </row>
    <row r="173" spans="2:57" x14ac:dyDescent="0.25">
      <c r="B173" s="68">
        <f t="shared" ref="B173:D173" si="224">B172</f>
        <v>500000</v>
      </c>
      <c r="C173" s="68">
        <f t="shared" si="224"/>
        <v>40000</v>
      </c>
      <c r="D173" s="68">
        <f t="shared" si="224"/>
        <v>100000</v>
      </c>
      <c r="E173" s="68"/>
      <c r="F173" s="68">
        <f t="shared" si="191"/>
        <v>0</v>
      </c>
      <c r="G173" s="68">
        <f t="shared" si="165"/>
        <v>0</v>
      </c>
      <c r="H173" s="68" t="str">
        <f t="shared" si="148"/>
        <v/>
      </c>
      <c r="I173" s="68"/>
      <c r="J173" s="68">
        <f t="shared" si="149"/>
        <v>100000</v>
      </c>
      <c r="K173" s="69">
        <f t="shared" si="150"/>
        <v>20000</v>
      </c>
      <c r="L173" s="68">
        <f t="shared" si="166"/>
        <v>580000</v>
      </c>
      <c r="M173" s="68"/>
      <c r="N173" s="68">
        <f t="shared" si="151"/>
        <v>48000</v>
      </c>
      <c r="O173" s="68">
        <f t="shared" si="152"/>
        <v>0</v>
      </c>
      <c r="P173" s="69">
        <f t="shared" si="192"/>
        <v>0</v>
      </c>
      <c r="Q173" s="7">
        <f t="shared" si="193"/>
        <v>0</v>
      </c>
      <c r="R173" s="7">
        <f t="shared" si="153"/>
        <v>0</v>
      </c>
      <c r="S173" s="7">
        <f t="shared" si="154"/>
        <v>0.2</v>
      </c>
      <c r="T173" s="68"/>
      <c r="U173" s="68">
        <f t="shared" si="155"/>
        <v>0</v>
      </c>
      <c r="V173" s="68">
        <f t="shared" si="194"/>
        <v>0</v>
      </c>
      <c r="W173" s="68"/>
      <c r="X173" s="68">
        <f t="shared" si="156"/>
        <v>0</v>
      </c>
      <c r="Y173" s="69">
        <f t="shared" si="195"/>
        <v>0</v>
      </c>
      <c r="Z173" s="7">
        <f t="shared" si="157"/>
        <v>0</v>
      </c>
      <c r="AA173" s="7">
        <f t="shared" si="196"/>
        <v>0</v>
      </c>
      <c r="AB173" s="68"/>
      <c r="AC173" s="71" t="str">
        <f t="shared" si="167"/>
        <v/>
      </c>
      <c r="AD173" s="68" t="str">
        <f t="shared" si="168"/>
        <v/>
      </c>
      <c r="AE173" s="68"/>
      <c r="AF173" s="72" t="str">
        <f t="shared" si="158"/>
        <v/>
      </c>
      <c r="AG173" s="59" t="str">
        <f t="shared" si="169"/>
        <v/>
      </c>
      <c r="AH173" s="73" t="str">
        <f t="shared" si="170"/>
        <v/>
      </c>
      <c r="AI173" s="61" t="str">
        <f t="shared" si="159"/>
        <v/>
      </c>
      <c r="AJ173" s="62" t="str">
        <f t="shared" si="171"/>
        <v/>
      </c>
      <c r="AK173" s="73" t="str">
        <f t="shared" si="160"/>
        <v/>
      </c>
      <c r="AL173" s="61" t="str">
        <f t="shared" si="161"/>
        <v/>
      </c>
      <c r="AM173" s="63" t="str">
        <f t="shared" si="172"/>
        <v/>
      </c>
      <c r="AN173" s="73" t="str">
        <f t="shared" si="173"/>
        <v/>
      </c>
      <c r="AO173" s="61">
        <f t="shared" si="162"/>
        <v>0</v>
      </c>
      <c r="AP173" s="62" t="str">
        <f t="shared" si="174"/>
        <v/>
      </c>
      <c r="AQ173" s="61" t="str">
        <f t="shared" si="175"/>
        <v/>
      </c>
      <c r="AR173" s="59" t="str">
        <f t="shared" si="176"/>
        <v/>
      </c>
      <c r="AS173" s="72" t="str">
        <f t="shared" si="177"/>
        <v/>
      </c>
      <c r="AT173" s="74" t="str">
        <f t="shared" si="178"/>
        <v/>
      </c>
      <c r="AU173" s="74" t="str">
        <f t="shared" si="179"/>
        <v/>
      </c>
      <c r="AV173" s="74" t="str">
        <f t="shared" si="163"/>
        <v/>
      </c>
      <c r="AW173" s="74" t="str">
        <f t="shared" si="180"/>
        <v/>
      </c>
      <c r="AX173" s="74" t="str">
        <f t="shared" si="181"/>
        <v/>
      </c>
      <c r="AY173" s="85" t="str">
        <f t="shared" si="182"/>
        <v/>
      </c>
      <c r="BE173" s="65"/>
    </row>
    <row r="174" spans="2:57" x14ac:dyDescent="0.25">
      <c r="B174" s="68">
        <f t="shared" ref="B174:D174" si="225">B173</f>
        <v>500000</v>
      </c>
      <c r="C174" s="68">
        <f t="shared" si="225"/>
        <v>40000</v>
      </c>
      <c r="D174" s="68">
        <f t="shared" si="225"/>
        <v>100000</v>
      </c>
      <c r="E174" s="68"/>
      <c r="F174" s="68">
        <f t="shared" si="191"/>
        <v>0</v>
      </c>
      <c r="G174" s="68">
        <f t="shared" si="165"/>
        <v>0</v>
      </c>
      <c r="H174" s="68" t="str">
        <f t="shared" si="148"/>
        <v/>
      </c>
      <c r="I174" s="68"/>
      <c r="J174" s="68">
        <f t="shared" si="149"/>
        <v>100000</v>
      </c>
      <c r="K174" s="69">
        <f t="shared" si="150"/>
        <v>20000</v>
      </c>
      <c r="L174" s="68">
        <f t="shared" si="166"/>
        <v>580000</v>
      </c>
      <c r="M174" s="68"/>
      <c r="N174" s="68">
        <f t="shared" si="151"/>
        <v>48000</v>
      </c>
      <c r="O174" s="68">
        <f t="shared" si="152"/>
        <v>0</v>
      </c>
      <c r="P174" s="69">
        <f t="shared" si="192"/>
        <v>0</v>
      </c>
      <c r="Q174" s="7">
        <f t="shared" si="193"/>
        <v>0</v>
      </c>
      <c r="R174" s="7">
        <f t="shared" si="153"/>
        <v>0</v>
      </c>
      <c r="S174" s="7">
        <f t="shared" si="154"/>
        <v>0.2</v>
      </c>
      <c r="T174" s="68"/>
      <c r="U174" s="68">
        <f t="shared" si="155"/>
        <v>0</v>
      </c>
      <c r="V174" s="68">
        <f t="shared" si="194"/>
        <v>0</v>
      </c>
      <c r="W174" s="68"/>
      <c r="X174" s="68">
        <f t="shared" si="156"/>
        <v>0</v>
      </c>
      <c r="Y174" s="69">
        <f t="shared" si="195"/>
        <v>0</v>
      </c>
      <c r="Z174" s="7">
        <f t="shared" si="157"/>
        <v>0</v>
      </c>
      <c r="AA174" s="7">
        <f t="shared" si="196"/>
        <v>0</v>
      </c>
      <c r="AB174" s="68"/>
      <c r="AC174" s="71" t="str">
        <f t="shared" si="167"/>
        <v/>
      </c>
      <c r="AD174" s="68" t="str">
        <f t="shared" si="168"/>
        <v/>
      </c>
      <c r="AE174" s="68"/>
      <c r="AF174" s="72" t="str">
        <f t="shared" si="158"/>
        <v/>
      </c>
      <c r="AG174" s="59" t="str">
        <f t="shared" si="169"/>
        <v/>
      </c>
      <c r="AH174" s="73" t="str">
        <f t="shared" si="170"/>
        <v/>
      </c>
      <c r="AI174" s="61" t="str">
        <f t="shared" si="159"/>
        <v/>
      </c>
      <c r="AJ174" s="62" t="str">
        <f t="shared" si="171"/>
        <v/>
      </c>
      <c r="AK174" s="73" t="str">
        <f t="shared" si="160"/>
        <v/>
      </c>
      <c r="AL174" s="61" t="str">
        <f t="shared" si="161"/>
        <v/>
      </c>
      <c r="AM174" s="63" t="str">
        <f t="shared" si="172"/>
        <v/>
      </c>
      <c r="AN174" s="73" t="str">
        <f t="shared" si="173"/>
        <v/>
      </c>
      <c r="AO174" s="61">
        <f t="shared" si="162"/>
        <v>0</v>
      </c>
      <c r="AP174" s="62" t="str">
        <f t="shared" si="174"/>
        <v/>
      </c>
      <c r="AQ174" s="61" t="str">
        <f t="shared" si="175"/>
        <v/>
      </c>
      <c r="AR174" s="59" t="str">
        <f t="shared" si="176"/>
        <v/>
      </c>
      <c r="AS174" s="72" t="str">
        <f t="shared" si="177"/>
        <v/>
      </c>
      <c r="AT174" s="74" t="str">
        <f t="shared" si="178"/>
        <v/>
      </c>
      <c r="AU174" s="74" t="str">
        <f t="shared" si="179"/>
        <v/>
      </c>
      <c r="AV174" s="74" t="str">
        <f t="shared" si="163"/>
        <v/>
      </c>
      <c r="AW174" s="74" t="str">
        <f t="shared" si="180"/>
        <v/>
      </c>
      <c r="AX174" s="74" t="str">
        <f t="shared" si="181"/>
        <v/>
      </c>
      <c r="AY174" s="85" t="str">
        <f t="shared" si="182"/>
        <v/>
      </c>
      <c r="BE174" s="65"/>
    </row>
    <row r="175" spans="2:57" x14ac:dyDescent="0.25">
      <c r="B175" s="68">
        <f t="shared" ref="B175:D175" si="226">B174</f>
        <v>500000</v>
      </c>
      <c r="C175" s="68">
        <f t="shared" si="226"/>
        <v>40000</v>
      </c>
      <c r="D175" s="68">
        <f t="shared" si="226"/>
        <v>100000</v>
      </c>
      <c r="E175" s="68"/>
      <c r="F175" s="68">
        <f t="shared" si="191"/>
        <v>0</v>
      </c>
      <c r="G175" s="68">
        <f t="shared" si="165"/>
        <v>0</v>
      </c>
      <c r="H175" s="68" t="str">
        <f t="shared" si="148"/>
        <v/>
      </c>
      <c r="I175" s="68"/>
      <c r="J175" s="68">
        <f t="shared" si="149"/>
        <v>100000</v>
      </c>
      <c r="K175" s="69">
        <f t="shared" si="150"/>
        <v>20000</v>
      </c>
      <c r="L175" s="68">
        <f t="shared" si="166"/>
        <v>580000</v>
      </c>
      <c r="M175" s="68"/>
      <c r="N175" s="68">
        <f t="shared" si="151"/>
        <v>48000</v>
      </c>
      <c r="O175" s="68">
        <f t="shared" si="152"/>
        <v>0</v>
      </c>
      <c r="P175" s="69">
        <f t="shared" si="192"/>
        <v>0</v>
      </c>
      <c r="Q175" s="7">
        <f t="shared" si="193"/>
        <v>0</v>
      </c>
      <c r="R175" s="7">
        <f t="shared" si="153"/>
        <v>0</v>
      </c>
      <c r="S175" s="7">
        <f t="shared" si="154"/>
        <v>0.2</v>
      </c>
      <c r="T175" s="68"/>
      <c r="U175" s="68">
        <f t="shared" si="155"/>
        <v>0</v>
      </c>
      <c r="V175" s="68">
        <f t="shared" si="194"/>
        <v>0</v>
      </c>
      <c r="W175" s="68"/>
      <c r="X175" s="68">
        <f t="shared" si="156"/>
        <v>0</v>
      </c>
      <c r="Y175" s="69">
        <f t="shared" si="195"/>
        <v>0</v>
      </c>
      <c r="Z175" s="7">
        <f t="shared" si="157"/>
        <v>0</v>
      </c>
      <c r="AA175" s="7">
        <f t="shared" si="196"/>
        <v>0</v>
      </c>
      <c r="AB175" s="68"/>
      <c r="AC175" s="71" t="str">
        <f t="shared" si="167"/>
        <v/>
      </c>
      <c r="AD175" s="68" t="str">
        <f t="shared" si="168"/>
        <v/>
      </c>
      <c r="AE175" s="68"/>
      <c r="AF175" s="72" t="str">
        <f t="shared" si="158"/>
        <v/>
      </c>
      <c r="AG175" s="59" t="str">
        <f t="shared" si="169"/>
        <v/>
      </c>
      <c r="AH175" s="73" t="str">
        <f t="shared" si="170"/>
        <v/>
      </c>
      <c r="AI175" s="61" t="str">
        <f t="shared" si="159"/>
        <v/>
      </c>
      <c r="AJ175" s="62" t="str">
        <f t="shared" si="171"/>
        <v/>
      </c>
      <c r="AK175" s="73" t="str">
        <f t="shared" si="160"/>
        <v/>
      </c>
      <c r="AL175" s="61" t="str">
        <f t="shared" si="161"/>
        <v/>
      </c>
      <c r="AM175" s="63" t="str">
        <f t="shared" si="172"/>
        <v/>
      </c>
      <c r="AN175" s="73" t="str">
        <f t="shared" si="173"/>
        <v/>
      </c>
      <c r="AO175" s="61">
        <f t="shared" si="162"/>
        <v>0</v>
      </c>
      <c r="AP175" s="62" t="str">
        <f t="shared" si="174"/>
        <v/>
      </c>
      <c r="AQ175" s="61" t="str">
        <f t="shared" si="175"/>
        <v/>
      </c>
      <c r="AR175" s="59" t="str">
        <f t="shared" si="176"/>
        <v/>
      </c>
      <c r="AS175" s="72" t="str">
        <f t="shared" si="177"/>
        <v/>
      </c>
      <c r="AT175" s="74" t="str">
        <f t="shared" si="178"/>
        <v/>
      </c>
      <c r="AU175" s="74" t="str">
        <f t="shared" si="179"/>
        <v/>
      </c>
      <c r="AV175" s="74" t="str">
        <f t="shared" si="163"/>
        <v/>
      </c>
      <c r="AW175" s="74" t="str">
        <f t="shared" si="180"/>
        <v/>
      </c>
      <c r="AX175" s="74" t="str">
        <f t="shared" si="181"/>
        <v/>
      </c>
      <c r="AY175" s="85" t="str">
        <f t="shared" si="182"/>
        <v/>
      </c>
      <c r="BE175" s="65"/>
    </row>
    <row r="176" spans="2:57" x14ac:dyDescent="0.25">
      <c r="B176" s="68">
        <f t="shared" ref="B176:D176" si="227">B175</f>
        <v>500000</v>
      </c>
      <c r="C176" s="68">
        <f t="shared" si="227"/>
        <v>40000</v>
      </c>
      <c r="D176" s="68">
        <f t="shared" si="227"/>
        <v>100000</v>
      </c>
      <c r="E176" s="68"/>
      <c r="F176" s="68">
        <f t="shared" si="191"/>
        <v>0</v>
      </c>
      <c r="G176" s="68">
        <f t="shared" si="165"/>
        <v>0</v>
      </c>
      <c r="H176" s="68" t="str">
        <f t="shared" si="148"/>
        <v/>
      </c>
      <c r="I176" s="68"/>
      <c r="J176" s="68">
        <f t="shared" si="149"/>
        <v>100000</v>
      </c>
      <c r="K176" s="69">
        <f t="shared" si="150"/>
        <v>20000</v>
      </c>
      <c r="L176" s="68">
        <f t="shared" si="166"/>
        <v>580000</v>
      </c>
      <c r="M176" s="68"/>
      <c r="N176" s="68">
        <f t="shared" si="151"/>
        <v>48000</v>
      </c>
      <c r="O176" s="68">
        <f t="shared" si="152"/>
        <v>0</v>
      </c>
      <c r="P176" s="69">
        <f t="shared" si="192"/>
        <v>0</v>
      </c>
      <c r="Q176" s="7">
        <f t="shared" si="193"/>
        <v>0</v>
      </c>
      <c r="R176" s="7">
        <f t="shared" si="153"/>
        <v>0</v>
      </c>
      <c r="S176" s="7">
        <f t="shared" si="154"/>
        <v>0.2</v>
      </c>
      <c r="T176" s="68"/>
      <c r="U176" s="68">
        <f t="shared" si="155"/>
        <v>0</v>
      </c>
      <c r="V176" s="68">
        <f t="shared" si="194"/>
        <v>0</v>
      </c>
      <c r="W176" s="68"/>
      <c r="X176" s="68">
        <f t="shared" si="156"/>
        <v>0</v>
      </c>
      <c r="Y176" s="69">
        <f t="shared" si="195"/>
        <v>0</v>
      </c>
      <c r="Z176" s="7">
        <f t="shared" si="157"/>
        <v>0</v>
      </c>
      <c r="AA176" s="7">
        <f t="shared" si="196"/>
        <v>0</v>
      </c>
      <c r="AB176" s="68"/>
      <c r="AC176" s="71" t="str">
        <f t="shared" si="167"/>
        <v/>
      </c>
      <c r="AD176" s="68" t="str">
        <f t="shared" si="168"/>
        <v/>
      </c>
      <c r="AE176" s="68"/>
      <c r="AF176" s="72" t="str">
        <f t="shared" si="158"/>
        <v/>
      </c>
      <c r="AG176" s="59" t="str">
        <f t="shared" si="169"/>
        <v/>
      </c>
      <c r="AH176" s="73" t="str">
        <f t="shared" si="170"/>
        <v/>
      </c>
      <c r="AI176" s="61" t="str">
        <f t="shared" si="159"/>
        <v/>
      </c>
      <c r="AJ176" s="62" t="str">
        <f t="shared" si="171"/>
        <v/>
      </c>
      <c r="AK176" s="73" t="str">
        <f t="shared" si="160"/>
        <v/>
      </c>
      <c r="AL176" s="61" t="str">
        <f t="shared" si="161"/>
        <v/>
      </c>
      <c r="AM176" s="63" t="str">
        <f t="shared" si="172"/>
        <v/>
      </c>
      <c r="AN176" s="73" t="str">
        <f t="shared" si="173"/>
        <v/>
      </c>
      <c r="AO176" s="61">
        <f t="shared" si="162"/>
        <v>0</v>
      </c>
      <c r="AP176" s="62" t="str">
        <f t="shared" si="174"/>
        <v/>
      </c>
      <c r="AQ176" s="61" t="str">
        <f t="shared" si="175"/>
        <v/>
      </c>
      <c r="AR176" s="59" t="str">
        <f t="shared" si="176"/>
        <v/>
      </c>
      <c r="AS176" s="72" t="str">
        <f t="shared" si="177"/>
        <v/>
      </c>
      <c r="AT176" s="74" t="str">
        <f t="shared" si="178"/>
        <v/>
      </c>
      <c r="AU176" s="74" t="str">
        <f t="shared" si="179"/>
        <v/>
      </c>
      <c r="AV176" s="74" t="str">
        <f t="shared" si="163"/>
        <v/>
      </c>
      <c r="AW176" s="74" t="str">
        <f t="shared" si="180"/>
        <v/>
      </c>
      <c r="AX176" s="74" t="str">
        <f t="shared" si="181"/>
        <v/>
      </c>
      <c r="AY176" s="85" t="str">
        <f t="shared" si="182"/>
        <v/>
      </c>
      <c r="BE176" s="65"/>
    </row>
    <row r="177" spans="2:57" x14ac:dyDescent="0.25">
      <c r="B177" s="68">
        <f t="shared" ref="B177:D177" si="228">B176</f>
        <v>500000</v>
      </c>
      <c r="C177" s="68">
        <f t="shared" si="228"/>
        <v>40000</v>
      </c>
      <c r="D177" s="68">
        <f t="shared" si="228"/>
        <v>100000</v>
      </c>
      <c r="E177" s="68"/>
      <c r="F177" s="68">
        <f t="shared" si="191"/>
        <v>0</v>
      </c>
      <c r="G177" s="68">
        <f t="shared" si="165"/>
        <v>0</v>
      </c>
      <c r="H177" s="68" t="str">
        <f t="shared" si="148"/>
        <v/>
      </c>
      <c r="I177" s="68"/>
      <c r="J177" s="68">
        <f t="shared" si="149"/>
        <v>100000</v>
      </c>
      <c r="K177" s="69">
        <f t="shared" si="150"/>
        <v>20000</v>
      </c>
      <c r="L177" s="68">
        <f t="shared" si="166"/>
        <v>580000</v>
      </c>
      <c r="M177" s="68"/>
      <c r="N177" s="68">
        <f t="shared" si="151"/>
        <v>48000</v>
      </c>
      <c r="O177" s="68">
        <f t="shared" si="152"/>
        <v>0</v>
      </c>
      <c r="P177" s="69">
        <f t="shared" si="192"/>
        <v>0</v>
      </c>
      <c r="Q177" s="7">
        <f t="shared" si="193"/>
        <v>0</v>
      </c>
      <c r="R177" s="7">
        <f t="shared" si="153"/>
        <v>0</v>
      </c>
      <c r="S177" s="7">
        <f t="shared" si="154"/>
        <v>0.2</v>
      </c>
      <c r="T177" s="68"/>
      <c r="U177" s="68">
        <f t="shared" si="155"/>
        <v>0</v>
      </c>
      <c r="V177" s="68">
        <f t="shared" si="194"/>
        <v>0</v>
      </c>
      <c r="W177" s="68"/>
      <c r="X177" s="68">
        <f t="shared" si="156"/>
        <v>0</v>
      </c>
      <c r="Y177" s="69">
        <f t="shared" si="195"/>
        <v>0</v>
      </c>
      <c r="Z177" s="7">
        <f t="shared" si="157"/>
        <v>0</v>
      </c>
      <c r="AA177" s="7">
        <f t="shared" si="196"/>
        <v>0</v>
      </c>
      <c r="AB177" s="68"/>
      <c r="AC177" s="71" t="str">
        <f t="shared" si="167"/>
        <v/>
      </c>
      <c r="AD177" s="68" t="str">
        <f t="shared" si="168"/>
        <v/>
      </c>
      <c r="AE177" s="68"/>
      <c r="AF177" s="72" t="str">
        <f t="shared" si="158"/>
        <v/>
      </c>
      <c r="AG177" s="59" t="str">
        <f t="shared" si="169"/>
        <v/>
      </c>
      <c r="AH177" s="73" t="str">
        <f t="shared" si="170"/>
        <v/>
      </c>
      <c r="AI177" s="61" t="str">
        <f t="shared" si="159"/>
        <v/>
      </c>
      <c r="AJ177" s="62" t="str">
        <f t="shared" si="171"/>
        <v/>
      </c>
      <c r="AK177" s="73" t="str">
        <f t="shared" si="160"/>
        <v/>
      </c>
      <c r="AL177" s="61" t="str">
        <f t="shared" si="161"/>
        <v/>
      </c>
      <c r="AM177" s="63" t="str">
        <f t="shared" si="172"/>
        <v/>
      </c>
      <c r="AN177" s="73" t="str">
        <f t="shared" si="173"/>
        <v/>
      </c>
      <c r="AO177" s="61">
        <f t="shared" si="162"/>
        <v>0</v>
      </c>
      <c r="AP177" s="62" t="str">
        <f t="shared" si="174"/>
        <v/>
      </c>
      <c r="AQ177" s="61" t="str">
        <f t="shared" si="175"/>
        <v/>
      </c>
      <c r="AR177" s="59" t="str">
        <f t="shared" si="176"/>
        <v/>
      </c>
      <c r="AS177" s="72" t="str">
        <f t="shared" si="177"/>
        <v/>
      </c>
      <c r="AT177" s="74" t="str">
        <f t="shared" si="178"/>
        <v/>
      </c>
      <c r="AU177" s="74" t="str">
        <f t="shared" si="179"/>
        <v/>
      </c>
      <c r="AV177" s="74" t="str">
        <f t="shared" si="163"/>
        <v/>
      </c>
      <c r="AW177" s="74" t="str">
        <f t="shared" si="180"/>
        <v/>
      </c>
      <c r="AX177" s="74" t="str">
        <f t="shared" si="181"/>
        <v/>
      </c>
      <c r="AY177" s="85" t="str">
        <f t="shared" si="182"/>
        <v/>
      </c>
      <c r="BE177" s="65"/>
    </row>
    <row r="178" spans="2:57" x14ac:dyDescent="0.25">
      <c r="B178" s="68">
        <f t="shared" ref="B178:D178" si="229">B177</f>
        <v>500000</v>
      </c>
      <c r="C178" s="68">
        <f t="shared" si="229"/>
        <v>40000</v>
      </c>
      <c r="D178" s="68">
        <f t="shared" si="229"/>
        <v>100000</v>
      </c>
      <c r="E178" s="68"/>
      <c r="F178" s="68">
        <f t="shared" si="191"/>
        <v>0</v>
      </c>
      <c r="G178" s="68">
        <f t="shared" si="165"/>
        <v>0</v>
      </c>
      <c r="H178" s="68" t="str">
        <f t="shared" si="148"/>
        <v/>
      </c>
      <c r="I178" s="68"/>
      <c r="J178" s="68">
        <f t="shared" si="149"/>
        <v>100000</v>
      </c>
      <c r="K178" s="69">
        <f t="shared" si="150"/>
        <v>20000</v>
      </c>
      <c r="L178" s="68">
        <f t="shared" si="166"/>
        <v>580000</v>
      </c>
      <c r="M178" s="68"/>
      <c r="N178" s="68">
        <f t="shared" si="151"/>
        <v>48000</v>
      </c>
      <c r="O178" s="68">
        <f t="shared" si="152"/>
        <v>0</v>
      </c>
      <c r="P178" s="69">
        <f t="shared" si="192"/>
        <v>0</v>
      </c>
      <c r="Q178" s="7">
        <f t="shared" si="193"/>
        <v>0</v>
      </c>
      <c r="R178" s="7">
        <f t="shared" si="153"/>
        <v>0</v>
      </c>
      <c r="S178" s="7">
        <f t="shared" si="154"/>
        <v>0.2</v>
      </c>
      <c r="T178" s="68"/>
      <c r="U178" s="68">
        <f t="shared" si="155"/>
        <v>0</v>
      </c>
      <c r="V178" s="68">
        <f t="shared" si="194"/>
        <v>0</v>
      </c>
      <c r="W178" s="68"/>
      <c r="X178" s="68">
        <f t="shared" si="156"/>
        <v>0</v>
      </c>
      <c r="Y178" s="69">
        <f t="shared" si="195"/>
        <v>0</v>
      </c>
      <c r="Z178" s="7">
        <f t="shared" si="157"/>
        <v>0</v>
      </c>
      <c r="AA178" s="7">
        <f t="shared" si="196"/>
        <v>0</v>
      </c>
      <c r="AB178" s="68"/>
      <c r="AC178" s="71" t="str">
        <f t="shared" si="167"/>
        <v/>
      </c>
      <c r="AD178" s="68" t="str">
        <f t="shared" si="168"/>
        <v/>
      </c>
      <c r="AE178" s="68"/>
      <c r="AF178" s="72" t="str">
        <f t="shared" si="158"/>
        <v/>
      </c>
      <c r="AG178" s="59" t="str">
        <f t="shared" si="169"/>
        <v/>
      </c>
      <c r="AH178" s="73" t="str">
        <f t="shared" si="170"/>
        <v/>
      </c>
      <c r="AI178" s="61" t="str">
        <f t="shared" si="159"/>
        <v/>
      </c>
      <c r="AJ178" s="62" t="str">
        <f t="shared" si="171"/>
        <v/>
      </c>
      <c r="AK178" s="73" t="str">
        <f t="shared" si="160"/>
        <v/>
      </c>
      <c r="AL178" s="61" t="str">
        <f t="shared" si="161"/>
        <v/>
      </c>
      <c r="AM178" s="63" t="str">
        <f t="shared" si="172"/>
        <v/>
      </c>
      <c r="AN178" s="73" t="str">
        <f t="shared" si="173"/>
        <v/>
      </c>
      <c r="AO178" s="61">
        <f t="shared" si="162"/>
        <v>0</v>
      </c>
      <c r="AP178" s="62" t="str">
        <f t="shared" si="174"/>
        <v/>
      </c>
      <c r="AQ178" s="61" t="str">
        <f t="shared" si="175"/>
        <v/>
      </c>
      <c r="AR178" s="59" t="str">
        <f t="shared" si="176"/>
        <v/>
      </c>
      <c r="AS178" s="72" t="str">
        <f t="shared" si="177"/>
        <v/>
      </c>
      <c r="AT178" s="74" t="str">
        <f t="shared" si="178"/>
        <v/>
      </c>
      <c r="AU178" s="74" t="str">
        <f t="shared" si="179"/>
        <v/>
      </c>
      <c r="AV178" s="74" t="str">
        <f t="shared" si="163"/>
        <v/>
      </c>
      <c r="AW178" s="74" t="str">
        <f t="shared" si="180"/>
        <v/>
      </c>
      <c r="AX178" s="74" t="str">
        <f t="shared" si="181"/>
        <v/>
      </c>
      <c r="AY178" s="85" t="str">
        <f t="shared" si="182"/>
        <v/>
      </c>
      <c r="BE178" s="65"/>
    </row>
    <row r="179" spans="2:57" x14ac:dyDescent="0.25">
      <c r="B179" s="68">
        <f t="shared" ref="B179:D179" si="230">B178</f>
        <v>500000</v>
      </c>
      <c r="C179" s="68">
        <f t="shared" si="230"/>
        <v>40000</v>
      </c>
      <c r="D179" s="68">
        <f t="shared" si="230"/>
        <v>100000</v>
      </c>
      <c r="E179" s="68"/>
      <c r="F179" s="68">
        <f t="shared" si="191"/>
        <v>0</v>
      </c>
      <c r="G179" s="68">
        <f t="shared" si="165"/>
        <v>0</v>
      </c>
      <c r="H179" s="68" t="str">
        <f t="shared" si="148"/>
        <v/>
      </c>
      <c r="I179" s="68"/>
      <c r="J179" s="68">
        <f t="shared" si="149"/>
        <v>100000</v>
      </c>
      <c r="K179" s="69">
        <f t="shared" si="150"/>
        <v>20000</v>
      </c>
      <c r="L179" s="68">
        <f t="shared" si="166"/>
        <v>580000</v>
      </c>
      <c r="M179" s="68"/>
      <c r="N179" s="68">
        <f t="shared" si="151"/>
        <v>48000</v>
      </c>
      <c r="O179" s="68">
        <f t="shared" si="152"/>
        <v>0</v>
      </c>
      <c r="P179" s="69">
        <f t="shared" si="192"/>
        <v>0</v>
      </c>
      <c r="Q179" s="7">
        <f t="shared" si="193"/>
        <v>0</v>
      </c>
      <c r="R179" s="7">
        <f t="shared" si="153"/>
        <v>0</v>
      </c>
      <c r="S179" s="7">
        <f t="shared" si="154"/>
        <v>0.2</v>
      </c>
      <c r="T179" s="68"/>
      <c r="U179" s="68">
        <f t="shared" si="155"/>
        <v>0</v>
      </c>
      <c r="V179" s="68">
        <f t="shared" si="194"/>
        <v>0</v>
      </c>
      <c r="W179" s="68"/>
      <c r="X179" s="68">
        <f t="shared" si="156"/>
        <v>0</v>
      </c>
      <c r="Y179" s="69">
        <f t="shared" si="195"/>
        <v>0</v>
      </c>
      <c r="Z179" s="7">
        <f t="shared" si="157"/>
        <v>0</v>
      </c>
      <c r="AA179" s="7">
        <f t="shared" si="196"/>
        <v>0</v>
      </c>
      <c r="AB179" s="68"/>
      <c r="AC179" s="71" t="str">
        <f t="shared" si="167"/>
        <v/>
      </c>
      <c r="AD179" s="68" t="str">
        <f t="shared" si="168"/>
        <v/>
      </c>
      <c r="AE179" s="68"/>
      <c r="AF179" s="72" t="str">
        <f t="shared" si="158"/>
        <v/>
      </c>
      <c r="AG179" s="59" t="str">
        <f t="shared" si="169"/>
        <v/>
      </c>
      <c r="AH179" s="73" t="str">
        <f t="shared" si="170"/>
        <v/>
      </c>
      <c r="AI179" s="61" t="str">
        <f t="shared" si="159"/>
        <v/>
      </c>
      <c r="AJ179" s="62" t="str">
        <f t="shared" si="171"/>
        <v/>
      </c>
      <c r="AK179" s="73" t="str">
        <f t="shared" si="160"/>
        <v/>
      </c>
      <c r="AL179" s="61" t="str">
        <f t="shared" si="161"/>
        <v/>
      </c>
      <c r="AM179" s="63" t="str">
        <f t="shared" si="172"/>
        <v/>
      </c>
      <c r="AN179" s="73" t="str">
        <f t="shared" si="173"/>
        <v/>
      </c>
      <c r="AO179" s="61">
        <f t="shared" si="162"/>
        <v>0</v>
      </c>
      <c r="AP179" s="62" t="str">
        <f t="shared" si="174"/>
        <v/>
      </c>
      <c r="AQ179" s="61" t="str">
        <f t="shared" si="175"/>
        <v/>
      </c>
      <c r="AR179" s="59" t="str">
        <f t="shared" si="176"/>
        <v/>
      </c>
      <c r="AS179" s="72" t="str">
        <f t="shared" si="177"/>
        <v/>
      </c>
      <c r="AT179" s="74" t="str">
        <f t="shared" si="178"/>
        <v/>
      </c>
      <c r="AU179" s="74" t="str">
        <f t="shared" si="179"/>
        <v/>
      </c>
      <c r="AV179" s="74" t="str">
        <f t="shared" si="163"/>
        <v/>
      </c>
      <c r="AW179" s="74" t="str">
        <f t="shared" si="180"/>
        <v/>
      </c>
      <c r="AX179" s="74" t="str">
        <f t="shared" si="181"/>
        <v/>
      </c>
      <c r="AY179" s="85" t="str">
        <f t="shared" si="182"/>
        <v/>
      </c>
      <c r="BE179" s="65"/>
    </row>
    <row r="180" spans="2:57" x14ac:dyDescent="0.25">
      <c r="B180" s="68">
        <f t="shared" ref="B180:D180" si="231">B179</f>
        <v>500000</v>
      </c>
      <c r="C180" s="68">
        <f t="shared" si="231"/>
        <v>40000</v>
      </c>
      <c r="D180" s="68">
        <f t="shared" si="231"/>
        <v>100000</v>
      </c>
      <c r="E180" s="68"/>
      <c r="F180" s="68">
        <f t="shared" si="191"/>
        <v>0</v>
      </c>
      <c r="G180" s="68">
        <f t="shared" si="165"/>
        <v>0</v>
      </c>
      <c r="H180" s="68" t="str">
        <f t="shared" si="148"/>
        <v/>
      </c>
      <c r="I180" s="68"/>
      <c r="J180" s="68">
        <f t="shared" si="149"/>
        <v>100000</v>
      </c>
      <c r="K180" s="69">
        <f t="shared" si="150"/>
        <v>20000</v>
      </c>
      <c r="L180" s="68">
        <f t="shared" si="166"/>
        <v>580000</v>
      </c>
      <c r="M180" s="68"/>
      <c r="N180" s="68">
        <f t="shared" si="151"/>
        <v>48000</v>
      </c>
      <c r="O180" s="68">
        <f t="shared" si="152"/>
        <v>0</v>
      </c>
      <c r="P180" s="69">
        <f t="shared" si="192"/>
        <v>0</v>
      </c>
      <c r="Q180" s="7">
        <f t="shared" si="193"/>
        <v>0</v>
      </c>
      <c r="R180" s="7">
        <f t="shared" si="153"/>
        <v>0</v>
      </c>
      <c r="S180" s="7">
        <f t="shared" si="154"/>
        <v>0.2</v>
      </c>
      <c r="T180" s="68"/>
      <c r="U180" s="68">
        <f t="shared" si="155"/>
        <v>0</v>
      </c>
      <c r="V180" s="68">
        <f t="shared" si="194"/>
        <v>0</v>
      </c>
      <c r="W180" s="68"/>
      <c r="X180" s="68">
        <f t="shared" si="156"/>
        <v>0</v>
      </c>
      <c r="Y180" s="69">
        <f t="shared" si="195"/>
        <v>0</v>
      </c>
      <c r="Z180" s="7">
        <f t="shared" si="157"/>
        <v>0</v>
      </c>
      <c r="AA180" s="7">
        <f t="shared" si="196"/>
        <v>0</v>
      </c>
      <c r="AB180" s="68"/>
      <c r="AC180" s="71" t="str">
        <f t="shared" si="167"/>
        <v/>
      </c>
      <c r="AD180" s="68" t="str">
        <f t="shared" si="168"/>
        <v/>
      </c>
      <c r="AE180" s="68"/>
      <c r="AF180" s="72" t="str">
        <f t="shared" si="158"/>
        <v/>
      </c>
      <c r="AG180" s="59" t="str">
        <f t="shared" si="169"/>
        <v/>
      </c>
      <c r="AH180" s="73" t="str">
        <f t="shared" si="170"/>
        <v/>
      </c>
      <c r="AI180" s="61" t="str">
        <f t="shared" si="159"/>
        <v/>
      </c>
      <c r="AJ180" s="62" t="str">
        <f t="shared" si="171"/>
        <v/>
      </c>
      <c r="AK180" s="73" t="str">
        <f t="shared" si="160"/>
        <v/>
      </c>
      <c r="AL180" s="61" t="str">
        <f t="shared" si="161"/>
        <v/>
      </c>
      <c r="AM180" s="63" t="str">
        <f t="shared" si="172"/>
        <v/>
      </c>
      <c r="AN180" s="73" t="str">
        <f t="shared" si="173"/>
        <v/>
      </c>
      <c r="AO180" s="61">
        <f t="shared" si="162"/>
        <v>0</v>
      </c>
      <c r="AP180" s="62" t="str">
        <f t="shared" si="174"/>
        <v/>
      </c>
      <c r="AQ180" s="61" t="str">
        <f t="shared" si="175"/>
        <v/>
      </c>
      <c r="AR180" s="59" t="str">
        <f t="shared" si="176"/>
        <v/>
      </c>
      <c r="AS180" s="72" t="str">
        <f t="shared" si="177"/>
        <v/>
      </c>
      <c r="AT180" s="74" t="str">
        <f t="shared" si="178"/>
        <v/>
      </c>
      <c r="AU180" s="74" t="str">
        <f t="shared" si="179"/>
        <v/>
      </c>
      <c r="AV180" s="74" t="str">
        <f t="shared" si="163"/>
        <v/>
      </c>
      <c r="AW180" s="74" t="str">
        <f t="shared" si="180"/>
        <v/>
      </c>
      <c r="AX180" s="74" t="str">
        <f t="shared" si="181"/>
        <v/>
      </c>
      <c r="AY180" s="85" t="str">
        <f t="shared" si="182"/>
        <v/>
      </c>
      <c r="BE180" s="65"/>
    </row>
    <row r="181" spans="2:57" x14ac:dyDescent="0.25">
      <c r="B181" s="68">
        <f t="shared" ref="B181:D181" si="232">B180</f>
        <v>500000</v>
      </c>
      <c r="C181" s="68">
        <f t="shared" si="232"/>
        <v>40000</v>
      </c>
      <c r="D181" s="68">
        <f t="shared" si="232"/>
        <v>100000</v>
      </c>
      <c r="E181" s="68"/>
      <c r="F181" s="68">
        <f t="shared" si="191"/>
        <v>0</v>
      </c>
      <c r="G181" s="68">
        <f t="shared" si="165"/>
        <v>0</v>
      </c>
      <c r="H181" s="68" t="str">
        <f t="shared" si="148"/>
        <v/>
      </c>
      <c r="I181" s="68"/>
      <c r="J181" s="68">
        <f t="shared" si="149"/>
        <v>100000</v>
      </c>
      <c r="K181" s="69">
        <f t="shared" si="150"/>
        <v>20000</v>
      </c>
      <c r="L181" s="68">
        <f t="shared" si="166"/>
        <v>580000</v>
      </c>
      <c r="M181" s="68"/>
      <c r="N181" s="68">
        <f t="shared" si="151"/>
        <v>48000</v>
      </c>
      <c r="O181" s="68">
        <f t="shared" si="152"/>
        <v>0</v>
      </c>
      <c r="P181" s="69">
        <f t="shared" si="192"/>
        <v>0</v>
      </c>
      <c r="Q181" s="7">
        <f t="shared" si="193"/>
        <v>0</v>
      </c>
      <c r="R181" s="7">
        <f t="shared" si="153"/>
        <v>0</v>
      </c>
      <c r="S181" s="7">
        <f t="shared" si="154"/>
        <v>0.2</v>
      </c>
      <c r="T181" s="68"/>
      <c r="U181" s="68">
        <f t="shared" si="155"/>
        <v>0</v>
      </c>
      <c r="V181" s="68">
        <f t="shared" si="194"/>
        <v>0</v>
      </c>
      <c r="W181" s="68"/>
      <c r="X181" s="68">
        <f t="shared" si="156"/>
        <v>0</v>
      </c>
      <c r="Y181" s="69">
        <f t="shared" si="195"/>
        <v>0</v>
      </c>
      <c r="Z181" s="7">
        <f t="shared" si="157"/>
        <v>0</v>
      </c>
      <c r="AA181" s="7">
        <f t="shared" si="196"/>
        <v>0</v>
      </c>
      <c r="AB181" s="68"/>
      <c r="AC181" s="71" t="str">
        <f t="shared" si="167"/>
        <v/>
      </c>
      <c r="AD181" s="68" t="str">
        <f t="shared" si="168"/>
        <v/>
      </c>
      <c r="AE181" s="68"/>
      <c r="AF181" s="72" t="str">
        <f t="shared" si="158"/>
        <v/>
      </c>
      <c r="AG181" s="59" t="str">
        <f t="shared" si="169"/>
        <v/>
      </c>
      <c r="AH181" s="73" t="str">
        <f t="shared" si="170"/>
        <v/>
      </c>
      <c r="AI181" s="61" t="str">
        <f t="shared" si="159"/>
        <v/>
      </c>
      <c r="AJ181" s="62" t="str">
        <f t="shared" si="171"/>
        <v/>
      </c>
      <c r="AK181" s="73" t="str">
        <f t="shared" si="160"/>
        <v/>
      </c>
      <c r="AL181" s="61" t="str">
        <f t="shared" si="161"/>
        <v/>
      </c>
      <c r="AM181" s="63" t="str">
        <f t="shared" si="172"/>
        <v/>
      </c>
      <c r="AN181" s="73" t="str">
        <f t="shared" si="173"/>
        <v/>
      </c>
      <c r="AO181" s="61">
        <f t="shared" si="162"/>
        <v>0</v>
      </c>
      <c r="AP181" s="62" t="str">
        <f t="shared" si="174"/>
        <v/>
      </c>
      <c r="AQ181" s="61" t="str">
        <f t="shared" si="175"/>
        <v/>
      </c>
      <c r="AR181" s="59" t="str">
        <f t="shared" si="176"/>
        <v/>
      </c>
      <c r="AS181" s="72" t="str">
        <f t="shared" si="177"/>
        <v/>
      </c>
      <c r="AT181" s="74" t="str">
        <f t="shared" si="178"/>
        <v/>
      </c>
      <c r="AU181" s="74" t="str">
        <f t="shared" si="179"/>
        <v/>
      </c>
      <c r="AV181" s="74" t="str">
        <f t="shared" si="163"/>
        <v/>
      </c>
      <c r="AW181" s="74" t="str">
        <f t="shared" si="180"/>
        <v/>
      </c>
      <c r="AX181" s="74" t="str">
        <f t="shared" si="181"/>
        <v/>
      </c>
      <c r="AY181" s="85" t="str">
        <f t="shared" si="182"/>
        <v/>
      </c>
      <c r="BE181" s="65"/>
    </row>
    <row r="182" spans="2:57" x14ac:dyDescent="0.25">
      <c r="B182" s="68">
        <f t="shared" ref="B182:D182" si="233">B181</f>
        <v>500000</v>
      </c>
      <c r="C182" s="68">
        <f t="shared" si="233"/>
        <v>40000</v>
      </c>
      <c r="D182" s="68">
        <f t="shared" si="233"/>
        <v>100000</v>
      </c>
      <c r="E182" s="68"/>
      <c r="F182" s="68">
        <f t="shared" si="191"/>
        <v>0</v>
      </c>
      <c r="G182" s="68">
        <f t="shared" si="165"/>
        <v>0</v>
      </c>
      <c r="H182" s="68" t="str">
        <f t="shared" si="148"/>
        <v/>
      </c>
      <c r="I182" s="68"/>
      <c r="J182" s="68">
        <f t="shared" si="149"/>
        <v>100000</v>
      </c>
      <c r="K182" s="69">
        <f t="shared" si="150"/>
        <v>20000</v>
      </c>
      <c r="L182" s="68">
        <f t="shared" si="166"/>
        <v>580000</v>
      </c>
      <c r="M182" s="68"/>
      <c r="N182" s="68">
        <f t="shared" si="151"/>
        <v>48000</v>
      </c>
      <c r="O182" s="68">
        <f t="shared" si="152"/>
        <v>0</v>
      </c>
      <c r="P182" s="69">
        <f t="shared" si="192"/>
        <v>0</v>
      </c>
      <c r="Q182" s="7">
        <f t="shared" si="193"/>
        <v>0</v>
      </c>
      <c r="R182" s="7">
        <f t="shared" si="153"/>
        <v>0</v>
      </c>
      <c r="S182" s="7">
        <f t="shared" si="154"/>
        <v>0.2</v>
      </c>
      <c r="T182" s="68"/>
      <c r="U182" s="68">
        <f t="shared" si="155"/>
        <v>0</v>
      </c>
      <c r="V182" s="68">
        <f t="shared" si="194"/>
        <v>0</v>
      </c>
      <c r="W182" s="68"/>
      <c r="X182" s="68">
        <f t="shared" si="156"/>
        <v>0</v>
      </c>
      <c r="Y182" s="69">
        <f t="shared" si="195"/>
        <v>0</v>
      </c>
      <c r="Z182" s="7">
        <f t="shared" si="157"/>
        <v>0</v>
      </c>
      <c r="AA182" s="7">
        <f t="shared" si="196"/>
        <v>0</v>
      </c>
      <c r="AB182" s="68"/>
      <c r="AC182" s="71" t="str">
        <f t="shared" si="167"/>
        <v/>
      </c>
      <c r="AD182" s="68" t="str">
        <f t="shared" si="168"/>
        <v/>
      </c>
      <c r="AE182" s="68"/>
      <c r="AF182" s="72" t="str">
        <f t="shared" si="158"/>
        <v/>
      </c>
      <c r="AG182" s="59" t="str">
        <f t="shared" si="169"/>
        <v/>
      </c>
      <c r="AH182" s="73" t="str">
        <f t="shared" si="170"/>
        <v/>
      </c>
      <c r="AI182" s="61" t="str">
        <f t="shared" si="159"/>
        <v/>
      </c>
      <c r="AJ182" s="62" t="str">
        <f t="shared" si="171"/>
        <v/>
      </c>
      <c r="AK182" s="73" t="str">
        <f t="shared" si="160"/>
        <v/>
      </c>
      <c r="AL182" s="61" t="str">
        <f t="shared" si="161"/>
        <v/>
      </c>
      <c r="AM182" s="63" t="str">
        <f t="shared" si="172"/>
        <v/>
      </c>
      <c r="AN182" s="73" t="str">
        <f t="shared" si="173"/>
        <v/>
      </c>
      <c r="AO182" s="61">
        <f t="shared" si="162"/>
        <v>0</v>
      </c>
      <c r="AP182" s="62" t="str">
        <f t="shared" si="174"/>
        <v/>
      </c>
      <c r="AQ182" s="61" t="str">
        <f t="shared" si="175"/>
        <v/>
      </c>
      <c r="AR182" s="59" t="str">
        <f t="shared" si="176"/>
        <v/>
      </c>
      <c r="AS182" s="72" t="str">
        <f t="shared" si="177"/>
        <v/>
      </c>
      <c r="AT182" s="74" t="str">
        <f t="shared" si="178"/>
        <v/>
      </c>
      <c r="AU182" s="74" t="str">
        <f t="shared" si="179"/>
        <v/>
      </c>
      <c r="AV182" s="74" t="str">
        <f t="shared" si="163"/>
        <v/>
      </c>
      <c r="AW182" s="74" t="str">
        <f t="shared" si="180"/>
        <v/>
      </c>
      <c r="AX182" s="74" t="str">
        <f t="shared" si="181"/>
        <v/>
      </c>
      <c r="AY182" s="85" t="str">
        <f t="shared" si="182"/>
        <v/>
      </c>
      <c r="BE182" s="65"/>
    </row>
    <row r="183" spans="2:57" x14ac:dyDescent="0.25">
      <c r="B183" s="68">
        <f t="shared" ref="B183:D183" si="234">B182</f>
        <v>500000</v>
      </c>
      <c r="C183" s="68">
        <f t="shared" si="234"/>
        <v>40000</v>
      </c>
      <c r="D183" s="68">
        <f t="shared" si="234"/>
        <v>100000</v>
      </c>
      <c r="E183" s="68"/>
      <c r="F183" s="68">
        <f t="shared" si="191"/>
        <v>0</v>
      </c>
      <c r="G183" s="68">
        <f t="shared" si="165"/>
        <v>0</v>
      </c>
      <c r="H183" s="68" t="str">
        <f t="shared" si="148"/>
        <v/>
      </c>
      <c r="I183" s="68"/>
      <c r="J183" s="68">
        <f t="shared" si="149"/>
        <v>100000</v>
      </c>
      <c r="K183" s="69">
        <f t="shared" si="150"/>
        <v>20000</v>
      </c>
      <c r="L183" s="68">
        <f t="shared" si="166"/>
        <v>580000</v>
      </c>
      <c r="M183" s="68"/>
      <c r="N183" s="68">
        <f t="shared" si="151"/>
        <v>48000</v>
      </c>
      <c r="O183" s="68">
        <f t="shared" si="152"/>
        <v>0</v>
      </c>
      <c r="P183" s="69">
        <f t="shared" si="192"/>
        <v>0</v>
      </c>
      <c r="Q183" s="7">
        <f t="shared" si="193"/>
        <v>0</v>
      </c>
      <c r="R183" s="7">
        <f t="shared" si="153"/>
        <v>0</v>
      </c>
      <c r="S183" s="7">
        <f t="shared" si="154"/>
        <v>0.2</v>
      </c>
      <c r="T183" s="68"/>
      <c r="U183" s="68">
        <f t="shared" si="155"/>
        <v>0</v>
      </c>
      <c r="V183" s="68">
        <f t="shared" si="194"/>
        <v>0</v>
      </c>
      <c r="W183" s="68"/>
      <c r="X183" s="68">
        <f t="shared" si="156"/>
        <v>0</v>
      </c>
      <c r="Y183" s="69">
        <f t="shared" si="195"/>
        <v>0</v>
      </c>
      <c r="Z183" s="7">
        <f t="shared" si="157"/>
        <v>0</v>
      </c>
      <c r="AA183" s="7">
        <f t="shared" si="196"/>
        <v>0</v>
      </c>
      <c r="AB183" s="68"/>
      <c r="AC183" s="71" t="str">
        <f t="shared" si="167"/>
        <v/>
      </c>
      <c r="AD183" s="68" t="str">
        <f t="shared" si="168"/>
        <v/>
      </c>
      <c r="AE183" s="68"/>
      <c r="AF183" s="72" t="str">
        <f t="shared" si="158"/>
        <v/>
      </c>
      <c r="AG183" s="59" t="str">
        <f t="shared" si="169"/>
        <v/>
      </c>
      <c r="AH183" s="73" t="str">
        <f t="shared" si="170"/>
        <v/>
      </c>
      <c r="AI183" s="61" t="str">
        <f t="shared" si="159"/>
        <v/>
      </c>
      <c r="AJ183" s="62" t="str">
        <f t="shared" si="171"/>
        <v/>
      </c>
      <c r="AK183" s="73" t="str">
        <f t="shared" si="160"/>
        <v/>
      </c>
      <c r="AL183" s="61" t="str">
        <f t="shared" si="161"/>
        <v/>
      </c>
      <c r="AM183" s="63" t="str">
        <f t="shared" si="172"/>
        <v/>
      </c>
      <c r="AN183" s="73" t="str">
        <f t="shared" si="173"/>
        <v/>
      </c>
      <c r="AO183" s="61">
        <f t="shared" si="162"/>
        <v>0</v>
      </c>
      <c r="AP183" s="62" t="str">
        <f t="shared" si="174"/>
        <v/>
      </c>
      <c r="AQ183" s="61" t="str">
        <f t="shared" si="175"/>
        <v/>
      </c>
      <c r="AR183" s="59" t="str">
        <f t="shared" si="176"/>
        <v/>
      </c>
      <c r="AS183" s="72" t="str">
        <f t="shared" si="177"/>
        <v/>
      </c>
      <c r="AT183" s="74" t="str">
        <f t="shared" si="178"/>
        <v/>
      </c>
      <c r="AU183" s="74" t="str">
        <f t="shared" si="179"/>
        <v/>
      </c>
      <c r="AV183" s="74" t="str">
        <f t="shared" si="163"/>
        <v/>
      </c>
      <c r="AW183" s="74" t="str">
        <f t="shared" si="180"/>
        <v/>
      </c>
      <c r="AX183" s="74" t="str">
        <f t="shared" si="181"/>
        <v/>
      </c>
      <c r="AY183" s="85" t="str">
        <f t="shared" si="182"/>
        <v/>
      </c>
      <c r="BE183" s="65"/>
    </row>
    <row r="184" spans="2:57" x14ac:dyDescent="0.25">
      <c r="B184" s="68">
        <f t="shared" ref="B184:D184" si="235">B183</f>
        <v>500000</v>
      </c>
      <c r="C184" s="68">
        <f t="shared" si="235"/>
        <v>40000</v>
      </c>
      <c r="D184" s="68">
        <f t="shared" si="235"/>
        <v>100000</v>
      </c>
      <c r="E184" s="68"/>
      <c r="F184" s="68">
        <f t="shared" si="191"/>
        <v>0</v>
      </c>
      <c r="G184" s="68">
        <f t="shared" si="165"/>
        <v>0</v>
      </c>
      <c r="H184" s="68" t="str">
        <f t="shared" si="148"/>
        <v/>
      </c>
      <c r="I184" s="68"/>
      <c r="J184" s="68">
        <f t="shared" si="149"/>
        <v>100000</v>
      </c>
      <c r="K184" s="69">
        <f t="shared" si="150"/>
        <v>20000</v>
      </c>
      <c r="L184" s="68">
        <f t="shared" si="166"/>
        <v>580000</v>
      </c>
      <c r="M184" s="68"/>
      <c r="N184" s="68">
        <f t="shared" si="151"/>
        <v>48000</v>
      </c>
      <c r="O184" s="68">
        <f t="shared" si="152"/>
        <v>0</v>
      </c>
      <c r="P184" s="69">
        <f t="shared" si="192"/>
        <v>0</v>
      </c>
      <c r="Q184" s="7">
        <f t="shared" si="193"/>
        <v>0</v>
      </c>
      <c r="R184" s="7">
        <f t="shared" si="153"/>
        <v>0</v>
      </c>
      <c r="S184" s="7">
        <f t="shared" si="154"/>
        <v>0.2</v>
      </c>
      <c r="T184" s="68"/>
      <c r="U184" s="68">
        <f t="shared" si="155"/>
        <v>0</v>
      </c>
      <c r="V184" s="68">
        <f t="shared" si="194"/>
        <v>0</v>
      </c>
      <c r="W184" s="68"/>
      <c r="X184" s="68">
        <f t="shared" si="156"/>
        <v>0</v>
      </c>
      <c r="Y184" s="69">
        <f t="shared" si="195"/>
        <v>0</v>
      </c>
      <c r="Z184" s="7">
        <f t="shared" si="157"/>
        <v>0</v>
      </c>
      <c r="AA184" s="7">
        <f t="shared" si="196"/>
        <v>0</v>
      </c>
      <c r="AB184" s="68"/>
      <c r="AC184" s="71" t="str">
        <f t="shared" si="167"/>
        <v/>
      </c>
      <c r="AD184" s="68" t="str">
        <f t="shared" si="168"/>
        <v/>
      </c>
      <c r="AE184" s="68"/>
      <c r="AF184" s="72" t="str">
        <f t="shared" si="158"/>
        <v/>
      </c>
      <c r="AG184" s="59" t="str">
        <f t="shared" si="169"/>
        <v/>
      </c>
      <c r="AH184" s="73" t="str">
        <f t="shared" si="170"/>
        <v/>
      </c>
      <c r="AI184" s="61" t="str">
        <f t="shared" si="159"/>
        <v/>
      </c>
      <c r="AJ184" s="62" t="str">
        <f t="shared" si="171"/>
        <v/>
      </c>
      <c r="AK184" s="73" t="str">
        <f t="shared" si="160"/>
        <v/>
      </c>
      <c r="AL184" s="61" t="str">
        <f t="shared" si="161"/>
        <v/>
      </c>
      <c r="AM184" s="63" t="str">
        <f t="shared" si="172"/>
        <v/>
      </c>
      <c r="AN184" s="73" t="str">
        <f t="shared" si="173"/>
        <v/>
      </c>
      <c r="AO184" s="61">
        <f t="shared" si="162"/>
        <v>0</v>
      </c>
      <c r="AP184" s="62" t="str">
        <f t="shared" si="174"/>
        <v/>
      </c>
      <c r="AQ184" s="61" t="str">
        <f t="shared" si="175"/>
        <v/>
      </c>
      <c r="AR184" s="59" t="str">
        <f t="shared" si="176"/>
        <v/>
      </c>
      <c r="AS184" s="72" t="str">
        <f t="shared" si="177"/>
        <v/>
      </c>
      <c r="AT184" s="74" t="str">
        <f t="shared" si="178"/>
        <v/>
      </c>
      <c r="AU184" s="74" t="str">
        <f t="shared" si="179"/>
        <v/>
      </c>
      <c r="AV184" s="74" t="str">
        <f t="shared" si="163"/>
        <v/>
      </c>
      <c r="AW184" s="74" t="str">
        <f t="shared" si="180"/>
        <v/>
      </c>
      <c r="AX184" s="74" t="str">
        <f t="shared" si="181"/>
        <v/>
      </c>
      <c r="AY184" s="85" t="str">
        <f t="shared" si="182"/>
        <v/>
      </c>
      <c r="BE184" s="65"/>
    </row>
    <row r="185" spans="2:57" x14ac:dyDescent="0.25">
      <c r="B185" s="68">
        <f t="shared" ref="B185:D185" si="236">B184</f>
        <v>500000</v>
      </c>
      <c r="C185" s="68">
        <f t="shared" si="236"/>
        <v>40000</v>
      </c>
      <c r="D185" s="68">
        <f t="shared" si="236"/>
        <v>100000</v>
      </c>
      <c r="E185" s="68"/>
      <c r="F185" s="68">
        <f t="shared" si="191"/>
        <v>0</v>
      </c>
      <c r="G185" s="68">
        <f t="shared" si="165"/>
        <v>0</v>
      </c>
      <c r="H185" s="68" t="str">
        <f t="shared" si="148"/>
        <v/>
      </c>
      <c r="I185" s="68"/>
      <c r="J185" s="68">
        <f t="shared" si="149"/>
        <v>100000</v>
      </c>
      <c r="K185" s="69">
        <f t="shared" si="150"/>
        <v>20000</v>
      </c>
      <c r="L185" s="68">
        <f t="shared" si="166"/>
        <v>580000</v>
      </c>
      <c r="M185" s="68"/>
      <c r="N185" s="68">
        <f t="shared" si="151"/>
        <v>48000</v>
      </c>
      <c r="O185" s="68">
        <f t="shared" si="152"/>
        <v>0</v>
      </c>
      <c r="P185" s="69">
        <f t="shared" si="192"/>
        <v>0</v>
      </c>
      <c r="Q185" s="7">
        <f t="shared" si="193"/>
        <v>0</v>
      </c>
      <c r="R185" s="7">
        <f t="shared" si="153"/>
        <v>0</v>
      </c>
      <c r="S185" s="7">
        <f t="shared" si="154"/>
        <v>0.2</v>
      </c>
      <c r="T185" s="68"/>
      <c r="U185" s="68">
        <f t="shared" si="155"/>
        <v>0</v>
      </c>
      <c r="V185" s="68">
        <f t="shared" si="194"/>
        <v>0</v>
      </c>
      <c r="W185" s="68"/>
      <c r="X185" s="68">
        <f t="shared" si="156"/>
        <v>0</v>
      </c>
      <c r="Y185" s="69">
        <f t="shared" si="195"/>
        <v>0</v>
      </c>
      <c r="Z185" s="7">
        <f t="shared" si="157"/>
        <v>0</v>
      </c>
      <c r="AA185" s="7">
        <f t="shared" si="196"/>
        <v>0</v>
      </c>
      <c r="AB185" s="68"/>
      <c r="AC185" s="71" t="str">
        <f t="shared" si="167"/>
        <v/>
      </c>
      <c r="AD185" s="68" t="str">
        <f t="shared" si="168"/>
        <v/>
      </c>
      <c r="AE185" s="68"/>
      <c r="AF185" s="72" t="str">
        <f t="shared" si="158"/>
        <v/>
      </c>
      <c r="AG185" s="59" t="str">
        <f t="shared" si="169"/>
        <v/>
      </c>
      <c r="AH185" s="73" t="str">
        <f t="shared" si="170"/>
        <v/>
      </c>
      <c r="AI185" s="61" t="str">
        <f t="shared" si="159"/>
        <v/>
      </c>
      <c r="AJ185" s="62" t="str">
        <f t="shared" si="171"/>
        <v/>
      </c>
      <c r="AK185" s="73" t="str">
        <f t="shared" si="160"/>
        <v/>
      </c>
      <c r="AL185" s="61" t="str">
        <f t="shared" si="161"/>
        <v/>
      </c>
      <c r="AM185" s="63" t="str">
        <f t="shared" si="172"/>
        <v/>
      </c>
      <c r="AN185" s="73" t="str">
        <f t="shared" si="173"/>
        <v/>
      </c>
      <c r="AO185" s="61">
        <f t="shared" si="162"/>
        <v>0</v>
      </c>
      <c r="AP185" s="62" t="str">
        <f t="shared" si="174"/>
        <v/>
      </c>
      <c r="AQ185" s="61" t="str">
        <f t="shared" si="175"/>
        <v/>
      </c>
      <c r="AR185" s="59" t="str">
        <f t="shared" si="176"/>
        <v/>
      </c>
      <c r="AS185" s="72" t="str">
        <f t="shared" si="177"/>
        <v/>
      </c>
      <c r="AT185" s="74" t="str">
        <f t="shared" si="178"/>
        <v/>
      </c>
      <c r="AU185" s="74" t="str">
        <f t="shared" si="179"/>
        <v/>
      </c>
      <c r="AV185" s="74" t="str">
        <f t="shared" si="163"/>
        <v/>
      </c>
      <c r="AW185" s="74" t="str">
        <f t="shared" si="180"/>
        <v/>
      </c>
      <c r="AX185" s="74" t="str">
        <f t="shared" si="181"/>
        <v/>
      </c>
      <c r="AY185" s="85" t="str">
        <f t="shared" si="182"/>
        <v/>
      </c>
      <c r="BE185" s="65"/>
    </row>
    <row r="186" spans="2:57" x14ac:dyDescent="0.25">
      <c r="B186" s="68">
        <f t="shared" ref="B186:D186" si="237">B185</f>
        <v>500000</v>
      </c>
      <c r="C186" s="68">
        <f t="shared" si="237"/>
        <v>40000</v>
      </c>
      <c r="D186" s="68">
        <f t="shared" si="237"/>
        <v>100000</v>
      </c>
      <c r="E186" s="68"/>
      <c r="F186" s="68">
        <f t="shared" si="191"/>
        <v>0</v>
      </c>
      <c r="G186" s="68">
        <f t="shared" si="165"/>
        <v>0</v>
      </c>
      <c r="H186" s="68" t="str">
        <f t="shared" si="148"/>
        <v/>
      </c>
      <c r="I186" s="68"/>
      <c r="J186" s="68">
        <f t="shared" si="149"/>
        <v>100000</v>
      </c>
      <c r="K186" s="69">
        <f t="shared" si="150"/>
        <v>20000</v>
      </c>
      <c r="L186" s="68">
        <f t="shared" si="166"/>
        <v>580000</v>
      </c>
      <c r="M186" s="68"/>
      <c r="N186" s="68">
        <f t="shared" si="151"/>
        <v>48000</v>
      </c>
      <c r="O186" s="68">
        <f t="shared" si="152"/>
        <v>0</v>
      </c>
      <c r="P186" s="69">
        <f t="shared" si="192"/>
        <v>0</v>
      </c>
      <c r="Q186" s="7">
        <f t="shared" si="193"/>
        <v>0</v>
      </c>
      <c r="R186" s="7">
        <f t="shared" si="153"/>
        <v>0</v>
      </c>
      <c r="S186" s="7">
        <f t="shared" si="154"/>
        <v>0.2</v>
      </c>
      <c r="T186" s="68"/>
      <c r="U186" s="68">
        <f t="shared" si="155"/>
        <v>0</v>
      </c>
      <c r="V186" s="68">
        <f t="shared" si="194"/>
        <v>0</v>
      </c>
      <c r="W186" s="68"/>
      <c r="X186" s="68">
        <f t="shared" si="156"/>
        <v>0</v>
      </c>
      <c r="Y186" s="69">
        <f t="shared" si="195"/>
        <v>0</v>
      </c>
      <c r="Z186" s="7">
        <f t="shared" si="157"/>
        <v>0</v>
      </c>
      <c r="AA186" s="7">
        <f t="shared" si="196"/>
        <v>0</v>
      </c>
      <c r="AB186" s="68"/>
      <c r="AC186" s="71" t="str">
        <f t="shared" si="167"/>
        <v/>
      </c>
      <c r="AD186" s="68" t="str">
        <f t="shared" si="168"/>
        <v/>
      </c>
      <c r="AE186" s="68"/>
      <c r="AF186" s="72" t="str">
        <f t="shared" si="158"/>
        <v/>
      </c>
      <c r="AG186" s="59" t="str">
        <f t="shared" si="169"/>
        <v/>
      </c>
      <c r="AH186" s="73" t="str">
        <f t="shared" si="170"/>
        <v/>
      </c>
      <c r="AI186" s="61" t="str">
        <f t="shared" si="159"/>
        <v/>
      </c>
      <c r="AJ186" s="62" t="str">
        <f t="shared" si="171"/>
        <v/>
      </c>
      <c r="AK186" s="73" t="str">
        <f t="shared" si="160"/>
        <v/>
      </c>
      <c r="AL186" s="61" t="str">
        <f t="shared" si="161"/>
        <v/>
      </c>
      <c r="AM186" s="63" t="str">
        <f t="shared" si="172"/>
        <v/>
      </c>
      <c r="AN186" s="73" t="str">
        <f t="shared" si="173"/>
        <v/>
      </c>
      <c r="AO186" s="61">
        <f t="shared" si="162"/>
        <v>0</v>
      </c>
      <c r="AP186" s="62" t="str">
        <f t="shared" si="174"/>
        <v/>
      </c>
      <c r="AQ186" s="61" t="str">
        <f t="shared" si="175"/>
        <v/>
      </c>
      <c r="AR186" s="59" t="str">
        <f t="shared" si="176"/>
        <v/>
      </c>
      <c r="AS186" s="72" t="str">
        <f t="shared" si="177"/>
        <v/>
      </c>
      <c r="AT186" s="74" t="str">
        <f t="shared" si="178"/>
        <v/>
      </c>
      <c r="AU186" s="74" t="str">
        <f t="shared" si="179"/>
        <v/>
      </c>
      <c r="AV186" s="74" t="str">
        <f t="shared" si="163"/>
        <v/>
      </c>
      <c r="AW186" s="74" t="str">
        <f t="shared" si="180"/>
        <v/>
      </c>
      <c r="AX186" s="74" t="str">
        <f t="shared" si="181"/>
        <v/>
      </c>
      <c r="AY186" s="85" t="str">
        <f t="shared" si="182"/>
        <v/>
      </c>
      <c r="BE186" s="65"/>
    </row>
    <row r="187" spans="2:57" x14ac:dyDescent="0.25">
      <c r="B187" s="68">
        <f t="shared" ref="B187:D187" si="238">B186</f>
        <v>500000</v>
      </c>
      <c r="C187" s="68">
        <f t="shared" si="238"/>
        <v>40000</v>
      </c>
      <c r="D187" s="68">
        <f t="shared" si="238"/>
        <v>100000</v>
      </c>
      <c r="E187" s="68"/>
      <c r="F187" s="68">
        <f t="shared" si="191"/>
        <v>0</v>
      </c>
      <c r="G187" s="68">
        <f t="shared" si="165"/>
        <v>0</v>
      </c>
      <c r="H187" s="68" t="str">
        <f t="shared" si="148"/>
        <v/>
      </c>
      <c r="I187" s="68"/>
      <c r="J187" s="68">
        <f t="shared" si="149"/>
        <v>100000</v>
      </c>
      <c r="K187" s="69">
        <f t="shared" si="150"/>
        <v>20000</v>
      </c>
      <c r="L187" s="68">
        <f t="shared" si="166"/>
        <v>580000</v>
      </c>
      <c r="M187" s="68"/>
      <c r="N187" s="68">
        <f t="shared" si="151"/>
        <v>48000</v>
      </c>
      <c r="O187" s="68">
        <f t="shared" si="152"/>
        <v>0</v>
      </c>
      <c r="P187" s="69">
        <f t="shared" si="192"/>
        <v>0</v>
      </c>
      <c r="Q187" s="7">
        <f t="shared" si="193"/>
        <v>0</v>
      </c>
      <c r="R187" s="7">
        <f t="shared" si="153"/>
        <v>0</v>
      </c>
      <c r="S187" s="7">
        <f t="shared" si="154"/>
        <v>0.2</v>
      </c>
      <c r="T187" s="68"/>
      <c r="U187" s="68">
        <f t="shared" si="155"/>
        <v>0</v>
      </c>
      <c r="V187" s="68">
        <f t="shared" si="194"/>
        <v>0</v>
      </c>
      <c r="W187" s="68"/>
      <c r="X187" s="68">
        <f t="shared" si="156"/>
        <v>0</v>
      </c>
      <c r="Y187" s="69">
        <f t="shared" si="195"/>
        <v>0</v>
      </c>
      <c r="Z187" s="7">
        <f t="shared" si="157"/>
        <v>0</v>
      </c>
      <c r="AA187" s="7">
        <f t="shared" si="196"/>
        <v>0</v>
      </c>
      <c r="AB187" s="68"/>
      <c r="AC187" s="71" t="str">
        <f t="shared" si="167"/>
        <v/>
      </c>
      <c r="AD187" s="68" t="str">
        <f t="shared" si="168"/>
        <v/>
      </c>
      <c r="AE187" s="68"/>
      <c r="AF187" s="72" t="str">
        <f t="shared" si="158"/>
        <v/>
      </c>
      <c r="AG187" s="59" t="str">
        <f t="shared" si="169"/>
        <v/>
      </c>
      <c r="AH187" s="73" t="str">
        <f t="shared" si="170"/>
        <v/>
      </c>
      <c r="AI187" s="61" t="str">
        <f t="shared" si="159"/>
        <v/>
      </c>
      <c r="AJ187" s="62" t="str">
        <f t="shared" si="171"/>
        <v/>
      </c>
      <c r="AK187" s="73" t="str">
        <f t="shared" si="160"/>
        <v/>
      </c>
      <c r="AL187" s="61" t="str">
        <f t="shared" si="161"/>
        <v/>
      </c>
      <c r="AM187" s="63" t="str">
        <f t="shared" si="172"/>
        <v/>
      </c>
      <c r="AN187" s="73" t="str">
        <f t="shared" si="173"/>
        <v/>
      </c>
      <c r="AO187" s="61">
        <f t="shared" si="162"/>
        <v>0</v>
      </c>
      <c r="AP187" s="62" t="str">
        <f t="shared" si="174"/>
        <v/>
      </c>
      <c r="AQ187" s="61" t="str">
        <f t="shared" si="175"/>
        <v/>
      </c>
      <c r="AR187" s="59" t="str">
        <f t="shared" si="176"/>
        <v/>
      </c>
      <c r="AS187" s="72" t="str">
        <f t="shared" si="177"/>
        <v/>
      </c>
      <c r="AT187" s="74" t="str">
        <f t="shared" si="178"/>
        <v/>
      </c>
      <c r="AU187" s="74" t="str">
        <f t="shared" si="179"/>
        <v/>
      </c>
      <c r="AV187" s="74" t="str">
        <f t="shared" si="163"/>
        <v/>
      </c>
      <c r="AW187" s="74" t="str">
        <f t="shared" si="180"/>
        <v/>
      </c>
      <c r="AX187" s="74" t="str">
        <f t="shared" si="181"/>
        <v/>
      </c>
      <c r="AY187" s="85" t="str">
        <f t="shared" si="182"/>
        <v/>
      </c>
      <c r="BE187" s="65"/>
    </row>
    <row r="188" spans="2:57" x14ac:dyDescent="0.25">
      <c r="B188" s="68">
        <f t="shared" ref="B188:D188" si="239">B187</f>
        <v>500000</v>
      </c>
      <c r="C188" s="68">
        <f t="shared" si="239"/>
        <v>40000</v>
      </c>
      <c r="D188" s="68">
        <f t="shared" si="239"/>
        <v>100000</v>
      </c>
      <c r="E188" s="68"/>
      <c r="F188" s="68">
        <f t="shared" si="191"/>
        <v>0</v>
      </c>
      <c r="G188" s="68">
        <f t="shared" si="165"/>
        <v>0</v>
      </c>
      <c r="H188" s="68" t="str">
        <f t="shared" si="148"/>
        <v/>
      </c>
      <c r="I188" s="68"/>
      <c r="J188" s="68">
        <f t="shared" si="149"/>
        <v>100000</v>
      </c>
      <c r="K188" s="69">
        <f t="shared" si="150"/>
        <v>20000</v>
      </c>
      <c r="L188" s="68">
        <f t="shared" si="166"/>
        <v>580000</v>
      </c>
      <c r="M188" s="68"/>
      <c r="N188" s="68">
        <f t="shared" si="151"/>
        <v>48000</v>
      </c>
      <c r="O188" s="68">
        <f t="shared" si="152"/>
        <v>0</v>
      </c>
      <c r="P188" s="69">
        <f t="shared" si="192"/>
        <v>0</v>
      </c>
      <c r="Q188" s="7">
        <f t="shared" si="193"/>
        <v>0</v>
      </c>
      <c r="R188" s="7">
        <f t="shared" si="153"/>
        <v>0</v>
      </c>
      <c r="S188" s="7">
        <f t="shared" si="154"/>
        <v>0.2</v>
      </c>
      <c r="T188" s="68"/>
      <c r="U188" s="68">
        <f t="shared" si="155"/>
        <v>0</v>
      </c>
      <c r="V188" s="68">
        <f t="shared" si="194"/>
        <v>0</v>
      </c>
      <c r="W188" s="68"/>
      <c r="X188" s="68">
        <f t="shared" si="156"/>
        <v>0</v>
      </c>
      <c r="Y188" s="69">
        <f t="shared" si="195"/>
        <v>0</v>
      </c>
      <c r="Z188" s="7">
        <f t="shared" si="157"/>
        <v>0</v>
      </c>
      <c r="AA188" s="7">
        <f t="shared" si="196"/>
        <v>0</v>
      </c>
      <c r="AB188" s="68"/>
      <c r="AC188" s="71" t="str">
        <f t="shared" si="167"/>
        <v/>
      </c>
      <c r="AD188" s="68" t="str">
        <f t="shared" si="168"/>
        <v/>
      </c>
      <c r="AE188" s="68"/>
      <c r="AF188" s="72" t="str">
        <f t="shared" si="158"/>
        <v/>
      </c>
      <c r="AG188" s="59" t="str">
        <f t="shared" si="169"/>
        <v/>
      </c>
      <c r="AH188" s="73" t="str">
        <f t="shared" si="170"/>
        <v/>
      </c>
      <c r="AI188" s="61" t="str">
        <f t="shared" si="159"/>
        <v/>
      </c>
      <c r="AJ188" s="62" t="str">
        <f t="shared" si="171"/>
        <v/>
      </c>
      <c r="AK188" s="73" t="str">
        <f t="shared" si="160"/>
        <v/>
      </c>
      <c r="AL188" s="61" t="str">
        <f t="shared" si="161"/>
        <v/>
      </c>
      <c r="AM188" s="63" t="str">
        <f t="shared" si="172"/>
        <v/>
      </c>
      <c r="AN188" s="73" t="str">
        <f t="shared" si="173"/>
        <v/>
      </c>
      <c r="AO188" s="61">
        <f t="shared" si="162"/>
        <v>0</v>
      </c>
      <c r="AP188" s="62" t="str">
        <f t="shared" si="174"/>
        <v/>
      </c>
      <c r="AQ188" s="61" t="str">
        <f t="shared" si="175"/>
        <v/>
      </c>
      <c r="AR188" s="59" t="str">
        <f t="shared" si="176"/>
        <v/>
      </c>
      <c r="AS188" s="72" t="str">
        <f t="shared" si="177"/>
        <v/>
      </c>
      <c r="AT188" s="74" t="str">
        <f t="shared" si="178"/>
        <v/>
      </c>
      <c r="AU188" s="74" t="str">
        <f t="shared" si="179"/>
        <v/>
      </c>
      <c r="AV188" s="74" t="str">
        <f t="shared" si="163"/>
        <v/>
      </c>
      <c r="AW188" s="74" t="str">
        <f t="shared" si="180"/>
        <v/>
      </c>
      <c r="AX188" s="74" t="str">
        <f t="shared" si="181"/>
        <v/>
      </c>
      <c r="AY188" s="85" t="str">
        <f t="shared" si="182"/>
        <v/>
      </c>
      <c r="BE188" s="65"/>
    </row>
    <row r="189" spans="2:57" x14ac:dyDescent="0.25">
      <c r="B189" s="68">
        <f t="shared" ref="B189:D189" si="240">B188</f>
        <v>500000</v>
      </c>
      <c r="C189" s="68">
        <f t="shared" si="240"/>
        <v>40000</v>
      </c>
      <c r="D189" s="68">
        <f t="shared" si="240"/>
        <v>100000</v>
      </c>
      <c r="E189" s="68"/>
      <c r="F189" s="68">
        <f t="shared" si="191"/>
        <v>0</v>
      </c>
      <c r="G189" s="68">
        <f t="shared" si="165"/>
        <v>0</v>
      </c>
      <c r="H189" s="68" t="str">
        <f t="shared" si="148"/>
        <v/>
      </c>
      <c r="I189" s="68"/>
      <c r="J189" s="68">
        <f t="shared" si="149"/>
        <v>100000</v>
      </c>
      <c r="K189" s="69">
        <f t="shared" si="150"/>
        <v>20000</v>
      </c>
      <c r="L189" s="68">
        <f t="shared" si="166"/>
        <v>580000</v>
      </c>
      <c r="M189" s="68"/>
      <c r="N189" s="68">
        <f t="shared" si="151"/>
        <v>48000</v>
      </c>
      <c r="O189" s="68">
        <f t="shared" si="152"/>
        <v>0</v>
      </c>
      <c r="P189" s="69">
        <f t="shared" si="192"/>
        <v>0</v>
      </c>
      <c r="Q189" s="7">
        <f t="shared" si="193"/>
        <v>0</v>
      </c>
      <c r="R189" s="7">
        <f t="shared" si="153"/>
        <v>0</v>
      </c>
      <c r="S189" s="7">
        <f t="shared" si="154"/>
        <v>0.2</v>
      </c>
      <c r="T189" s="68"/>
      <c r="U189" s="68">
        <f t="shared" si="155"/>
        <v>0</v>
      </c>
      <c r="V189" s="68">
        <f t="shared" si="194"/>
        <v>0</v>
      </c>
      <c r="W189" s="68"/>
      <c r="X189" s="68">
        <f t="shared" si="156"/>
        <v>0</v>
      </c>
      <c r="Y189" s="69">
        <f t="shared" si="195"/>
        <v>0</v>
      </c>
      <c r="Z189" s="7">
        <f t="shared" si="157"/>
        <v>0</v>
      </c>
      <c r="AA189" s="7">
        <f t="shared" si="196"/>
        <v>0</v>
      </c>
      <c r="AB189" s="68"/>
      <c r="AC189" s="71" t="str">
        <f t="shared" si="167"/>
        <v/>
      </c>
      <c r="AD189" s="68" t="str">
        <f t="shared" si="168"/>
        <v/>
      </c>
      <c r="AE189" s="68"/>
      <c r="AF189" s="72" t="str">
        <f t="shared" si="158"/>
        <v/>
      </c>
      <c r="AG189" s="59" t="str">
        <f t="shared" si="169"/>
        <v/>
      </c>
      <c r="AH189" s="73" t="str">
        <f t="shared" si="170"/>
        <v/>
      </c>
      <c r="AI189" s="61" t="str">
        <f t="shared" si="159"/>
        <v/>
      </c>
      <c r="AJ189" s="62" t="str">
        <f t="shared" si="171"/>
        <v/>
      </c>
      <c r="AK189" s="73" t="str">
        <f t="shared" si="160"/>
        <v/>
      </c>
      <c r="AL189" s="61" t="str">
        <f t="shared" si="161"/>
        <v/>
      </c>
      <c r="AM189" s="63" t="str">
        <f t="shared" si="172"/>
        <v/>
      </c>
      <c r="AN189" s="73" t="str">
        <f t="shared" si="173"/>
        <v/>
      </c>
      <c r="AO189" s="61">
        <f t="shared" si="162"/>
        <v>0</v>
      </c>
      <c r="AP189" s="62" t="str">
        <f t="shared" si="174"/>
        <v/>
      </c>
      <c r="AQ189" s="61" t="str">
        <f t="shared" si="175"/>
        <v/>
      </c>
      <c r="AR189" s="59" t="str">
        <f t="shared" si="176"/>
        <v/>
      </c>
      <c r="AS189" s="72" t="str">
        <f t="shared" si="177"/>
        <v/>
      </c>
      <c r="AT189" s="74" t="str">
        <f t="shared" si="178"/>
        <v/>
      </c>
      <c r="AU189" s="74" t="str">
        <f t="shared" si="179"/>
        <v/>
      </c>
      <c r="AV189" s="74" t="str">
        <f t="shared" si="163"/>
        <v/>
      </c>
      <c r="AW189" s="74" t="str">
        <f t="shared" si="180"/>
        <v/>
      </c>
      <c r="AX189" s="74" t="str">
        <f t="shared" si="181"/>
        <v/>
      </c>
      <c r="AY189" s="85" t="str">
        <f t="shared" si="182"/>
        <v/>
      </c>
      <c r="BE189" s="65"/>
    </row>
    <row r="190" spans="2:57" x14ac:dyDescent="0.25">
      <c r="B190" s="68">
        <f t="shared" ref="B190:D190" si="241">B189</f>
        <v>500000</v>
      </c>
      <c r="C190" s="68">
        <f t="shared" si="241"/>
        <v>40000</v>
      </c>
      <c r="D190" s="68">
        <f t="shared" si="241"/>
        <v>100000</v>
      </c>
      <c r="E190" s="68"/>
      <c r="F190" s="68">
        <f t="shared" si="191"/>
        <v>0</v>
      </c>
      <c r="G190" s="68">
        <f t="shared" si="165"/>
        <v>0</v>
      </c>
      <c r="H190" s="68" t="str">
        <f t="shared" si="148"/>
        <v/>
      </c>
      <c r="I190" s="68"/>
      <c r="J190" s="68">
        <f t="shared" si="149"/>
        <v>100000</v>
      </c>
      <c r="K190" s="69">
        <f t="shared" si="150"/>
        <v>20000</v>
      </c>
      <c r="L190" s="68">
        <f t="shared" si="166"/>
        <v>580000</v>
      </c>
      <c r="M190" s="68"/>
      <c r="N190" s="68">
        <f t="shared" si="151"/>
        <v>48000</v>
      </c>
      <c r="O190" s="68">
        <f t="shared" si="152"/>
        <v>0</v>
      </c>
      <c r="P190" s="69">
        <f t="shared" si="192"/>
        <v>0</v>
      </c>
      <c r="Q190" s="7">
        <f t="shared" si="193"/>
        <v>0</v>
      </c>
      <c r="R190" s="7">
        <f t="shared" si="153"/>
        <v>0</v>
      </c>
      <c r="S190" s="7">
        <f t="shared" si="154"/>
        <v>0.2</v>
      </c>
      <c r="T190" s="68"/>
      <c r="U190" s="68">
        <f t="shared" si="155"/>
        <v>0</v>
      </c>
      <c r="V190" s="68">
        <f t="shared" si="194"/>
        <v>0</v>
      </c>
      <c r="W190" s="68"/>
      <c r="X190" s="68">
        <f t="shared" si="156"/>
        <v>0</v>
      </c>
      <c r="Y190" s="69">
        <f t="shared" si="195"/>
        <v>0</v>
      </c>
      <c r="Z190" s="7">
        <f t="shared" si="157"/>
        <v>0</v>
      </c>
      <c r="AA190" s="7">
        <f t="shared" si="196"/>
        <v>0</v>
      </c>
      <c r="AB190" s="68"/>
      <c r="AC190" s="71" t="str">
        <f t="shared" si="167"/>
        <v/>
      </c>
      <c r="AD190" s="68" t="str">
        <f t="shared" si="168"/>
        <v/>
      </c>
      <c r="AE190" s="68"/>
      <c r="AF190" s="72" t="str">
        <f t="shared" si="158"/>
        <v/>
      </c>
      <c r="AG190" s="59" t="str">
        <f t="shared" si="169"/>
        <v/>
      </c>
      <c r="AH190" s="73" t="str">
        <f t="shared" si="170"/>
        <v/>
      </c>
      <c r="AI190" s="61" t="str">
        <f t="shared" si="159"/>
        <v/>
      </c>
      <c r="AJ190" s="62" t="str">
        <f t="shared" si="171"/>
        <v/>
      </c>
      <c r="AK190" s="73" t="str">
        <f t="shared" si="160"/>
        <v/>
      </c>
      <c r="AL190" s="61" t="str">
        <f t="shared" si="161"/>
        <v/>
      </c>
      <c r="AM190" s="63" t="str">
        <f t="shared" si="172"/>
        <v/>
      </c>
      <c r="AN190" s="73" t="str">
        <f t="shared" si="173"/>
        <v/>
      </c>
      <c r="AO190" s="61">
        <f t="shared" si="162"/>
        <v>0</v>
      </c>
      <c r="AP190" s="62" t="str">
        <f t="shared" si="174"/>
        <v/>
      </c>
      <c r="AQ190" s="61" t="str">
        <f t="shared" si="175"/>
        <v/>
      </c>
      <c r="AR190" s="59" t="str">
        <f t="shared" si="176"/>
        <v/>
      </c>
      <c r="AS190" s="72" t="str">
        <f t="shared" si="177"/>
        <v/>
      </c>
      <c r="AT190" s="74" t="str">
        <f t="shared" si="178"/>
        <v/>
      </c>
      <c r="AU190" s="74" t="str">
        <f t="shared" si="179"/>
        <v/>
      </c>
      <c r="AV190" s="74" t="str">
        <f t="shared" si="163"/>
        <v/>
      </c>
      <c r="AW190" s="74" t="str">
        <f t="shared" si="180"/>
        <v/>
      </c>
      <c r="AX190" s="74" t="str">
        <f t="shared" si="181"/>
        <v/>
      </c>
      <c r="AY190" s="85" t="str">
        <f t="shared" si="182"/>
        <v/>
      </c>
      <c r="BE190" s="65"/>
    </row>
    <row r="191" spans="2:57" x14ac:dyDescent="0.25">
      <c r="B191" s="68">
        <f t="shared" ref="B191:D191" si="242">B190</f>
        <v>500000</v>
      </c>
      <c r="C191" s="68">
        <f t="shared" si="242"/>
        <v>40000</v>
      </c>
      <c r="D191" s="68">
        <f t="shared" si="242"/>
        <v>100000</v>
      </c>
      <c r="E191" s="68"/>
      <c r="F191" s="68">
        <f t="shared" si="191"/>
        <v>0</v>
      </c>
      <c r="G191" s="68">
        <f t="shared" si="165"/>
        <v>0</v>
      </c>
      <c r="H191" s="68" t="str">
        <f t="shared" si="148"/>
        <v/>
      </c>
      <c r="I191" s="68"/>
      <c r="J191" s="68">
        <f t="shared" si="149"/>
        <v>100000</v>
      </c>
      <c r="K191" s="69">
        <f t="shared" si="150"/>
        <v>20000</v>
      </c>
      <c r="L191" s="68">
        <f t="shared" si="166"/>
        <v>580000</v>
      </c>
      <c r="M191" s="68"/>
      <c r="N191" s="68">
        <f t="shared" si="151"/>
        <v>48000</v>
      </c>
      <c r="O191" s="68">
        <f t="shared" si="152"/>
        <v>0</v>
      </c>
      <c r="P191" s="69">
        <f t="shared" si="192"/>
        <v>0</v>
      </c>
      <c r="Q191" s="7">
        <f t="shared" si="193"/>
        <v>0</v>
      </c>
      <c r="R191" s="7">
        <f t="shared" si="153"/>
        <v>0</v>
      </c>
      <c r="S191" s="7">
        <f t="shared" si="154"/>
        <v>0.2</v>
      </c>
      <c r="T191" s="68"/>
      <c r="U191" s="68">
        <f t="shared" si="155"/>
        <v>0</v>
      </c>
      <c r="V191" s="68">
        <f t="shared" si="194"/>
        <v>0</v>
      </c>
      <c r="W191" s="68"/>
      <c r="X191" s="68">
        <f t="shared" si="156"/>
        <v>0</v>
      </c>
      <c r="Y191" s="69">
        <f t="shared" si="195"/>
        <v>0</v>
      </c>
      <c r="Z191" s="7">
        <f t="shared" si="157"/>
        <v>0</v>
      </c>
      <c r="AA191" s="7">
        <f t="shared" si="196"/>
        <v>0</v>
      </c>
      <c r="AB191" s="68"/>
      <c r="AC191" s="71" t="str">
        <f t="shared" si="167"/>
        <v/>
      </c>
      <c r="AD191" s="68" t="str">
        <f t="shared" si="168"/>
        <v/>
      </c>
      <c r="AE191" s="68"/>
      <c r="AF191" s="72" t="str">
        <f t="shared" si="158"/>
        <v/>
      </c>
      <c r="AG191" s="59" t="str">
        <f t="shared" si="169"/>
        <v/>
      </c>
      <c r="AH191" s="73" t="str">
        <f t="shared" si="170"/>
        <v/>
      </c>
      <c r="AI191" s="61" t="str">
        <f t="shared" si="159"/>
        <v/>
      </c>
      <c r="AJ191" s="62" t="str">
        <f t="shared" si="171"/>
        <v/>
      </c>
      <c r="AK191" s="73" t="str">
        <f t="shared" si="160"/>
        <v/>
      </c>
      <c r="AL191" s="61" t="str">
        <f t="shared" si="161"/>
        <v/>
      </c>
      <c r="AM191" s="63" t="str">
        <f t="shared" si="172"/>
        <v/>
      </c>
      <c r="AN191" s="73" t="str">
        <f t="shared" si="173"/>
        <v/>
      </c>
      <c r="AO191" s="61">
        <f t="shared" si="162"/>
        <v>0</v>
      </c>
      <c r="AP191" s="62" t="str">
        <f t="shared" si="174"/>
        <v/>
      </c>
      <c r="AQ191" s="61" t="str">
        <f t="shared" si="175"/>
        <v/>
      </c>
      <c r="AR191" s="59" t="str">
        <f t="shared" si="176"/>
        <v/>
      </c>
      <c r="AS191" s="72" t="str">
        <f t="shared" si="177"/>
        <v/>
      </c>
      <c r="AT191" s="74" t="str">
        <f t="shared" si="178"/>
        <v/>
      </c>
      <c r="AU191" s="74" t="str">
        <f t="shared" si="179"/>
        <v/>
      </c>
      <c r="AV191" s="74" t="str">
        <f t="shared" si="163"/>
        <v/>
      </c>
      <c r="AW191" s="74" t="str">
        <f t="shared" si="180"/>
        <v/>
      </c>
      <c r="AX191" s="74" t="str">
        <f t="shared" si="181"/>
        <v/>
      </c>
      <c r="AY191" s="85" t="str">
        <f t="shared" si="182"/>
        <v/>
      </c>
      <c r="BE191" s="65"/>
    </row>
    <row r="192" spans="2:57" x14ac:dyDescent="0.25">
      <c r="B192" s="68">
        <f t="shared" ref="B192:D192" si="243">B191</f>
        <v>500000</v>
      </c>
      <c r="C192" s="68">
        <f t="shared" si="243"/>
        <v>40000</v>
      </c>
      <c r="D192" s="68">
        <f t="shared" si="243"/>
        <v>100000</v>
      </c>
      <c r="E192" s="68"/>
      <c r="F192" s="68">
        <f t="shared" si="191"/>
        <v>0</v>
      </c>
      <c r="G192" s="68">
        <f t="shared" si="165"/>
        <v>0</v>
      </c>
      <c r="H192" s="68" t="str">
        <f t="shared" si="148"/>
        <v/>
      </c>
      <c r="I192" s="68"/>
      <c r="J192" s="68">
        <f t="shared" si="149"/>
        <v>100000</v>
      </c>
      <c r="K192" s="69">
        <f t="shared" si="150"/>
        <v>20000</v>
      </c>
      <c r="L192" s="68">
        <f t="shared" si="166"/>
        <v>580000</v>
      </c>
      <c r="M192" s="68"/>
      <c r="N192" s="68">
        <f t="shared" si="151"/>
        <v>48000</v>
      </c>
      <c r="O192" s="68">
        <f t="shared" si="152"/>
        <v>0</v>
      </c>
      <c r="P192" s="69">
        <f t="shared" si="192"/>
        <v>0</v>
      </c>
      <c r="Q192" s="7">
        <f t="shared" si="193"/>
        <v>0</v>
      </c>
      <c r="R192" s="7">
        <f t="shared" si="153"/>
        <v>0</v>
      </c>
      <c r="S192" s="7">
        <f t="shared" si="154"/>
        <v>0.2</v>
      </c>
      <c r="T192" s="68"/>
      <c r="U192" s="68">
        <f t="shared" si="155"/>
        <v>0</v>
      </c>
      <c r="V192" s="68">
        <f t="shared" si="194"/>
        <v>0</v>
      </c>
      <c r="W192" s="68"/>
      <c r="X192" s="68">
        <f t="shared" si="156"/>
        <v>0</v>
      </c>
      <c r="Y192" s="69">
        <f t="shared" si="195"/>
        <v>0</v>
      </c>
      <c r="Z192" s="7">
        <f t="shared" si="157"/>
        <v>0</v>
      </c>
      <c r="AA192" s="7">
        <f t="shared" si="196"/>
        <v>0</v>
      </c>
      <c r="AB192" s="68"/>
      <c r="AC192" s="71" t="str">
        <f t="shared" si="167"/>
        <v/>
      </c>
      <c r="AD192" s="68" t="str">
        <f t="shared" si="168"/>
        <v/>
      </c>
      <c r="AE192" s="68"/>
      <c r="AF192" s="72" t="str">
        <f t="shared" si="158"/>
        <v/>
      </c>
      <c r="AG192" s="59" t="str">
        <f t="shared" si="169"/>
        <v/>
      </c>
      <c r="AH192" s="73" t="str">
        <f t="shared" si="170"/>
        <v/>
      </c>
      <c r="AI192" s="61" t="str">
        <f t="shared" si="159"/>
        <v/>
      </c>
      <c r="AJ192" s="62" t="str">
        <f t="shared" si="171"/>
        <v/>
      </c>
      <c r="AK192" s="73" t="str">
        <f t="shared" si="160"/>
        <v/>
      </c>
      <c r="AL192" s="61" t="str">
        <f t="shared" si="161"/>
        <v/>
      </c>
      <c r="AM192" s="63" t="str">
        <f t="shared" si="172"/>
        <v/>
      </c>
      <c r="AN192" s="73" t="str">
        <f t="shared" si="173"/>
        <v/>
      </c>
      <c r="AO192" s="61">
        <f t="shared" si="162"/>
        <v>0</v>
      </c>
      <c r="AP192" s="62" t="str">
        <f t="shared" si="174"/>
        <v/>
      </c>
      <c r="AQ192" s="61" t="str">
        <f t="shared" si="175"/>
        <v/>
      </c>
      <c r="AR192" s="59" t="str">
        <f t="shared" si="176"/>
        <v/>
      </c>
      <c r="AS192" s="72" t="str">
        <f t="shared" si="177"/>
        <v/>
      </c>
      <c r="AT192" s="74" t="str">
        <f t="shared" si="178"/>
        <v/>
      </c>
      <c r="AU192" s="74" t="str">
        <f t="shared" si="179"/>
        <v/>
      </c>
      <c r="AV192" s="74" t="str">
        <f t="shared" si="163"/>
        <v/>
      </c>
      <c r="AW192" s="74" t="str">
        <f t="shared" si="180"/>
        <v/>
      </c>
      <c r="AX192" s="74" t="str">
        <f t="shared" si="181"/>
        <v/>
      </c>
      <c r="AY192" s="85" t="str">
        <f t="shared" si="182"/>
        <v/>
      </c>
      <c r="BE192" s="65"/>
    </row>
    <row r="193" spans="2:57" x14ac:dyDescent="0.25">
      <c r="B193" s="68">
        <f t="shared" ref="B193:D193" si="244">B192</f>
        <v>500000</v>
      </c>
      <c r="C193" s="68">
        <f t="shared" si="244"/>
        <v>40000</v>
      </c>
      <c r="D193" s="68">
        <f t="shared" si="244"/>
        <v>100000</v>
      </c>
      <c r="E193" s="68"/>
      <c r="F193" s="68">
        <f t="shared" si="191"/>
        <v>0</v>
      </c>
      <c r="G193" s="68">
        <f t="shared" si="165"/>
        <v>0</v>
      </c>
      <c r="H193" s="68" t="str">
        <f t="shared" si="148"/>
        <v/>
      </c>
      <c r="I193" s="68"/>
      <c r="J193" s="68">
        <f t="shared" si="149"/>
        <v>100000</v>
      </c>
      <c r="K193" s="69">
        <f t="shared" si="150"/>
        <v>20000</v>
      </c>
      <c r="L193" s="68">
        <f t="shared" si="166"/>
        <v>580000</v>
      </c>
      <c r="M193" s="68"/>
      <c r="N193" s="68">
        <f t="shared" si="151"/>
        <v>48000</v>
      </c>
      <c r="O193" s="68">
        <f t="shared" si="152"/>
        <v>0</v>
      </c>
      <c r="P193" s="69">
        <f t="shared" si="192"/>
        <v>0</v>
      </c>
      <c r="Q193" s="7">
        <f t="shared" si="193"/>
        <v>0</v>
      </c>
      <c r="R193" s="7">
        <f t="shared" si="153"/>
        <v>0</v>
      </c>
      <c r="S193" s="7">
        <f t="shared" si="154"/>
        <v>0.2</v>
      </c>
      <c r="T193" s="68"/>
      <c r="U193" s="68">
        <f t="shared" si="155"/>
        <v>0</v>
      </c>
      <c r="V193" s="68">
        <f t="shared" si="194"/>
        <v>0</v>
      </c>
      <c r="W193" s="68"/>
      <c r="X193" s="68">
        <f t="shared" si="156"/>
        <v>0</v>
      </c>
      <c r="Y193" s="69">
        <f t="shared" si="195"/>
        <v>0</v>
      </c>
      <c r="Z193" s="7">
        <f t="shared" si="157"/>
        <v>0</v>
      </c>
      <c r="AA193" s="7">
        <f t="shared" si="196"/>
        <v>0</v>
      </c>
      <c r="AB193" s="68"/>
      <c r="AC193" s="71" t="str">
        <f t="shared" si="167"/>
        <v/>
      </c>
      <c r="AD193" s="68" t="str">
        <f t="shared" si="168"/>
        <v/>
      </c>
      <c r="AE193" s="68"/>
      <c r="AF193" s="72" t="str">
        <f t="shared" si="158"/>
        <v/>
      </c>
      <c r="AG193" s="59" t="str">
        <f t="shared" si="169"/>
        <v/>
      </c>
      <c r="AH193" s="73" t="str">
        <f t="shared" si="170"/>
        <v/>
      </c>
      <c r="AI193" s="61" t="str">
        <f t="shared" si="159"/>
        <v/>
      </c>
      <c r="AJ193" s="62" t="str">
        <f t="shared" si="171"/>
        <v/>
      </c>
      <c r="AK193" s="73" t="str">
        <f t="shared" si="160"/>
        <v/>
      </c>
      <c r="AL193" s="61" t="str">
        <f t="shared" si="161"/>
        <v/>
      </c>
      <c r="AM193" s="63" t="str">
        <f t="shared" si="172"/>
        <v/>
      </c>
      <c r="AN193" s="73" t="str">
        <f t="shared" si="173"/>
        <v/>
      </c>
      <c r="AO193" s="61">
        <f t="shared" si="162"/>
        <v>0</v>
      </c>
      <c r="AP193" s="62" t="str">
        <f t="shared" si="174"/>
        <v/>
      </c>
      <c r="AQ193" s="61" t="str">
        <f t="shared" si="175"/>
        <v/>
      </c>
      <c r="AR193" s="59" t="str">
        <f t="shared" si="176"/>
        <v/>
      </c>
      <c r="AS193" s="72" t="str">
        <f t="shared" si="177"/>
        <v/>
      </c>
      <c r="AT193" s="74" t="str">
        <f t="shared" si="178"/>
        <v/>
      </c>
      <c r="AU193" s="74" t="str">
        <f t="shared" si="179"/>
        <v/>
      </c>
      <c r="AV193" s="74" t="str">
        <f t="shared" si="163"/>
        <v/>
      </c>
      <c r="AW193" s="74" t="str">
        <f t="shared" si="180"/>
        <v/>
      </c>
      <c r="AX193" s="74" t="str">
        <f t="shared" si="181"/>
        <v/>
      </c>
      <c r="AY193" s="85" t="str">
        <f t="shared" si="182"/>
        <v/>
      </c>
      <c r="BE193" s="65"/>
    </row>
    <row r="194" spans="2:57" x14ac:dyDescent="0.25">
      <c r="B194" s="68">
        <f t="shared" ref="B194:D194" si="245">B193</f>
        <v>500000</v>
      </c>
      <c r="C194" s="68">
        <f t="shared" si="245"/>
        <v>40000</v>
      </c>
      <c r="D194" s="68">
        <f t="shared" si="245"/>
        <v>100000</v>
      </c>
      <c r="E194" s="68"/>
      <c r="F194" s="68">
        <f t="shared" si="191"/>
        <v>0</v>
      </c>
      <c r="G194" s="68">
        <f t="shared" si="165"/>
        <v>0</v>
      </c>
      <c r="H194" s="68" t="str">
        <f t="shared" si="148"/>
        <v/>
      </c>
      <c r="I194" s="68"/>
      <c r="J194" s="68">
        <f t="shared" si="149"/>
        <v>100000</v>
      </c>
      <c r="K194" s="69">
        <f t="shared" si="150"/>
        <v>20000</v>
      </c>
      <c r="L194" s="68">
        <f t="shared" si="166"/>
        <v>580000</v>
      </c>
      <c r="M194" s="68"/>
      <c r="N194" s="68">
        <f t="shared" si="151"/>
        <v>48000</v>
      </c>
      <c r="O194" s="68">
        <f t="shared" si="152"/>
        <v>0</v>
      </c>
      <c r="P194" s="69">
        <f t="shared" si="192"/>
        <v>0</v>
      </c>
      <c r="Q194" s="7">
        <f t="shared" si="193"/>
        <v>0</v>
      </c>
      <c r="R194" s="7">
        <f t="shared" si="153"/>
        <v>0</v>
      </c>
      <c r="S194" s="7">
        <f t="shared" si="154"/>
        <v>0.2</v>
      </c>
      <c r="T194" s="68"/>
      <c r="U194" s="68">
        <f t="shared" si="155"/>
        <v>0</v>
      </c>
      <c r="V194" s="68">
        <f t="shared" si="194"/>
        <v>0</v>
      </c>
      <c r="W194" s="68"/>
      <c r="X194" s="68">
        <f t="shared" si="156"/>
        <v>0</v>
      </c>
      <c r="Y194" s="69">
        <f t="shared" si="195"/>
        <v>0</v>
      </c>
      <c r="Z194" s="7">
        <f t="shared" si="157"/>
        <v>0</v>
      </c>
      <c r="AA194" s="7">
        <f t="shared" si="196"/>
        <v>0</v>
      </c>
      <c r="AB194" s="68"/>
      <c r="AC194" s="71" t="str">
        <f t="shared" si="167"/>
        <v/>
      </c>
      <c r="AD194" s="68" t="str">
        <f t="shared" si="168"/>
        <v/>
      </c>
      <c r="AE194" s="68"/>
      <c r="AF194" s="72" t="str">
        <f t="shared" si="158"/>
        <v/>
      </c>
      <c r="AG194" s="59" t="str">
        <f t="shared" si="169"/>
        <v/>
      </c>
      <c r="AH194" s="73" t="str">
        <f t="shared" si="170"/>
        <v/>
      </c>
      <c r="AI194" s="61" t="str">
        <f t="shared" si="159"/>
        <v/>
      </c>
      <c r="AJ194" s="62" t="str">
        <f t="shared" si="171"/>
        <v/>
      </c>
      <c r="AK194" s="73" t="str">
        <f t="shared" si="160"/>
        <v/>
      </c>
      <c r="AL194" s="61" t="str">
        <f t="shared" si="161"/>
        <v/>
      </c>
      <c r="AM194" s="63" t="str">
        <f t="shared" si="172"/>
        <v/>
      </c>
      <c r="AN194" s="73" t="str">
        <f t="shared" si="173"/>
        <v/>
      </c>
      <c r="AO194" s="61">
        <f t="shared" si="162"/>
        <v>0</v>
      </c>
      <c r="AP194" s="62" t="str">
        <f t="shared" si="174"/>
        <v/>
      </c>
      <c r="AQ194" s="61" t="str">
        <f t="shared" si="175"/>
        <v/>
      </c>
      <c r="AR194" s="59" t="str">
        <f t="shared" si="176"/>
        <v/>
      </c>
      <c r="AS194" s="72" t="str">
        <f t="shared" si="177"/>
        <v/>
      </c>
      <c r="AT194" s="74" t="str">
        <f t="shared" si="178"/>
        <v/>
      </c>
      <c r="AU194" s="74" t="str">
        <f t="shared" si="179"/>
        <v/>
      </c>
      <c r="AV194" s="74" t="str">
        <f t="shared" si="163"/>
        <v/>
      </c>
      <c r="AW194" s="74" t="str">
        <f t="shared" si="180"/>
        <v/>
      </c>
      <c r="AX194" s="74" t="str">
        <f t="shared" si="181"/>
        <v/>
      </c>
      <c r="AY194" s="85" t="str">
        <f t="shared" si="182"/>
        <v/>
      </c>
      <c r="BE194" s="65"/>
    </row>
    <row r="195" spans="2:57" x14ac:dyDescent="0.25">
      <c r="B195" s="68">
        <f t="shared" ref="B195:D195" si="246">B194</f>
        <v>500000</v>
      </c>
      <c r="C195" s="68">
        <f t="shared" si="246"/>
        <v>40000</v>
      </c>
      <c r="D195" s="68">
        <f t="shared" si="246"/>
        <v>100000</v>
      </c>
      <c r="E195" s="68"/>
      <c r="F195" s="68">
        <f t="shared" si="191"/>
        <v>0</v>
      </c>
      <c r="G195" s="68">
        <f t="shared" si="165"/>
        <v>0</v>
      </c>
      <c r="H195" s="68" t="str">
        <f t="shared" si="148"/>
        <v/>
      </c>
      <c r="I195" s="68"/>
      <c r="J195" s="68">
        <f t="shared" si="149"/>
        <v>100000</v>
      </c>
      <c r="K195" s="69">
        <f t="shared" si="150"/>
        <v>20000</v>
      </c>
      <c r="L195" s="68">
        <f t="shared" si="166"/>
        <v>580000</v>
      </c>
      <c r="M195" s="68"/>
      <c r="N195" s="68">
        <f t="shared" si="151"/>
        <v>48000</v>
      </c>
      <c r="O195" s="68">
        <f t="shared" si="152"/>
        <v>0</v>
      </c>
      <c r="P195" s="69">
        <f t="shared" si="192"/>
        <v>0</v>
      </c>
      <c r="Q195" s="7">
        <f t="shared" si="193"/>
        <v>0</v>
      </c>
      <c r="R195" s="7">
        <f t="shared" si="153"/>
        <v>0</v>
      </c>
      <c r="S195" s="7">
        <f t="shared" si="154"/>
        <v>0.2</v>
      </c>
      <c r="T195" s="68"/>
      <c r="U195" s="68">
        <f t="shared" si="155"/>
        <v>0</v>
      </c>
      <c r="V195" s="68">
        <f t="shared" si="194"/>
        <v>0</v>
      </c>
      <c r="W195" s="68"/>
      <c r="X195" s="68">
        <f t="shared" si="156"/>
        <v>0</v>
      </c>
      <c r="Y195" s="69">
        <f t="shared" si="195"/>
        <v>0</v>
      </c>
      <c r="Z195" s="7">
        <f t="shared" si="157"/>
        <v>0</v>
      </c>
      <c r="AA195" s="7">
        <f t="shared" si="196"/>
        <v>0</v>
      </c>
      <c r="AB195" s="68"/>
      <c r="AC195" s="71" t="str">
        <f t="shared" si="167"/>
        <v/>
      </c>
      <c r="AD195" s="68" t="str">
        <f t="shared" si="168"/>
        <v/>
      </c>
      <c r="AE195" s="68"/>
      <c r="AF195" s="72" t="str">
        <f t="shared" si="158"/>
        <v/>
      </c>
      <c r="AG195" s="59" t="str">
        <f t="shared" si="169"/>
        <v/>
      </c>
      <c r="AH195" s="73" t="str">
        <f t="shared" si="170"/>
        <v/>
      </c>
      <c r="AI195" s="61" t="str">
        <f t="shared" si="159"/>
        <v/>
      </c>
      <c r="AJ195" s="62" t="str">
        <f t="shared" si="171"/>
        <v/>
      </c>
      <c r="AK195" s="73" t="str">
        <f t="shared" si="160"/>
        <v/>
      </c>
      <c r="AL195" s="61" t="str">
        <f t="shared" si="161"/>
        <v/>
      </c>
      <c r="AM195" s="63" t="str">
        <f t="shared" si="172"/>
        <v/>
      </c>
      <c r="AN195" s="73" t="str">
        <f t="shared" si="173"/>
        <v/>
      </c>
      <c r="AO195" s="61">
        <f t="shared" si="162"/>
        <v>0</v>
      </c>
      <c r="AP195" s="62" t="str">
        <f t="shared" si="174"/>
        <v/>
      </c>
      <c r="AQ195" s="61" t="str">
        <f t="shared" si="175"/>
        <v/>
      </c>
      <c r="AR195" s="59" t="str">
        <f t="shared" si="176"/>
        <v/>
      </c>
      <c r="AS195" s="72" t="str">
        <f t="shared" si="177"/>
        <v/>
      </c>
      <c r="AT195" s="74" t="str">
        <f t="shared" si="178"/>
        <v/>
      </c>
      <c r="AU195" s="74" t="str">
        <f t="shared" si="179"/>
        <v/>
      </c>
      <c r="AV195" s="74" t="str">
        <f t="shared" si="163"/>
        <v/>
      </c>
      <c r="AW195" s="74" t="str">
        <f t="shared" si="180"/>
        <v/>
      </c>
      <c r="AX195" s="74" t="str">
        <f t="shared" si="181"/>
        <v/>
      </c>
      <c r="AY195" s="85" t="str">
        <f t="shared" si="182"/>
        <v/>
      </c>
      <c r="BE195" s="65"/>
    </row>
    <row r="196" spans="2:57" x14ac:dyDescent="0.25">
      <c r="B196" s="68">
        <f t="shared" ref="B196:D196" si="247">B195</f>
        <v>500000</v>
      </c>
      <c r="C196" s="68">
        <f t="shared" si="247"/>
        <v>40000</v>
      </c>
      <c r="D196" s="68">
        <f t="shared" si="247"/>
        <v>100000</v>
      </c>
      <c r="E196" s="68"/>
      <c r="F196" s="68">
        <f t="shared" si="191"/>
        <v>0</v>
      </c>
      <c r="G196" s="68">
        <f t="shared" si="165"/>
        <v>0</v>
      </c>
      <c r="H196" s="68" t="str">
        <f t="shared" si="148"/>
        <v/>
      </c>
      <c r="I196" s="68"/>
      <c r="J196" s="68">
        <f t="shared" si="149"/>
        <v>100000</v>
      </c>
      <c r="K196" s="69">
        <f t="shared" si="150"/>
        <v>20000</v>
      </c>
      <c r="L196" s="68">
        <f t="shared" si="166"/>
        <v>580000</v>
      </c>
      <c r="M196" s="68"/>
      <c r="N196" s="68">
        <f t="shared" si="151"/>
        <v>48000</v>
      </c>
      <c r="O196" s="68">
        <f t="shared" si="152"/>
        <v>0</v>
      </c>
      <c r="P196" s="69">
        <f t="shared" si="192"/>
        <v>0</v>
      </c>
      <c r="Q196" s="7">
        <f t="shared" si="193"/>
        <v>0</v>
      </c>
      <c r="R196" s="7">
        <f t="shared" si="153"/>
        <v>0</v>
      </c>
      <c r="S196" s="7">
        <f t="shared" si="154"/>
        <v>0.2</v>
      </c>
      <c r="T196" s="68"/>
      <c r="U196" s="68">
        <f t="shared" si="155"/>
        <v>0</v>
      </c>
      <c r="V196" s="68">
        <f t="shared" si="194"/>
        <v>0</v>
      </c>
      <c r="W196" s="68"/>
      <c r="X196" s="68">
        <f t="shared" si="156"/>
        <v>0</v>
      </c>
      <c r="Y196" s="69">
        <f t="shared" si="195"/>
        <v>0</v>
      </c>
      <c r="Z196" s="7">
        <f t="shared" si="157"/>
        <v>0</v>
      </c>
      <c r="AA196" s="7">
        <f t="shared" si="196"/>
        <v>0</v>
      </c>
      <c r="AB196" s="68"/>
      <c r="AC196" s="71" t="str">
        <f t="shared" si="167"/>
        <v/>
      </c>
      <c r="AD196" s="68" t="str">
        <f t="shared" si="168"/>
        <v/>
      </c>
      <c r="AE196" s="68"/>
      <c r="AF196" s="72" t="str">
        <f t="shared" si="158"/>
        <v/>
      </c>
      <c r="AG196" s="59" t="str">
        <f t="shared" si="169"/>
        <v/>
      </c>
      <c r="AH196" s="73" t="str">
        <f t="shared" si="170"/>
        <v/>
      </c>
      <c r="AI196" s="61" t="str">
        <f t="shared" si="159"/>
        <v/>
      </c>
      <c r="AJ196" s="62" t="str">
        <f t="shared" si="171"/>
        <v/>
      </c>
      <c r="AK196" s="73" t="str">
        <f t="shared" si="160"/>
        <v/>
      </c>
      <c r="AL196" s="61" t="str">
        <f t="shared" si="161"/>
        <v/>
      </c>
      <c r="AM196" s="63" t="str">
        <f t="shared" si="172"/>
        <v/>
      </c>
      <c r="AN196" s="73" t="str">
        <f t="shared" si="173"/>
        <v/>
      </c>
      <c r="AO196" s="61">
        <f t="shared" si="162"/>
        <v>0</v>
      </c>
      <c r="AP196" s="62" t="str">
        <f t="shared" si="174"/>
        <v/>
      </c>
      <c r="AQ196" s="61" t="str">
        <f t="shared" si="175"/>
        <v/>
      </c>
      <c r="AR196" s="59" t="str">
        <f t="shared" si="176"/>
        <v/>
      </c>
      <c r="AS196" s="72" t="str">
        <f t="shared" si="177"/>
        <v/>
      </c>
      <c r="AT196" s="74" t="str">
        <f t="shared" si="178"/>
        <v/>
      </c>
      <c r="AU196" s="74" t="str">
        <f t="shared" si="179"/>
        <v/>
      </c>
      <c r="AV196" s="74" t="str">
        <f t="shared" si="163"/>
        <v/>
      </c>
      <c r="AW196" s="74" t="str">
        <f t="shared" si="180"/>
        <v/>
      </c>
      <c r="AX196" s="74" t="str">
        <f t="shared" si="181"/>
        <v/>
      </c>
      <c r="AY196" s="85" t="str">
        <f t="shared" si="182"/>
        <v/>
      </c>
      <c r="BE196" s="65"/>
    </row>
    <row r="197" spans="2:57" x14ac:dyDescent="0.25">
      <c r="B197" s="68">
        <f t="shared" ref="B197:D197" si="248">B196</f>
        <v>500000</v>
      </c>
      <c r="C197" s="68">
        <f t="shared" si="248"/>
        <v>40000</v>
      </c>
      <c r="D197" s="68">
        <f t="shared" si="248"/>
        <v>100000</v>
      </c>
      <c r="E197" s="68"/>
      <c r="F197" s="68">
        <f t="shared" si="191"/>
        <v>0</v>
      </c>
      <c r="G197" s="68">
        <f t="shared" si="165"/>
        <v>0</v>
      </c>
      <c r="H197" s="68" t="str">
        <f t="shared" si="148"/>
        <v/>
      </c>
      <c r="I197" s="68"/>
      <c r="J197" s="68">
        <f t="shared" si="149"/>
        <v>100000</v>
      </c>
      <c r="K197" s="69">
        <f t="shared" si="150"/>
        <v>20000</v>
      </c>
      <c r="L197" s="68">
        <f t="shared" si="166"/>
        <v>580000</v>
      </c>
      <c r="M197" s="68"/>
      <c r="N197" s="68">
        <f t="shared" si="151"/>
        <v>48000</v>
      </c>
      <c r="O197" s="68">
        <f t="shared" si="152"/>
        <v>0</v>
      </c>
      <c r="P197" s="69">
        <f t="shared" si="192"/>
        <v>0</v>
      </c>
      <c r="Q197" s="7">
        <f t="shared" si="193"/>
        <v>0</v>
      </c>
      <c r="R197" s="7">
        <f t="shared" si="153"/>
        <v>0</v>
      </c>
      <c r="S197" s="7">
        <f t="shared" si="154"/>
        <v>0.2</v>
      </c>
      <c r="T197" s="68"/>
      <c r="U197" s="68">
        <f t="shared" si="155"/>
        <v>0</v>
      </c>
      <c r="V197" s="68">
        <f t="shared" si="194"/>
        <v>0</v>
      </c>
      <c r="W197" s="68"/>
      <c r="X197" s="68">
        <f t="shared" si="156"/>
        <v>0</v>
      </c>
      <c r="Y197" s="69">
        <f t="shared" si="195"/>
        <v>0</v>
      </c>
      <c r="Z197" s="7">
        <f t="shared" si="157"/>
        <v>0</v>
      </c>
      <c r="AA197" s="7">
        <f t="shared" si="196"/>
        <v>0</v>
      </c>
      <c r="AB197" s="68"/>
      <c r="AC197" s="71" t="str">
        <f t="shared" si="167"/>
        <v/>
      </c>
      <c r="AD197" s="68" t="str">
        <f t="shared" si="168"/>
        <v/>
      </c>
      <c r="AE197" s="68"/>
      <c r="AF197" s="72" t="str">
        <f t="shared" si="158"/>
        <v/>
      </c>
      <c r="AG197" s="59" t="str">
        <f t="shared" si="169"/>
        <v/>
      </c>
      <c r="AH197" s="73" t="str">
        <f t="shared" si="170"/>
        <v/>
      </c>
      <c r="AI197" s="61" t="str">
        <f t="shared" si="159"/>
        <v/>
      </c>
      <c r="AJ197" s="62" t="str">
        <f t="shared" si="171"/>
        <v/>
      </c>
      <c r="AK197" s="73" t="str">
        <f t="shared" si="160"/>
        <v/>
      </c>
      <c r="AL197" s="61" t="str">
        <f t="shared" si="161"/>
        <v/>
      </c>
      <c r="AM197" s="63" t="str">
        <f t="shared" si="172"/>
        <v/>
      </c>
      <c r="AN197" s="73" t="str">
        <f t="shared" si="173"/>
        <v/>
      </c>
      <c r="AO197" s="61">
        <f t="shared" si="162"/>
        <v>0</v>
      </c>
      <c r="AP197" s="62" t="str">
        <f t="shared" si="174"/>
        <v/>
      </c>
      <c r="AQ197" s="61" t="str">
        <f t="shared" si="175"/>
        <v/>
      </c>
      <c r="AR197" s="59" t="str">
        <f t="shared" si="176"/>
        <v/>
      </c>
      <c r="AS197" s="72" t="str">
        <f t="shared" si="177"/>
        <v/>
      </c>
      <c r="AT197" s="74" t="str">
        <f t="shared" si="178"/>
        <v/>
      </c>
      <c r="AU197" s="74" t="str">
        <f t="shared" si="179"/>
        <v/>
      </c>
      <c r="AV197" s="74" t="str">
        <f t="shared" si="163"/>
        <v/>
      </c>
      <c r="AW197" s="74" t="str">
        <f t="shared" si="180"/>
        <v/>
      </c>
      <c r="AX197" s="74" t="str">
        <f t="shared" si="181"/>
        <v/>
      </c>
      <c r="AY197" s="85" t="str">
        <f t="shared" si="182"/>
        <v/>
      </c>
      <c r="BE197" s="65"/>
    </row>
    <row r="198" spans="2:57" x14ac:dyDescent="0.25">
      <c r="B198" s="68">
        <f t="shared" ref="B198:D198" si="249">B197</f>
        <v>500000</v>
      </c>
      <c r="C198" s="68">
        <f t="shared" si="249"/>
        <v>40000</v>
      </c>
      <c r="D198" s="68">
        <f t="shared" si="249"/>
        <v>100000</v>
      </c>
      <c r="E198" s="68"/>
      <c r="F198" s="68">
        <f t="shared" si="191"/>
        <v>0</v>
      </c>
      <c r="G198" s="68">
        <f t="shared" si="165"/>
        <v>0</v>
      </c>
      <c r="H198" s="68" t="str">
        <f t="shared" si="148"/>
        <v/>
      </c>
      <c r="I198" s="68"/>
      <c r="J198" s="68">
        <f t="shared" si="149"/>
        <v>100000</v>
      </c>
      <c r="K198" s="69">
        <f t="shared" si="150"/>
        <v>20000</v>
      </c>
      <c r="L198" s="68">
        <f t="shared" si="166"/>
        <v>580000</v>
      </c>
      <c r="M198" s="68"/>
      <c r="N198" s="68">
        <f t="shared" si="151"/>
        <v>48000</v>
      </c>
      <c r="O198" s="68">
        <f t="shared" si="152"/>
        <v>0</v>
      </c>
      <c r="P198" s="69">
        <f t="shared" si="192"/>
        <v>0</v>
      </c>
      <c r="Q198" s="7">
        <f t="shared" si="193"/>
        <v>0</v>
      </c>
      <c r="R198" s="7">
        <f t="shared" si="153"/>
        <v>0</v>
      </c>
      <c r="S198" s="7">
        <f t="shared" si="154"/>
        <v>0.2</v>
      </c>
      <c r="T198" s="68"/>
      <c r="U198" s="68">
        <f t="shared" si="155"/>
        <v>0</v>
      </c>
      <c r="V198" s="68">
        <f t="shared" si="194"/>
        <v>0</v>
      </c>
      <c r="W198" s="68"/>
      <c r="X198" s="68">
        <f t="shared" si="156"/>
        <v>0</v>
      </c>
      <c r="Y198" s="69">
        <f t="shared" si="195"/>
        <v>0</v>
      </c>
      <c r="Z198" s="7">
        <f t="shared" si="157"/>
        <v>0</v>
      </c>
      <c r="AA198" s="7">
        <f t="shared" si="196"/>
        <v>0</v>
      </c>
      <c r="AB198" s="68"/>
      <c r="AC198" s="71" t="str">
        <f t="shared" si="167"/>
        <v/>
      </c>
      <c r="AD198" s="68" t="str">
        <f t="shared" si="168"/>
        <v/>
      </c>
      <c r="AE198" s="68"/>
      <c r="AF198" s="72" t="str">
        <f t="shared" si="158"/>
        <v/>
      </c>
      <c r="AG198" s="59" t="str">
        <f t="shared" si="169"/>
        <v/>
      </c>
      <c r="AH198" s="73" t="str">
        <f t="shared" si="170"/>
        <v/>
      </c>
      <c r="AI198" s="61" t="str">
        <f t="shared" si="159"/>
        <v/>
      </c>
      <c r="AJ198" s="62" t="str">
        <f t="shared" si="171"/>
        <v/>
      </c>
      <c r="AK198" s="73" t="str">
        <f t="shared" si="160"/>
        <v/>
      </c>
      <c r="AL198" s="61" t="str">
        <f t="shared" si="161"/>
        <v/>
      </c>
      <c r="AM198" s="63" t="str">
        <f t="shared" si="172"/>
        <v/>
      </c>
      <c r="AN198" s="73" t="str">
        <f t="shared" si="173"/>
        <v/>
      </c>
      <c r="AO198" s="61">
        <f t="shared" si="162"/>
        <v>0</v>
      </c>
      <c r="AP198" s="62" t="str">
        <f t="shared" si="174"/>
        <v/>
      </c>
      <c r="AQ198" s="61" t="str">
        <f t="shared" si="175"/>
        <v/>
      </c>
      <c r="AR198" s="59" t="str">
        <f t="shared" si="176"/>
        <v/>
      </c>
      <c r="AS198" s="72" t="str">
        <f t="shared" si="177"/>
        <v/>
      </c>
      <c r="AT198" s="74" t="str">
        <f t="shared" si="178"/>
        <v/>
      </c>
      <c r="AU198" s="74" t="str">
        <f t="shared" si="179"/>
        <v/>
      </c>
      <c r="AV198" s="74" t="str">
        <f t="shared" si="163"/>
        <v/>
      </c>
      <c r="AW198" s="74" t="str">
        <f t="shared" si="180"/>
        <v/>
      </c>
      <c r="AX198" s="74" t="str">
        <f t="shared" si="181"/>
        <v/>
      </c>
      <c r="AY198" s="85" t="str">
        <f t="shared" si="182"/>
        <v/>
      </c>
      <c r="BE198" s="65"/>
    </row>
    <row r="199" spans="2:57" x14ac:dyDescent="0.25">
      <c r="B199" s="68">
        <f t="shared" ref="B199:D199" si="250">B198</f>
        <v>500000</v>
      </c>
      <c r="C199" s="68">
        <f t="shared" si="250"/>
        <v>40000</v>
      </c>
      <c r="D199" s="68">
        <f t="shared" si="250"/>
        <v>100000</v>
      </c>
      <c r="E199" s="68"/>
      <c r="F199" s="68">
        <f t="shared" si="191"/>
        <v>0</v>
      </c>
      <c r="G199" s="68">
        <f t="shared" si="165"/>
        <v>0</v>
      </c>
      <c r="H199" s="68" t="str">
        <f t="shared" si="148"/>
        <v/>
      </c>
      <c r="I199" s="68"/>
      <c r="J199" s="68">
        <f t="shared" si="149"/>
        <v>100000</v>
      </c>
      <c r="K199" s="69">
        <f t="shared" si="150"/>
        <v>20000</v>
      </c>
      <c r="L199" s="68">
        <f t="shared" si="166"/>
        <v>580000</v>
      </c>
      <c r="M199" s="68"/>
      <c r="N199" s="68">
        <f t="shared" si="151"/>
        <v>48000</v>
      </c>
      <c r="O199" s="68">
        <f t="shared" si="152"/>
        <v>0</v>
      </c>
      <c r="P199" s="69">
        <f t="shared" si="192"/>
        <v>0</v>
      </c>
      <c r="Q199" s="7">
        <f t="shared" si="193"/>
        <v>0</v>
      </c>
      <c r="R199" s="7">
        <f t="shared" si="153"/>
        <v>0</v>
      </c>
      <c r="S199" s="7">
        <f t="shared" si="154"/>
        <v>0.2</v>
      </c>
      <c r="T199" s="68"/>
      <c r="U199" s="68">
        <f t="shared" si="155"/>
        <v>0</v>
      </c>
      <c r="V199" s="68">
        <f t="shared" si="194"/>
        <v>0</v>
      </c>
      <c r="W199" s="68"/>
      <c r="X199" s="68">
        <f t="shared" si="156"/>
        <v>0</v>
      </c>
      <c r="Y199" s="69">
        <f t="shared" si="195"/>
        <v>0</v>
      </c>
      <c r="Z199" s="7">
        <f t="shared" si="157"/>
        <v>0</v>
      </c>
      <c r="AA199" s="7">
        <f t="shared" si="196"/>
        <v>0</v>
      </c>
      <c r="AB199" s="68"/>
      <c r="AC199" s="71" t="str">
        <f t="shared" si="167"/>
        <v/>
      </c>
      <c r="AD199" s="68" t="str">
        <f t="shared" si="168"/>
        <v/>
      </c>
      <c r="AE199" s="68"/>
      <c r="AF199" s="72" t="str">
        <f t="shared" si="158"/>
        <v/>
      </c>
      <c r="AG199" s="59" t="str">
        <f t="shared" si="169"/>
        <v/>
      </c>
      <c r="AH199" s="73" t="str">
        <f t="shared" si="170"/>
        <v/>
      </c>
      <c r="AI199" s="61" t="str">
        <f t="shared" si="159"/>
        <v/>
      </c>
      <c r="AJ199" s="62" t="str">
        <f t="shared" si="171"/>
        <v/>
      </c>
      <c r="AK199" s="73" t="str">
        <f t="shared" si="160"/>
        <v/>
      </c>
      <c r="AL199" s="61" t="str">
        <f t="shared" si="161"/>
        <v/>
      </c>
      <c r="AM199" s="63" t="str">
        <f t="shared" si="172"/>
        <v/>
      </c>
      <c r="AN199" s="73" t="str">
        <f t="shared" si="173"/>
        <v/>
      </c>
      <c r="AO199" s="61">
        <f t="shared" si="162"/>
        <v>0</v>
      </c>
      <c r="AP199" s="62" t="str">
        <f t="shared" si="174"/>
        <v/>
      </c>
      <c r="AQ199" s="61" t="str">
        <f t="shared" si="175"/>
        <v/>
      </c>
      <c r="AR199" s="59" t="str">
        <f t="shared" si="176"/>
        <v/>
      </c>
      <c r="AS199" s="72" t="str">
        <f t="shared" si="177"/>
        <v/>
      </c>
      <c r="AT199" s="74" t="str">
        <f t="shared" si="178"/>
        <v/>
      </c>
      <c r="AU199" s="74" t="str">
        <f t="shared" si="179"/>
        <v/>
      </c>
      <c r="AV199" s="74" t="str">
        <f t="shared" si="163"/>
        <v/>
      </c>
      <c r="AW199" s="74" t="str">
        <f t="shared" si="180"/>
        <v/>
      </c>
      <c r="AX199" s="74" t="str">
        <f t="shared" si="181"/>
        <v/>
      </c>
      <c r="AY199" s="85" t="str">
        <f t="shared" si="182"/>
        <v/>
      </c>
      <c r="BE199" s="65"/>
    </row>
    <row r="200" spans="2:57" x14ac:dyDescent="0.25">
      <c r="B200" s="68">
        <f t="shared" ref="B200:D200" si="251">B199</f>
        <v>500000</v>
      </c>
      <c r="C200" s="68">
        <f t="shared" si="251"/>
        <v>40000</v>
      </c>
      <c r="D200" s="68">
        <f t="shared" si="251"/>
        <v>100000</v>
      </c>
      <c r="E200" s="68"/>
      <c r="F200" s="68">
        <f t="shared" si="191"/>
        <v>0</v>
      </c>
      <c r="G200" s="68">
        <f t="shared" si="165"/>
        <v>0</v>
      </c>
      <c r="H200" s="68" t="str">
        <f t="shared" si="148"/>
        <v/>
      </c>
      <c r="I200" s="68"/>
      <c r="J200" s="68">
        <f t="shared" si="149"/>
        <v>100000</v>
      </c>
      <c r="K200" s="69">
        <f t="shared" si="150"/>
        <v>20000</v>
      </c>
      <c r="L200" s="68">
        <f t="shared" si="166"/>
        <v>580000</v>
      </c>
      <c r="M200" s="68"/>
      <c r="N200" s="68">
        <f t="shared" si="151"/>
        <v>48000</v>
      </c>
      <c r="O200" s="68">
        <f t="shared" si="152"/>
        <v>0</v>
      </c>
      <c r="P200" s="69">
        <f t="shared" si="192"/>
        <v>0</v>
      </c>
      <c r="Q200" s="7">
        <f t="shared" si="193"/>
        <v>0</v>
      </c>
      <c r="R200" s="7">
        <f t="shared" si="153"/>
        <v>0</v>
      </c>
      <c r="S200" s="7">
        <f t="shared" si="154"/>
        <v>0.2</v>
      </c>
      <c r="T200" s="68"/>
      <c r="U200" s="68">
        <f t="shared" si="155"/>
        <v>0</v>
      </c>
      <c r="V200" s="68">
        <f t="shared" si="194"/>
        <v>0</v>
      </c>
      <c r="W200" s="68"/>
      <c r="X200" s="68">
        <f t="shared" si="156"/>
        <v>0</v>
      </c>
      <c r="Y200" s="69">
        <f t="shared" si="195"/>
        <v>0</v>
      </c>
      <c r="Z200" s="7">
        <f t="shared" si="157"/>
        <v>0</v>
      </c>
      <c r="AA200" s="7">
        <f t="shared" si="196"/>
        <v>0</v>
      </c>
      <c r="AB200" s="68"/>
      <c r="AC200" s="71" t="str">
        <f t="shared" si="167"/>
        <v/>
      </c>
      <c r="AD200" s="68" t="str">
        <f t="shared" si="168"/>
        <v/>
      </c>
      <c r="AE200" s="68"/>
      <c r="AF200" s="72" t="str">
        <f t="shared" si="158"/>
        <v/>
      </c>
      <c r="AG200" s="59" t="str">
        <f t="shared" si="169"/>
        <v/>
      </c>
      <c r="AH200" s="73" t="str">
        <f t="shared" si="170"/>
        <v/>
      </c>
      <c r="AI200" s="61" t="str">
        <f t="shared" si="159"/>
        <v/>
      </c>
      <c r="AJ200" s="62" t="str">
        <f t="shared" si="171"/>
        <v/>
      </c>
      <c r="AK200" s="73" t="str">
        <f t="shared" si="160"/>
        <v/>
      </c>
      <c r="AL200" s="61" t="str">
        <f t="shared" si="161"/>
        <v/>
      </c>
      <c r="AM200" s="63" t="str">
        <f t="shared" si="172"/>
        <v/>
      </c>
      <c r="AN200" s="73" t="str">
        <f t="shared" si="173"/>
        <v/>
      </c>
      <c r="AO200" s="61">
        <f t="shared" si="162"/>
        <v>0</v>
      </c>
      <c r="AP200" s="62" t="str">
        <f t="shared" si="174"/>
        <v/>
      </c>
      <c r="AQ200" s="61" t="str">
        <f t="shared" si="175"/>
        <v/>
      </c>
      <c r="AR200" s="59" t="str">
        <f t="shared" si="176"/>
        <v/>
      </c>
      <c r="AS200" s="72" t="str">
        <f t="shared" si="177"/>
        <v/>
      </c>
      <c r="AT200" s="74" t="str">
        <f t="shared" si="178"/>
        <v/>
      </c>
      <c r="AU200" s="74" t="str">
        <f t="shared" si="179"/>
        <v/>
      </c>
      <c r="AV200" s="74" t="str">
        <f t="shared" si="163"/>
        <v/>
      </c>
      <c r="AW200" s="74" t="str">
        <f t="shared" si="180"/>
        <v/>
      </c>
      <c r="AX200" s="74" t="str">
        <f t="shared" si="181"/>
        <v/>
      </c>
      <c r="AY200" s="85" t="str">
        <f t="shared" si="182"/>
        <v/>
      </c>
      <c r="BE200" s="65"/>
    </row>
    <row r="201" spans="2:57" x14ac:dyDescent="0.25">
      <c r="B201" s="68">
        <f t="shared" ref="B201:D201" si="252">B200</f>
        <v>500000</v>
      </c>
      <c r="C201" s="68">
        <f t="shared" si="252"/>
        <v>40000</v>
      </c>
      <c r="D201" s="68">
        <f t="shared" si="252"/>
        <v>100000</v>
      </c>
      <c r="E201" s="68"/>
      <c r="F201" s="68">
        <f t="shared" si="191"/>
        <v>0</v>
      </c>
      <c r="G201" s="68">
        <f t="shared" si="165"/>
        <v>0</v>
      </c>
      <c r="H201" s="68" t="str">
        <f t="shared" ref="H201:H244" si="253">IF(F201+G201=0,"","laske")</f>
        <v/>
      </c>
      <c r="I201" s="68"/>
      <c r="J201" s="68">
        <f t="shared" ref="J201:J244" si="254">D201-F201</f>
        <v>100000</v>
      </c>
      <c r="K201" s="69">
        <f t="shared" ref="K201:K264" si="255">IF(ISBLANK($L$4),IF(J201&gt;0,J201*yhteisövero_pros,0),J201*yhteisövero_pros)</f>
        <v>20000</v>
      </c>
      <c r="L201" s="68">
        <f t="shared" si="166"/>
        <v>580000</v>
      </c>
      <c r="M201" s="68"/>
      <c r="N201" s="68">
        <f t="shared" ref="N201:N264" si="256">IF(B201+J201 &gt; 0,(B201+J201)*Pääomatulo_osinko_max,0)</f>
        <v>48000</v>
      </c>
      <c r="O201" s="68">
        <f t="shared" ref="O201:O244" si="257">IF(N201&gt;G201,G201,N201)</f>
        <v>0</v>
      </c>
      <c r="P201" s="69">
        <f t="shared" si="192"/>
        <v>0</v>
      </c>
      <c r="Q201" s="7">
        <f t="shared" si="193"/>
        <v>0</v>
      </c>
      <c r="R201" s="7">
        <f t="shared" ref="R201:R264" si="258">VLOOKUP(O201,tulos_pot_osinko,16)</f>
        <v>0</v>
      </c>
      <c r="S201" s="7">
        <f t="shared" ref="S201:S264" si="259">VLOOKUP(O201,tulos_pot_osinko,18)</f>
        <v>0.2</v>
      </c>
      <c r="T201" s="68"/>
      <c r="U201" s="68">
        <f t="shared" ref="U201:U244" si="260">-O201+G201</f>
        <v>0</v>
      </c>
      <c r="V201" s="68">
        <f t="shared" si="194"/>
        <v>0</v>
      </c>
      <c r="W201" s="68"/>
      <c r="X201" s="68">
        <f t="shared" ref="X201:X244" si="261">+F201+V201</f>
        <v>0</v>
      </c>
      <c r="Y201" s="69">
        <f t="shared" si="195"/>
        <v>0</v>
      </c>
      <c r="Z201" s="7">
        <f t="shared" ref="Z201:Z244" si="262">IF(F201+U201 &gt; 0,Y201/(F201+U201),0)</f>
        <v>0</v>
      </c>
      <c r="AA201" s="7">
        <f t="shared" si="196"/>
        <v>0</v>
      </c>
      <c r="AB201" s="68"/>
      <c r="AC201" s="71" t="str">
        <f t="shared" si="167"/>
        <v/>
      </c>
      <c r="AD201" s="68" t="str">
        <f t="shared" si="168"/>
        <v/>
      </c>
      <c r="AE201" s="68"/>
      <c r="AF201" s="72" t="str">
        <f t="shared" ref="AF201:AF244" si="263">IF(H201="laske",(F201+O201+U201)-(+P201+Y201),"")</f>
        <v/>
      </c>
      <c r="AG201" s="59" t="str">
        <f t="shared" si="169"/>
        <v/>
      </c>
      <c r="AH201" s="73" t="str">
        <f t="shared" si="170"/>
        <v/>
      </c>
      <c r="AI201" s="61" t="str">
        <f t="shared" ref="AI201:AI264" si="264">IF(H201="laske",((1-yhteisövero_pros)*Q201+yhteisövero_pros),"")</f>
        <v/>
      </c>
      <c r="AJ201" s="62" t="str">
        <f t="shared" si="171"/>
        <v/>
      </c>
      <c r="AK201" s="73" t="str">
        <f t="shared" ref="AK201:AK264" si="265">IF(H201="laske",VLOOKUP(F201,tulos_ansiotulovero,3,1),"")</f>
        <v/>
      </c>
      <c r="AL201" s="61" t="str">
        <f t="shared" ref="AL201:AL264" si="266">IF(H201="laske",VLOOKUP(F201,tulos_ansiotulovero,7,1),"")</f>
        <v/>
      </c>
      <c r="AM201" s="63" t="str">
        <f t="shared" si="172"/>
        <v/>
      </c>
      <c r="AN201" s="73" t="str">
        <f t="shared" si="173"/>
        <v/>
      </c>
      <c r="AO201" s="61">
        <f t="shared" ref="AO201:AO264" si="267">IF(U201&gt;0,IF(H201="laske",((1-yhteisövero_pros)*AN201/U201+yhteisövero_pros),""),0)</f>
        <v>0</v>
      </c>
      <c r="AP201" s="62" t="str">
        <f t="shared" si="174"/>
        <v/>
      </c>
      <c r="AQ201" s="61" t="str">
        <f t="shared" si="175"/>
        <v/>
      </c>
      <c r="AR201" s="59" t="str">
        <f t="shared" si="176"/>
        <v/>
      </c>
      <c r="AS201" s="72" t="str">
        <f t="shared" si="177"/>
        <v/>
      </c>
      <c r="AT201" s="74" t="str">
        <f t="shared" si="178"/>
        <v/>
      </c>
      <c r="AU201" s="74" t="str">
        <f t="shared" si="179"/>
        <v/>
      </c>
      <c r="AV201" s="74" t="str">
        <f t="shared" ref="AV201:AV244" si="268">IF(H201="laske",+B201+AS201,"")</f>
        <v/>
      </c>
      <c r="AW201" s="74" t="str">
        <f t="shared" si="180"/>
        <v/>
      </c>
      <c r="AX201" s="74" t="str">
        <f t="shared" si="181"/>
        <v/>
      </c>
      <c r="AY201" s="85" t="str">
        <f t="shared" si="182"/>
        <v/>
      </c>
      <c r="BE201" s="65"/>
    </row>
    <row r="202" spans="2:57" x14ac:dyDescent="0.25">
      <c r="B202" s="68">
        <f t="shared" ref="B202:D202" si="269">B201</f>
        <v>500000</v>
      </c>
      <c r="C202" s="68">
        <f t="shared" si="269"/>
        <v>40000</v>
      </c>
      <c r="D202" s="68">
        <f t="shared" si="269"/>
        <v>100000</v>
      </c>
      <c r="E202" s="68"/>
      <c r="F202" s="68">
        <f t="shared" si="191"/>
        <v>0</v>
      </c>
      <c r="G202" s="68">
        <f t="shared" ref="G202:G244" si="270">IF(F202&gt;0,IF(C202-F202&lt;L202,C202-F202,L202),0)</f>
        <v>0</v>
      </c>
      <c r="H202" s="68" t="str">
        <f t="shared" si="253"/>
        <v/>
      </c>
      <c r="I202" s="68"/>
      <c r="J202" s="68">
        <f t="shared" si="254"/>
        <v>100000</v>
      </c>
      <c r="K202" s="69">
        <f t="shared" si="255"/>
        <v>20000</v>
      </c>
      <c r="L202" s="68">
        <f t="shared" ref="L202:L244" si="271">+B202+J202-K202</f>
        <v>580000</v>
      </c>
      <c r="M202" s="68"/>
      <c r="N202" s="68">
        <f t="shared" si="256"/>
        <v>48000</v>
      </c>
      <c r="O202" s="68">
        <f t="shared" si="257"/>
        <v>0</v>
      </c>
      <c r="P202" s="69">
        <f t="shared" si="192"/>
        <v>0</v>
      </c>
      <c r="Q202" s="7">
        <f t="shared" si="193"/>
        <v>0</v>
      </c>
      <c r="R202" s="7">
        <f t="shared" si="258"/>
        <v>0</v>
      </c>
      <c r="S202" s="7">
        <f t="shared" si="259"/>
        <v>0.2</v>
      </c>
      <c r="T202" s="68"/>
      <c r="U202" s="68">
        <f t="shared" si="260"/>
        <v>0</v>
      </c>
      <c r="V202" s="68">
        <f t="shared" si="194"/>
        <v>0</v>
      </c>
      <c r="W202" s="68"/>
      <c r="X202" s="68">
        <f t="shared" si="261"/>
        <v>0</v>
      </c>
      <c r="Y202" s="69">
        <f t="shared" si="195"/>
        <v>0</v>
      </c>
      <c r="Z202" s="7">
        <f t="shared" si="262"/>
        <v>0</v>
      </c>
      <c r="AA202" s="7">
        <f t="shared" si="196"/>
        <v>0</v>
      </c>
      <c r="AB202" s="68"/>
      <c r="AC202" s="71" t="str">
        <f t="shared" ref="AC202:AC244" si="272">IF(H202="laske",+K202+P202+Y202,"")</f>
        <v/>
      </c>
      <c r="AD202" s="68" t="str">
        <f t="shared" ref="AD202:AD244" si="273">IF(H202="laske",-MIN($AC$9:$AC$94)+AC202,"")</f>
        <v/>
      </c>
      <c r="AE202" s="68"/>
      <c r="AF202" s="72" t="str">
        <f t="shared" si="263"/>
        <v/>
      </c>
      <c r="AG202" s="59" t="str">
        <f t="shared" ref="AG202:AG244" si="274">IF(H202="laske",(P202+Y202)/(F202+G202),"")</f>
        <v/>
      </c>
      <c r="AH202" s="73" t="str">
        <f t="shared" ref="AH202:AH265" si="275">IF(H202="laske",P202,"")</f>
        <v/>
      </c>
      <c r="AI202" s="61" t="str">
        <f t="shared" si="264"/>
        <v/>
      </c>
      <c r="AJ202" s="62" t="str">
        <f t="shared" ref="AJ202:AJ265" si="276">IF(H202="laske",O202/(F202+G202),"")</f>
        <v/>
      </c>
      <c r="AK202" s="73" t="str">
        <f t="shared" si="265"/>
        <v/>
      </c>
      <c r="AL202" s="61" t="str">
        <f t="shared" si="266"/>
        <v/>
      </c>
      <c r="AM202" s="63" t="str">
        <f t="shared" ref="AM202:AM265" si="277">IF(H202="laske",F202/(F202+G202),"")</f>
        <v/>
      </c>
      <c r="AN202" s="73" t="str">
        <f t="shared" ref="AN202:AN265" si="278">IF(H202="laske",Y202-AK202,"")</f>
        <v/>
      </c>
      <c r="AO202" s="61">
        <f t="shared" si="267"/>
        <v>0</v>
      </c>
      <c r="AP202" s="62" t="str">
        <f t="shared" ref="AP202:AP265" si="279">IF(H202="laske",U202/(F202+G202),"")</f>
        <v/>
      </c>
      <c r="AQ202" s="61" t="str">
        <f t="shared" ref="AQ202:AQ265" si="280">IF(H202="laske",+AJ202+AM202+AP202,"")</f>
        <v/>
      </c>
      <c r="AR202" s="59" t="str">
        <f t="shared" ref="AR202:AR265" si="281">IF(H202="laske",AI202*AJ202+AL202*AM202+AO202*AP202,"")</f>
        <v/>
      </c>
      <c r="AS202" s="72" t="str">
        <f t="shared" ref="AS202:AS244" si="282">IF(H202="laske",J202-K202-G202,"")</f>
        <v/>
      </c>
      <c r="AT202" s="74" t="str">
        <f t="shared" ref="AT202:AT244" si="283">IF(H202="laske",+AS202+AF202,"")</f>
        <v/>
      </c>
      <c r="AU202" s="74" t="str">
        <f t="shared" ref="AU202:AU244" si="284">IF(H202="laske",-MAX($AT$9:$AT$94)+AT202,"")</f>
        <v/>
      </c>
      <c r="AV202" s="74" t="str">
        <f t="shared" si="268"/>
        <v/>
      </c>
      <c r="AW202" s="74" t="str">
        <f t="shared" ref="AW202:AW244" si="285">IF(H202="laske",IF(AV202&lt;0,"! Yhtiön nettovarallisuus menisi miinukselle",""),"")</f>
        <v/>
      </c>
      <c r="AX202" s="74" t="str">
        <f t="shared" ref="AX202:AX244" si="286">IF(H202="laske",IF(C202&gt;F202+G202,"! Jaettu summa pienempi kuin tarve, yhtiön varat eivät riitä",""),"")</f>
        <v/>
      </c>
      <c r="AY202" s="85" t="str">
        <f t="shared" ref="AY202:AY244" si="287">AW202&amp;""&amp;AX202</f>
        <v/>
      </c>
      <c r="BE202" s="65"/>
    </row>
    <row r="203" spans="2:57" x14ac:dyDescent="0.25">
      <c r="B203" s="68">
        <f t="shared" ref="B203:D203" si="288">B202</f>
        <v>500000</v>
      </c>
      <c r="C203" s="68">
        <f t="shared" si="288"/>
        <v>40000</v>
      </c>
      <c r="D203" s="68">
        <f t="shared" si="288"/>
        <v>100000</v>
      </c>
      <c r="E203" s="68"/>
      <c r="F203" s="68">
        <f t="shared" si="191"/>
        <v>0</v>
      </c>
      <c r="G203" s="68">
        <f t="shared" si="270"/>
        <v>0</v>
      </c>
      <c r="H203" s="68" t="str">
        <f t="shared" si="253"/>
        <v/>
      </c>
      <c r="I203" s="68"/>
      <c r="J203" s="68">
        <f t="shared" si="254"/>
        <v>100000</v>
      </c>
      <c r="K203" s="69">
        <f t="shared" si="255"/>
        <v>20000</v>
      </c>
      <c r="L203" s="68">
        <f t="shared" si="271"/>
        <v>580000</v>
      </c>
      <c r="M203" s="68"/>
      <c r="N203" s="68">
        <f t="shared" si="256"/>
        <v>48000</v>
      </c>
      <c r="O203" s="68">
        <f t="shared" si="257"/>
        <v>0</v>
      </c>
      <c r="P203" s="69">
        <f t="shared" si="192"/>
        <v>0</v>
      </c>
      <c r="Q203" s="7">
        <f t="shared" si="193"/>
        <v>0</v>
      </c>
      <c r="R203" s="7">
        <f t="shared" si="258"/>
        <v>0</v>
      </c>
      <c r="S203" s="7">
        <f t="shared" si="259"/>
        <v>0.2</v>
      </c>
      <c r="T203" s="68"/>
      <c r="U203" s="68">
        <f t="shared" si="260"/>
        <v>0</v>
      </c>
      <c r="V203" s="68">
        <f t="shared" si="194"/>
        <v>0</v>
      </c>
      <c r="W203" s="68"/>
      <c r="X203" s="68">
        <f t="shared" si="261"/>
        <v>0</v>
      </c>
      <c r="Y203" s="69">
        <f t="shared" si="195"/>
        <v>0</v>
      </c>
      <c r="Z203" s="7">
        <f t="shared" si="262"/>
        <v>0</v>
      </c>
      <c r="AA203" s="7">
        <f t="shared" si="196"/>
        <v>0</v>
      </c>
      <c r="AB203" s="68"/>
      <c r="AC203" s="71" t="str">
        <f t="shared" si="272"/>
        <v/>
      </c>
      <c r="AD203" s="68" t="str">
        <f t="shared" si="273"/>
        <v/>
      </c>
      <c r="AE203" s="68"/>
      <c r="AF203" s="72" t="str">
        <f t="shared" si="263"/>
        <v/>
      </c>
      <c r="AG203" s="59" t="str">
        <f t="shared" si="274"/>
        <v/>
      </c>
      <c r="AH203" s="73" t="str">
        <f t="shared" si="275"/>
        <v/>
      </c>
      <c r="AI203" s="61" t="str">
        <f t="shared" si="264"/>
        <v/>
      </c>
      <c r="AJ203" s="62" t="str">
        <f t="shared" si="276"/>
        <v/>
      </c>
      <c r="AK203" s="73" t="str">
        <f t="shared" si="265"/>
        <v/>
      </c>
      <c r="AL203" s="61" t="str">
        <f t="shared" si="266"/>
        <v/>
      </c>
      <c r="AM203" s="63" t="str">
        <f t="shared" si="277"/>
        <v/>
      </c>
      <c r="AN203" s="73" t="str">
        <f t="shared" si="278"/>
        <v/>
      </c>
      <c r="AO203" s="61">
        <f t="shared" si="267"/>
        <v>0</v>
      </c>
      <c r="AP203" s="62" t="str">
        <f t="shared" si="279"/>
        <v/>
      </c>
      <c r="AQ203" s="61" t="str">
        <f t="shared" si="280"/>
        <v/>
      </c>
      <c r="AR203" s="59" t="str">
        <f t="shared" si="281"/>
        <v/>
      </c>
      <c r="AS203" s="72" t="str">
        <f t="shared" si="282"/>
        <v/>
      </c>
      <c r="AT203" s="74" t="str">
        <f t="shared" si="283"/>
        <v/>
      </c>
      <c r="AU203" s="74" t="str">
        <f t="shared" si="284"/>
        <v/>
      </c>
      <c r="AV203" s="74" t="str">
        <f t="shared" si="268"/>
        <v/>
      </c>
      <c r="AW203" s="74" t="str">
        <f t="shared" si="285"/>
        <v/>
      </c>
      <c r="AX203" s="74" t="str">
        <f t="shared" si="286"/>
        <v/>
      </c>
      <c r="AY203" s="85" t="str">
        <f t="shared" si="287"/>
        <v/>
      </c>
      <c r="BE203" s="65"/>
    </row>
    <row r="204" spans="2:57" x14ac:dyDescent="0.25">
      <c r="B204" s="68">
        <f t="shared" ref="B204:D204" si="289">B203</f>
        <v>500000</v>
      </c>
      <c r="C204" s="68">
        <f t="shared" si="289"/>
        <v>40000</v>
      </c>
      <c r="D204" s="68">
        <f t="shared" si="289"/>
        <v>100000</v>
      </c>
      <c r="E204" s="68"/>
      <c r="F204" s="68">
        <f t="shared" si="191"/>
        <v>0</v>
      </c>
      <c r="G204" s="68">
        <f t="shared" si="270"/>
        <v>0</v>
      </c>
      <c r="H204" s="68" t="str">
        <f t="shared" si="253"/>
        <v/>
      </c>
      <c r="I204" s="68"/>
      <c r="J204" s="68">
        <f t="shared" si="254"/>
        <v>100000</v>
      </c>
      <c r="K204" s="69">
        <f t="shared" si="255"/>
        <v>20000</v>
      </c>
      <c r="L204" s="68">
        <f t="shared" si="271"/>
        <v>580000</v>
      </c>
      <c r="M204" s="68"/>
      <c r="N204" s="68">
        <f t="shared" si="256"/>
        <v>48000</v>
      </c>
      <c r="O204" s="68">
        <f t="shared" si="257"/>
        <v>0</v>
      </c>
      <c r="P204" s="69">
        <f t="shared" si="192"/>
        <v>0</v>
      </c>
      <c r="Q204" s="7">
        <f t="shared" si="193"/>
        <v>0</v>
      </c>
      <c r="R204" s="7">
        <f t="shared" si="258"/>
        <v>0</v>
      </c>
      <c r="S204" s="7">
        <f t="shared" si="259"/>
        <v>0.2</v>
      </c>
      <c r="T204" s="68"/>
      <c r="U204" s="68">
        <f t="shared" si="260"/>
        <v>0</v>
      </c>
      <c r="V204" s="68">
        <f t="shared" si="194"/>
        <v>0</v>
      </c>
      <c r="W204" s="68"/>
      <c r="X204" s="68">
        <f t="shared" si="261"/>
        <v>0</v>
      </c>
      <c r="Y204" s="69">
        <f t="shared" si="195"/>
        <v>0</v>
      </c>
      <c r="Z204" s="7">
        <f t="shared" si="262"/>
        <v>0</v>
      </c>
      <c r="AA204" s="7">
        <f t="shared" si="196"/>
        <v>0</v>
      </c>
      <c r="AB204" s="68"/>
      <c r="AC204" s="71" t="str">
        <f t="shared" si="272"/>
        <v/>
      </c>
      <c r="AD204" s="68" t="str">
        <f t="shared" si="273"/>
        <v/>
      </c>
      <c r="AE204" s="68"/>
      <c r="AF204" s="72" t="str">
        <f t="shared" si="263"/>
        <v/>
      </c>
      <c r="AG204" s="59" t="str">
        <f t="shared" si="274"/>
        <v/>
      </c>
      <c r="AH204" s="73" t="str">
        <f t="shared" si="275"/>
        <v/>
      </c>
      <c r="AI204" s="61" t="str">
        <f t="shared" si="264"/>
        <v/>
      </c>
      <c r="AJ204" s="62" t="str">
        <f t="shared" si="276"/>
        <v/>
      </c>
      <c r="AK204" s="73" t="str">
        <f t="shared" si="265"/>
        <v/>
      </c>
      <c r="AL204" s="61" t="str">
        <f t="shared" si="266"/>
        <v/>
      </c>
      <c r="AM204" s="63" t="str">
        <f t="shared" si="277"/>
        <v/>
      </c>
      <c r="AN204" s="73" t="str">
        <f t="shared" si="278"/>
        <v/>
      </c>
      <c r="AO204" s="61">
        <f t="shared" si="267"/>
        <v>0</v>
      </c>
      <c r="AP204" s="62" t="str">
        <f t="shared" si="279"/>
        <v/>
      </c>
      <c r="AQ204" s="61" t="str">
        <f t="shared" si="280"/>
        <v/>
      </c>
      <c r="AR204" s="59" t="str">
        <f t="shared" si="281"/>
        <v/>
      </c>
      <c r="AS204" s="72" t="str">
        <f t="shared" si="282"/>
        <v/>
      </c>
      <c r="AT204" s="74" t="str">
        <f t="shared" si="283"/>
        <v/>
      </c>
      <c r="AU204" s="74" t="str">
        <f t="shared" si="284"/>
        <v/>
      </c>
      <c r="AV204" s="74" t="str">
        <f t="shared" si="268"/>
        <v/>
      </c>
      <c r="AW204" s="74" t="str">
        <f t="shared" si="285"/>
        <v/>
      </c>
      <c r="AX204" s="74" t="str">
        <f t="shared" si="286"/>
        <v/>
      </c>
      <c r="AY204" s="85" t="str">
        <f t="shared" si="287"/>
        <v/>
      </c>
      <c r="BE204" s="65"/>
    </row>
    <row r="205" spans="2:57" x14ac:dyDescent="0.25">
      <c r="B205" s="68">
        <f t="shared" ref="B205:D205" si="290">B204</f>
        <v>500000</v>
      </c>
      <c r="C205" s="68">
        <f t="shared" si="290"/>
        <v>40000</v>
      </c>
      <c r="D205" s="68">
        <f t="shared" si="290"/>
        <v>100000</v>
      </c>
      <c r="E205" s="68"/>
      <c r="F205" s="68">
        <f t="shared" si="191"/>
        <v>0</v>
      </c>
      <c r="G205" s="68">
        <f t="shared" si="270"/>
        <v>0</v>
      </c>
      <c r="H205" s="68" t="str">
        <f t="shared" si="253"/>
        <v/>
      </c>
      <c r="I205" s="68"/>
      <c r="J205" s="68">
        <f t="shared" si="254"/>
        <v>100000</v>
      </c>
      <c r="K205" s="69">
        <f t="shared" si="255"/>
        <v>20000</v>
      </c>
      <c r="L205" s="68">
        <f t="shared" si="271"/>
        <v>580000</v>
      </c>
      <c r="M205" s="68"/>
      <c r="N205" s="68">
        <f t="shared" si="256"/>
        <v>48000</v>
      </c>
      <c r="O205" s="68">
        <f t="shared" si="257"/>
        <v>0</v>
      </c>
      <c r="P205" s="69">
        <f t="shared" si="192"/>
        <v>0</v>
      </c>
      <c r="Q205" s="7">
        <f t="shared" si="193"/>
        <v>0</v>
      </c>
      <c r="R205" s="7">
        <f t="shared" si="258"/>
        <v>0</v>
      </c>
      <c r="S205" s="7">
        <f t="shared" si="259"/>
        <v>0.2</v>
      </c>
      <c r="T205" s="68"/>
      <c r="U205" s="68">
        <f t="shared" si="260"/>
        <v>0</v>
      </c>
      <c r="V205" s="68">
        <f t="shared" si="194"/>
        <v>0</v>
      </c>
      <c r="W205" s="68"/>
      <c r="X205" s="68">
        <f t="shared" si="261"/>
        <v>0</v>
      </c>
      <c r="Y205" s="69">
        <f t="shared" si="195"/>
        <v>0</v>
      </c>
      <c r="Z205" s="7">
        <f t="shared" si="262"/>
        <v>0</v>
      </c>
      <c r="AA205" s="7">
        <f t="shared" si="196"/>
        <v>0</v>
      </c>
      <c r="AB205" s="68"/>
      <c r="AC205" s="71" t="str">
        <f t="shared" si="272"/>
        <v/>
      </c>
      <c r="AD205" s="68" t="str">
        <f t="shared" si="273"/>
        <v/>
      </c>
      <c r="AE205" s="68"/>
      <c r="AF205" s="72" t="str">
        <f t="shared" si="263"/>
        <v/>
      </c>
      <c r="AG205" s="59" t="str">
        <f t="shared" si="274"/>
        <v/>
      </c>
      <c r="AH205" s="73" t="str">
        <f t="shared" si="275"/>
        <v/>
      </c>
      <c r="AI205" s="61" t="str">
        <f t="shared" si="264"/>
        <v/>
      </c>
      <c r="AJ205" s="62" t="str">
        <f t="shared" si="276"/>
        <v/>
      </c>
      <c r="AK205" s="73" t="str">
        <f t="shared" si="265"/>
        <v/>
      </c>
      <c r="AL205" s="61" t="str">
        <f t="shared" si="266"/>
        <v/>
      </c>
      <c r="AM205" s="63" t="str">
        <f t="shared" si="277"/>
        <v/>
      </c>
      <c r="AN205" s="73" t="str">
        <f t="shared" si="278"/>
        <v/>
      </c>
      <c r="AO205" s="61">
        <f t="shared" si="267"/>
        <v>0</v>
      </c>
      <c r="AP205" s="62" t="str">
        <f t="shared" si="279"/>
        <v/>
      </c>
      <c r="AQ205" s="61" t="str">
        <f t="shared" si="280"/>
        <v/>
      </c>
      <c r="AR205" s="59" t="str">
        <f t="shared" si="281"/>
        <v/>
      </c>
      <c r="AS205" s="72" t="str">
        <f t="shared" si="282"/>
        <v/>
      </c>
      <c r="AT205" s="74" t="str">
        <f t="shared" si="283"/>
        <v/>
      </c>
      <c r="AU205" s="74" t="str">
        <f t="shared" si="284"/>
        <v/>
      </c>
      <c r="AV205" s="74" t="str">
        <f t="shared" si="268"/>
        <v/>
      </c>
      <c r="AW205" s="74" t="str">
        <f t="shared" si="285"/>
        <v/>
      </c>
      <c r="AX205" s="74" t="str">
        <f t="shared" si="286"/>
        <v/>
      </c>
      <c r="AY205" s="85" t="str">
        <f t="shared" si="287"/>
        <v/>
      </c>
      <c r="BE205" s="65"/>
    </row>
    <row r="206" spans="2:57" x14ac:dyDescent="0.25">
      <c r="B206" s="68">
        <f t="shared" ref="B206:D206" si="291">B205</f>
        <v>500000</v>
      </c>
      <c r="C206" s="68">
        <f t="shared" si="291"/>
        <v>40000</v>
      </c>
      <c r="D206" s="68">
        <f t="shared" si="291"/>
        <v>100000</v>
      </c>
      <c r="E206" s="68"/>
      <c r="F206" s="68">
        <f t="shared" si="191"/>
        <v>0</v>
      </c>
      <c r="G206" s="68">
        <f t="shared" si="270"/>
        <v>0</v>
      </c>
      <c r="H206" s="68" t="str">
        <f t="shared" si="253"/>
        <v/>
      </c>
      <c r="I206" s="68"/>
      <c r="J206" s="68">
        <f t="shared" si="254"/>
        <v>100000</v>
      </c>
      <c r="K206" s="69">
        <f t="shared" si="255"/>
        <v>20000</v>
      </c>
      <c r="L206" s="68">
        <f t="shared" si="271"/>
        <v>580000</v>
      </c>
      <c r="M206" s="68"/>
      <c r="N206" s="68">
        <f t="shared" si="256"/>
        <v>48000</v>
      </c>
      <c r="O206" s="68">
        <f t="shared" si="257"/>
        <v>0</v>
      </c>
      <c r="P206" s="69">
        <f t="shared" si="192"/>
        <v>0</v>
      </c>
      <c r="Q206" s="7">
        <f t="shared" si="193"/>
        <v>0</v>
      </c>
      <c r="R206" s="7">
        <f t="shared" si="258"/>
        <v>0</v>
      </c>
      <c r="S206" s="7">
        <f t="shared" si="259"/>
        <v>0.2</v>
      </c>
      <c r="T206" s="68"/>
      <c r="U206" s="68">
        <f t="shared" si="260"/>
        <v>0</v>
      </c>
      <c r="V206" s="68">
        <f t="shared" si="194"/>
        <v>0</v>
      </c>
      <c r="W206" s="68"/>
      <c r="X206" s="68">
        <f t="shared" si="261"/>
        <v>0</v>
      </c>
      <c r="Y206" s="69">
        <f t="shared" si="195"/>
        <v>0</v>
      </c>
      <c r="Z206" s="7">
        <f t="shared" si="262"/>
        <v>0</v>
      </c>
      <c r="AA206" s="7">
        <f t="shared" si="196"/>
        <v>0</v>
      </c>
      <c r="AB206" s="68"/>
      <c r="AC206" s="71" t="str">
        <f t="shared" si="272"/>
        <v/>
      </c>
      <c r="AD206" s="68" t="str">
        <f t="shared" si="273"/>
        <v/>
      </c>
      <c r="AE206" s="68"/>
      <c r="AF206" s="72" t="str">
        <f t="shared" si="263"/>
        <v/>
      </c>
      <c r="AG206" s="59" t="str">
        <f t="shared" si="274"/>
        <v/>
      </c>
      <c r="AH206" s="73" t="str">
        <f t="shared" si="275"/>
        <v/>
      </c>
      <c r="AI206" s="61" t="str">
        <f t="shared" si="264"/>
        <v/>
      </c>
      <c r="AJ206" s="62" t="str">
        <f t="shared" si="276"/>
        <v/>
      </c>
      <c r="AK206" s="73" t="str">
        <f t="shared" si="265"/>
        <v/>
      </c>
      <c r="AL206" s="61" t="str">
        <f t="shared" si="266"/>
        <v/>
      </c>
      <c r="AM206" s="63" t="str">
        <f t="shared" si="277"/>
        <v/>
      </c>
      <c r="AN206" s="73" t="str">
        <f t="shared" si="278"/>
        <v/>
      </c>
      <c r="AO206" s="61">
        <f t="shared" si="267"/>
        <v>0</v>
      </c>
      <c r="AP206" s="62" t="str">
        <f t="shared" si="279"/>
        <v/>
      </c>
      <c r="AQ206" s="61" t="str">
        <f t="shared" si="280"/>
        <v/>
      </c>
      <c r="AR206" s="59" t="str">
        <f t="shared" si="281"/>
        <v/>
      </c>
      <c r="AS206" s="72" t="str">
        <f t="shared" si="282"/>
        <v/>
      </c>
      <c r="AT206" s="74" t="str">
        <f t="shared" si="283"/>
        <v/>
      </c>
      <c r="AU206" s="74" t="str">
        <f t="shared" si="284"/>
        <v/>
      </c>
      <c r="AV206" s="74" t="str">
        <f t="shared" si="268"/>
        <v/>
      </c>
      <c r="AW206" s="74" t="str">
        <f t="shared" si="285"/>
        <v/>
      </c>
      <c r="AX206" s="74" t="str">
        <f t="shared" si="286"/>
        <v/>
      </c>
      <c r="AY206" s="85" t="str">
        <f t="shared" si="287"/>
        <v/>
      </c>
      <c r="BE206" s="65"/>
    </row>
    <row r="207" spans="2:57" x14ac:dyDescent="0.25">
      <c r="B207" s="68">
        <f t="shared" ref="B207:D207" si="292">B206</f>
        <v>500000</v>
      </c>
      <c r="C207" s="68">
        <f t="shared" si="292"/>
        <v>40000</v>
      </c>
      <c r="D207" s="68">
        <f t="shared" si="292"/>
        <v>100000</v>
      </c>
      <c r="E207" s="68"/>
      <c r="F207" s="68">
        <f t="shared" si="191"/>
        <v>0</v>
      </c>
      <c r="G207" s="68">
        <f t="shared" si="270"/>
        <v>0</v>
      </c>
      <c r="H207" s="68" t="str">
        <f t="shared" si="253"/>
        <v/>
      </c>
      <c r="I207" s="68"/>
      <c r="J207" s="68">
        <f t="shared" si="254"/>
        <v>100000</v>
      </c>
      <c r="K207" s="69">
        <f t="shared" si="255"/>
        <v>20000</v>
      </c>
      <c r="L207" s="68">
        <f t="shared" si="271"/>
        <v>580000</v>
      </c>
      <c r="M207" s="68"/>
      <c r="N207" s="68">
        <f t="shared" si="256"/>
        <v>48000</v>
      </c>
      <c r="O207" s="68">
        <f t="shared" si="257"/>
        <v>0</v>
      </c>
      <c r="P207" s="69">
        <f t="shared" si="192"/>
        <v>0</v>
      </c>
      <c r="Q207" s="7">
        <f t="shared" si="193"/>
        <v>0</v>
      </c>
      <c r="R207" s="7">
        <f t="shared" si="258"/>
        <v>0</v>
      </c>
      <c r="S207" s="7">
        <f t="shared" si="259"/>
        <v>0.2</v>
      </c>
      <c r="T207" s="68"/>
      <c r="U207" s="68">
        <f t="shared" si="260"/>
        <v>0</v>
      </c>
      <c r="V207" s="68">
        <f t="shared" si="194"/>
        <v>0</v>
      </c>
      <c r="W207" s="68"/>
      <c r="X207" s="68">
        <f t="shared" si="261"/>
        <v>0</v>
      </c>
      <c r="Y207" s="69">
        <f t="shared" si="195"/>
        <v>0</v>
      </c>
      <c r="Z207" s="7">
        <f t="shared" si="262"/>
        <v>0</v>
      </c>
      <c r="AA207" s="7">
        <f t="shared" si="196"/>
        <v>0</v>
      </c>
      <c r="AB207" s="68"/>
      <c r="AC207" s="71" t="str">
        <f t="shared" si="272"/>
        <v/>
      </c>
      <c r="AD207" s="68" t="str">
        <f t="shared" si="273"/>
        <v/>
      </c>
      <c r="AE207" s="68"/>
      <c r="AF207" s="72" t="str">
        <f t="shared" si="263"/>
        <v/>
      </c>
      <c r="AG207" s="59" t="str">
        <f t="shared" si="274"/>
        <v/>
      </c>
      <c r="AH207" s="73" t="str">
        <f t="shared" si="275"/>
        <v/>
      </c>
      <c r="AI207" s="61" t="str">
        <f t="shared" si="264"/>
        <v/>
      </c>
      <c r="AJ207" s="62" t="str">
        <f t="shared" si="276"/>
        <v/>
      </c>
      <c r="AK207" s="73" t="str">
        <f t="shared" si="265"/>
        <v/>
      </c>
      <c r="AL207" s="61" t="str">
        <f t="shared" si="266"/>
        <v/>
      </c>
      <c r="AM207" s="63" t="str">
        <f t="shared" si="277"/>
        <v/>
      </c>
      <c r="AN207" s="73" t="str">
        <f t="shared" si="278"/>
        <v/>
      </c>
      <c r="AO207" s="61">
        <f t="shared" si="267"/>
        <v>0</v>
      </c>
      <c r="AP207" s="62" t="str">
        <f t="shared" si="279"/>
        <v/>
      </c>
      <c r="AQ207" s="61" t="str">
        <f t="shared" si="280"/>
        <v/>
      </c>
      <c r="AR207" s="59" t="str">
        <f t="shared" si="281"/>
        <v/>
      </c>
      <c r="AS207" s="72" t="str">
        <f t="shared" si="282"/>
        <v/>
      </c>
      <c r="AT207" s="74" t="str">
        <f t="shared" si="283"/>
        <v/>
      </c>
      <c r="AU207" s="74" t="str">
        <f t="shared" si="284"/>
        <v/>
      </c>
      <c r="AV207" s="74" t="str">
        <f t="shared" si="268"/>
        <v/>
      </c>
      <c r="AW207" s="74" t="str">
        <f t="shared" si="285"/>
        <v/>
      </c>
      <c r="AX207" s="74" t="str">
        <f t="shared" si="286"/>
        <v/>
      </c>
      <c r="AY207" s="85" t="str">
        <f t="shared" si="287"/>
        <v/>
      </c>
      <c r="BE207" s="65"/>
    </row>
    <row r="208" spans="2:57" x14ac:dyDescent="0.25">
      <c r="B208" s="68">
        <f t="shared" ref="B208:D208" si="293">B207</f>
        <v>500000</v>
      </c>
      <c r="C208" s="68">
        <f t="shared" si="293"/>
        <v>40000</v>
      </c>
      <c r="D208" s="68">
        <f t="shared" si="293"/>
        <v>100000</v>
      </c>
      <c r="E208" s="68"/>
      <c r="F208" s="68">
        <f t="shared" si="191"/>
        <v>0</v>
      </c>
      <c r="G208" s="68">
        <f t="shared" si="270"/>
        <v>0</v>
      </c>
      <c r="H208" s="68" t="str">
        <f t="shared" si="253"/>
        <v/>
      </c>
      <c r="I208" s="68"/>
      <c r="J208" s="68">
        <f t="shared" si="254"/>
        <v>100000</v>
      </c>
      <c r="K208" s="69">
        <f t="shared" si="255"/>
        <v>20000</v>
      </c>
      <c r="L208" s="68">
        <f t="shared" si="271"/>
        <v>580000</v>
      </c>
      <c r="M208" s="68"/>
      <c r="N208" s="68">
        <f t="shared" si="256"/>
        <v>48000</v>
      </c>
      <c r="O208" s="68">
        <f t="shared" si="257"/>
        <v>0</v>
      </c>
      <c r="P208" s="69">
        <f t="shared" si="192"/>
        <v>0</v>
      </c>
      <c r="Q208" s="7">
        <f t="shared" si="193"/>
        <v>0</v>
      </c>
      <c r="R208" s="7">
        <f t="shared" si="258"/>
        <v>0</v>
      </c>
      <c r="S208" s="7">
        <f t="shared" si="259"/>
        <v>0.2</v>
      </c>
      <c r="T208" s="68"/>
      <c r="U208" s="68">
        <f t="shared" si="260"/>
        <v>0</v>
      </c>
      <c r="V208" s="68">
        <f t="shared" si="194"/>
        <v>0</v>
      </c>
      <c r="W208" s="68"/>
      <c r="X208" s="68">
        <f t="shared" si="261"/>
        <v>0</v>
      </c>
      <c r="Y208" s="69">
        <f t="shared" si="195"/>
        <v>0</v>
      </c>
      <c r="Z208" s="7">
        <f t="shared" si="262"/>
        <v>0</v>
      </c>
      <c r="AA208" s="7">
        <f t="shared" si="196"/>
        <v>0</v>
      </c>
      <c r="AB208" s="68"/>
      <c r="AC208" s="71" t="str">
        <f t="shared" si="272"/>
        <v/>
      </c>
      <c r="AD208" s="68" t="str">
        <f t="shared" si="273"/>
        <v/>
      </c>
      <c r="AE208" s="68"/>
      <c r="AF208" s="72" t="str">
        <f t="shared" si="263"/>
        <v/>
      </c>
      <c r="AG208" s="59" t="str">
        <f t="shared" si="274"/>
        <v/>
      </c>
      <c r="AH208" s="73" t="str">
        <f t="shared" si="275"/>
        <v/>
      </c>
      <c r="AI208" s="61" t="str">
        <f t="shared" si="264"/>
        <v/>
      </c>
      <c r="AJ208" s="62" t="str">
        <f t="shared" si="276"/>
        <v/>
      </c>
      <c r="AK208" s="73" t="str">
        <f t="shared" si="265"/>
        <v/>
      </c>
      <c r="AL208" s="61" t="str">
        <f t="shared" si="266"/>
        <v/>
      </c>
      <c r="AM208" s="63" t="str">
        <f t="shared" si="277"/>
        <v/>
      </c>
      <c r="AN208" s="73" t="str">
        <f t="shared" si="278"/>
        <v/>
      </c>
      <c r="AO208" s="61">
        <f t="shared" si="267"/>
        <v>0</v>
      </c>
      <c r="AP208" s="62" t="str">
        <f t="shared" si="279"/>
        <v/>
      </c>
      <c r="AQ208" s="61" t="str">
        <f t="shared" si="280"/>
        <v/>
      </c>
      <c r="AR208" s="59" t="str">
        <f t="shared" si="281"/>
        <v/>
      </c>
      <c r="AS208" s="72" t="str">
        <f t="shared" si="282"/>
        <v/>
      </c>
      <c r="AT208" s="74" t="str">
        <f t="shared" si="283"/>
        <v/>
      </c>
      <c r="AU208" s="74" t="str">
        <f t="shared" si="284"/>
        <v/>
      </c>
      <c r="AV208" s="74" t="str">
        <f t="shared" si="268"/>
        <v/>
      </c>
      <c r="AW208" s="74" t="str">
        <f t="shared" si="285"/>
        <v/>
      </c>
      <c r="AX208" s="74" t="str">
        <f t="shared" si="286"/>
        <v/>
      </c>
      <c r="AY208" s="85" t="str">
        <f t="shared" si="287"/>
        <v/>
      </c>
      <c r="BE208" s="65"/>
    </row>
    <row r="209" spans="2:57" x14ac:dyDescent="0.25">
      <c r="B209" s="68">
        <f t="shared" ref="B209:D209" si="294">B208</f>
        <v>500000</v>
      </c>
      <c r="C209" s="68">
        <f t="shared" si="294"/>
        <v>40000</v>
      </c>
      <c r="D209" s="68">
        <f t="shared" si="294"/>
        <v>100000</v>
      </c>
      <c r="E209" s="68"/>
      <c r="F209" s="68">
        <f t="shared" ref="F209:F244" si="295">IF(AND(F208+1000&lt;=C209,F208&lt;&gt;0),F208+1000,0)</f>
        <v>0</v>
      </c>
      <c r="G209" s="68">
        <f t="shared" si="270"/>
        <v>0</v>
      </c>
      <c r="H209" s="68" t="str">
        <f t="shared" si="253"/>
        <v/>
      </c>
      <c r="I209" s="68"/>
      <c r="J209" s="68">
        <f t="shared" si="254"/>
        <v>100000</v>
      </c>
      <c r="K209" s="69">
        <f t="shared" si="255"/>
        <v>20000</v>
      </c>
      <c r="L209" s="68">
        <f t="shared" si="271"/>
        <v>580000</v>
      </c>
      <c r="M209" s="68"/>
      <c r="N209" s="68">
        <f t="shared" si="256"/>
        <v>48000</v>
      </c>
      <c r="O209" s="68">
        <f t="shared" si="257"/>
        <v>0</v>
      </c>
      <c r="P209" s="69">
        <f t="shared" ref="P209:P244" si="296">VLOOKUP(O209,tulos_pot_osinko,14)</f>
        <v>0</v>
      </c>
      <c r="Q209" s="7">
        <f t="shared" ref="Q209:Q244" si="297">VLOOKUP(O209,tulos_pot_osinko,15)</f>
        <v>0</v>
      </c>
      <c r="R209" s="7">
        <f t="shared" si="258"/>
        <v>0</v>
      </c>
      <c r="S209" s="7">
        <f t="shared" si="259"/>
        <v>0.2</v>
      </c>
      <c r="T209" s="68"/>
      <c r="U209" s="68">
        <f t="shared" si="260"/>
        <v>0</v>
      </c>
      <c r="V209" s="68">
        <f t="shared" ref="V209:V272" si="298">U209*$V$5</f>
        <v>0</v>
      </c>
      <c r="W209" s="68"/>
      <c r="X209" s="68">
        <f t="shared" si="261"/>
        <v>0</v>
      </c>
      <c r="Y209" s="69">
        <f t="shared" ref="Y209:Y244" si="299">VLOOKUP(X209,tulos_ansiotulovero,3,1)</f>
        <v>0</v>
      </c>
      <c r="Z209" s="7">
        <f t="shared" si="262"/>
        <v>0</v>
      </c>
      <c r="AA209" s="7">
        <f t="shared" ref="AA209:AA244" si="300">VLOOKUP(X209,tulos_ansiotulovero,6,1)</f>
        <v>0</v>
      </c>
      <c r="AB209" s="68"/>
      <c r="AC209" s="71" t="str">
        <f t="shared" si="272"/>
        <v/>
      </c>
      <c r="AD209" s="68" t="str">
        <f t="shared" si="273"/>
        <v/>
      </c>
      <c r="AE209" s="68"/>
      <c r="AF209" s="72" t="str">
        <f t="shared" si="263"/>
        <v/>
      </c>
      <c r="AG209" s="59" t="str">
        <f t="shared" si="274"/>
        <v/>
      </c>
      <c r="AH209" s="73" t="str">
        <f t="shared" si="275"/>
        <v/>
      </c>
      <c r="AI209" s="61" t="str">
        <f t="shared" si="264"/>
        <v/>
      </c>
      <c r="AJ209" s="62" t="str">
        <f t="shared" si="276"/>
        <v/>
      </c>
      <c r="AK209" s="73" t="str">
        <f t="shared" si="265"/>
        <v/>
      </c>
      <c r="AL209" s="61" t="str">
        <f t="shared" si="266"/>
        <v/>
      </c>
      <c r="AM209" s="63" t="str">
        <f t="shared" si="277"/>
        <v/>
      </c>
      <c r="AN209" s="73" t="str">
        <f t="shared" si="278"/>
        <v/>
      </c>
      <c r="AO209" s="61">
        <f t="shared" si="267"/>
        <v>0</v>
      </c>
      <c r="AP209" s="62" t="str">
        <f t="shared" si="279"/>
        <v/>
      </c>
      <c r="AQ209" s="61" t="str">
        <f t="shared" si="280"/>
        <v/>
      </c>
      <c r="AR209" s="59" t="str">
        <f t="shared" si="281"/>
        <v/>
      </c>
      <c r="AS209" s="72" t="str">
        <f t="shared" si="282"/>
        <v/>
      </c>
      <c r="AT209" s="74" t="str">
        <f t="shared" si="283"/>
        <v/>
      </c>
      <c r="AU209" s="74" t="str">
        <f t="shared" si="284"/>
        <v/>
      </c>
      <c r="AV209" s="74" t="str">
        <f t="shared" si="268"/>
        <v/>
      </c>
      <c r="AW209" s="74" t="str">
        <f t="shared" si="285"/>
        <v/>
      </c>
      <c r="AX209" s="74" t="str">
        <f t="shared" si="286"/>
        <v/>
      </c>
      <c r="AY209" s="85" t="str">
        <f t="shared" si="287"/>
        <v/>
      </c>
      <c r="BE209" s="65"/>
    </row>
    <row r="210" spans="2:57" x14ac:dyDescent="0.25">
      <c r="B210" s="68">
        <f t="shared" ref="B210:D210" si="301">B209</f>
        <v>500000</v>
      </c>
      <c r="C210" s="68">
        <f t="shared" si="301"/>
        <v>40000</v>
      </c>
      <c r="D210" s="68">
        <f t="shared" si="301"/>
        <v>100000</v>
      </c>
      <c r="E210" s="68"/>
      <c r="F210" s="68">
        <f t="shared" si="295"/>
        <v>0</v>
      </c>
      <c r="G210" s="68">
        <f t="shared" si="270"/>
        <v>0</v>
      </c>
      <c r="H210" s="68" t="str">
        <f t="shared" si="253"/>
        <v/>
      </c>
      <c r="I210" s="68"/>
      <c r="J210" s="68">
        <f t="shared" si="254"/>
        <v>100000</v>
      </c>
      <c r="K210" s="69">
        <f t="shared" si="255"/>
        <v>20000</v>
      </c>
      <c r="L210" s="68">
        <f t="shared" si="271"/>
        <v>580000</v>
      </c>
      <c r="M210" s="68"/>
      <c r="N210" s="68">
        <f t="shared" si="256"/>
        <v>48000</v>
      </c>
      <c r="O210" s="68">
        <f t="shared" si="257"/>
        <v>0</v>
      </c>
      <c r="P210" s="69">
        <f t="shared" si="296"/>
        <v>0</v>
      </c>
      <c r="Q210" s="7">
        <f t="shared" si="297"/>
        <v>0</v>
      </c>
      <c r="R210" s="7">
        <f t="shared" si="258"/>
        <v>0</v>
      </c>
      <c r="S210" s="7">
        <f t="shared" si="259"/>
        <v>0.2</v>
      </c>
      <c r="T210" s="68"/>
      <c r="U210" s="68">
        <f t="shared" si="260"/>
        <v>0</v>
      </c>
      <c r="V210" s="68">
        <f t="shared" si="298"/>
        <v>0</v>
      </c>
      <c r="W210" s="68"/>
      <c r="X210" s="68">
        <f t="shared" si="261"/>
        <v>0</v>
      </c>
      <c r="Y210" s="69">
        <f t="shared" si="299"/>
        <v>0</v>
      </c>
      <c r="Z210" s="7">
        <f t="shared" si="262"/>
        <v>0</v>
      </c>
      <c r="AA210" s="7">
        <f t="shared" si="300"/>
        <v>0</v>
      </c>
      <c r="AB210" s="68"/>
      <c r="AC210" s="71" t="str">
        <f t="shared" si="272"/>
        <v/>
      </c>
      <c r="AD210" s="68" t="str">
        <f t="shared" si="273"/>
        <v/>
      </c>
      <c r="AE210" s="68"/>
      <c r="AF210" s="72" t="str">
        <f t="shared" si="263"/>
        <v/>
      </c>
      <c r="AG210" s="59" t="str">
        <f t="shared" si="274"/>
        <v/>
      </c>
      <c r="AH210" s="73" t="str">
        <f t="shared" si="275"/>
        <v/>
      </c>
      <c r="AI210" s="61" t="str">
        <f t="shared" si="264"/>
        <v/>
      </c>
      <c r="AJ210" s="62" t="str">
        <f t="shared" si="276"/>
        <v/>
      </c>
      <c r="AK210" s="73" t="str">
        <f t="shared" si="265"/>
        <v/>
      </c>
      <c r="AL210" s="61" t="str">
        <f t="shared" si="266"/>
        <v/>
      </c>
      <c r="AM210" s="63" t="str">
        <f t="shared" si="277"/>
        <v/>
      </c>
      <c r="AN210" s="73" t="str">
        <f t="shared" si="278"/>
        <v/>
      </c>
      <c r="AO210" s="61">
        <f t="shared" si="267"/>
        <v>0</v>
      </c>
      <c r="AP210" s="62" t="str">
        <f t="shared" si="279"/>
        <v/>
      </c>
      <c r="AQ210" s="61" t="str">
        <f t="shared" si="280"/>
        <v/>
      </c>
      <c r="AR210" s="59" t="str">
        <f t="shared" si="281"/>
        <v/>
      </c>
      <c r="AS210" s="72" t="str">
        <f t="shared" si="282"/>
        <v/>
      </c>
      <c r="AT210" s="74" t="str">
        <f t="shared" si="283"/>
        <v/>
      </c>
      <c r="AU210" s="74" t="str">
        <f t="shared" si="284"/>
        <v/>
      </c>
      <c r="AV210" s="74" t="str">
        <f t="shared" si="268"/>
        <v/>
      </c>
      <c r="AW210" s="74" t="str">
        <f t="shared" si="285"/>
        <v/>
      </c>
      <c r="AX210" s="74" t="str">
        <f t="shared" si="286"/>
        <v/>
      </c>
      <c r="AY210" s="85" t="str">
        <f t="shared" si="287"/>
        <v/>
      </c>
      <c r="BE210" s="65"/>
    </row>
    <row r="211" spans="2:57" x14ac:dyDescent="0.25">
      <c r="B211" s="68">
        <f t="shared" ref="B211:D211" si="302">B210</f>
        <v>500000</v>
      </c>
      <c r="C211" s="68">
        <f t="shared" si="302"/>
        <v>40000</v>
      </c>
      <c r="D211" s="68">
        <f t="shared" si="302"/>
        <v>100000</v>
      </c>
      <c r="E211" s="68"/>
      <c r="F211" s="68">
        <f t="shared" si="295"/>
        <v>0</v>
      </c>
      <c r="G211" s="68">
        <f t="shared" si="270"/>
        <v>0</v>
      </c>
      <c r="H211" s="68" t="str">
        <f t="shared" si="253"/>
        <v/>
      </c>
      <c r="I211" s="68"/>
      <c r="J211" s="68">
        <f t="shared" si="254"/>
        <v>100000</v>
      </c>
      <c r="K211" s="69">
        <f t="shared" si="255"/>
        <v>20000</v>
      </c>
      <c r="L211" s="68">
        <f t="shared" si="271"/>
        <v>580000</v>
      </c>
      <c r="M211" s="68"/>
      <c r="N211" s="68">
        <f t="shared" si="256"/>
        <v>48000</v>
      </c>
      <c r="O211" s="68">
        <f t="shared" si="257"/>
        <v>0</v>
      </c>
      <c r="P211" s="69">
        <f t="shared" si="296"/>
        <v>0</v>
      </c>
      <c r="Q211" s="7">
        <f t="shared" si="297"/>
        <v>0</v>
      </c>
      <c r="R211" s="7">
        <f t="shared" si="258"/>
        <v>0</v>
      </c>
      <c r="S211" s="7">
        <f t="shared" si="259"/>
        <v>0.2</v>
      </c>
      <c r="T211" s="68"/>
      <c r="U211" s="68">
        <f t="shared" si="260"/>
        <v>0</v>
      </c>
      <c r="V211" s="68">
        <f t="shared" si="298"/>
        <v>0</v>
      </c>
      <c r="W211" s="68"/>
      <c r="X211" s="68">
        <f t="shared" si="261"/>
        <v>0</v>
      </c>
      <c r="Y211" s="69">
        <f t="shared" si="299"/>
        <v>0</v>
      </c>
      <c r="Z211" s="7">
        <f t="shared" si="262"/>
        <v>0</v>
      </c>
      <c r="AA211" s="7">
        <f t="shared" si="300"/>
        <v>0</v>
      </c>
      <c r="AB211" s="68"/>
      <c r="AC211" s="71" t="str">
        <f t="shared" si="272"/>
        <v/>
      </c>
      <c r="AD211" s="68" t="str">
        <f t="shared" si="273"/>
        <v/>
      </c>
      <c r="AE211" s="68"/>
      <c r="AF211" s="72" t="str">
        <f t="shared" si="263"/>
        <v/>
      </c>
      <c r="AG211" s="59" t="str">
        <f t="shared" si="274"/>
        <v/>
      </c>
      <c r="AH211" s="73" t="str">
        <f t="shared" si="275"/>
        <v/>
      </c>
      <c r="AI211" s="61" t="str">
        <f t="shared" si="264"/>
        <v/>
      </c>
      <c r="AJ211" s="62" t="str">
        <f t="shared" si="276"/>
        <v/>
      </c>
      <c r="AK211" s="73" t="str">
        <f t="shared" si="265"/>
        <v/>
      </c>
      <c r="AL211" s="61" t="str">
        <f t="shared" si="266"/>
        <v/>
      </c>
      <c r="AM211" s="63" t="str">
        <f t="shared" si="277"/>
        <v/>
      </c>
      <c r="AN211" s="73" t="str">
        <f t="shared" si="278"/>
        <v/>
      </c>
      <c r="AO211" s="61">
        <f t="shared" si="267"/>
        <v>0</v>
      </c>
      <c r="AP211" s="62" t="str">
        <f t="shared" si="279"/>
        <v/>
      </c>
      <c r="AQ211" s="61" t="str">
        <f t="shared" si="280"/>
        <v/>
      </c>
      <c r="AR211" s="59" t="str">
        <f t="shared" si="281"/>
        <v/>
      </c>
      <c r="AS211" s="72" t="str">
        <f t="shared" si="282"/>
        <v/>
      </c>
      <c r="AT211" s="74" t="str">
        <f t="shared" si="283"/>
        <v/>
      </c>
      <c r="AU211" s="74" t="str">
        <f t="shared" si="284"/>
        <v/>
      </c>
      <c r="AV211" s="74" t="str">
        <f t="shared" si="268"/>
        <v/>
      </c>
      <c r="AW211" s="74" t="str">
        <f t="shared" si="285"/>
        <v/>
      </c>
      <c r="AX211" s="74" t="str">
        <f t="shared" si="286"/>
        <v/>
      </c>
      <c r="AY211" s="85" t="str">
        <f t="shared" si="287"/>
        <v/>
      </c>
      <c r="BE211" s="65"/>
    </row>
    <row r="212" spans="2:57" x14ac:dyDescent="0.25">
      <c r="B212" s="68">
        <f t="shared" ref="B212:D212" si="303">B211</f>
        <v>500000</v>
      </c>
      <c r="C212" s="68">
        <f t="shared" si="303"/>
        <v>40000</v>
      </c>
      <c r="D212" s="68">
        <f t="shared" si="303"/>
        <v>100000</v>
      </c>
      <c r="E212" s="68"/>
      <c r="F212" s="68">
        <f t="shared" si="295"/>
        <v>0</v>
      </c>
      <c r="G212" s="68">
        <f t="shared" si="270"/>
        <v>0</v>
      </c>
      <c r="H212" s="68" t="str">
        <f t="shared" si="253"/>
        <v/>
      </c>
      <c r="I212" s="68"/>
      <c r="J212" s="68">
        <f t="shared" si="254"/>
        <v>100000</v>
      </c>
      <c r="K212" s="69">
        <f t="shared" si="255"/>
        <v>20000</v>
      </c>
      <c r="L212" s="68">
        <f t="shared" si="271"/>
        <v>580000</v>
      </c>
      <c r="M212" s="68"/>
      <c r="N212" s="68">
        <f t="shared" si="256"/>
        <v>48000</v>
      </c>
      <c r="O212" s="68">
        <f t="shared" si="257"/>
        <v>0</v>
      </c>
      <c r="P212" s="69">
        <f t="shared" si="296"/>
        <v>0</v>
      </c>
      <c r="Q212" s="7">
        <f t="shared" si="297"/>
        <v>0</v>
      </c>
      <c r="R212" s="7">
        <f t="shared" si="258"/>
        <v>0</v>
      </c>
      <c r="S212" s="7">
        <f t="shared" si="259"/>
        <v>0.2</v>
      </c>
      <c r="T212" s="68"/>
      <c r="U212" s="68">
        <f t="shared" si="260"/>
        <v>0</v>
      </c>
      <c r="V212" s="68">
        <f t="shared" si="298"/>
        <v>0</v>
      </c>
      <c r="W212" s="68"/>
      <c r="X212" s="68">
        <f t="shared" si="261"/>
        <v>0</v>
      </c>
      <c r="Y212" s="69">
        <f t="shared" si="299"/>
        <v>0</v>
      </c>
      <c r="Z212" s="7">
        <f t="shared" si="262"/>
        <v>0</v>
      </c>
      <c r="AA212" s="7">
        <f t="shared" si="300"/>
        <v>0</v>
      </c>
      <c r="AB212" s="68"/>
      <c r="AC212" s="71" t="str">
        <f t="shared" si="272"/>
        <v/>
      </c>
      <c r="AD212" s="68" t="str">
        <f t="shared" si="273"/>
        <v/>
      </c>
      <c r="AE212" s="68"/>
      <c r="AF212" s="72" t="str">
        <f t="shared" si="263"/>
        <v/>
      </c>
      <c r="AG212" s="59" t="str">
        <f t="shared" si="274"/>
        <v/>
      </c>
      <c r="AH212" s="73" t="str">
        <f t="shared" si="275"/>
        <v/>
      </c>
      <c r="AI212" s="61" t="str">
        <f t="shared" si="264"/>
        <v/>
      </c>
      <c r="AJ212" s="62" t="str">
        <f t="shared" si="276"/>
        <v/>
      </c>
      <c r="AK212" s="73" t="str">
        <f t="shared" si="265"/>
        <v/>
      </c>
      <c r="AL212" s="61" t="str">
        <f t="shared" si="266"/>
        <v/>
      </c>
      <c r="AM212" s="63" t="str">
        <f t="shared" si="277"/>
        <v/>
      </c>
      <c r="AN212" s="73" t="str">
        <f t="shared" si="278"/>
        <v/>
      </c>
      <c r="AO212" s="61">
        <f t="shared" si="267"/>
        <v>0</v>
      </c>
      <c r="AP212" s="62" t="str">
        <f t="shared" si="279"/>
        <v/>
      </c>
      <c r="AQ212" s="61" t="str">
        <f t="shared" si="280"/>
        <v/>
      </c>
      <c r="AR212" s="59" t="str">
        <f t="shared" si="281"/>
        <v/>
      </c>
      <c r="AS212" s="72" t="str">
        <f t="shared" si="282"/>
        <v/>
      </c>
      <c r="AT212" s="74" t="str">
        <f t="shared" si="283"/>
        <v/>
      </c>
      <c r="AU212" s="74" t="str">
        <f t="shared" si="284"/>
        <v/>
      </c>
      <c r="AV212" s="74" t="str">
        <f t="shared" si="268"/>
        <v/>
      </c>
      <c r="AW212" s="74" t="str">
        <f t="shared" si="285"/>
        <v/>
      </c>
      <c r="AX212" s="74" t="str">
        <f t="shared" si="286"/>
        <v/>
      </c>
      <c r="AY212" s="85" t="str">
        <f t="shared" si="287"/>
        <v/>
      </c>
      <c r="BE212" s="65"/>
    </row>
    <row r="213" spans="2:57" x14ac:dyDescent="0.25">
      <c r="B213" s="68">
        <f t="shared" ref="B213:D213" si="304">B212</f>
        <v>500000</v>
      </c>
      <c r="C213" s="68">
        <f t="shared" si="304"/>
        <v>40000</v>
      </c>
      <c r="D213" s="68">
        <f t="shared" si="304"/>
        <v>100000</v>
      </c>
      <c r="E213" s="68"/>
      <c r="F213" s="68">
        <f t="shared" si="295"/>
        <v>0</v>
      </c>
      <c r="G213" s="68">
        <f t="shared" si="270"/>
        <v>0</v>
      </c>
      <c r="H213" s="68" t="str">
        <f t="shared" si="253"/>
        <v/>
      </c>
      <c r="I213" s="68"/>
      <c r="J213" s="68">
        <f t="shared" si="254"/>
        <v>100000</v>
      </c>
      <c r="K213" s="69">
        <f t="shared" si="255"/>
        <v>20000</v>
      </c>
      <c r="L213" s="68">
        <f t="shared" si="271"/>
        <v>580000</v>
      </c>
      <c r="M213" s="68"/>
      <c r="N213" s="68">
        <f t="shared" si="256"/>
        <v>48000</v>
      </c>
      <c r="O213" s="68">
        <f t="shared" si="257"/>
        <v>0</v>
      </c>
      <c r="P213" s="69">
        <f t="shared" si="296"/>
        <v>0</v>
      </c>
      <c r="Q213" s="7">
        <f t="shared" si="297"/>
        <v>0</v>
      </c>
      <c r="R213" s="7">
        <f t="shared" si="258"/>
        <v>0</v>
      </c>
      <c r="S213" s="7">
        <f t="shared" si="259"/>
        <v>0.2</v>
      </c>
      <c r="T213" s="68"/>
      <c r="U213" s="68">
        <f t="shared" si="260"/>
        <v>0</v>
      </c>
      <c r="V213" s="68">
        <f t="shared" si="298"/>
        <v>0</v>
      </c>
      <c r="W213" s="68"/>
      <c r="X213" s="68">
        <f t="shared" si="261"/>
        <v>0</v>
      </c>
      <c r="Y213" s="69">
        <f t="shared" si="299"/>
        <v>0</v>
      </c>
      <c r="Z213" s="7">
        <f t="shared" si="262"/>
        <v>0</v>
      </c>
      <c r="AA213" s="7">
        <f t="shared" si="300"/>
        <v>0</v>
      </c>
      <c r="AB213" s="68"/>
      <c r="AC213" s="71" t="str">
        <f t="shared" si="272"/>
        <v/>
      </c>
      <c r="AD213" s="68" t="str">
        <f t="shared" si="273"/>
        <v/>
      </c>
      <c r="AE213" s="68"/>
      <c r="AF213" s="72" t="str">
        <f t="shared" si="263"/>
        <v/>
      </c>
      <c r="AG213" s="59" t="str">
        <f t="shared" si="274"/>
        <v/>
      </c>
      <c r="AH213" s="73" t="str">
        <f t="shared" si="275"/>
        <v/>
      </c>
      <c r="AI213" s="61" t="str">
        <f t="shared" si="264"/>
        <v/>
      </c>
      <c r="AJ213" s="62" t="str">
        <f t="shared" si="276"/>
        <v/>
      </c>
      <c r="AK213" s="73" t="str">
        <f t="shared" si="265"/>
        <v/>
      </c>
      <c r="AL213" s="61" t="str">
        <f t="shared" si="266"/>
        <v/>
      </c>
      <c r="AM213" s="63" t="str">
        <f t="shared" si="277"/>
        <v/>
      </c>
      <c r="AN213" s="73" t="str">
        <f t="shared" si="278"/>
        <v/>
      </c>
      <c r="AO213" s="61">
        <f t="shared" si="267"/>
        <v>0</v>
      </c>
      <c r="AP213" s="62" t="str">
        <f t="shared" si="279"/>
        <v/>
      </c>
      <c r="AQ213" s="61" t="str">
        <f t="shared" si="280"/>
        <v/>
      </c>
      <c r="AR213" s="59" t="str">
        <f t="shared" si="281"/>
        <v/>
      </c>
      <c r="AS213" s="72" t="str">
        <f t="shared" si="282"/>
        <v/>
      </c>
      <c r="AT213" s="74" t="str">
        <f t="shared" si="283"/>
        <v/>
      </c>
      <c r="AU213" s="74" t="str">
        <f t="shared" si="284"/>
        <v/>
      </c>
      <c r="AV213" s="74" t="str">
        <f t="shared" si="268"/>
        <v/>
      </c>
      <c r="AW213" s="74" t="str">
        <f t="shared" si="285"/>
        <v/>
      </c>
      <c r="AX213" s="74" t="str">
        <f t="shared" si="286"/>
        <v/>
      </c>
      <c r="AY213" s="85" t="str">
        <f t="shared" si="287"/>
        <v/>
      </c>
      <c r="BE213" s="65"/>
    </row>
    <row r="214" spans="2:57" x14ac:dyDescent="0.25">
      <c r="B214" s="68">
        <f t="shared" ref="B214:D214" si="305">B213</f>
        <v>500000</v>
      </c>
      <c r="C214" s="68">
        <f t="shared" si="305"/>
        <v>40000</v>
      </c>
      <c r="D214" s="68">
        <f t="shared" si="305"/>
        <v>100000</v>
      </c>
      <c r="E214" s="68"/>
      <c r="F214" s="68">
        <f t="shared" si="295"/>
        <v>0</v>
      </c>
      <c r="G214" s="68">
        <f t="shared" si="270"/>
        <v>0</v>
      </c>
      <c r="H214" s="68" t="str">
        <f t="shared" si="253"/>
        <v/>
      </c>
      <c r="I214" s="68"/>
      <c r="J214" s="68">
        <f t="shared" si="254"/>
        <v>100000</v>
      </c>
      <c r="K214" s="69">
        <f t="shared" si="255"/>
        <v>20000</v>
      </c>
      <c r="L214" s="68">
        <f t="shared" si="271"/>
        <v>580000</v>
      </c>
      <c r="M214" s="68"/>
      <c r="N214" s="68">
        <f t="shared" si="256"/>
        <v>48000</v>
      </c>
      <c r="O214" s="68">
        <f t="shared" si="257"/>
        <v>0</v>
      </c>
      <c r="P214" s="69">
        <f t="shared" si="296"/>
        <v>0</v>
      </c>
      <c r="Q214" s="7">
        <f t="shared" si="297"/>
        <v>0</v>
      </c>
      <c r="R214" s="7">
        <f t="shared" si="258"/>
        <v>0</v>
      </c>
      <c r="S214" s="7">
        <f t="shared" si="259"/>
        <v>0.2</v>
      </c>
      <c r="T214" s="68"/>
      <c r="U214" s="68">
        <f t="shared" si="260"/>
        <v>0</v>
      </c>
      <c r="V214" s="68">
        <f t="shared" si="298"/>
        <v>0</v>
      </c>
      <c r="W214" s="68"/>
      <c r="X214" s="68">
        <f t="shared" si="261"/>
        <v>0</v>
      </c>
      <c r="Y214" s="69">
        <f t="shared" si="299"/>
        <v>0</v>
      </c>
      <c r="Z214" s="7">
        <f t="shared" si="262"/>
        <v>0</v>
      </c>
      <c r="AA214" s="7">
        <f t="shared" si="300"/>
        <v>0</v>
      </c>
      <c r="AB214" s="68"/>
      <c r="AC214" s="71" t="str">
        <f t="shared" si="272"/>
        <v/>
      </c>
      <c r="AD214" s="68" t="str">
        <f t="shared" si="273"/>
        <v/>
      </c>
      <c r="AE214" s="68"/>
      <c r="AF214" s="72" t="str">
        <f t="shared" si="263"/>
        <v/>
      </c>
      <c r="AG214" s="59" t="str">
        <f t="shared" si="274"/>
        <v/>
      </c>
      <c r="AH214" s="73" t="str">
        <f t="shared" si="275"/>
        <v/>
      </c>
      <c r="AI214" s="61" t="str">
        <f t="shared" si="264"/>
        <v/>
      </c>
      <c r="AJ214" s="62" t="str">
        <f t="shared" si="276"/>
        <v/>
      </c>
      <c r="AK214" s="73" t="str">
        <f t="shared" si="265"/>
        <v/>
      </c>
      <c r="AL214" s="61" t="str">
        <f t="shared" si="266"/>
        <v/>
      </c>
      <c r="AM214" s="63" t="str">
        <f t="shared" si="277"/>
        <v/>
      </c>
      <c r="AN214" s="73" t="str">
        <f t="shared" si="278"/>
        <v/>
      </c>
      <c r="AO214" s="61">
        <f t="shared" si="267"/>
        <v>0</v>
      </c>
      <c r="AP214" s="62" t="str">
        <f t="shared" si="279"/>
        <v/>
      </c>
      <c r="AQ214" s="61" t="str">
        <f t="shared" si="280"/>
        <v/>
      </c>
      <c r="AR214" s="59" t="str">
        <f t="shared" si="281"/>
        <v/>
      </c>
      <c r="AS214" s="72" t="str">
        <f t="shared" si="282"/>
        <v/>
      </c>
      <c r="AT214" s="74" t="str">
        <f t="shared" si="283"/>
        <v/>
      </c>
      <c r="AU214" s="74" t="str">
        <f t="shared" si="284"/>
        <v/>
      </c>
      <c r="AV214" s="74" t="str">
        <f t="shared" si="268"/>
        <v/>
      </c>
      <c r="AW214" s="74" t="str">
        <f t="shared" si="285"/>
        <v/>
      </c>
      <c r="AX214" s="74" t="str">
        <f t="shared" si="286"/>
        <v/>
      </c>
      <c r="AY214" s="85" t="str">
        <f t="shared" si="287"/>
        <v/>
      </c>
      <c r="BE214" s="65"/>
    </row>
    <row r="215" spans="2:57" x14ac:dyDescent="0.25">
      <c r="B215" s="68">
        <f t="shared" ref="B215:D215" si="306">B214</f>
        <v>500000</v>
      </c>
      <c r="C215" s="68">
        <f t="shared" si="306"/>
        <v>40000</v>
      </c>
      <c r="D215" s="68">
        <f t="shared" si="306"/>
        <v>100000</v>
      </c>
      <c r="E215" s="68"/>
      <c r="F215" s="68">
        <f t="shared" si="295"/>
        <v>0</v>
      </c>
      <c r="G215" s="68">
        <f t="shared" si="270"/>
        <v>0</v>
      </c>
      <c r="H215" s="68" t="str">
        <f t="shared" si="253"/>
        <v/>
      </c>
      <c r="I215" s="68"/>
      <c r="J215" s="68">
        <f t="shared" si="254"/>
        <v>100000</v>
      </c>
      <c r="K215" s="69">
        <f t="shared" si="255"/>
        <v>20000</v>
      </c>
      <c r="L215" s="68">
        <f t="shared" si="271"/>
        <v>580000</v>
      </c>
      <c r="M215" s="68"/>
      <c r="N215" s="68">
        <f t="shared" si="256"/>
        <v>48000</v>
      </c>
      <c r="O215" s="68">
        <f t="shared" si="257"/>
        <v>0</v>
      </c>
      <c r="P215" s="69">
        <f t="shared" si="296"/>
        <v>0</v>
      </c>
      <c r="Q215" s="7">
        <f t="shared" si="297"/>
        <v>0</v>
      </c>
      <c r="R215" s="7">
        <f t="shared" si="258"/>
        <v>0</v>
      </c>
      <c r="S215" s="7">
        <f t="shared" si="259"/>
        <v>0.2</v>
      </c>
      <c r="T215" s="68"/>
      <c r="U215" s="68">
        <f t="shared" si="260"/>
        <v>0</v>
      </c>
      <c r="V215" s="68">
        <f t="shared" si="298"/>
        <v>0</v>
      </c>
      <c r="W215" s="68"/>
      <c r="X215" s="68">
        <f t="shared" si="261"/>
        <v>0</v>
      </c>
      <c r="Y215" s="69">
        <f t="shared" si="299"/>
        <v>0</v>
      </c>
      <c r="Z215" s="7">
        <f t="shared" si="262"/>
        <v>0</v>
      </c>
      <c r="AA215" s="7">
        <f t="shared" si="300"/>
        <v>0</v>
      </c>
      <c r="AB215" s="68"/>
      <c r="AC215" s="71" t="str">
        <f t="shared" si="272"/>
        <v/>
      </c>
      <c r="AD215" s="68" t="str">
        <f t="shared" si="273"/>
        <v/>
      </c>
      <c r="AE215" s="68"/>
      <c r="AF215" s="72" t="str">
        <f t="shared" si="263"/>
        <v/>
      </c>
      <c r="AG215" s="59" t="str">
        <f t="shared" si="274"/>
        <v/>
      </c>
      <c r="AH215" s="73" t="str">
        <f t="shared" si="275"/>
        <v/>
      </c>
      <c r="AI215" s="61" t="str">
        <f t="shared" si="264"/>
        <v/>
      </c>
      <c r="AJ215" s="62" t="str">
        <f t="shared" si="276"/>
        <v/>
      </c>
      <c r="AK215" s="73" t="str">
        <f t="shared" si="265"/>
        <v/>
      </c>
      <c r="AL215" s="61" t="str">
        <f t="shared" si="266"/>
        <v/>
      </c>
      <c r="AM215" s="63" t="str">
        <f t="shared" si="277"/>
        <v/>
      </c>
      <c r="AN215" s="73" t="str">
        <f t="shared" si="278"/>
        <v/>
      </c>
      <c r="AO215" s="61">
        <f t="shared" si="267"/>
        <v>0</v>
      </c>
      <c r="AP215" s="62" t="str">
        <f t="shared" si="279"/>
        <v/>
      </c>
      <c r="AQ215" s="61" t="str">
        <f t="shared" si="280"/>
        <v/>
      </c>
      <c r="AR215" s="59" t="str">
        <f t="shared" si="281"/>
        <v/>
      </c>
      <c r="AS215" s="72" t="str">
        <f t="shared" si="282"/>
        <v/>
      </c>
      <c r="AT215" s="74" t="str">
        <f t="shared" si="283"/>
        <v/>
      </c>
      <c r="AU215" s="74" t="str">
        <f t="shared" si="284"/>
        <v/>
      </c>
      <c r="AV215" s="74" t="str">
        <f t="shared" si="268"/>
        <v/>
      </c>
      <c r="AW215" s="74" t="str">
        <f t="shared" si="285"/>
        <v/>
      </c>
      <c r="AX215" s="74" t="str">
        <f t="shared" si="286"/>
        <v/>
      </c>
      <c r="AY215" s="85" t="str">
        <f t="shared" si="287"/>
        <v/>
      </c>
      <c r="BE215" s="65"/>
    </row>
    <row r="216" spans="2:57" x14ac:dyDescent="0.25">
      <c r="B216" s="68">
        <f t="shared" ref="B216:D216" si="307">B215</f>
        <v>500000</v>
      </c>
      <c r="C216" s="68">
        <f t="shared" si="307"/>
        <v>40000</v>
      </c>
      <c r="D216" s="68">
        <f t="shared" si="307"/>
        <v>100000</v>
      </c>
      <c r="E216" s="68"/>
      <c r="F216" s="68">
        <f t="shared" si="295"/>
        <v>0</v>
      </c>
      <c r="G216" s="68">
        <f t="shared" si="270"/>
        <v>0</v>
      </c>
      <c r="H216" s="68" t="str">
        <f t="shared" si="253"/>
        <v/>
      </c>
      <c r="I216" s="68"/>
      <c r="J216" s="68">
        <f t="shared" si="254"/>
        <v>100000</v>
      </c>
      <c r="K216" s="69">
        <f t="shared" si="255"/>
        <v>20000</v>
      </c>
      <c r="L216" s="68">
        <f t="shared" si="271"/>
        <v>580000</v>
      </c>
      <c r="M216" s="68"/>
      <c r="N216" s="68">
        <f t="shared" si="256"/>
        <v>48000</v>
      </c>
      <c r="O216" s="68">
        <f t="shared" si="257"/>
        <v>0</v>
      </c>
      <c r="P216" s="69">
        <f t="shared" si="296"/>
        <v>0</v>
      </c>
      <c r="Q216" s="7">
        <f t="shared" si="297"/>
        <v>0</v>
      </c>
      <c r="R216" s="7">
        <f t="shared" si="258"/>
        <v>0</v>
      </c>
      <c r="S216" s="7">
        <f t="shared" si="259"/>
        <v>0.2</v>
      </c>
      <c r="T216" s="68"/>
      <c r="U216" s="68">
        <f t="shared" si="260"/>
        <v>0</v>
      </c>
      <c r="V216" s="68">
        <f t="shared" si="298"/>
        <v>0</v>
      </c>
      <c r="W216" s="68"/>
      <c r="X216" s="68">
        <f t="shared" si="261"/>
        <v>0</v>
      </c>
      <c r="Y216" s="69">
        <f t="shared" si="299"/>
        <v>0</v>
      </c>
      <c r="Z216" s="7">
        <f t="shared" si="262"/>
        <v>0</v>
      </c>
      <c r="AA216" s="7">
        <f t="shared" si="300"/>
        <v>0</v>
      </c>
      <c r="AB216" s="68"/>
      <c r="AC216" s="71" t="str">
        <f t="shared" si="272"/>
        <v/>
      </c>
      <c r="AD216" s="68" t="str">
        <f t="shared" si="273"/>
        <v/>
      </c>
      <c r="AE216" s="68"/>
      <c r="AF216" s="72" t="str">
        <f t="shared" si="263"/>
        <v/>
      </c>
      <c r="AG216" s="59" t="str">
        <f t="shared" si="274"/>
        <v/>
      </c>
      <c r="AH216" s="73" t="str">
        <f t="shared" si="275"/>
        <v/>
      </c>
      <c r="AI216" s="61" t="str">
        <f t="shared" si="264"/>
        <v/>
      </c>
      <c r="AJ216" s="62" t="str">
        <f t="shared" si="276"/>
        <v/>
      </c>
      <c r="AK216" s="73" t="str">
        <f t="shared" si="265"/>
        <v/>
      </c>
      <c r="AL216" s="61" t="str">
        <f t="shared" si="266"/>
        <v/>
      </c>
      <c r="AM216" s="63" t="str">
        <f t="shared" si="277"/>
        <v/>
      </c>
      <c r="AN216" s="73" t="str">
        <f t="shared" si="278"/>
        <v/>
      </c>
      <c r="AO216" s="61">
        <f t="shared" si="267"/>
        <v>0</v>
      </c>
      <c r="AP216" s="62" t="str">
        <f t="shared" si="279"/>
        <v/>
      </c>
      <c r="AQ216" s="61" t="str">
        <f t="shared" si="280"/>
        <v/>
      </c>
      <c r="AR216" s="59" t="str">
        <f t="shared" si="281"/>
        <v/>
      </c>
      <c r="AS216" s="72" t="str">
        <f t="shared" si="282"/>
        <v/>
      </c>
      <c r="AT216" s="74" t="str">
        <f t="shared" si="283"/>
        <v/>
      </c>
      <c r="AU216" s="74" t="str">
        <f t="shared" si="284"/>
        <v/>
      </c>
      <c r="AV216" s="74" t="str">
        <f t="shared" si="268"/>
        <v/>
      </c>
      <c r="AW216" s="74" t="str">
        <f t="shared" si="285"/>
        <v/>
      </c>
      <c r="AX216" s="74" t="str">
        <f t="shared" si="286"/>
        <v/>
      </c>
      <c r="AY216" s="85" t="str">
        <f t="shared" si="287"/>
        <v/>
      </c>
      <c r="BE216" s="65"/>
    </row>
    <row r="217" spans="2:57" x14ac:dyDescent="0.25">
      <c r="B217" s="68">
        <f t="shared" ref="B217:D217" si="308">B216</f>
        <v>500000</v>
      </c>
      <c r="C217" s="68">
        <f t="shared" si="308"/>
        <v>40000</v>
      </c>
      <c r="D217" s="68">
        <f t="shared" si="308"/>
        <v>100000</v>
      </c>
      <c r="E217" s="68"/>
      <c r="F217" s="68">
        <f t="shared" si="295"/>
        <v>0</v>
      </c>
      <c r="G217" s="68">
        <f t="shared" si="270"/>
        <v>0</v>
      </c>
      <c r="H217" s="68" t="str">
        <f t="shared" si="253"/>
        <v/>
      </c>
      <c r="I217" s="68"/>
      <c r="J217" s="68">
        <f t="shared" si="254"/>
        <v>100000</v>
      </c>
      <c r="K217" s="69">
        <f t="shared" si="255"/>
        <v>20000</v>
      </c>
      <c r="L217" s="68">
        <f t="shared" si="271"/>
        <v>580000</v>
      </c>
      <c r="M217" s="68"/>
      <c r="N217" s="68">
        <f t="shared" si="256"/>
        <v>48000</v>
      </c>
      <c r="O217" s="68">
        <f t="shared" si="257"/>
        <v>0</v>
      </c>
      <c r="P217" s="69">
        <f t="shared" si="296"/>
        <v>0</v>
      </c>
      <c r="Q217" s="7">
        <f t="shared" si="297"/>
        <v>0</v>
      </c>
      <c r="R217" s="7">
        <f t="shared" si="258"/>
        <v>0</v>
      </c>
      <c r="S217" s="7">
        <f t="shared" si="259"/>
        <v>0.2</v>
      </c>
      <c r="T217" s="68"/>
      <c r="U217" s="68">
        <f t="shared" si="260"/>
        <v>0</v>
      </c>
      <c r="V217" s="68">
        <f t="shared" si="298"/>
        <v>0</v>
      </c>
      <c r="W217" s="68"/>
      <c r="X217" s="68">
        <f t="shared" si="261"/>
        <v>0</v>
      </c>
      <c r="Y217" s="69">
        <f t="shared" si="299"/>
        <v>0</v>
      </c>
      <c r="Z217" s="7">
        <f t="shared" si="262"/>
        <v>0</v>
      </c>
      <c r="AA217" s="7">
        <f t="shared" si="300"/>
        <v>0</v>
      </c>
      <c r="AB217" s="68"/>
      <c r="AC217" s="71" t="str">
        <f t="shared" si="272"/>
        <v/>
      </c>
      <c r="AD217" s="68" t="str">
        <f t="shared" si="273"/>
        <v/>
      </c>
      <c r="AE217" s="68"/>
      <c r="AF217" s="72" t="str">
        <f t="shared" si="263"/>
        <v/>
      </c>
      <c r="AG217" s="59" t="str">
        <f t="shared" si="274"/>
        <v/>
      </c>
      <c r="AH217" s="73" t="str">
        <f t="shared" si="275"/>
        <v/>
      </c>
      <c r="AI217" s="61" t="str">
        <f t="shared" si="264"/>
        <v/>
      </c>
      <c r="AJ217" s="62" t="str">
        <f t="shared" si="276"/>
        <v/>
      </c>
      <c r="AK217" s="73" t="str">
        <f t="shared" si="265"/>
        <v/>
      </c>
      <c r="AL217" s="61" t="str">
        <f t="shared" si="266"/>
        <v/>
      </c>
      <c r="AM217" s="63" t="str">
        <f t="shared" si="277"/>
        <v/>
      </c>
      <c r="AN217" s="73" t="str">
        <f t="shared" si="278"/>
        <v/>
      </c>
      <c r="AO217" s="61">
        <f t="shared" si="267"/>
        <v>0</v>
      </c>
      <c r="AP217" s="62" t="str">
        <f t="shared" si="279"/>
        <v/>
      </c>
      <c r="AQ217" s="61" t="str">
        <f t="shared" si="280"/>
        <v/>
      </c>
      <c r="AR217" s="59" t="str">
        <f t="shared" si="281"/>
        <v/>
      </c>
      <c r="AS217" s="72" t="str">
        <f t="shared" si="282"/>
        <v/>
      </c>
      <c r="AT217" s="74" t="str">
        <f t="shared" si="283"/>
        <v/>
      </c>
      <c r="AU217" s="74" t="str">
        <f t="shared" si="284"/>
        <v/>
      </c>
      <c r="AV217" s="74" t="str">
        <f t="shared" si="268"/>
        <v/>
      </c>
      <c r="AW217" s="74" t="str">
        <f t="shared" si="285"/>
        <v/>
      </c>
      <c r="AX217" s="74" t="str">
        <f t="shared" si="286"/>
        <v/>
      </c>
      <c r="AY217" s="85" t="str">
        <f t="shared" si="287"/>
        <v/>
      </c>
      <c r="BE217" s="65"/>
    </row>
    <row r="218" spans="2:57" x14ac:dyDescent="0.25">
      <c r="B218" s="68">
        <f t="shared" ref="B218:D218" si="309">B217</f>
        <v>500000</v>
      </c>
      <c r="C218" s="68">
        <f t="shared" si="309"/>
        <v>40000</v>
      </c>
      <c r="D218" s="68">
        <f t="shared" si="309"/>
        <v>100000</v>
      </c>
      <c r="E218" s="68"/>
      <c r="F218" s="68">
        <f t="shared" si="295"/>
        <v>0</v>
      </c>
      <c r="G218" s="68">
        <f t="shared" si="270"/>
        <v>0</v>
      </c>
      <c r="H218" s="68" t="str">
        <f t="shared" si="253"/>
        <v/>
      </c>
      <c r="I218" s="68"/>
      <c r="J218" s="68">
        <f t="shared" si="254"/>
        <v>100000</v>
      </c>
      <c r="K218" s="69">
        <f t="shared" si="255"/>
        <v>20000</v>
      </c>
      <c r="L218" s="68">
        <f t="shared" si="271"/>
        <v>580000</v>
      </c>
      <c r="M218" s="68"/>
      <c r="N218" s="68">
        <f t="shared" si="256"/>
        <v>48000</v>
      </c>
      <c r="O218" s="68">
        <f t="shared" si="257"/>
        <v>0</v>
      </c>
      <c r="P218" s="69">
        <f t="shared" si="296"/>
        <v>0</v>
      </c>
      <c r="Q218" s="7">
        <f t="shared" si="297"/>
        <v>0</v>
      </c>
      <c r="R218" s="7">
        <f t="shared" si="258"/>
        <v>0</v>
      </c>
      <c r="S218" s="7">
        <f t="shared" si="259"/>
        <v>0.2</v>
      </c>
      <c r="T218" s="68"/>
      <c r="U218" s="68">
        <f t="shared" si="260"/>
        <v>0</v>
      </c>
      <c r="V218" s="68">
        <f t="shared" si="298"/>
        <v>0</v>
      </c>
      <c r="W218" s="68"/>
      <c r="X218" s="68">
        <f t="shared" si="261"/>
        <v>0</v>
      </c>
      <c r="Y218" s="69">
        <f t="shared" si="299"/>
        <v>0</v>
      </c>
      <c r="Z218" s="7">
        <f t="shared" si="262"/>
        <v>0</v>
      </c>
      <c r="AA218" s="7">
        <f t="shared" si="300"/>
        <v>0</v>
      </c>
      <c r="AB218" s="68"/>
      <c r="AC218" s="71" t="str">
        <f t="shared" si="272"/>
        <v/>
      </c>
      <c r="AD218" s="68" t="str">
        <f t="shared" si="273"/>
        <v/>
      </c>
      <c r="AE218" s="68"/>
      <c r="AF218" s="72" t="str">
        <f t="shared" si="263"/>
        <v/>
      </c>
      <c r="AG218" s="59" t="str">
        <f t="shared" si="274"/>
        <v/>
      </c>
      <c r="AH218" s="73" t="str">
        <f t="shared" si="275"/>
        <v/>
      </c>
      <c r="AI218" s="61" t="str">
        <f t="shared" si="264"/>
        <v/>
      </c>
      <c r="AJ218" s="62" t="str">
        <f t="shared" si="276"/>
        <v/>
      </c>
      <c r="AK218" s="73" t="str">
        <f t="shared" si="265"/>
        <v/>
      </c>
      <c r="AL218" s="61" t="str">
        <f t="shared" si="266"/>
        <v/>
      </c>
      <c r="AM218" s="63" t="str">
        <f t="shared" si="277"/>
        <v/>
      </c>
      <c r="AN218" s="73" t="str">
        <f t="shared" si="278"/>
        <v/>
      </c>
      <c r="AO218" s="61">
        <f t="shared" si="267"/>
        <v>0</v>
      </c>
      <c r="AP218" s="62" t="str">
        <f t="shared" si="279"/>
        <v/>
      </c>
      <c r="AQ218" s="61" t="str">
        <f t="shared" si="280"/>
        <v/>
      </c>
      <c r="AR218" s="59" t="str">
        <f t="shared" si="281"/>
        <v/>
      </c>
      <c r="AS218" s="72" t="str">
        <f t="shared" si="282"/>
        <v/>
      </c>
      <c r="AT218" s="74" t="str">
        <f t="shared" si="283"/>
        <v/>
      </c>
      <c r="AU218" s="74" t="str">
        <f t="shared" si="284"/>
        <v/>
      </c>
      <c r="AV218" s="74" t="str">
        <f t="shared" si="268"/>
        <v/>
      </c>
      <c r="AW218" s="74" t="str">
        <f t="shared" si="285"/>
        <v/>
      </c>
      <c r="AX218" s="74" t="str">
        <f t="shared" si="286"/>
        <v/>
      </c>
      <c r="AY218" s="85" t="str">
        <f t="shared" si="287"/>
        <v/>
      </c>
      <c r="BE218" s="65"/>
    </row>
    <row r="219" spans="2:57" x14ac:dyDescent="0.25">
      <c r="B219" s="68">
        <f t="shared" ref="B219:D219" si="310">B218</f>
        <v>500000</v>
      </c>
      <c r="C219" s="68">
        <f t="shared" si="310"/>
        <v>40000</v>
      </c>
      <c r="D219" s="68">
        <f t="shared" si="310"/>
        <v>100000</v>
      </c>
      <c r="E219" s="68"/>
      <c r="F219" s="68">
        <f t="shared" si="295"/>
        <v>0</v>
      </c>
      <c r="G219" s="68">
        <f t="shared" si="270"/>
        <v>0</v>
      </c>
      <c r="H219" s="68" t="str">
        <f t="shared" si="253"/>
        <v/>
      </c>
      <c r="I219" s="68"/>
      <c r="J219" s="68">
        <f t="shared" si="254"/>
        <v>100000</v>
      </c>
      <c r="K219" s="69">
        <f t="shared" si="255"/>
        <v>20000</v>
      </c>
      <c r="L219" s="68">
        <f t="shared" si="271"/>
        <v>580000</v>
      </c>
      <c r="M219" s="68"/>
      <c r="N219" s="68">
        <f t="shared" si="256"/>
        <v>48000</v>
      </c>
      <c r="O219" s="68">
        <f t="shared" si="257"/>
        <v>0</v>
      </c>
      <c r="P219" s="69">
        <f t="shared" si="296"/>
        <v>0</v>
      </c>
      <c r="Q219" s="7">
        <f t="shared" si="297"/>
        <v>0</v>
      </c>
      <c r="R219" s="7">
        <f t="shared" si="258"/>
        <v>0</v>
      </c>
      <c r="S219" s="7">
        <f t="shared" si="259"/>
        <v>0.2</v>
      </c>
      <c r="T219" s="68"/>
      <c r="U219" s="68">
        <f t="shared" si="260"/>
        <v>0</v>
      </c>
      <c r="V219" s="68">
        <f t="shared" si="298"/>
        <v>0</v>
      </c>
      <c r="W219" s="68"/>
      <c r="X219" s="68">
        <f t="shared" si="261"/>
        <v>0</v>
      </c>
      <c r="Y219" s="69">
        <f t="shared" si="299"/>
        <v>0</v>
      </c>
      <c r="Z219" s="7">
        <f t="shared" si="262"/>
        <v>0</v>
      </c>
      <c r="AA219" s="7">
        <f t="shared" si="300"/>
        <v>0</v>
      </c>
      <c r="AB219" s="68"/>
      <c r="AC219" s="71" t="str">
        <f t="shared" si="272"/>
        <v/>
      </c>
      <c r="AD219" s="68" t="str">
        <f t="shared" si="273"/>
        <v/>
      </c>
      <c r="AE219" s="68"/>
      <c r="AF219" s="72" t="str">
        <f t="shared" si="263"/>
        <v/>
      </c>
      <c r="AG219" s="59" t="str">
        <f t="shared" si="274"/>
        <v/>
      </c>
      <c r="AH219" s="73" t="str">
        <f t="shared" si="275"/>
        <v/>
      </c>
      <c r="AI219" s="61" t="str">
        <f t="shared" si="264"/>
        <v/>
      </c>
      <c r="AJ219" s="62" t="str">
        <f t="shared" si="276"/>
        <v/>
      </c>
      <c r="AK219" s="73" t="str">
        <f t="shared" si="265"/>
        <v/>
      </c>
      <c r="AL219" s="61" t="str">
        <f t="shared" si="266"/>
        <v/>
      </c>
      <c r="AM219" s="63" t="str">
        <f t="shared" si="277"/>
        <v/>
      </c>
      <c r="AN219" s="73" t="str">
        <f t="shared" si="278"/>
        <v/>
      </c>
      <c r="AO219" s="61">
        <f t="shared" si="267"/>
        <v>0</v>
      </c>
      <c r="AP219" s="62" t="str">
        <f t="shared" si="279"/>
        <v/>
      </c>
      <c r="AQ219" s="61" t="str">
        <f t="shared" si="280"/>
        <v/>
      </c>
      <c r="AR219" s="59" t="str">
        <f t="shared" si="281"/>
        <v/>
      </c>
      <c r="AS219" s="72" t="str">
        <f t="shared" si="282"/>
        <v/>
      </c>
      <c r="AT219" s="74" t="str">
        <f t="shared" si="283"/>
        <v/>
      </c>
      <c r="AU219" s="74" t="str">
        <f t="shared" si="284"/>
        <v/>
      </c>
      <c r="AV219" s="74" t="str">
        <f t="shared" si="268"/>
        <v/>
      </c>
      <c r="AW219" s="74" t="str">
        <f t="shared" si="285"/>
        <v/>
      </c>
      <c r="AX219" s="74" t="str">
        <f t="shared" si="286"/>
        <v/>
      </c>
      <c r="AY219" s="85" t="str">
        <f t="shared" si="287"/>
        <v/>
      </c>
      <c r="BE219" s="65"/>
    </row>
    <row r="220" spans="2:57" x14ac:dyDescent="0.25">
      <c r="B220" s="68">
        <f t="shared" ref="B220:D220" si="311">B219</f>
        <v>500000</v>
      </c>
      <c r="C220" s="68">
        <f t="shared" si="311"/>
        <v>40000</v>
      </c>
      <c r="D220" s="68">
        <f t="shared" si="311"/>
        <v>100000</v>
      </c>
      <c r="E220" s="68"/>
      <c r="F220" s="68">
        <f t="shared" si="295"/>
        <v>0</v>
      </c>
      <c r="G220" s="68">
        <f t="shared" si="270"/>
        <v>0</v>
      </c>
      <c r="H220" s="68" t="str">
        <f t="shared" si="253"/>
        <v/>
      </c>
      <c r="I220" s="68"/>
      <c r="J220" s="68">
        <f t="shared" si="254"/>
        <v>100000</v>
      </c>
      <c r="K220" s="69">
        <f t="shared" si="255"/>
        <v>20000</v>
      </c>
      <c r="L220" s="68">
        <f t="shared" si="271"/>
        <v>580000</v>
      </c>
      <c r="M220" s="68"/>
      <c r="N220" s="68">
        <f t="shared" si="256"/>
        <v>48000</v>
      </c>
      <c r="O220" s="68">
        <f t="shared" si="257"/>
        <v>0</v>
      </c>
      <c r="P220" s="69">
        <f t="shared" si="296"/>
        <v>0</v>
      </c>
      <c r="Q220" s="7">
        <f t="shared" si="297"/>
        <v>0</v>
      </c>
      <c r="R220" s="7">
        <f t="shared" si="258"/>
        <v>0</v>
      </c>
      <c r="S220" s="7">
        <f t="shared" si="259"/>
        <v>0.2</v>
      </c>
      <c r="T220" s="68"/>
      <c r="U220" s="68">
        <f t="shared" si="260"/>
        <v>0</v>
      </c>
      <c r="V220" s="68">
        <f t="shared" si="298"/>
        <v>0</v>
      </c>
      <c r="W220" s="68"/>
      <c r="X220" s="68">
        <f t="shared" si="261"/>
        <v>0</v>
      </c>
      <c r="Y220" s="69">
        <f t="shared" si="299"/>
        <v>0</v>
      </c>
      <c r="Z220" s="7">
        <f t="shared" si="262"/>
        <v>0</v>
      </c>
      <c r="AA220" s="7">
        <f t="shared" si="300"/>
        <v>0</v>
      </c>
      <c r="AB220" s="68"/>
      <c r="AC220" s="71" t="str">
        <f t="shared" si="272"/>
        <v/>
      </c>
      <c r="AD220" s="68" t="str">
        <f t="shared" si="273"/>
        <v/>
      </c>
      <c r="AE220" s="68"/>
      <c r="AF220" s="72" t="str">
        <f t="shared" si="263"/>
        <v/>
      </c>
      <c r="AG220" s="59" t="str">
        <f t="shared" si="274"/>
        <v/>
      </c>
      <c r="AH220" s="73" t="str">
        <f t="shared" si="275"/>
        <v/>
      </c>
      <c r="AI220" s="61" t="str">
        <f t="shared" si="264"/>
        <v/>
      </c>
      <c r="AJ220" s="62" t="str">
        <f t="shared" si="276"/>
        <v/>
      </c>
      <c r="AK220" s="73" t="str">
        <f t="shared" si="265"/>
        <v/>
      </c>
      <c r="AL220" s="61" t="str">
        <f t="shared" si="266"/>
        <v/>
      </c>
      <c r="AM220" s="63" t="str">
        <f t="shared" si="277"/>
        <v/>
      </c>
      <c r="AN220" s="73" t="str">
        <f t="shared" si="278"/>
        <v/>
      </c>
      <c r="AO220" s="61">
        <f t="shared" si="267"/>
        <v>0</v>
      </c>
      <c r="AP220" s="62" t="str">
        <f t="shared" si="279"/>
        <v/>
      </c>
      <c r="AQ220" s="61" t="str">
        <f t="shared" si="280"/>
        <v/>
      </c>
      <c r="AR220" s="59" t="str">
        <f t="shared" si="281"/>
        <v/>
      </c>
      <c r="AS220" s="72" t="str">
        <f t="shared" si="282"/>
        <v/>
      </c>
      <c r="AT220" s="74" t="str">
        <f t="shared" si="283"/>
        <v/>
      </c>
      <c r="AU220" s="74" t="str">
        <f t="shared" si="284"/>
        <v/>
      </c>
      <c r="AV220" s="74" t="str">
        <f t="shared" si="268"/>
        <v/>
      </c>
      <c r="AW220" s="74" t="str">
        <f t="shared" si="285"/>
        <v/>
      </c>
      <c r="AX220" s="74" t="str">
        <f t="shared" si="286"/>
        <v/>
      </c>
      <c r="AY220" s="85" t="str">
        <f t="shared" si="287"/>
        <v/>
      </c>
      <c r="BE220" s="65"/>
    </row>
    <row r="221" spans="2:57" x14ac:dyDescent="0.25">
      <c r="B221" s="68">
        <f t="shared" ref="B221:D221" si="312">B220</f>
        <v>500000</v>
      </c>
      <c r="C221" s="68">
        <f t="shared" si="312"/>
        <v>40000</v>
      </c>
      <c r="D221" s="68">
        <f t="shared" si="312"/>
        <v>100000</v>
      </c>
      <c r="E221" s="68"/>
      <c r="F221" s="68">
        <f t="shared" si="295"/>
        <v>0</v>
      </c>
      <c r="G221" s="68">
        <f t="shared" si="270"/>
        <v>0</v>
      </c>
      <c r="H221" s="68" t="str">
        <f t="shared" si="253"/>
        <v/>
      </c>
      <c r="I221" s="68"/>
      <c r="J221" s="68">
        <f t="shared" si="254"/>
        <v>100000</v>
      </c>
      <c r="K221" s="69">
        <f t="shared" si="255"/>
        <v>20000</v>
      </c>
      <c r="L221" s="68">
        <f t="shared" si="271"/>
        <v>580000</v>
      </c>
      <c r="M221" s="68"/>
      <c r="N221" s="68">
        <f t="shared" si="256"/>
        <v>48000</v>
      </c>
      <c r="O221" s="68">
        <f t="shared" si="257"/>
        <v>0</v>
      </c>
      <c r="P221" s="69">
        <f t="shared" si="296"/>
        <v>0</v>
      </c>
      <c r="Q221" s="7">
        <f t="shared" si="297"/>
        <v>0</v>
      </c>
      <c r="R221" s="7">
        <f t="shared" si="258"/>
        <v>0</v>
      </c>
      <c r="S221" s="7">
        <f t="shared" si="259"/>
        <v>0.2</v>
      </c>
      <c r="T221" s="68"/>
      <c r="U221" s="68">
        <f t="shared" si="260"/>
        <v>0</v>
      </c>
      <c r="V221" s="68">
        <f t="shared" si="298"/>
        <v>0</v>
      </c>
      <c r="W221" s="68"/>
      <c r="X221" s="68">
        <f t="shared" si="261"/>
        <v>0</v>
      </c>
      <c r="Y221" s="69">
        <f t="shared" si="299"/>
        <v>0</v>
      </c>
      <c r="Z221" s="7">
        <f t="shared" si="262"/>
        <v>0</v>
      </c>
      <c r="AA221" s="7">
        <f t="shared" si="300"/>
        <v>0</v>
      </c>
      <c r="AB221" s="68"/>
      <c r="AC221" s="71" t="str">
        <f t="shared" si="272"/>
        <v/>
      </c>
      <c r="AD221" s="68" t="str">
        <f t="shared" si="273"/>
        <v/>
      </c>
      <c r="AE221" s="68"/>
      <c r="AF221" s="72" t="str">
        <f t="shared" si="263"/>
        <v/>
      </c>
      <c r="AG221" s="59" t="str">
        <f t="shared" si="274"/>
        <v/>
      </c>
      <c r="AH221" s="73" t="str">
        <f t="shared" si="275"/>
        <v/>
      </c>
      <c r="AI221" s="61" t="str">
        <f t="shared" si="264"/>
        <v/>
      </c>
      <c r="AJ221" s="62" t="str">
        <f t="shared" si="276"/>
        <v/>
      </c>
      <c r="AK221" s="73" t="str">
        <f t="shared" si="265"/>
        <v/>
      </c>
      <c r="AL221" s="61" t="str">
        <f t="shared" si="266"/>
        <v/>
      </c>
      <c r="AM221" s="63" t="str">
        <f t="shared" si="277"/>
        <v/>
      </c>
      <c r="AN221" s="73" t="str">
        <f t="shared" si="278"/>
        <v/>
      </c>
      <c r="AO221" s="61">
        <f t="shared" si="267"/>
        <v>0</v>
      </c>
      <c r="AP221" s="62" t="str">
        <f t="shared" si="279"/>
        <v/>
      </c>
      <c r="AQ221" s="61" t="str">
        <f t="shared" si="280"/>
        <v/>
      </c>
      <c r="AR221" s="59" t="str">
        <f t="shared" si="281"/>
        <v/>
      </c>
      <c r="AS221" s="72" t="str">
        <f t="shared" si="282"/>
        <v/>
      </c>
      <c r="AT221" s="74" t="str">
        <f t="shared" si="283"/>
        <v/>
      </c>
      <c r="AU221" s="74" t="str">
        <f t="shared" si="284"/>
        <v/>
      </c>
      <c r="AV221" s="74" t="str">
        <f t="shared" si="268"/>
        <v/>
      </c>
      <c r="AW221" s="74" t="str">
        <f t="shared" si="285"/>
        <v/>
      </c>
      <c r="AX221" s="74" t="str">
        <f t="shared" si="286"/>
        <v/>
      </c>
      <c r="AY221" s="85" t="str">
        <f t="shared" si="287"/>
        <v/>
      </c>
      <c r="BE221" s="65"/>
    </row>
    <row r="222" spans="2:57" x14ac:dyDescent="0.25">
      <c r="B222" s="68">
        <f t="shared" ref="B222:D222" si="313">B221</f>
        <v>500000</v>
      </c>
      <c r="C222" s="68">
        <f t="shared" si="313"/>
        <v>40000</v>
      </c>
      <c r="D222" s="68">
        <f t="shared" si="313"/>
        <v>100000</v>
      </c>
      <c r="E222" s="68"/>
      <c r="F222" s="68">
        <f t="shared" si="295"/>
        <v>0</v>
      </c>
      <c r="G222" s="68">
        <f t="shared" si="270"/>
        <v>0</v>
      </c>
      <c r="H222" s="68" t="str">
        <f t="shared" si="253"/>
        <v/>
      </c>
      <c r="I222" s="68"/>
      <c r="J222" s="68">
        <f t="shared" si="254"/>
        <v>100000</v>
      </c>
      <c r="K222" s="69">
        <f t="shared" si="255"/>
        <v>20000</v>
      </c>
      <c r="L222" s="68">
        <f t="shared" si="271"/>
        <v>580000</v>
      </c>
      <c r="M222" s="68"/>
      <c r="N222" s="68">
        <f t="shared" si="256"/>
        <v>48000</v>
      </c>
      <c r="O222" s="68">
        <f t="shared" si="257"/>
        <v>0</v>
      </c>
      <c r="P222" s="69">
        <f t="shared" si="296"/>
        <v>0</v>
      </c>
      <c r="Q222" s="7">
        <f t="shared" si="297"/>
        <v>0</v>
      </c>
      <c r="R222" s="7">
        <f t="shared" si="258"/>
        <v>0</v>
      </c>
      <c r="S222" s="7">
        <f t="shared" si="259"/>
        <v>0.2</v>
      </c>
      <c r="T222" s="68"/>
      <c r="U222" s="68">
        <f t="shared" si="260"/>
        <v>0</v>
      </c>
      <c r="V222" s="68">
        <f t="shared" si="298"/>
        <v>0</v>
      </c>
      <c r="W222" s="68"/>
      <c r="X222" s="68">
        <f t="shared" si="261"/>
        <v>0</v>
      </c>
      <c r="Y222" s="69">
        <f t="shared" si="299"/>
        <v>0</v>
      </c>
      <c r="Z222" s="7">
        <f t="shared" si="262"/>
        <v>0</v>
      </c>
      <c r="AA222" s="7">
        <f t="shared" si="300"/>
        <v>0</v>
      </c>
      <c r="AB222" s="68"/>
      <c r="AC222" s="71" t="str">
        <f t="shared" si="272"/>
        <v/>
      </c>
      <c r="AD222" s="68" t="str">
        <f t="shared" si="273"/>
        <v/>
      </c>
      <c r="AE222" s="68"/>
      <c r="AF222" s="72" t="str">
        <f t="shared" si="263"/>
        <v/>
      </c>
      <c r="AG222" s="59" t="str">
        <f t="shared" si="274"/>
        <v/>
      </c>
      <c r="AH222" s="73" t="str">
        <f t="shared" si="275"/>
        <v/>
      </c>
      <c r="AI222" s="61" t="str">
        <f t="shared" si="264"/>
        <v/>
      </c>
      <c r="AJ222" s="62" t="str">
        <f t="shared" si="276"/>
        <v/>
      </c>
      <c r="AK222" s="73" t="str">
        <f t="shared" si="265"/>
        <v/>
      </c>
      <c r="AL222" s="61" t="str">
        <f t="shared" si="266"/>
        <v/>
      </c>
      <c r="AM222" s="63" t="str">
        <f t="shared" si="277"/>
        <v/>
      </c>
      <c r="AN222" s="73" t="str">
        <f t="shared" si="278"/>
        <v/>
      </c>
      <c r="AO222" s="61">
        <f t="shared" si="267"/>
        <v>0</v>
      </c>
      <c r="AP222" s="62" t="str">
        <f t="shared" si="279"/>
        <v/>
      </c>
      <c r="AQ222" s="61" t="str">
        <f t="shared" si="280"/>
        <v/>
      </c>
      <c r="AR222" s="59" t="str">
        <f t="shared" si="281"/>
        <v/>
      </c>
      <c r="AS222" s="72" t="str">
        <f t="shared" si="282"/>
        <v/>
      </c>
      <c r="AT222" s="74" t="str">
        <f t="shared" si="283"/>
        <v/>
      </c>
      <c r="AU222" s="74" t="str">
        <f t="shared" si="284"/>
        <v/>
      </c>
      <c r="AV222" s="74" t="str">
        <f t="shared" si="268"/>
        <v/>
      </c>
      <c r="AW222" s="74" t="str">
        <f t="shared" si="285"/>
        <v/>
      </c>
      <c r="AX222" s="74" t="str">
        <f t="shared" si="286"/>
        <v/>
      </c>
      <c r="AY222" s="85" t="str">
        <f t="shared" si="287"/>
        <v/>
      </c>
      <c r="BE222" s="65"/>
    </row>
    <row r="223" spans="2:57" x14ac:dyDescent="0.25">
      <c r="B223" s="68">
        <f t="shared" ref="B223:D223" si="314">B222</f>
        <v>500000</v>
      </c>
      <c r="C223" s="68">
        <f t="shared" si="314"/>
        <v>40000</v>
      </c>
      <c r="D223" s="68">
        <f t="shared" si="314"/>
        <v>100000</v>
      </c>
      <c r="E223" s="68"/>
      <c r="F223" s="68">
        <f t="shared" si="295"/>
        <v>0</v>
      </c>
      <c r="G223" s="68">
        <f t="shared" si="270"/>
        <v>0</v>
      </c>
      <c r="H223" s="68" t="str">
        <f t="shared" si="253"/>
        <v/>
      </c>
      <c r="I223" s="68"/>
      <c r="J223" s="68">
        <f t="shared" si="254"/>
        <v>100000</v>
      </c>
      <c r="K223" s="69">
        <f t="shared" si="255"/>
        <v>20000</v>
      </c>
      <c r="L223" s="68">
        <f t="shared" si="271"/>
        <v>580000</v>
      </c>
      <c r="M223" s="68"/>
      <c r="N223" s="68">
        <f t="shared" si="256"/>
        <v>48000</v>
      </c>
      <c r="O223" s="68">
        <f t="shared" si="257"/>
        <v>0</v>
      </c>
      <c r="P223" s="69">
        <f t="shared" si="296"/>
        <v>0</v>
      </c>
      <c r="Q223" s="7">
        <f t="shared" si="297"/>
        <v>0</v>
      </c>
      <c r="R223" s="7">
        <f t="shared" si="258"/>
        <v>0</v>
      </c>
      <c r="S223" s="7">
        <f t="shared" si="259"/>
        <v>0.2</v>
      </c>
      <c r="T223" s="68"/>
      <c r="U223" s="68">
        <f t="shared" si="260"/>
        <v>0</v>
      </c>
      <c r="V223" s="68">
        <f t="shared" si="298"/>
        <v>0</v>
      </c>
      <c r="W223" s="68"/>
      <c r="X223" s="68">
        <f t="shared" si="261"/>
        <v>0</v>
      </c>
      <c r="Y223" s="69">
        <f t="shared" si="299"/>
        <v>0</v>
      </c>
      <c r="Z223" s="7">
        <f t="shared" si="262"/>
        <v>0</v>
      </c>
      <c r="AA223" s="7">
        <f t="shared" si="300"/>
        <v>0</v>
      </c>
      <c r="AB223" s="68"/>
      <c r="AC223" s="71" t="str">
        <f t="shared" si="272"/>
        <v/>
      </c>
      <c r="AD223" s="68" t="str">
        <f t="shared" si="273"/>
        <v/>
      </c>
      <c r="AE223" s="68"/>
      <c r="AF223" s="72" t="str">
        <f t="shared" si="263"/>
        <v/>
      </c>
      <c r="AG223" s="59" t="str">
        <f t="shared" si="274"/>
        <v/>
      </c>
      <c r="AH223" s="73" t="str">
        <f t="shared" si="275"/>
        <v/>
      </c>
      <c r="AI223" s="61" t="str">
        <f t="shared" si="264"/>
        <v/>
      </c>
      <c r="AJ223" s="62" t="str">
        <f t="shared" si="276"/>
        <v/>
      </c>
      <c r="AK223" s="73" t="str">
        <f t="shared" si="265"/>
        <v/>
      </c>
      <c r="AL223" s="61" t="str">
        <f t="shared" si="266"/>
        <v/>
      </c>
      <c r="AM223" s="63" t="str">
        <f t="shared" si="277"/>
        <v/>
      </c>
      <c r="AN223" s="73" t="str">
        <f t="shared" si="278"/>
        <v/>
      </c>
      <c r="AO223" s="61">
        <f t="shared" si="267"/>
        <v>0</v>
      </c>
      <c r="AP223" s="62" t="str">
        <f t="shared" si="279"/>
        <v/>
      </c>
      <c r="AQ223" s="61" t="str">
        <f t="shared" si="280"/>
        <v/>
      </c>
      <c r="AR223" s="59" t="str">
        <f t="shared" si="281"/>
        <v/>
      </c>
      <c r="AS223" s="72" t="str">
        <f t="shared" si="282"/>
        <v/>
      </c>
      <c r="AT223" s="74" t="str">
        <f t="shared" si="283"/>
        <v/>
      </c>
      <c r="AU223" s="74" t="str">
        <f t="shared" si="284"/>
        <v/>
      </c>
      <c r="AV223" s="74" t="str">
        <f t="shared" si="268"/>
        <v/>
      </c>
      <c r="AW223" s="74" t="str">
        <f t="shared" si="285"/>
        <v/>
      </c>
      <c r="AX223" s="74" t="str">
        <f t="shared" si="286"/>
        <v/>
      </c>
      <c r="AY223" s="85" t="str">
        <f t="shared" si="287"/>
        <v/>
      </c>
      <c r="BE223" s="65"/>
    </row>
    <row r="224" spans="2:57" x14ac:dyDescent="0.25">
      <c r="B224" s="68">
        <f t="shared" ref="B224:D224" si="315">B223</f>
        <v>500000</v>
      </c>
      <c r="C224" s="68">
        <f t="shared" si="315"/>
        <v>40000</v>
      </c>
      <c r="D224" s="68">
        <f t="shared" si="315"/>
        <v>100000</v>
      </c>
      <c r="E224" s="68"/>
      <c r="F224" s="68">
        <f t="shared" si="295"/>
        <v>0</v>
      </c>
      <c r="G224" s="68">
        <f t="shared" si="270"/>
        <v>0</v>
      </c>
      <c r="H224" s="68" t="str">
        <f t="shared" si="253"/>
        <v/>
      </c>
      <c r="I224" s="68"/>
      <c r="J224" s="68">
        <f t="shared" si="254"/>
        <v>100000</v>
      </c>
      <c r="K224" s="69">
        <f t="shared" si="255"/>
        <v>20000</v>
      </c>
      <c r="L224" s="68">
        <f t="shared" si="271"/>
        <v>580000</v>
      </c>
      <c r="M224" s="68"/>
      <c r="N224" s="68">
        <f t="shared" si="256"/>
        <v>48000</v>
      </c>
      <c r="O224" s="68">
        <f t="shared" si="257"/>
        <v>0</v>
      </c>
      <c r="P224" s="69">
        <f t="shared" si="296"/>
        <v>0</v>
      </c>
      <c r="Q224" s="7">
        <f t="shared" si="297"/>
        <v>0</v>
      </c>
      <c r="R224" s="7">
        <f t="shared" si="258"/>
        <v>0</v>
      </c>
      <c r="S224" s="7">
        <f t="shared" si="259"/>
        <v>0.2</v>
      </c>
      <c r="T224" s="68"/>
      <c r="U224" s="68">
        <f t="shared" si="260"/>
        <v>0</v>
      </c>
      <c r="V224" s="68">
        <f t="shared" si="298"/>
        <v>0</v>
      </c>
      <c r="W224" s="68"/>
      <c r="X224" s="68">
        <f t="shared" si="261"/>
        <v>0</v>
      </c>
      <c r="Y224" s="69">
        <f t="shared" si="299"/>
        <v>0</v>
      </c>
      <c r="Z224" s="7">
        <f t="shared" si="262"/>
        <v>0</v>
      </c>
      <c r="AA224" s="7">
        <f t="shared" si="300"/>
        <v>0</v>
      </c>
      <c r="AB224" s="68"/>
      <c r="AC224" s="71" t="str">
        <f t="shared" si="272"/>
        <v/>
      </c>
      <c r="AD224" s="68" t="str">
        <f t="shared" si="273"/>
        <v/>
      </c>
      <c r="AE224" s="68"/>
      <c r="AF224" s="72" t="str">
        <f t="shared" si="263"/>
        <v/>
      </c>
      <c r="AG224" s="59" t="str">
        <f t="shared" si="274"/>
        <v/>
      </c>
      <c r="AH224" s="73" t="str">
        <f t="shared" si="275"/>
        <v/>
      </c>
      <c r="AI224" s="61" t="str">
        <f t="shared" si="264"/>
        <v/>
      </c>
      <c r="AJ224" s="62" t="str">
        <f t="shared" si="276"/>
        <v/>
      </c>
      <c r="AK224" s="73" t="str">
        <f t="shared" si="265"/>
        <v/>
      </c>
      <c r="AL224" s="61" t="str">
        <f t="shared" si="266"/>
        <v/>
      </c>
      <c r="AM224" s="63" t="str">
        <f t="shared" si="277"/>
        <v/>
      </c>
      <c r="AN224" s="73" t="str">
        <f t="shared" si="278"/>
        <v/>
      </c>
      <c r="AO224" s="61">
        <f t="shared" si="267"/>
        <v>0</v>
      </c>
      <c r="AP224" s="62" t="str">
        <f t="shared" si="279"/>
        <v/>
      </c>
      <c r="AQ224" s="61" t="str">
        <f t="shared" si="280"/>
        <v/>
      </c>
      <c r="AR224" s="59" t="str">
        <f t="shared" si="281"/>
        <v/>
      </c>
      <c r="AS224" s="72" t="str">
        <f t="shared" si="282"/>
        <v/>
      </c>
      <c r="AT224" s="74" t="str">
        <f t="shared" si="283"/>
        <v/>
      </c>
      <c r="AU224" s="74" t="str">
        <f t="shared" si="284"/>
        <v/>
      </c>
      <c r="AV224" s="74" t="str">
        <f t="shared" si="268"/>
        <v/>
      </c>
      <c r="AW224" s="74" t="str">
        <f t="shared" si="285"/>
        <v/>
      </c>
      <c r="AX224" s="74" t="str">
        <f t="shared" si="286"/>
        <v/>
      </c>
      <c r="AY224" s="85" t="str">
        <f t="shared" si="287"/>
        <v/>
      </c>
      <c r="BE224" s="65"/>
    </row>
    <row r="225" spans="2:57" x14ac:dyDescent="0.25">
      <c r="B225" s="68">
        <f t="shared" ref="B225:D225" si="316">B224</f>
        <v>500000</v>
      </c>
      <c r="C225" s="68">
        <f t="shared" si="316"/>
        <v>40000</v>
      </c>
      <c r="D225" s="68">
        <f t="shared" si="316"/>
        <v>100000</v>
      </c>
      <c r="E225" s="68"/>
      <c r="F225" s="68">
        <f t="shared" si="295"/>
        <v>0</v>
      </c>
      <c r="G225" s="68">
        <f t="shared" si="270"/>
        <v>0</v>
      </c>
      <c r="H225" s="68" t="str">
        <f t="shared" si="253"/>
        <v/>
      </c>
      <c r="I225" s="68"/>
      <c r="J225" s="68">
        <f t="shared" si="254"/>
        <v>100000</v>
      </c>
      <c r="K225" s="69">
        <f t="shared" si="255"/>
        <v>20000</v>
      </c>
      <c r="L225" s="68">
        <f t="shared" si="271"/>
        <v>580000</v>
      </c>
      <c r="M225" s="68"/>
      <c r="N225" s="68">
        <f t="shared" si="256"/>
        <v>48000</v>
      </c>
      <c r="O225" s="68">
        <f t="shared" si="257"/>
        <v>0</v>
      </c>
      <c r="P225" s="69">
        <f t="shared" si="296"/>
        <v>0</v>
      </c>
      <c r="Q225" s="7">
        <f t="shared" si="297"/>
        <v>0</v>
      </c>
      <c r="R225" s="7">
        <f t="shared" si="258"/>
        <v>0</v>
      </c>
      <c r="S225" s="7">
        <f t="shared" si="259"/>
        <v>0.2</v>
      </c>
      <c r="T225" s="68"/>
      <c r="U225" s="68">
        <f t="shared" si="260"/>
        <v>0</v>
      </c>
      <c r="V225" s="68">
        <f t="shared" si="298"/>
        <v>0</v>
      </c>
      <c r="W225" s="68"/>
      <c r="X225" s="68">
        <f t="shared" si="261"/>
        <v>0</v>
      </c>
      <c r="Y225" s="69">
        <f t="shared" si="299"/>
        <v>0</v>
      </c>
      <c r="Z225" s="7">
        <f t="shared" si="262"/>
        <v>0</v>
      </c>
      <c r="AA225" s="7">
        <f t="shared" si="300"/>
        <v>0</v>
      </c>
      <c r="AB225" s="68"/>
      <c r="AC225" s="71" t="str">
        <f t="shared" si="272"/>
        <v/>
      </c>
      <c r="AD225" s="68" t="str">
        <f t="shared" si="273"/>
        <v/>
      </c>
      <c r="AE225" s="68"/>
      <c r="AF225" s="72" t="str">
        <f t="shared" si="263"/>
        <v/>
      </c>
      <c r="AG225" s="59" t="str">
        <f t="shared" si="274"/>
        <v/>
      </c>
      <c r="AH225" s="73" t="str">
        <f t="shared" si="275"/>
        <v/>
      </c>
      <c r="AI225" s="61" t="str">
        <f t="shared" si="264"/>
        <v/>
      </c>
      <c r="AJ225" s="62" t="str">
        <f t="shared" si="276"/>
        <v/>
      </c>
      <c r="AK225" s="73" t="str">
        <f t="shared" si="265"/>
        <v/>
      </c>
      <c r="AL225" s="61" t="str">
        <f t="shared" si="266"/>
        <v/>
      </c>
      <c r="AM225" s="63" t="str">
        <f t="shared" si="277"/>
        <v/>
      </c>
      <c r="AN225" s="73" t="str">
        <f t="shared" si="278"/>
        <v/>
      </c>
      <c r="AO225" s="61">
        <f t="shared" si="267"/>
        <v>0</v>
      </c>
      <c r="AP225" s="62" t="str">
        <f t="shared" si="279"/>
        <v/>
      </c>
      <c r="AQ225" s="61" t="str">
        <f t="shared" si="280"/>
        <v/>
      </c>
      <c r="AR225" s="59" t="str">
        <f t="shared" si="281"/>
        <v/>
      </c>
      <c r="AS225" s="72" t="str">
        <f t="shared" si="282"/>
        <v/>
      </c>
      <c r="AT225" s="74" t="str">
        <f t="shared" si="283"/>
        <v/>
      </c>
      <c r="AU225" s="74" t="str">
        <f t="shared" si="284"/>
        <v/>
      </c>
      <c r="AV225" s="74" t="str">
        <f t="shared" si="268"/>
        <v/>
      </c>
      <c r="AW225" s="74" t="str">
        <f t="shared" si="285"/>
        <v/>
      </c>
      <c r="AX225" s="74" t="str">
        <f t="shared" si="286"/>
        <v/>
      </c>
      <c r="AY225" s="85" t="str">
        <f t="shared" si="287"/>
        <v/>
      </c>
      <c r="BE225" s="65"/>
    </row>
    <row r="226" spans="2:57" x14ac:dyDescent="0.25">
      <c r="B226" s="68">
        <f t="shared" ref="B226:D226" si="317">B225</f>
        <v>500000</v>
      </c>
      <c r="C226" s="68">
        <f t="shared" si="317"/>
        <v>40000</v>
      </c>
      <c r="D226" s="68">
        <f t="shared" si="317"/>
        <v>100000</v>
      </c>
      <c r="E226" s="68"/>
      <c r="F226" s="68">
        <f t="shared" si="295"/>
        <v>0</v>
      </c>
      <c r="G226" s="68">
        <f t="shared" si="270"/>
        <v>0</v>
      </c>
      <c r="H226" s="68" t="str">
        <f t="shared" si="253"/>
        <v/>
      </c>
      <c r="I226" s="68"/>
      <c r="J226" s="68">
        <f t="shared" si="254"/>
        <v>100000</v>
      </c>
      <c r="K226" s="69">
        <f t="shared" si="255"/>
        <v>20000</v>
      </c>
      <c r="L226" s="68">
        <f t="shared" si="271"/>
        <v>580000</v>
      </c>
      <c r="M226" s="68"/>
      <c r="N226" s="68">
        <f t="shared" si="256"/>
        <v>48000</v>
      </c>
      <c r="O226" s="68">
        <f t="shared" si="257"/>
        <v>0</v>
      </c>
      <c r="P226" s="69">
        <f t="shared" si="296"/>
        <v>0</v>
      </c>
      <c r="Q226" s="7">
        <f t="shared" si="297"/>
        <v>0</v>
      </c>
      <c r="R226" s="7">
        <f t="shared" si="258"/>
        <v>0</v>
      </c>
      <c r="S226" s="7">
        <f t="shared" si="259"/>
        <v>0.2</v>
      </c>
      <c r="T226" s="68"/>
      <c r="U226" s="68">
        <f t="shared" si="260"/>
        <v>0</v>
      </c>
      <c r="V226" s="68">
        <f t="shared" si="298"/>
        <v>0</v>
      </c>
      <c r="W226" s="68"/>
      <c r="X226" s="68">
        <f t="shared" si="261"/>
        <v>0</v>
      </c>
      <c r="Y226" s="69">
        <f t="shared" si="299"/>
        <v>0</v>
      </c>
      <c r="Z226" s="7">
        <f t="shared" si="262"/>
        <v>0</v>
      </c>
      <c r="AA226" s="7">
        <f t="shared" si="300"/>
        <v>0</v>
      </c>
      <c r="AB226" s="68"/>
      <c r="AC226" s="71" t="str">
        <f t="shared" si="272"/>
        <v/>
      </c>
      <c r="AD226" s="68" t="str">
        <f t="shared" si="273"/>
        <v/>
      </c>
      <c r="AE226" s="68"/>
      <c r="AF226" s="72" t="str">
        <f t="shared" si="263"/>
        <v/>
      </c>
      <c r="AG226" s="59" t="str">
        <f t="shared" si="274"/>
        <v/>
      </c>
      <c r="AH226" s="73" t="str">
        <f t="shared" si="275"/>
        <v/>
      </c>
      <c r="AI226" s="61" t="str">
        <f t="shared" si="264"/>
        <v/>
      </c>
      <c r="AJ226" s="62" t="str">
        <f t="shared" si="276"/>
        <v/>
      </c>
      <c r="AK226" s="73" t="str">
        <f t="shared" si="265"/>
        <v/>
      </c>
      <c r="AL226" s="61" t="str">
        <f t="shared" si="266"/>
        <v/>
      </c>
      <c r="AM226" s="63" t="str">
        <f t="shared" si="277"/>
        <v/>
      </c>
      <c r="AN226" s="73" t="str">
        <f t="shared" si="278"/>
        <v/>
      </c>
      <c r="AO226" s="61">
        <f t="shared" si="267"/>
        <v>0</v>
      </c>
      <c r="AP226" s="62" t="str">
        <f t="shared" si="279"/>
        <v/>
      </c>
      <c r="AQ226" s="61" t="str">
        <f t="shared" si="280"/>
        <v/>
      </c>
      <c r="AR226" s="59" t="str">
        <f t="shared" si="281"/>
        <v/>
      </c>
      <c r="AS226" s="72" t="str">
        <f t="shared" si="282"/>
        <v/>
      </c>
      <c r="AT226" s="74" t="str">
        <f t="shared" si="283"/>
        <v/>
      </c>
      <c r="AU226" s="74" t="str">
        <f t="shared" si="284"/>
        <v/>
      </c>
      <c r="AV226" s="74" t="str">
        <f t="shared" si="268"/>
        <v/>
      </c>
      <c r="AW226" s="74" t="str">
        <f t="shared" si="285"/>
        <v/>
      </c>
      <c r="AX226" s="74" t="str">
        <f t="shared" si="286"/>
        <v/>
      </c>
      <c r="AY226" s="85" t="str">
        <f t="shared" si="287"/>
        <v/>
      </c>
      <c r="BE226" s="65"/>
    </row>
    <row r="227" spans="2:57" x14ac:dyDescent="0.25">
      <c r="B227" s="68">
        <f t="shared" ref="B227:D227" si="318">B226</f>
        <v>500000</v>
      </c>
      <c r="C227" s="68">
        <f t="shared" si="318"/>
        <v>40000</v>
      </c>
      <c r="D227" s="68">
        <f t="shared" si="318"/>
        <v>100000</v>
      </c>
      <c r="E227" s="68"/>
      <c r="F227" s="68">
        <f t="shared" si="295"/>
        <v>0</v>
      </c>
      <c r="G227" s="68">
        <f t="shared" si="270"/>
        <v>0</v>
      </c>
      <c r="H227" s="68" t="str">
        <f t="shared" si="253"/>
        <v/>
      </c>
      <c r="I227" s="68"/>
      <c r="J227" s="68">
        <f t="shared" si="254"/>
        <v>100000</v>
      </c>
      <c r="K227" s="69">
        <f t="shared" si="255"/>
        <v>20000</v>
      </c>
      <c r="L227" s="68">
        <f t="shared" si="271"/>
        <v>580000</v>
      </c>
      <c r="M227" s="68"/>
      <c r="N227" s="68">
        <f t="shared" si="256"/>
        <v>48000</v>
      </c>
      <c r="O227" s="68">
        <f t="shared" si="257"/>
        <v>0</v>
      </c>
      <c r="P227" s="69">
        <f t="shared" si="296"/>
        <v>0</v>
      </c>
      <c r="Q227" s="7">
        <f t="shared" si="297"/>
        <v>0</v>
      </c>
      <c r="R227" s="7">
        <f t="shared" si="258"/>
        <v>0</v>
      </c>
      <c r="S227" s="7">
        <f t="shared" si="259"/>
        <v>0.2</v>
      </c>
      <c r="T227" s="68"/>
      <c r="U227" s="68">
        <f t="shared" si="260"/>
        <v>0</v>
      </c>
      <c r="V227" s="68">
        <f t="shared" si="298"/>
        <v>0</v>
      </c>
      <c r="W227" s="68"/>
      <c r="X227" s="68">
        <f t="shared" si="261"/>
        <v>0</v>
      </c>
      <c r="Y227" s="69">
        <f t="shared" si="299"/>
        <v>0</v>
      </c>
      <c r="Z227" s="7">
        <f t="shared" si="262"/>
        <v>0</v>
      </c>
      <c r="AA227" s="7">
        <f t="shared" si="300"/>
        <v>0</v>
      </c>
      <c r="AB227" s="68"/>
      <c r="AC227" s="71" t="str">
        <f t="shared" si="272"/>
        <v/>
      </c>
      <c r="AD227" s="68" t="str">
        <f t="shared" si="273"/>
        <v/>
      </c>
      <c r="AE227" s="68"/>
      <c r="AF227" s="72" t="str">
        <f t="shared" si="263"/>
        <v/>
      </c>
      <c r="AG227" s="59" t="str">
        <f t="shared" si="274"/>
        <v/>
      </c>
      <c r="AH227" s="73" t="str">
        <f t="shared" si="275"/>
        <v/>
      </c>
      <c r="AI227" s="61" t="str">
        <f t="shared" si="264"/>
        <v/>
      </c>
      <c r="AJ227" s="62" t="str">
        <f t="shared" si="276"/>
        <v/>
      </c>
      <c r="AK227" s="73" t="str">
        <f t="shared" si="265"/>
        <v/>
      </c>
      <c r="AL227" s="61" t="str">
        <f t="shared" si="266"/>
        <v/>
      </c>
      <c r="AM227" s="63" t="str">
        <f t="shared" si="277"/>
        <v/>
      </c>
      <c r="AN227" s="73" t="str">
        <f t="shared" si="278"/>
        <v/>
      </c>
      <c r="AO227" s="61">
        <f t="shared" si="267"/>
        <v>0</v>
      </c>
      <c r="AP227" s="62" t="str">
        <f t="shared" si="279"/>
        <v/>
      </c>
      <c r="AQ227" s="61" t="str">
        <f t="shared" si="280"/>
        <v/>
      </c>
      <c r="AR227" s="59" t="str">
        <f t="shared" si="281"/>
        <v/>
      </c>
      <c r="AS227" s="72" t="str">
        <f t="shared" si="282"/>
        <v/>
      </c>
      <c r="AT227" s="74" t="str">
        <f t="shared" si="283"/>
        <v/>
      </c>
      <c r="AU227" s="74" t="str">
        <f t="shared" si="284"/>
        <v/>
      </c>
      <c r="AV227" s="74" t="str">
        <f t="shared" si="268"/>
        <v/>
      </c>
      <c r="AW227" s="74" t="str">
        <f t="shared" si="285"/>
        <v/>
      </c>
      <c r="AX227" s="74" t="str">
        <f t="shared" si="286"/>
        <v/>
      </c>
      <c r="AY227" s="85" t="str">
        <f t="shared" si="287"/>
        <v/>
      </c>
      <c r="BE227" s="65"/>
    </row>
    <row r="228" spans="2:57" x14ac:dyDescent="0.25">
      <c r="B228" s="68">
        <f t="shared" ref="B228:D228" si="319">B227</f>
        <v>500000</v>
      </c>
      <c r="C228" s="68">
        <f t="shared" si="319"/>
        <v>40000</v>
      </c>
      <c r="D228" s="68">
        <f t="shared" si="319"/>
        <v>100000</v>
      </c>
      <c r="E228" s="68"/>
      <c r="F228" s="68">
        <f t="shared" si="295"/>
        <v>0</v>
      </c>
      <c r="G228" s="68">
        <f t="shared" si="270"/>
        <v>0</v>
      </c>
      <c r="H228" s="68" t="str">
        <f t="shared" si="253"/>
        <v/>
      </c>
      <c r="I228" s="68"/>
      <c r="J228" s="68">
        <f t="shared" si="254"/>
        <v>100000</v>
      </c>
      <c r="K228" s="69">
        <f t="shared" si="255"/>
        <v>20000</v>
      </c>
      <c r="L228" s="68">
        <f t="shared" si="271"/>
        <v>580000</v>
      </c>
      <c r="M228" s="68"/>
      <c r="N228" s="68">
        <f t="shared" si="256"/>
        <v>48000</v>
      </c>
      <c r="O228" s="68">
        <f t="shared" si="257"/>
        <v>0</v>
      </c>
      <c r="P228" s="69">
        <f t="shared" si="296"/>
        <v>0</v>
      </c>
      <c r="Q228" s="7">
        <f t="shared" si="297"/>
        <v>0</v>
      </c>
      <c r="R228" s="7">
        <f t="shared" si="258"/>
        <v>0</v>
      </c>
      <c r="S228" s="7">
        <f t="shared" si="259"/>
        <v>0.2</v>
      </c>
      <c r="T228" s="68"/>
      <c r="U228" s="68">
        <f t="shared" si="260"/>
        <v>0</v>
      </c>
      <c r="V228" s="68">
        <f t="shared" si="298"/>
        <v>0</v>
      </c>
      <c r="W228" s="68"/>
      <c r="X228" s="68">
        <f t="shared" si="261"/>
        <v>0</v>
      </c>
      <c r="Y228" s="69">
        <f t="shared" si="299"/>
        <v>0</v>
      </c>
      <c r="Z228" s="7">
        <f t="shared" si="262"/>
        <v>0</v>
      </c>
      <c r="AA228" s="7">
        <f t="shared" si="300"/>
        <v>0</v>
      </c>
      <c r="AB228" s="68"/>
      <c r="AC228" s="71" t="str">
        <f t="shared" si="272"/>
        <v/>
      </c>
      <c r="AD228" s="68" t="str">
        <f t="shared" si="273"/>
        <v/>
      </c>
      <c r="AE228" s="68"/>
      <c r="AF228" s="72" t="str">
        <f t="shared" si="263"/>
        <v/>
      </c>
      <c r="AG228" s="59" t="str">
        <f t="shared" si="274"/>
        <v/>
      </c>
      <c r="AH228" s="73" t="str">
        <f t="shared" si="275"/>
        <v/>
      </c>
      <c r="AI228" s="61" t="str">
        <f t="shared" si="264"/>
        <v/>
      </c>
      <c r="AJ228" s="62" t="str">
        <f t="shared" si="276"/>
        <v/>
      </c>
      <c r="AK228" s="73" t="str">
        <f t="shared" si="265"/>
        <v/>
      </c>
      <c r="AL228" s="61" t="str">
        <f t="shared" si="266"/>
        <v/>
      </c>
      <c r="AM228" s="63" t="str">
        <f t="shared" si="277"/>
        <v/>
      </c>
      <c r="AN228" s="73" t="str">
        <f t="shared" si="278"/>
        <v/>
      </c>
      <c r="AO228" s="61">
        <f t="shared" si="267"/>
        <v>0</v>
      </c>
      <c r="AP228" s="62" t="str">
        <f t="shared" si="279"/>
        <v/>
      </c>
      <c r="AQ228" s="61" t="str">
        <f t="shared" si="280"/>
        <v/>
      </c>
      <c r="AR228" s="59" t="str">
        <f t="shared" si="281"/>
        <v/>
      </c>
      <c r="AS228" s="72" t="str">
        <f t="shared" si="282"/>
        <v/>
      </c>
      <c r="AT228" s="74" t="str">
        <f t="shared" si="283"/>
        <v/>
      </c>
      <c r="AU228" s="74" t="str">
        <f t="shared" si="284"/>
        <v/>
      </c>
      <c r="AV228" s="74" t="str">
        <f t="shared" si="268"/>
        <v/>
      </c>
      <c r="AW228" s="74" t="str">
        <f t="shared" si="285"/>
        <v/>
      </c>
      <c r="AX228" s="74" t="str">
        <f t="shared" si="286"/>
        <v/>
      </c>
      <c r="AY228" s="85" t="str">
        <f t="shared" si="287"/>
        <v/>
      </c>
      <c r="BE228" s="65"/>
    </row>
    <row r="229" spans="2:57" x14ac:dyDescent="0.25">
      <c r="B229" s="68">
        <f t="shared" ref="B229:D229" si="320">B228</f>
        <v>500000</v>
      </c>
      <c r="C229" s="68">
        <f t="shared" si="320"/>
        <v>40000</v>
      </c>
      <c r="D229" s="68">
        <f t="shared" si="320"/>
        <v>100000</v>
      </c>
      <c r="E229" s="68"/>
      <c r="F229" s="68">
        <f t="shared" si="295"/>
        <v>0</v>
      </c>
      <c r="G229" s="68">
        <f t="shared" si="270"/>
        <v>0</v>
      </c>
      <c r="H229" s="68" t="str">
        <f t="shared" si="253"/>
        <v/>
      </c>
      <c r="I229" s="68"/>
      <c r="J229" s="68">
        <f t="shared" si="254"/>
        <v>100000</v>
      </c>
      <c r="K229" s="69">
        <f t="shared" si="255"/>
        <v>20000</v>
      </c>
      <c r="L229" s="68">
        <f t="shared" si="271"/>
        <v>580000</v>
      </c>
      <c r="M229" s="68"/>
      <c r="N229" s="68">
        <f t="shared" si="256"/>
        <v>48000</v>
      </c>
      <c r="O229" s="68">
        <f t="shared" si="257"/>
        <v>0</v>
      </c>
      <c r="P229" s="69">
        <f t="shared" si="296"/>
        <v>0</v>
      </c>
      <c r="Q229" s="7">
        <f t="shared" si="297"/>
        <v>0</v>
      </c>
      <c r="R229" s="7">
        <f t="shared" si="258"/>
        <v>0</v>
      </c>
      <c r="S229" s="7">
        <f t="shared" si="259"/>
        <v>0.2</v>
      </c>
      <c r="T229" s="68"/>
      <c r="U229" s="68">
        <f t="shared" si="260"/>
        <v>0</v>
      </c>
      <c r="V229" s="68">
        <f t="shared" si="298"/>
        <v>0</v>
      </c>
      <c r="W229" s="68"/>
      <c r="X229" s="68">
        <f t="shared" si="261"/>
        <v>0</v>
      </c>
      <c r="Y229" s="69">
        <f t="shared" si="299"/>
        <v>0</v>
      </c>
      <c r="Z229" s="7">
        <f t="shared" si="262"/>
        <v>0</v>
      </c>
      <c r="AA229" s="7">
        <f t="shared" si="300"/>
        <v>0</v>
      </c>
      <c r="AB229" s="68"/>
      <c r="AC229" s="71" t="str">
        <f t="shared" si="272"/>
        <v/>
      </c>
      <c r="AD229" s="68" t="str">
        <f t="shared" si="273"/>
        <v/>
      </c>
      <c r="AE229" s="68"/>
      <c r="AF229" s="72" t="str">
        <f t="shared" si="263"/>
        <v/>
      </c>
      <c r="AG229" s="59" t="str">
        <f t="shared" si="274"/>
        <v/>
      </c>
      <c r="AH229" s="73" t="str">
        <f t="shared" si="275"/>
        <v/>
      </c>
      <c r="AI229" s="61" t="str">
        <f t="shared" si="264"/>
        <v/>
      </c>
      <c r="AJ229" s="62" t="str">
        <f t="shared" si="276"/>
        <v/>
      </c>
      <c r="AK229" s="73" t="str">
        <f t="shared" si="265"/>
        <v/>
      </c>
      <c r="AL229" s="61" t="str">
        <f t="shared" si="266"/>
        <v/>
      </c>
      <c r="AM229" s="63" t="str">
        <f t="shared" si="277"/>
        <v/>
      </c>
      <c r="AN229" s="73" t="str">
        <f t="shared" si="278"/>
        <v/>
      </c>
      <c r="AO229" s="61">
        <f t="shared" si="267"/>
        <v>0</v>
      </c>
      <c r="AP229" s="62" t="str">
        <f t="shared" si="279"/>
        <v/>
      </c>
      <c r="AQ229" s="61" t="str">
        <f t="shared" si="280"/>
        <v/>
      </c>
      <c r="AR229" s="59" t="str">
        <f t="shared" si="281"/>
        <v/>
      </c>
      <c r="AS229" s="72" t="str">
        <f t="shared" si="282"/>
        <v/>
      </c>
      <c r="AT229" s="74" t="str">
        <f t="shared" si="283"/>
        <v/>
      </c>
      <c r="AU229" s="74" t="str">
        <f t="shared" si="284"/>
        <v/>
      </c>
      <c r="AV229" s="74" t="str">
        <f t="shared" si="268"/>
        <v/>
      </c>
      <c r="AW229" s="74" t="str">
        <f t="shared" si="285"/>
        <v/>
      </c>
      <c r="AX229" s="74" t="str">
        <f t="shared" si="286"/>
        <v/>
      </c>
      <c r="AY229" s="85" t="str">
        <f t="shared" si="287"/>
        <v/>
      </c>
      <c r="BE229" s="65"/>
    </row>
    <row r="230" spans="2:57" x14ac:dyDescent="0.25">
      <c r="B230" s="68">
        <f t="shared" ref="B230:D230" si="321">B229</f>
        <v>500000</v>
      </c>
      <c r="C230" s="68">
        <f t="shared" si="321"/>
        <v>40000</v>
      </c>
      <c r="D230" s="68">
        <f t="shared" si="321"/>
        <v>100000</v>
      </c>
      <c r="E230" s="68"/>
      <c r="F230" s="68">
        <f t="shared" si="295"/>
        <v>0</v>
      </c>
      <c r="G230" s="68">
        <f t="shared" si="270"/>
        <v>0</v>
      </c>
      <c r="H230" s="68" t="str">
        <f t="shared" si="253"/>
        <v/>
      </c>
      <c r="I230" s="68"/>
      <c r="J230" s="68">
        <f t="shared" si="254"/>
        <v>100000</v>
      </c>
      <c r="K230" s="69">
        <f t="shared" si="255"/>
        <v>20000</v>
      </c>
      <c r="L230" s="68">
        <f t="shared" si="271"/>
        <v>580000</v>
      </c>
      <c r="M230" s="68"/>
      <c r="N230" s="68">
        <f t="shared" si="256"/>
        <v>48000</v>
      </c>
      <c r="O230" s="68">
        <f t="shared" si="257"/>
        <v>0</v>
      </c>
      <c r="P230" s="69">
        <f t="shared" si="296"/>
        <v>0</v>
      </c>
      <c r="Q230" s="7">
        <f t="shared" si="297"/>
        <v>0</v>
      </c>
      <c r="R230" s="7">
        <f t="shared" si="258"/>
        <v>0</v>
      </c>
      <c r="S230" s="7">
        <f t="shared" si="259"/>
        <v>0.2</v>
      </c>
      <c r="T230" s="68"/>
      <c r="U230" s="68">
        <f t="shared" si="260"/>
        <v>0</v>
      </c>
      <c r="V230" s="68">
        <f t="shared" si="298"/>
        <v>0</v>
      </c>
      <c r="W230" s="68"/>
      <c r="X230" s="68">
        <f t="shared" si="261"/>
        <v>0</v>
      </c>
      <c r="Y230" s="69">
        <f t="shared" si="299"/>
        <v>0</v>
      </c>
      <c r="Z230" s="7">
        <f t="shared" si="262"/>
        <v>0</v>
      </c>
      <c r="AA230" s="7">
        <f t="shared" si="300"/>
        <v>0</v>
      </c>
      <c r="AB230" s="68"/>
      <c r="AC230" s="71" t="str">
        <f t="shared" si="272"/>
        <v/>
      </c>
      <c r="AD230" s="68" t="str">
        <f t="shared" si="273"/>
        <v/>
      </c>
      <c r="AE230" s="68"/>
      <c r="AF230" s="72" t="str">
        <f t="shared" si="263"/>
        <v/>
      </c>
      <c r="AG230" s="59" t="str">
        <f t="shared" si="274"/>
        <v/>
      </c>
      <c r="AH230" s="73" t="str">
        <f t="shared" si="275"/>
        <v/>
      </c>
      <c r="AI230" s="61" t="str">
        <f t="shared" si="264"/>
        <v/>
      </c>
      <c r="AJ230" s="62" t="str">
        <f t="shared" si="276"/>
        <v/>
      </c>
      <c r="AK230" s="73" t="str">
        <f t="shared" si="265"/>
        <v/>
      </c>
      <c r="AL230" s="61" t="str">
        <f t="shared" si="266"/>
        <v/>
      </c>
      <c r="AM230" s="63" t="str">
        <f t="shared" si="277"/>
        <v/>
      </c>
      <c r="AN230" s="73" t="str">
        <f t="shared" si="278"/>
        <v/>
      </c>
      <c r="AO230" s="61">
        <f t="shared" si="267"/>
        <v>0</v>
      </c>
      <c r="AP230" s="62" t="str">
        <f t="shared" si="279"/>
        <v/>
      </c>
      <c r="AQ230" s="61" t="str">
        <f t="shared" si="280"/>
        <v/>
      </c>
      <c r="AR230" s="59" t="str">
        <f t="shared" si="281"/>
        <v/>
      </c>
      <c r="AS230" s="72" t="str">
        <f t="shared" si="282"/>
        <v/>
      </c>
      <c r="AT230" s="74" t="str">
        <f t="shared" si="283"/>
        <v/>
      </c>
      <c r="AU230" s="74" t="str">
        <f t="shared" si="284"/>
        <v/>
      </c>
      <c r="AV230" s="74" t="str">
        <f t="shared" si="268"/>
        <v/>
      </c>
      <c r="AW230" s="74" t="str">
        <f t="shared" si="285"/>
        <v/>
      </c>
      <c r="AX230" s="74" t="str">
        <f t="shared" si="286"/>
        <v/>
      </c>
      <c r="AY230" s="85" t="str">
        <f t="shared" si="287"/>
        <v/>
      </c>
      <c r="BE230" s="65"/>
    </row>
    <row r="231" spans="2:57" x14ac:dyDescent="0.25">
      <c r="B231" s="68">
        <f t="shared" ref="B231:D231" si="322">B230</f>
        <v>500000</v>
      </c>
      <c r="C231" s="68">
        <f t="shared" si="322"/>
        <v>40000</v>
      </c>
      <c r="D231" s="68">
        <f t="shared" si="322"/>
        <v>100000</v>
      </c>
      <c r="E231" s="68"/>
      <c r="F231" s="68">
        <f t="shared" si="295"/>
        <v>0</v>
      </c>
      <c r="G231" s="68">
        <f t="shared" si="270"/>
        <v>0</v>
      </c>
      <c r="H231" s="68" t="str">
        <f t="shared" si="253"/>
        <v/>
      </c>
      <c r="I231" s="68"/>
      <c r="J231" s="68">
        <f t="shared" si="254"/>
        <v>100000</v>
      </c>
      <c r="K231" s="69">
        <f t="shared" si="255"/>
        <v>20000</v>
      </c>
      <c r="L231" s="68">
        <f t="shared" si="271"/>
        <v>580000</v>
      </c>
      <c r="M231" s="68"/>
      <c r="N231" s="68">
        <f t="shared" si="256"/>
        <v>48000</v>
      </c>
      <c r="O231" s="68">
        <f t="shared" si="257"/>
        <v>0</v>
      </c>
      <c r="P231" s="69">
        <f t="shared" si="296"/>
        <v>0</v>
      </c>
      <c r="Q231" s="7">
        <f t="shared" si="297"/>
        <v>0</v>
      </c>
      <c r="R231" s="7">
        <f t="shared" si="258"/>
        <v>0</v>
      </c>
      <c r="S231" s="7">
        <f t="shared" si="259"/>
        <v>0.2</v>
      </c>
      <c r="T231" s="68"/>
      <c r="U231" s="68">
        <f t="shared" si="260"/>
        <v>0</v>
      </c>
      <c r="V231" s="68">
        <f t="shared" si="298"/>
        <v>0</v>
      </c>
      <c r="W231" s="68"/>
      <c r="X231" s="68">
        <f t="shared" si="261"/>
        <v>0</v>
      </c>
      <c r="Y231" s="69">
        <f t="shared" si="299"/>
        <v>0</v>
      </c>
      <c r="Z231" s="7">
        <f t="shared" si="262"/>
        <v>0</v>
      </c>
      <c r="AA231" s="7">
        <f t="shared" si="300"/>
        <v>0</v>
      </c>
      <c r="AB231" s="68"/>
      <c r="AC231" s="71" t="str">
        <f t="shared" si="272"/>
        <v/>
      </c>
      <c r="AD231" s="68" t="str">
        <f t="shared" si="273"/>
        <v/>
      </c>
      <c r="AE231" s="68"/>
      <c r="AF231" s="72" t="str">
        <f t="shared" si="263"/>
        <v/>
      </c>
      <c r="AG231" s="59" t="str">
        <f t="shared" si="274"/>
        <v/>
      </c>
      <c r="AH231" s="73" t="str">
        <f t="shared" si="275"/>
        <v/>
      </c>
      <c r="AI231" s="61" t="str">
        <f t="shared" si="264"/>
        <v/>
      </c>
      <c r="AJ231" s="62" t="str">
        <f t="shared" si="276"/>
        <v/>
      </c>
      <c r="AK231" s="73" t="str">
        <f t="shared" si="265"/>
        <v/>
      </c>
      <c r="AL231" s="61" t="str">
        <f t="shared" si="266"/>
        <v/>
      </c>
      <c r="AM231" s="63" t="str">
        <f t="shared" si="277"/>
        <v/>
      </c>
      <c r="AN231" s="73" t="str">
        <f t="shared" si="278"/>
        <v/>
      </c>
      <c r="AO231" s="61">
        <f t="shared" si="267"/>
        <v>0</v>
      </c>
      <c r="AP231" s="62" t="str">
        <f t="shared" si="279"/>
        <v/>
      </c>
      <c r="AQ231" s="61" t="str">
        <f t="shared" si="280"/>
        <v/>
      </c>
      <c r="AR231" s="59" t="str">
        <f t="shared" si="281"/>
        <v/>
      </c>
      <c r="AS231" s="72" t="str">
        <f t="shared" si="282"/>
        <v/>
      </c>
      <c r="AT231" s="74" t="str">
        <f t="shared" si="283"/>
        <v/>
      </c>
      <c r="AU231" s="74" t="str">
        <f t="shared" si="284"/>
        <v/>
      </c>
      <c r="AV231" s="74" t="str">
        <f t="shared" si="268"/>
        <v/>
      </c>
      <c r="AW231" s="74" t="str">
        <f t="shared" si="285"/>
        <v/>
      </c>
      <c r="AX231" s="74" t="str">
        <f t="shared" si="286"/>
        <v/>
      </c>
      <c r="AY231" s="85" t="str">
        <f t="shared" si="287"/>
        <v/>
      </c>
      <c r="BE231" s="65"/>
    </row>
    <row r="232" spans="2:57" x14ac:dyDescent="0.25">
      <c r="B232" s="68">
        <f t="shared" ref="B232:D232" si="323">B231</f>
        <v>500000</v>
      </c>
      <c r="C232" s="68">
        <f t="shared" si="323"/>
        <v>40000</v>
      </c>
      <c r="D232" s="68">
        <f t="shared" si="323"/>
        <v>100000</v>
      </c>
      <c r="E232" s="68"/>
      <c r="F232" s="68">
        <f t="shared" si="295"/>
        <v>0</v>
      </c>
      <c r="G232" s="68">
        <f t="shared" si="270"/>
        <v>0</v>
      </c>
      <c r="H232" s="68" t="str">
        <f t="shared" si="253"/>
        <v/>
      </c>
      <c r="I232" s="68"/>
      <c r="J232" s="68">
        <f t="shared" si="254"/>
        <v>100000</v>
      </c>
      <c r="K232" s="69">
        <f t="shared" si="255"/>
        <v>20000</v>
      </c>
      <c r="L232" s="68">
        <f t="shared" si="271"/>
        <v>580000</v>
      </c>
      <c r="M232" s="68"/>
      <c r="N232" s="68">
        <f t="shared" si="256"/>
        <v>48000</v>
      </c>
      <c r="O232" s="68">
        <f t="shared" si="257"/>
        <v>0</v>
      </c>
      <c r="P232" s="69">
        <f t="shared" si="296"/>
        <v>0</v>
      </c>
      <c r="Q232" s="7">
        <f t="shared" si="297"/>
        <v>0</v>
      </c>
      <c r="R232" s="7">
        <f t="shared" si="258"/>
        <v>0</v>
      </c>
      <c r="S232" s="7">
        <f t="shared" si="259"/>
        <v>0.2</v>
      </c>
      <c r="T232" s="68"/>
      <c r="U232" s="68">
        <f t="shared" si="260"/>
        <v>0</v>
      </c>
      <c r="V232" s="68">
        <f t="shared" si="298"/>
        <v>0</v>
      </c>
      <c r="W232" s="68"/>
      <c r="X232" s="68">
        <f t="shared" si="261"/>
        <v>0</v>
      </c>
      <c r="Y232" s="69">
        <f t="shared" si="299"/>
        <v>0</v>
      </c>
      <c r="Z232" s="7">
        <f t="shared" si="262"/>
        <v>0</v>
      </c>
      <c r="AA232" s="7">
        <f t="shared" si="300"/>
        <v>0</v>
      </c>
      <c r="AB232" s="68"/>
      <c r="AC232" s="71" t="str">
        <f t="shared" si="272"/>
        <v/>
      </c>
      <c r="AD232" s="68" t="str">
        <f t="shared" si="273"/>
        <v/>
      </c>
      <c r="AE232" s="68"/>
      <c r="AF232" s="72" t="str">
        <f t="shared" si="263"/>
        <v/>
      </c>
      <c r="AG232" s="59" t="str">
        <f t="shared" si="274"/>
        <v/>
      </c>
      <c r="AH232" s="73" t="str">
        <f t="shared" si="275"/>
        <v/>
      </c>
      <c r="AI232" s="61" t="str">
        <f t="shared" si="264"/>
        <v/>
      </c>
      <c r="AJ232" s="62" t="str">
        <f t="shared" si="276"/>
        <v/>
      </c>
      <c r="AK232" s="73" t="str">
        <f t="shared" si="265"/>
        <v/>
      </c>
      <c r="AL232" s="61" t="str">
        <f t="shared" si="266"/>
        <v/>
      </c>
      <c r="AM232" s="63" t="str">
        <f t="shared" si="277"/>
        <v/>
      </c>
      <c r="AN232" s="73" t="str">
        <f t="shared" si="278"/>
        <v/>
      </c>
      <c r="AO232" s="61">
        <f t="shared" si="267"/>
        <v>0</v>
      </c>
      <c r="AP232" s="62" t="str">
        <f t="shared" si="279"/>
        <v/>
      </c>
      <c r="AQ232" s="61" t="str">
        <f t="shared" si="280"/>
        <v/>
      </c>
      <c r="AR232" s="59" t="str">
        <f t="shared" si="281"/>
        <v/>
      </c>
      <c r="AS232" s="72" t="str">
        <f t="shared" si="282"/>
        <v/>
      </c>
      <c r="AT232" s="74" t="str">
        <f t="shared" si="283"/>
        <v/>
      </c>
      <c r="AU232" s="74" t="str">
        <f t="shared" si="284"/>
        <v/>
      </c>
      <c r="AV232" s="74" t="str">
        <f t="shared" si="268"/>
        <v/>
      </c>
      <c r="AW232" s="74" t="str">
        <f t="shared" si="285"/>
        <v/>
      </c>
      <c r="AX232" s="74" t="str">
        <f t="shared" si="286"/>
        <v/>
      </c>
      <c r="AY232" s="85" t="str">
        <f t="shared" si="287"/>
        <v/>
      </c>
      <c r="BE232" s="65"/>
    </row>
    <row r="233" spans="2:57" x14ac:dyDescent="0.25">
      <c r="B233" s="68">
        <f t="shared" ref="B233:D233" si="324">B232</f>
        <v>500000</v>
      </c>
      <c r="C233" s="68">
        <f t="shared" si="324"/>
        <v>40000</v>
      </c>
      <c r="D233" s="68">
        <f t="shared" si="324"/>
        <v>100000</v>
      </c>
      <c r="E233" s="68"/>
      <c r="F233" s="68">
        <f t="shared" si="295"/>
        <v>0</v>
      </c>
      <c r="G233" s="68">
        <f t="shared" si="270"/>
        <v>0</v>
      </c>
      <c r="H233" s="68" t="str">
        <f t="shared" si="253"/>
        <v/>
      </c>
      <c r="I233" s="68"/>
      <c r="J233" s="68">
        <f t="shared" si="254"/>
        <v>100000</v>
      </c>
      <c r="K233" s="69">
        <f t="shared" si="255"/>
        <v>20000</v>
      </c>
      <c r="L233" s="68">
        <f t="shared" si="271"/>
        <v>580000</v>
      </c>
      <c r="M233" s="68"/>
      <c r="N233" s="68">
        <f t="shared" si="256"/>
        <v>48000</v>
      </c>
      <c r="O233" s="68">
        <f t="shared" si="257"/>
        <v>0</v>
      </c>
      <c r="P233" s="69">
        <f t="shared" si="296"/>
        <v>0</v>
      </c>
      <c r="Q233" s="7">
        <f t="shared" si="297"/>
        <v>0</v>
      </c>
      <c r="R233" s="7">
        <f t="shared" si="258"/>
        <v>0</v>
      </c>
      <c r="S233" s="7">
        <f t="shared" si="259"/>
        <v>0.2</v>
      </c>
      <c r="T233" s="68"/>
      <c r="U233" s="68">
        <f t="shared" si="260"/>
        <v>0</v>
      </c>
      <c r="V233" s="68">
        <f t="shared" si="298"/>
        <v>0</v>
      </c>
      <c r="W233" s="68"/>
      <c r="X233" s="68">
        <f t="shared" si="261"/>
        <v>0</v>
      </c>
      <c r="Y233" s="69">
        <f t="shared" si="299"/>
        <v>0</v>
      </c>
      <c r="Z233" s="7">
        <f t="shared" si="262"/>
        <v>0</v>
      </c>
      <c r="AA233" s="7">
        <f t="shared" si="300"/>
        <v>0</v>
      </c>
      <c r="AB233" s="68"/>
      <c r="AC233" s="71" t="str">
        <f t="shared" si="272"/>
        <v/>
      </c>
      <c r="AD233" s="68" t="str">
        <f t="shared" si="273"/>
        <v/>
      </c>
      <c r="AE233" s="68"/>
      <c r="AF233" s="72" t="str">
        <f t="shared" si="263"/>
        <v/>
      </c>
      <c r="AG233" s="59" t="str">
        <f t="shared" si="274"/>
        <v/>
      </c>
      <c r="AH233" s="73" t="str">
        <f t="shared" si="275"/>
        <v/>
      </c>
      <c r="AI233" s="61" t="str">
        <f t="shared" si="264"/>
        <v/>
      </c>
      <c r="AJ233" s="62" t="str">
        <f t="shared" si="276"/>
        <v/>
      </c>
      <c r="AK233" s="73" t="str">
        <f t="shared" si="265"/>
        <v/>
      </c>
      <c r="AL233" s="61" t="str">
        <f t="shared" si="266"/>
        <v/>
      </c>
      <c r="AM233" s="63" t="str">
        <f t="shared" si="277"/>
        <v/>
      </c>
      <c r="AN233" s="73" t="str">
        <f t="shared" si="278"/>
        <v/>
      </c>
      <c r="AO233" s="61">
        <f t="shared" si="267"/>
        <v>0</v>
      </c>
      <c r="AP233" s="62" t="str">
        <f t="shared" si="279"/>
        <v/>
      </c>
      <c r="AQ233" s="61" t="str">
        <f t="shared" si="280"/>
        <v/>
      </c>
      <c r="AR233" s="59" t="str">
        <f t="shared" si="281"/>
        <v/>
      </c>
      <c r="AS233" s="72" t="str">
        <f t="shared" si="282"/>
        <v/>
      </c>
      <c r="AT233" s="74" t="str">
        <f t="shared" si="283"/>
        <v/>
      </c>
      <c r="AU233" s="74" t="str">
        <f t="shared" si="284"/>
        <v/>
      </c>
      <c r="AV233" s="74" t="str">
        <f t="shared" si="268"/>
        <v/>
      </c>
      <c r="AW233" s="74" t="str">
        <f t="shared" si="285"/>
        <v/>
      </c>
      <c r="AX233" s="74" t="str">
        <f t="shared" si="286"/>
        <v/>
      </c>
      <c r="AY233" s="85" t="str">
        <f t="shared" si="287"/>
        <v/>
      </c>
      <c r="BE233" s="65"/>
    </row>
    <row r="234" spans="2:57" x14ac:dyDescent="0.25">
      <c r="B234" s="68">
        <f t="shared" ref="B234:D234" si="325">B233</f>
        <v>500000</v>
      </c>
      <c r="C234" s="68">
        <f t="shared" si="325"/>
        <v>40000</v>
      </c>
      <c r="D234" s="68">
        <f t="shared" si="325"/>
        <v>100000</v>
      </c>
      <c r="E234" s="68"/>
      <c r="F234" s="68">
        <f t="shared" si="295"/>
        <v>0</v>
      </c>
      <c r="G234" s="68">
        <f t="shared" si="270"/>
        <v>0</v>
      </c>
      <c r="H234" s="68" t="str">
        <f t="shared" si="253"/>
        <v/>
      </c>
      <c r="I234" s="68"/>
      <c r="J234" s="68">
        <f t="shared" si="254"/>
        <v>100000</v>
      </c>
      <c r="K234" s="69">
        <f t="shared" si="255"/>
        <v>20000</v>
      </c>
      <c r="L234" s="68">
        <f t="shared" si="271"/>
        <v>580000</v>
      </c>
      <c r="M234" s="68"/>
      <c r="N234" s="68">
        <f t="shared" si="256"/>
        <v>48000</v>
      </c>
      <c r="O234" s="68">
        <f t="shared" si="257"/>
        <v>0</v>
      </c>
      <c r="P234" s="69">
        <f t="shared" si="296"/>
        <v>0</v>
      </c>
      <c r="Q234" s="7">
        <f t="shared" si="297"/>
        <v>0</v>
      </c>
      <c r="R234" s="7">
        <f t="shared" si="258"/>
        <v>0</v>
      </c>
      <c r="S234" s="7">
        <f t="shared" si="259"/>
        <v>0.2</v>
      </c>
      <c r="T234" s="68"/>
      <c r="U234" s="68">
        <f t="shared" si="260"/>
        <v>0</v>
      </c>
      <c r="V234" s="68">
        <f t="shared" si="298"/>
        <v>0</v>
      </c>
      <c r="W234" s="68"/>
      <c r="X234" s="68">
        <f t="shared" si="261"/>
        <v>0</v>
      </c>
      <c r="Y234" s="69">
        <f t="shared" si="299"/>
        <v>0</v>
      </c>
      <c r="Z234" s="7">
        <f t="shared" si="262"/>
        <v>0</v>
      </c>
      <c r="AA234" s="7">
        <f t="shared" si="300"/>
        <v>0</v>
      </c>
      <c r="AB234" s="68"/>
      <c r="AC234" s="71" t="str">
        <f t="shared" si="272"/>
        <v/>
      </c>
      <c r="AD234" s="68" t="str">
        <f t="shared" si="273"/>
        <v/>
      </c>
      <c r="AE234" s="68"/>
      <c r="AF234" s="72" t="str">
        <f t="shared" si="263"/>
        <v/>
      </c>
      <c r="AG234" s="59" t="str">
        <f t="shared" si="274"/>
        <v/>
      </c>
      <c r="AH234" s="73" t="str">
        <f t="shared" si="275"/>
        <v/>
      </c>
      <c r="AI234" s="61" t="str">
        <f t="shared" si="264"/>
        <v/>
      </c>
      <c r="AJ234" s="62" t="str">
        <f t="shared" si="276"/>
        <v/>
      </c>
      <c r="AK234" s="73" t="str">
        <f t="shared" si="265"/>
        <v/>
      </c>
      <c r="AL234" s="61" t="str">
        <f t="shared" si="266"/>
        <v/>
      </c>
      <c r="AM234" s="63" t="str">
        <f t="shared" si="277"/>
        <v/>
      </c>
      <c r="AN234" s="73" t="str">
        <f t="shared" si="278"/>
        <v/>
      </c>
      <c r="AO234" s="61">
        <f t="shared" si="267"/>
        <v>0</v>
      </c>
      <c r="AP234" s="62" t="str">
        <f t="shared" si="279"/>
        <v/>
      </c>
      <c r="AQ234" s="61" t="str">
        <f t="shared" si="280"/>
        <v/>
      </c>
      <c r="AR234" s="59" t="str">
        <f t="shared" si="281"/>
        <v/>
      </c>
      <c r="AS234" s="72" t="str">
        <f t="shared" si="282"/>
        <v/>
      </c>
      <c r="AT234" s="74" t="str">
        <f t="shared" si="283"/>
        <v/>
      </c>
      <c r="AU234" s="74" t="str">
        <f t="shared" si="284"/>
        <v/>
      </c>
      <c r="AV234" s="74" t="str">
        <f t="shared" si="268"/>
        <v/>
      </c>
      <c r="AW234" s="74" t="str">
        <f t="shared" si="285"/>
        <v/>
      </c>
      <c r="AX234" s="74" t="str">
        <f t="shared" si="286"/>
        <v/>
      </c>
      <c r="AY234" s="85" t="str">
        <f t="shared" si="287"/>
        <v/>
      </c>
      <c r="BE234" s="65"/>
    </row>
    <row r="235" spans="2:57" x14ac:dyDescent="0.25">
      <c r="B235" s="68">
        <f t="shared" ref="B235:D235" si="326">B234</f>
        <v>500000</v>
      </c>
      <c r="C235" s="68">
        <f t="shared" si="326"/>
        <v>40000</v>
      </c>
      <c r="D235" s="68">
        <f t="shared" si="326"/>
        <v>100000</v>
      </c>
      <c r="E235" s="68"/>
      <c r="F235" s="68">
        <f t="shared" si="295"/>
        <v>0</v>
      </c>
      <c r="G235" s="68">
        <f t="shared" si="270"/>
        <v>0</v>
      </c>
      <c r="H235" s="68" t="str">
        <f t="shared" si="253"/>
        <v/>
      </c>
      <c r="I235" s="68"/>
      <c r="J235" s="68">
        <f t="shared" si="254"/>
        <v>100000</v>
      </c>
      <c r="K235" s="69">
        <f t="shared" si="255"/>
        <v>20000</v>
      </c>
      <c r="L235" s="68">
        <f t="shared" si="271"/>
        <v>580000</v>
      </c>
      <c r="M235" s="68"/>
      <c r="N235" s="68">
        <f t="shared" si="256"/>
        <v>48000</v>
      </c>
      <c r="O235" s="68">
        <f t="shared" si="257"/>
        <v>0</v>
      </c>
      <c r="P235" s="69">
        <f t="shared" si="296"/>
        <v>0</v>
      </c>
      <c r="Q235" s="7">
        <f t="shared" si="297"/>
        <v>0</v>
      </c>
      <c r="R235" s="7">
        <f t="shared" si="258"/>
        <v>0</v>
      </c>
      <c r="S235" s="7">
        <f t="shared" si="259"/>
        <v>0.2</v>
      </c>
      <c r="T235" s="68"/>
      <c r="U235" s="68">
        <f t="shared" si="260"/>
        <v>0</v>
      </c>
      <c r="V235" s="68">
        <f t="shared" si="298"/>
        <v>0</v>
      </c>
      <c r="W235" s="68"/>
      <c r="X235" s="68">
        <f t="shared" si="261"/>
        <v>0</v>
      </c>
      <c r="Y235" s="69">
        <f t="shared" si="299"/>
        <v>0</v>
      </c>
      <c r="Z235" s="7">
        <f t="shared" si="262"/>
        <v>0</v>
      </c>
      <c r="AA235" s="7">
        <f t="shared" si="300"/>
        <v>0</v>
      </c>
      <c r="AB235" s="68"/>
      <c r="AC235" s="71" t="str">
        <f t="shared" si="272"/>
        <v/>
      </c>
      <c r="AD235" s="68" t="str">
        <f t="shared" si="273"/>
        <v/>
      </c>
      <c r="AE235" s="68"/>
      <c r="AF235" s="72" t="str">
        <f t="shared" si="263"/>
        <v/>
      </c>
      <c r="AG235" s="59" t="str">
        <f t="shared" si="274"/>
        <v/>
      </c>
      <c r="AH235" s="73" t="str">
        <f t="shared" si="275"/>
        <v/>
      </c>
      <c r="AI235" s="61" t="str">
        <f t="shared" si="264"/>
        <v/>
      </c>
      <c r="AJ235" s="62" t="str">
        <f t="shared" si="276"/>
        <v/>
      </c>
      <c r="AK235" s="73" t="str">
        <f t="shared" si="265"/>
        <v/>
      </c>
      <c r="AL235" s="61" t="str">
        <f t="shared" si="266"/>
        <v/>
      </c>
      <c r="AM235" s="63" t="str">
        <f t="shared" si="277"/>
        <v/>
      </c>
      <c r="AN235" s="73" t="str">
        <f t="shared" si="278"/>
        <v/>
      </c>
      <c r="AO235" s="61">
        <f t="shared" si="267"/>
        <v>0</v>
      </c>
      <c r="AP235" s="62" t="str">
        <f t="shared" si="279"/>
        <v/>
      </c>
      <c r="AQ235" s="61" t="str">
        <f t="shared" si="280"/>
        <v/>
      </c>
      <c r="AR235" s="59" t="str">
        <f t="shared" si="281"/>
        <v/>
      </c>
      <c r="AS235" s="72" t="str">
        <f t="shared" si="282"/>
        <v/>
      </c>
      <c r="AT235" s="74" t="str">
        <f t="shared" si="283"/>
        <v/>
      </c>
      <c r="AU235" s="74" t="str">
        <f t="shared" si="284"/>
        <v/>
      </c>
      <c r="AV235" s="74" t="str">
        <f t="shared" si="268"/>
        <v/>
      </c>
      <c r="AW235" s="74" t="str">
        <f t="shared" si="285"/>
        <v/>
      </c>
      <c r="AX235" s="74" t="str">
        <f t="shared" si="286"/>
        <v/>
      </c>
      <c r="AY235" s="85" t="str">
        <f t="shared" si="287"/>
        <v/>
      </c>
      <c r="BE235" s="65"/>
    </row>
    <row r="236" spans="2:57" x14ac:dyDescent="0.25">
      <c r="B236" s="68">
        <f t="shared" ref="B236:D236" si="327">B235</f>
        <v>500000</v>
      </c>
      <c r="C236" s="68">
        <f t="shared" si="327"/>
        <v>40000</v>
      </c>
      <c r="D236" s="68">
        <f t="shared" si="327"/>
        <v>100000</v>
      </c>
      <c r="E236" s="68"/>
      <c r="F236" s="68">
        <f t="shared" si="295"/>
        <v>0</v>
      </c>
      <c r="G236" s="68">
        <f t="shared" si="270"/>
        <v>0</v>
      </c>
      <c r="H236" s="68" t="str">
        <f t="shared" si="253"/>
        <v/>
      </c>
      <c r="I236" s="68"/>
      <c r="J236" s="68">
        <f t="shared" si="254"/>
        <v>100000</v>
      </c>
      <c r="K236" s="69">
        <f t="shared" si="255"/>
        <v>20000</v>
      </c>
      <c r="L236" s="68">
        <f t="shared" si="271"/>
        <v>580000</v>
      </c>
      <c r="M236" s="68"/>
      <c r="N236" s="68">
        <f t="shared" si="256"/>
        <v>48000</v>
      </c>
      <c r="O236" s="68">
        <f t="shared" si="257"/>
        <v>0</v>
      </c>
      <c r="P236" s="69">
        <f t="shared" si="296"/>
        <v>0</v>
      </c>
      <c r="Q236" s="7">
        <f t="shared" si="297"/>
        <v>0</v>
      </c>
      <c r="R236" s="7">
        <f t="shared" si="258"/>
        <v>0</v>
      </c>
      <c r="S236" s="7">
        <f t="shared" si="259"/>
        <v>0.2</v>
      </c>
      <c r="T236" s="68"/>
      <c r="U236" s="68">
        <f t="shared" si="260"/>
        <v>0</v>
      </c>
      <c r="V236" s="68">
        <f t="shared" si="298"/>
        <v>0</v>
      </c>
      <c r="W236" s="68"/>
      <c r="X236" s="68">
        <f t="shared" si="261"/>
        <v>0</v>
      </c>
      <c r="Y236" s="69">
        <f t="shared" si="299"/>
        <v>0</v>
      </c>
      <c r="Z236" s="7">
        <f t="shared" si="262"/>
        <v>0</v>
      </c>
      <c r="AA236" s="7">
        <f t="shared" si="300"/>
        <v>0</v>
      </c>
      <c r="AB236" s="68"/>
      <c r="AC236" s="71" t="str">
        <f t="shared" si="272"/>
        <v/>
      </c>
      <c r="AD236" s="68" t="str">
        <f t="shared" si="273"/>
        <v/>
      </c>
      <c r="AE236" s="68"/>
      <c r="AF236" s="72" t="str">
        <f t="shared" si="263"/>
        <v/>
      </c>
      <c r="AG236" s="59" t="str">
        <f t="shared" si="274"/>
        <v/>
      </c>
      <c r="AH236" s="73" t="str">
        <f t="shared" si="275"/>
        <v/>
      </c>
      <c r="AI236" s="61" t="str">
        <f t="shared" si="264"/>
        <v/>
      </c>
      <c r="AJ236" s="62" t="str">
        <f t="shared" si="276"/>
        <v/>
      </c>
      <c r="AK236" s="73" t="str">
        <f t="shared" si="265"/>
        <v/>
      </c>
      <c r="AL236" s="61" t="str">
        <f t="shared" si="266"/>
        <v/>
      </c>
      <c r="AM236" s="63" t="str">
        <f t="shared" si="277"/>
        <v/>
      </c>
      <c r="AN236" s="73" t="str">
        <f t="shared" si="278"/>
        <v/>
      </c>
      <c r="AO236" s="61">
        <f t="shared" si="267"/>
        <v>0</v>
      </c>
      <c r="AP236" s="62" t="str">
        <f t="shared" si="279"/>
        <v/>
      </c>
      <c r="AQ236" s="61" t="str">
        <f t="shared" si="280"/>
        <v/>
      </c>
      <c r="AR236" s="59" t="str">
        <f t="shared" si="281"/>
        <v/>
      </c>
      <c r="AS236" s="72" t="str">
        <f t="shared" si="282"/>
        <v/>
      </c>
      <c r="AT236" s="74" t="str">
        <f t="shared" si="283"/>
        <v/>
      </c>
      <c r="AU236" s="74" t="str">
        <f t="shared" si="284"/>
        <v/>
      </c>
      <c r="AV236" s="74" t="str">
        <f t="shared" si="268"/>
        <v/>
      </c>
      <c r="AW236" s="74" t="str">
        <f t="shared" si="285"/>
        <v/>
      </c>
      <c r="AX236" s="74" t="str">
        <f t="shared" si="286"/>
        <v/>
      </c>
      <c r="AY236" s="85" t="str">
        <f t="shared" si="287"/>
        <v/>
      </c>
      <c r="BE236" s="65"/>
    </row>
    <row r="237" spans="2:57" x14ac:dyDescent="0.25">
      <c r="B237" s="68">
        <f t="shared" ref="B237:D237" si="328">B236</f>
        <v>500000</v>
      </c>
      <c r="C237" s="68">
        <f t="shared" si="328"/>
        <v>40000</v>
      </c>
      <c r="D237" s="68">
        <f t="shared" si="328"/>
        <v>100000</v>
      </c>
      <c r="E237" s="68"/>
      <c r="F237" s="68">
        <f t="shared" si="295"/>
        <v>0</v>
      </c>
      <c r="G237" s="68">
        <f t="shared" si="270"/>
        <v>0</v>
      </c>
      <c r="H237" s="68" t="str">
        <f t="shared" si="253"/>
        <v/>
      </c>
      <c r="I237" s="68"/>
      <c r="J237" s="68">
        <f t="shared" si="254"/>
        <v>100000</v>
      </c>
      <c r="K237" s="69">
        <f t="shared" si="255"/>
        <v>20000</v>
      </c>
      <c r="L237" s="68">
        <f t="shared" si="271"/>
        <v>580000</v>
      </c>
      <c r="M237" s="68"/>
      <c r="N237" s="68">
        <f t="shared" si="256"/>
        <v>48000</v>
      </c>
      <c r="O237" s="68">
        <f t="shared" si="257"/>
        <v>0</v>
      </c>
      <c r="P237" s="69">
        <f t="shared" si="296"/>
        <v>0</v>
      </c>
      <c r="Q237" s="7">
        <f t="shared" si="297"/>
        <v>0</v>
      </c>
      <c r="R237" s="7">
        <f t="shared" si="258"/>
        <v>0</v>
      </c>
      <c r="S237" s="7">
        <f t="shared" si="259"/>
        <v>0.2</v>
      </c>
      <c r="T237" s="68"/>
      <c r="U237" s="68">
        <f t="shared" si="260"/>
        <v>0</v>
      </c>
      <c r="V237" s="68">
        <f t="shared" si="298"/>
        <v>0</v>
      </c>
      <c r="W237" s="68"/>
      <c r="X237" s="68">
        <f t="shared" si="261"/>
        <v>0</v>
      </c>
      <c r="Y237" s="69">
        <f t="shared" si="299"/>
        <v>0</v>
      </c>
      <c r="Z237" s="7">
        <f t="shared" si="262"/>
        <v>0</v>
      </c>
      <c r="AA237" s="7">
        <f t="shared" si="300"/>
        <v>0</v>
      </c>
      <c r="AB237" s="68"/>
      <c r="AC237" s="71" t="str">
        <f t="shared" si="272"/>
        <v/>
      </c>
      <c r="AD237" s="68" t="str">
        <f t="shared" si="273"/>
        <v/>
      </c>
      <c r="AE237" s="68"/>
      <c r="AF237" s="72" t="str">
        <f t="shared" si="263"/>
        <v/>
      </c>
      <c r="AG237" s="59" t="str">
        <f t="shared" si="274"/>
        <v/>
      </c>
      <c r="AH237" s="73" t="str">
        <f t="shared" si="275"/>
        <v/>
      </c>
      <c r="AI237" s="61" t="str">
        <f t="shared" si="264"/>
        <v/>
      </c>
      <c r="AJ237" s="62" t="str">
        <f t="shared" si="276"/>
        <v/>
      </c>
      <c r="AK237" s="73" t="str">
        <f t="shared" si="265"/>
        <v/>
      </c>
      <c r="AL237" s="61" t="str">
        <f t="shared" si="266"/>
        <v/>
      </c>
      <c r="AM237" s="63" t="str">
        <f t="shared" si="277"/>
        <v/>
      </c>
      <c r="AN237" s="73" t="str">
        <f t="shared" si="278"/>
        <v/>
      </c>
      <c r="AO237" s="61">
        <f t="shared" si="267"/>
        <v>0</v>
      </c>
      <c r="AP237" s="62" t="str">
        <f t="shared" si="279"/>
        <v/>
      </c>
      <c r="AQ237" s="61" t="str">
        <f t="shared" si="280"/>
        <v/>
      </c>
      <c r="AR237" s="59" t="str">
        <f t="shared" si="281"/>
        <v/>
      </c>
      <c r="AS237" s="72" t="str">
        <f t="shared" si="282"/>
        <v/>
      </c>
      <c r="AT237" s="74" t="str">
        <f t="shared" si="283"/>
        <v/>
      </c>
      <c r="AU237" s="74" t="str">
        <f t="shared" si="284"/>
        <v/>
      </c>
      <c r="AV237" s="74" t="str">
        <f t="shared" si="268"/>
        <v/>
      </c>
      <c r="AW237" s="74" t="str">
        <f t="shared" si="285"/>
        <v/>
      </c>
      <c r="AX237" s="74" t="str">
        <f t="shared" si="286"/>
        <v/>
      </c>
      <c r="AY237" s="85" t="str">
        <f t="shared" si="287"/>
        <v/>
      </c>
      <c r="BE237" s="65"/>
    </row>
    <row r="238" spans="2:57" x14ac:dyDescent="0.25">
      <c r="B238" s="68">
        <f t="shared" ref="B238:D238" si="329">B237</f>
        <v>500000</v>
      </c>
      <c r="C238" s="68">
        <f t="shared" si="329"/>
        <v>40000</v>
      </c>
      <c r="D238" s="68">
        <f t="shared" si="329"/>
        <v>100000</v>
      </c>
      <c r="E238" s="68"/>
      <c r="F238" s="68">
        <f t="shared" si="295"/>
        <v>0</v>
      </c>
      <c r="G238" s="68">
        <f t="shared" si="270"/>
        <v>0</v>
      </c>
      <c r="H238" s="68" t="str">
        <f t="shared" si="253"/>
        <v/>
      </c>
      <c r="I238" s="68"/>
      <c r="J238" s="68">
        <f t="shared" si="254"/>
        <v>100000</v>
      </c>
      <c r="K238" s="69">
        <f t="shared" si="255"/>
        <v>20000</v>
      </c>
      <c r="L238" s="68">
        <f t="shared" si="271"/>
        <v>580000</v>
      </c>
      <c r="M238" s="68"/>
      <c r="N238" s="68">
        <f t="shared" si="256"/>
        <v>48000</v>
      </c>
      <c r="O238" s="68">
        <f t="shared" si="257"/>
        <v>0</v>
      </c>
      <c r="P238" s="69">
        <f t="shared" si="296"/>
        <v>0</v>
      </c>
      <c r="Q238" s="7">
        <f t="shared" si="297"/>
        <v>0</v>
      </c>
      <c r="R238" s="7">
        <f t="shared" si="258"/>
        <v>0</v>
      </c>
      <c r="S238" s="7">
        <f t="shared" si="259"/>
        <v>0.2</v>
      </c>
      <c r="T238" s="68"/>
      <c r="U238" s="68">
        <f t="shared" si="260"/>
        <v>0</v>
      </c>
      <c r="V238" s="68">
        <f t="shared" si="298"/>
        <v>0</v>
      </c>
      <c r="W238" s="68"/>
      <c r="X238" s="68">
        <f t="shared" si="261"/>
        <v>0</v>
      </c>
      <c r="Y238" s="69">
        <f t="shared" si="299"/>
        <v>0</v>
      </c>
      <c r="Z238" s="7">
        <f t="shared" si="262"/>
        <v>0</v>
      </c>
      <c r="AA238" s="7">
        <f t="shared" si="300"/>
        <v>0</v>
      </c>
      <c r="AB238" s="68"/>
      <c r="AC238" s="71" t="str">
        <f t="shared" si="272"/>
        <v/>
      </c>
      <c r="AD238" s="68" t="str">
        <f t="shared" si="273"/>
        <v/>
      </c>
      <c r="AE238" s="68"/>
      <c r="AF238" s="72" t="str">
        <f t="shared" si="263"/>
        <v/>
      </c>
      <c r="AG238" s="59" t="str">
        <f t="shared" si="274"/>
        <v/>
      </c>
      <c r="AH238" s="73" t="str">
        <f t="shared" si="275"/>
        <v/>
      </c>
      <c r="AI238" s="61" t="str">
        <f t="shared" si="264"/>
        <v/>
      </c>
      <c r="AJ238" s="62" t="str">
        <f t="shared" si="276"/>
        <v/>
      </c>
      <c r="AK238" s="73" t="str">
        <f t="shared" si="265"/>
        <v/>
      </c>
      <c r="AL238" s="61" t="str">
        <f t="shared" si="266"/>
        <v/>
      </c>
      <c r="AM238" s="63" t="str">
        <f t="shared" si="277"/>
        <v/>
      </c>
      <c r="AN238" s="73" t="str">
        <f t="shared" si="278"/>
        <v/>
      </c>
      <c r="AO238" s="61">
        <f t="shared" si="267"/>
        <v>0</v>
      </c>
      <c r="AP238" s="62" t="str">
        <f t="shared" si="279"/>
        <v/>
      </c>
      <c r="AQ238" s="61" t="str">
        <f t="shared" si="280"/>
        <v/>
      </c>
      <c r="AR238" s="59" t="str">
        <f t="shared" si="281"/>
        <v/>
      </c>
      <c r="AS238" s="72" t="str">
        <f t="shared" si="282"/>
        <v/>
      </c>
      <c r="AT238" s="74" t="str">
        <f t="shared" si="283"/>
        <v/>
      </c>
      <c r="AU238" s="74" t="str">
        <f t="shared" si="284"/>
        <v/>
      </c>
      <c r="AV238" s="74" t="str">
        <f t="shared" si="268"/>
        <v/>
      </c>
      <c r="AW238" s="74" t="str">
        <f t="shared" si="285"/>
        <v/>
      </c>
      <c r="AX238" s="74" t="str">
        <f t="shared" si="286"/>
        <v/>
      </c>
      <c r="AY238" s="85" t="str">
        <f t="shared" si="287"/>
        <v/>
      </c>
      <c r="BE238" s="65"/>
    </row>
    <row r="239" spans="2:57" x14ac:dyDescent="0.25">
      <c r="B239" s="68">
        <f t="shared" ref="B239:D239" si="330">B238</f>
        <v>500000</v>
      </c>
      <c r="C239" s="68">
        <f t="shared" si="330"/>
        <v>40000</v>
      </c>
      <c r="D239" s="68">
        <f t="shared" si="330"/>
        <v>100000</v>
      </c>
      <c r="E239" s="68"/>
      <c r="F239" s="68">
        <f t="shared" si="295"/>
        <v>0</v>
      </c>
      <c r="G239" s="68">
        <f t="shared" si="270"/>
        <v>0</v>
      </c>
      <c r="H239" s="68" t="str">
        <f t="shared" si="253"/>
        <v/>
      </c>
      <c r="I239" s="68"/>
      <c r="J239" s="68">
        <f t="shared" si="254"/>
        <v>100000</v>
      </c>
      <c r="K239" s="69">
        <f t="shared" si="255"/>
        <v>20000</v>
      </c>
      <c r="L239" s="68">
        <f t="shared" si="271"/>
        <v>580000</v>
      </c>
      <c r="M239" s="68"/>
      <c r="N239" s="68">
        <f t="shared" si="256"/>
        <v>48000</v>
      </c>
      <c r="O239" s="68">
        <f t="shared" si="257"/>
        <v>0</v>
      </c>
      <c r="P239" s="69">
        <f t="shared" si="296"/>
        <v>0</v>
      </c>
      <c r="Q239" s="7">
        <f t="shared" si="297"/>
        <v>0</v>
      </c>
      <c r="R239" s="7">
        <f t="shared" si="258"/>
        <v>0</v>
      </c>
      <c r="S239" s="7">
        <f t="shared" si="259"/>
        <v>0.2</v>
      </c>
      <c r="T239" s="68"/>
      <c r="U239" s="68">
        <f t="shared" si="260"/>
        <v>0</v>
      </c>
      <c r="V239" s="68">
        <f t="shared" si="298"/>
        <v>0</v>
      </c>
      <c r="W239" s="68"/>
      <c r="X239" s="68">
        <f t="shared" si="261"/>
        <v>0</v>
      </c>
      <c r="Y239" s="69">
        <f t="shared" si="299"/>
        <v>0</v>
      </c>
      <c r="Z239" s="7">
        <f t="shared" si="262"/>
        <v>0</v>
      </c>
      <c r="AA239" s="7">
        <f t="shared" si="300"/>
        <v>0</v>
      </c>
      <c r="AB239" s="68"/>
      <c r="AC239" s="71" t="str">
        <f t="shared" si="272"/>
        <v/>
      </c>
      <c r="AD239" s="68" t="str">
        <f t="shared" si="273"/>
        <v/>
      </c>
      <c r="AE239" s="68"/>
      <c r="AF239" s="72" t="str">
        <f t="shared" si="263"/>
        <v/>
      </c>
      <c r="AG239" s="59" t="str">
        <f t="shared" si="274"/>
        <v/>
      </c>
      <c r="AH239" s="73" t="str">
        <f t="shared" si="275"/>
        <v/>
      </c>
      <c r="AI239" s="61" t="str">
        <f t="shared" si="264"/>
        <v/>
      </c>
      <c r="AJ239" s="62" t="str">
        <f t="shared" si="276"/>
        <v/>
      </c>
      <c r="AK239" s="73" t="str">
        <f t="shared" si="265"/>
        <v/>
      </c>
      <c r="AL239" s="61" t="str">
        <f t="shared" si="266"/>
        <v/>
      </c>
      <c r="AM239" s="63" t="str">
        <f t="shared" si="277"/>
        <v/>
      </c>
      <c r="AN239" s="73" t="str">
        <f t="shared" si="278"/>
        <v/>
      </c>
      <c r="AO239" s="61">
        <f t="shared" si="267"/>
        <v>0</v>
      </c>
      <c r="AP239" s="62" t="str">
        <f t="shared" si="279"/>
        <v/>
      </c>
      <c r="AQ239" s="61" t="str">
        <f t="shared" si="280"/>
        <v/>
      </c>
      <c r="AR239" s="59" t="str">
        <f t="shared" si="281"/>
        <v/>
      </c>
      <c r="AS239" s="72" t="str">
        <f t="shared" si="282"/>
        <v/>
      </c>
      <c r="AT239" s="74" t="str">
        <f t="shared" si="283"/>
        <v/>
      </c>
      <c r="AU239" s="74" t="str">
        <f t="shared" si="284"/>
        <v/>
      </c>
      <c r="AV239" s="74" t="str">
        <f t="shared" si="268"/>
        <v/>
      </c>
      <c r="AW239" s="74" t="str">
        <f t="shared" si="285"/>
        <v/>
      </c>
      <c r="AX239" s="74" t="str">
        <f t="shared" si="286"/>
        <v/>
      </c>
      <c r="AY239" s="85" t="str">
        <f t="shared" si="287"/>
        <v/>
      </c>
      <c r="BE239" s="65"/>
    </row>
    <row r="240" spans="2:57" x14ac:dyDescent="0.25">
      <c r="B240" s="68">
        <f t="shared" ref="B240:D240" si="331">B239</f>
        <v>500000</v>
      </c>
      <c r="C240" s="68">
        <f t="shared" si="331"/>
        <v>40000</v>
      </c>
      <c r="D240" s="68">
        <f t="shared" si="331"/>
        <v>100000</v>
      </c>
      <c r="E240" s="68"/>
      <c r="F240" s="68">
        <f t="shared" si="295"/>
        <v>0</v>
      </c>
      <c r="G240" s="68">
        <f t="shared" si="270"/>
        <v>0</v>
      </c>
      <c r="H240" s="68" t="str">
        <f t="shared" si="253"/>
        <v/>
      </c>
      <c r="I240" s="68"/>
      <c r="J240" s="68">
        <f t="shared" si="254"/>
        <v>100000</v>
      </c>
      <c r="K240" s="69">
        <f t="shared" si="255"/>
        <v>20000</v>
      </c>
      <c r="L240" s="68">
        <f t="shared" si="271"/>
        <v>580000</v>
      </c>
      <c r="M240" s="68"/>
      <c r="N240" s="68">
        <f t="shared" si="256"/>
        <v>48000</v>
      </c>
      <c r="O240" s="68">
        <f t="shared" si="257"/>
        <v>0</v>
      </c>
      <c r="P240" s="69">
        <f t="shared" si="296"/>
        <v>0</v>
      </c>
      <c r="Q240" s="7">
        <f t="shared" si="297"/>
        <v>0</v>
      </c>
      <c r="R240" s="7">
        <f t="shared" si="258"/>
        <v>0</v>
      </c>
      <c r="S240" s="7">
        <f t="shared" si="259"/>
        <v>0.2</v>
      </c>
      <c r="T240" s="68"/>
      <c r="U240" s="68">
        <f t="shared" si="260"/>
        <v>0</v>
      </c>
      <c r="V240" s="68">
        <f t="shared" si="298"/>
        <v>0</v>
      </c>
      <c r="W240" s="68"/>
      <c r="X240" s="68">
        <f t="shared" si="261"/>
        <v>0</v>
      </c>
      <c r="Y240" s="69">
        <f t="shared" si="299"/>
        <v>0</v>
      </c>
      <c r="Z240" s="7">
        <f t="shared" si="262"/>
        <v>0</v>
      </c>
      <c r="AA240" s="7">
        <f t="shared" si="300"/>
        <v>0</v>
      </c>
      <c r="AB240" s="68"/>
      <c r="AC240" s="71" t="str">
        <f t="shared" si="272"/>
        <v/>
      </c>
      <c r="AD240" s="68" t="str">
        <f t="shared" si="273"/>
        <v/>
      </c>
      <c r="AE240" s="68"/>
      <c r="AF240" s="72" t="str">
        <f t="shared" si="263"/>
        <v/>
      </c>
      <c r="AG240" s="59" t="str">
        <f t="shared" si="274"/>
        <v/>
      </c>
      <c r="AH240" s="73" t="str">
        <f t="shared" si="275"/>
        <v/>
      </c>
      <c r="AI240" s="61" t="str">
        <f t="shared" si="264"/>
        <v/>
      </c>
      <c r="AJ240" s="62" t="str">
        <f t="shared" si="276"/>
        <v/>
      </c>
      <c r="AK240" s="73" t="str">
        <f t="shared" si="265"/>
        <v/>
      </c>
      <c r="AL240" s="61" t="str">
        <f t="shared" si="266"/>
        <v/>
      </c>
      <c r="AM240" s="63" t="str">
        <f t="shared" si="277"/>
        <v/>
      </c>
      <c r="AN240" s="73" t="str">
        <f t="shared" si="278"/>
        <v/>
      </c>
      <c r="AO240" s="61">
        <f t="shared" si="267"/>
        <v>0</v>
      </c>
      <c r="AP240" s="62" t="str">
        <f t="shared" si="279"/>
        <v/>
      </c>
      <c r="AQ240" s="61" t="str">
        <f t="shared" si="280"/>
        <v/>
      </c>
      <c r="AR240" s="59" t="str">
        <f t="shared" si="281"/>
        <v/>
      </c>
      <c r="AS240" s="72" t="str">
        <f t="shared" si="282"/>
        <v/>
      </c>
      <c r="AT240" s="74" t="str">
        <f t="shared" si="283"/>
        <v/>
      </c>
      <c r="AU240" s="74" t="str">
        <f t="shared" si="284"/>
        <v/>
      </c>
      <c r="AV240" s="74" t="str">
        <f t="shared" si="268"/>
        <v/>
      </c>
      <c r="AW240" s="74" t="str">
        <f t="shared" si="285"/>
        <v/>
      </c>
      <c r="AX240" s="74" t="str">
        <f t="shared" si="286"/>
        <v/>
      </c>
      <c r="AY240" s="85" t="str">
        <f t="shared" si="287"/>
        <v/>
      </c>
      <c r="BE240" s="65"/>
    </row>
    <row r="241" spans="2:57" x14ac:dyDescent="0.25">
      <c r="B241" s="68">
        <f t="shared" ref="B241:D241" si="332">B240</f>
        <v>500000</v>
      </c>
      <c r="C241" s="68">
        <f t="shared" si="332"/>
        <v>40000</v>
      </c>
      <c r="D241" s="68">
        <f t="shared" si="332"/>
        <v>100000</v>
      </c>
      <c r="E241" s="68"/>
      <c r="F241" s="68">
        <f t="shared" si="295"/>
        <v>0</v>
      </c>
      <c r="G241" s="68">
        <f t="shared" si="270"/>
        <v>0</v>
      </c>
      <c r="H241" s="68" t="str">
        <f t="shared" si="253"/>
        <v/>
      </c>
      <c r="I241" s="68"/>
      <c r="J241" s="68">
        <f t="shared" si="254"/>
        <v>100000</v>
      </c>
      <c r="K241" s="69">
        <f t="shared" si="255"/>
        <v>20000</v>
      </c>
      <c r="L241" s="68">
        <f t="shared" si="271"/>
        <v>580000</v>
      </c>
      <c r="M241" s="68"/>
      <c r="N241" s="68">
        <f t="shared" si="256"/>
        <v>48000</v>
      </c>
      <c r="O241" s="68">
        <f t="shared" si="257"/>
        <v>0</v>
      </c>
      <c r="P241" s="69">
        <f t="shared" si="296"/>
        <v>0</v>
      </c>
      <c r="Q241" s="7">
        <f t="shared" si="297"/>
        <v>0</v>
      </c>
      <c r="R241" s="7">
        <f t="shared" si="258"/>
        <v>0</v>
      </c>
      <c r="S241" s="7">
        <f t="shared" si="259"/>
        <v>0.2</v>
      </c>
      <c r="T241" s="68"/>
      <c r="U241" s="68">
        <f t="shared" si="260"/>
        <v>0</v>
      </c>
      <c r="V241" s="68">
        <f t="shared" si="298"/>
        <v>0</v>
      </c>
      <c r="W241" s="68"/>
      <c r="X241" s="68">
        <f t="shared" si="261"/>
        <v>0</v>
      </c>
      <c r="Y241" s="69">
        <f t="shared" si="299"/>
        <v>0</v>
      </c>
      <c r="Z241" s="7">
        <f t="shared" si="262"/>
        <v>0</v>
      </c>
      <c r="AA241" s="7">
        <f t="shared" si="300"/>
        <v>0</v>
      </c>
      <c r="AB241" s="68"/>
      <c r="AC241" s="71" t="str">
        <f t="shared" si="272"/>
        <v/>
      </c>
      <c r="AD241" s="68" t="str">
        <f t="shared" si="273"/>
        <v/>
      </c>
      <c r="AE241" s="68"/>
      <c r="AF241" s="72" t="str">
        <f t="shared" si="263"/>
        <v/>
      </c>
      <c r="AG241" s="59" t="str">
        <f t="shared" si="274"/>
        <v/>
      </c>
      <c r="AH241" s="73" t="str">
        <f t="shared" si="275"/>
        <v/>
      </c>
      <c r="AI241" s="61" t="str">
        <f t="shared" si="264"/>
        <v/>
      </c>
      <c r="AJ241" s="62" t="str">
        <f t="shared" si="276"/>
        <v/>
      </c>
      <c r="AK241" s="73" t="str">
        <f t="shared" si="265"/>
        <v/>
      </c>
      <c r="AL241" s="61" t="str">
        <f t="shared" si="266"/>
        <v/>
      </c>
      <c r="AM241" s="63" t="str">
        <f t="shared" si="277"/>
        <v/>
      </c>
      <c r="AN241" s="73" t="str">
        <f t="shared" si="278"/>
        <v/>
      </c>
      <c r="AO241" s="61">
        <f t="shared" si="267"/>
        <v>0</v>
      </c>
      <c r="AP241" s="62" t="str">
        <f t="shared" si="279"/>
        <v/>
      </c>
      <c r="AQ241" s="61" t="str">
        <f t="shared" si="280"/>
        <v/>
      </c>
      <c r="AR241" s="59" t="str">
        <f t="shared" si="281"/>
        <v/>
      </c>
      <c r="AS241" s="72" t="str">
        <f t="shared" si="282"/>
        <v/>
      </c>
      <c r="AT241" s="74" t="str">
        <f t="shared" si="283"/>
        <v/>
      </c>
      <c r="AU241" s="74" t="str">
        <f t="shared" si="284"/>
        <v/>
      </c>
      <c r="AV241" s="74" t="str">
        <f t="shared" si="268"/>
        <v/>
      </c>
      <c r="AW241" s="74" t="str">
        <f t="shared" si="285"/>
        <v/>
      </c>
      <c r="AX241" s="74" t="str">
        <f t="shared" si="286"/>
        <v/>
      </c>
      <c r="AY241" s="85" t="str">
        <f t="shared" si="287"/>
        <v/>
      </c>
      <c r="BE241" s="65"/>
    </row>
    <row r="242" spans="2:57" x14ac:dyDescent="0.25">
      <c r="B242" s="68">
        <f t="shared" ref="B242:D242" si="333">B241</f>
        <v>500000</v>
      </c>
      <c r="C242" s="68">
        <f t="shared" si="333"/>
        <v>40000</v>
      </c>
      <c r="D242" s="68">
        <f t="shared" si="333"/>
        <v>100000</v>
      </c>
      <c r="E242" s="68"/>
      <c r="F242" s="68">
        <f t="shared" si="295"/>
        <v>0</v>
      </c>
      <c r="G242" s="68">
        <f t="shared" si="270"/>
        <v>0</v>
      </c>
      <c r="H242" s="68" t="str">
        <f t="shared" si="253"/>
        <v/>
      </c>
      <c r="I242" s="68"/>
      <c r="J242" s="68">
        <f t="shared" si="254"/>
        <v>100000</v>
      </c>
      <c r="K242" s="69">
        <f t="shared" si="255"/>
        <v>20000</v>
      </c>
      <c r="L242" s="68">
        <f t="shared" si="271"/>
        <v>580000</v>
      </c>
      <c r="M242" s="68"/>
      <c r="N242" s="68">
        <f t="shared" si="256"/>
        <v>48000</v>
      </c>
      <c r="O242" s="68">
        <f t="shared" si="257"/>
        <v>0</v>
      </c>
      <c r="P242" s="69">
        <f t="shared" si="296"/>
        <v>0</v>
      </c>
      <c r="Q242" s="7">
        <f t="shared" si="297"/>
        <v>0</v>
      </c>
      <c r="R242" s="7">
        <f t="shared" si="258"/>
        <v>0</v>
      </c>
      <c r="S242" s="7">
        <f t="shared" si="259"/>
        <v>0.2</v>
      </c>
      <c r="T242" s="68"/>
      <c r="U242" s="68">
        <f t="shared" si="260"/>
        <v>0</v>
      </c>
      <c r="V242" s="68">
        <f t="shared" si="298"/>
        <v>0</v>
      </c>
      <c r="W242" s="68"/>
      <c r="X242" s="68">
        <f t="shared" si="261"/>
        <v>0</v>
      </c>
      <c r="Y242" s="69">
        <f t="shared" si="299"/>
        <v>0</v>
      </c>
      <c r="Z242" s="7">
        <f t="shared" si="262"/>
        <v>0</v>
      </c>
      <c r="AA242" s="7">
        <f t="shared" si="300"/>
        <v>0</v>
      </c>
      <c r="AB242" s="68"/>
      <c r="AC242" s="71" t="str">
        <f t="shared" si="272"/>
        <v/>
      </c>
      <c r="AD242" s="68" t="str">
        <f t="shared" si="273"/>
        <v/>
      </c>
      <c r="AE242" s="68"/>
      <c r="AF242" s="72" t="str">
        <f t="shared" si="263"/>
        <v/>
      </c>
      <c r="AG242" s="59" t="str">
        <f t="shared" si="274"/>
        <v/>
      </c>
      <c r="AH242" s="73" t="str">
        <f t="shared" si="275"/>
        <v/>
      </c>
      <c r="AI242" s="61" t="str">
        <f t="shared" si="264"/>
        <v/>
      </c>
      <c r="AJ242" s="62" t="str">
        <f t="shared" si="276"/>
        <v/>
      </c>
      <c r="AK242" s="73" t="str">
        <f t="shared" si="265"/>
        <v/>
      </c>
      <c r="AL242" s="61" t="str">
        <f t="shared" si="266"/>
        <v/>
      </c>
      <c r="AM242" s="63" t="str">
        <f t="shared" si="277"/>
        <v/>
      </c>
      <c r="AN242" s="73" t="str">
        <f t="shared" si="278"/>
        <v/>
      </c>
      <c r="AO242" s="61">
        <f t="shared" si="267"/>
        <v>0</v>
      </c>
      <c r="AP242" s="62" t="str">
        <f t="shared" si="279"/>
        <v/>
      </c>
      <c r="AQ242" s="61" t="str">
        <f t="shared" si="280"/>
        <v/>
      </c>
      <c r="AR242" s="59" t="str">
        <f t="shared" si="281"/>
        <v/>
      </c>
      <c r="AS242" s="72" t="str">
        <f t="shared" si="282"/>
        <v/>
      </c>
      <c r="AT242" s="74" t="str">
        <f t="shared" si="283"/>
        <v/>
      </c>
      <c r="AU242" s="74" t="str">
        <f t="shared" si="284"/>
        <v/>
      </c>
      <c r="AV242" s="74" t="str">
        <f t="shared" si="268"/>
        <v/>
      </c>
      <c r="AW242" s="74" t="str">
        <f t="shared" si="285"/>
        <v/>
      </c>
      <c r="AX242" s="74" t="str">
        <f t="shared" si="286"/>
        <v/>
      </c>
      <c r="AY242" s="85" t="str">
        <f t="shared" si="287"/>
        <v/>
      </c>
      <c r="BE242" s="65"/>
    </row>
    <row r="243" spans="2:57" x14ac:dyDescent="0.25">
      <c r="B243" s="68">
        <f t="shared" ref="B243:D243" si="334">B242</f>
        <v>500000</v>
      </c>
      <c r="C243" s="68">
        <f t="shared" si="334"/>
        <v>40000</v>
      </c>
      <c r="D243" s="68">
        <f t="shared" si="334"/>
        <v>100000</v>
      </c>
      <c r="E243" s="68"/>
      <c r="F243" s="68">
        <f t="shared" si="295"/>
        <v>0</v>
      </c>
      <c r="G243" s="68">
        <f t="shared" si="270"/>
        <v>0</v>
      </c>
      <c r="H243" s="68" t="str">
        <f t="shared" si="253"/>
        <v/>
      </c>
      <c r="I243" s="68"/>
      <c r="J243" s="68">
        <f t="shared" si="254"/>
        <v>100000</v>
      </c>
      <c r="K243" s="69">
        <f t="shared" si="255"/>
        <v>20000</v>
      </c>
      <c r="L243" s="68">
        <f t="shared" si="271"/>
        <v>580000</v>
      </c>
      <c r="M243" s="68"/>
      <c r="N243" s="68">
        <f t="shared" si="256"/>
        <v>48000</v>
      </c>
      <c r="O243" s="68">
        <f t="shared" si="257"/>
        <v>0</v>
      </c>
      <c r="P243" s="69">
        <f t="shared" si="296"/>
        <v>0</v>
      </c>
      <c r="Q243" s="7">
        <f t="shared" si="297"/>
        <v>0</v>
      </c>
      <c r="R243" s="7">
        <f t="shared" si="258"/>
        <v>0</v>
      </c>
      <c r="S243" s="7">
        <f t="shared" si="259"/>
        <v>0.2</v>
      </c>
      <c r="T243" s="68"/>
      <c r="U243" s="68">
        <f t="shared" si="260"/>
        <v>0</v>
      </c>
      <c r="V243" s="68">
        <f t="shared" si="298"/>
        <v>0</v>
      </c>
      <c r="W243" s="68"/>
      <c r="X243" s="68">
        <f t="shared" si="261"/>
        <v>0</v>
      </c>
      <c r="Y243" s="69">
        <f t="shared" si="299"/>
        <v>0</v>
      </c>
      <c r="Z243" s="7">
        <f t="shared" si="262"/>
        <v>0</v>
      </c>
      <c r="AA243" s="7">
        <f t="shared" si="300"/>
        <v>0</v>
      </c>
      <c r="AB243" s="68"/>
      <c r="AC243" s="71" t="str">
        <f t="shared" si="272"/>
        <v/>
      </c>
      <c r="AD243" s="68" t="str">
        <f t="shared" si="273"/>
        <v/>
      </c>
      <c r="AE243" s="68"/>
      <c r="AF243" s="72" t="str">
        <f t="shared" si="263"/>
        <v/>
      </c>
      <c r="AG243" s="59" t="str">
        <f t="shared" si="274"/>
        <v/>
      </c>
      <c r="AH243" s="73" t="str">
        <f t="shared" si="275"/>
        <v/>
      </c>
      <c r="AI243" s="61" t="str">
        <f t="shared" si="264"/>
        <v/>
      </c>
      <c r="AJ243" s="62" t="str">
        <f t="shared" si="276"/>
        <v/>
      </c>
      <c r="AK243" s="73" t="str">
        <f t="shared" si="265"/>
        <v/>
      </c>
      <c r="AL243" s="61" t="str">
        <f t="shared" si="266"/>
        <v/>
      </c>
      <c r="AM243" s="63" t="str">
        <f t="shared" si="277"/>
        <v/>
      </c>
      <c r="AN243" s="73" t="str">
        <f t="shared" si="278"/>
        <v/>
      </c>
      <c r="AO243" s="61">
        <f t="shared" si="267"/>
        <v>0</v>
      </c>
      <c r="AP243" s="62" t="str">
        <f t="shared" si="279"/>
        <v/>
      </c>
      <c r="AQ243" s="61" t="str">
        <f t="shared" si="280"/>
        <v/>
      </c>
      <c r="AR243" s="59" t="str">
        <f t="shared" si="281"/>
        <v/>
      </c>
      <c r="AS243" s="72" t="str">
        <f t="shared" si="282"/>
        <v/>
      </c>
      <c r="AT243" s="74" t="str">
        <f t="shared" si="283"/>
        <v/>
      </c>
      <c r="AU243" s="74" t="str">
        <f t="shared" si="284"/>
        <v/>
      </c>
      <c r="AV243" s="74" t="str">
        <f t="shared" si="268"/>
        <v/>
      </c>
      <c r="AW243" s="74" t="str">
        <f t="shared" si="285"/>
        <v/>
      </c>
      <c r="AX243" s="74" t="str">
        <f t="shared" si="286"/>
        <v/>
      </c>
      <c r="AY243" s="85" t="str">
        <f t="shared" si="287"/>
        <v/>
      </c>
      <c r="BE243" s="65"/>
    </row>
    <row r="244" spans="2:57" x14ac:dyDescent="0.25">
      <c r="B244" s="68">
        <f t="shared" ref="B244:D244" si="335">B243</f>
        <v>500000</v>
      </c>
      <c r="C244" s="68">
        <f t="shared" si="335"/>
        <v>40000</v>
      </c>
      <c r="D244" s="68">
        <f t="shared" si="335"/>
        <v>100000</v>
      </c>
      <c r="E244" s="68"/>
      <c r="F244" s="68">
        <f t="shared" si="295"/>
        <v>0</v>
      </c>
      <c r="G244" s="68">
        <f t="shared" si="270"/>
        <v>0</v>
      </c>
      <c r="H244" s="68" t="str">
        <f t="shared" si="253"/>
        <v/>
      </c>
      <c r="I244" s="68"/>
      <c r="J244" s="68">
        <f t="shared" si="254"/>
        <v>100000</v>
      </c>
      <c r="K244" s="69">
        <f t="shared" si="255"/>
        <v>20000</v>
      </c>
      <c r="L244" s="68">
        <f t="shared" si="271"/>
        <v>580000</v>
      </c>
      <c r="M244" s="68"/>
      <c r="N244" s="68">
        <f t="shared" si="256"/>
        <v>48000</v>
      </c>
      <c r="O244" s="68">
        <f t="shared" si="257"/>
        <v>0</v>
      </c>
      <c r="P244" s="69">
        <f t="shared" si="296"/>
        <v>0</v>
      </c>
      <c r="Q244" s="7">
        <f t="shared" si="297"/>
        <v>0</v>
      </c>
      <c r="R244" s="7">
        <f t="shared" si="258"/>
        <v>0</v>
      </c>
      <c r="S244" s="7">
        <f t="shared" si="259"/>
        <v>0.2</v>
      </c>
      <c r="T244" s="68"/>
      <c r="U244" s="68">
        <f t="shared" si="260"/>
        <v>0</v>
      </c>
      <c r="V244" s="68">
        <f t="shared" si="298"/>
        <v>0</v>
      </c>
      <c r="W244" s="68"/>
      <c r="X244" s="68">
        <f t="shared" si="261"/>
        <v>0</v>
      </c>
      <c r="Y244" s="69">
        <f t="shared" si="299"/>
        <v>0</v>
      </c>
      <c r="Z244" s="7">
        <f t="shared" si="262"/>
        <v>0</v>
      </c>
      <c r="AA244" s="7">
        <f t="shared" si="300"/>
        <v>0</v>
      </c>
      <c r="AB244" s="68"/>
      <c r="AC244" s="71" t="str">
        <f t="shared" si="272"/>
        <v/>
      </c>
      <c r="AD244" s="68" t="str">
        <f t="shared" si="273"/>
        <v/>
      </c>
      <c r="AE244" s="68"/>
      <c r="AF244" s="72" t="str">
        <f t="shared" si="263"/>
        <v/>
      </c>
      <c r="AG244" s="59" t="str">
        <f t="shared" si="274"/>
        <v/>
      </c>
      <c r="AH244" s="73" t="str">
        <f t="shared" si="275"/>
        <v/>
      </c>
      <c r="AI244" s="61" t="str">
        <f t="shared" si="264"/>
        <v/>
      </c>
      <c r="AJ244" s="62" t="str">
        <f t="shared" si="276"/>
        <v/>
      </c>
      <c r="AK244" s="73" t="str">
        <f t="shared" si="265"/>
        <v/>
      </c>
      <c r="AL244" s="61" t="str">
        <f t="shared" si="266"/>
        <v/>
      </c>
      <c r="AM244" s="63" t="str">
        <f t="shared" si="277"/>
        <v/>
      </c>
      <c r="AN244" s="73" t="str">
        <f t="shared" si="278"/>
        <v/>
      </c>
      <c r="AO244" s="61">
        <f t="shared" si="267"/>
        <v>0</v>
      </c>
      <c r="AP244" s="62" t="str">
        <f t="shared" si="279"/>
        <v/>
      </c>
      <c r="AQ244" s="61" t="str">
        <f t="shared" si="280"/>
        <v/>
      </c>
      <c r="AR244" s="59" t="str">
        <f t="shared" si="281"/>
        <v/>
      </c>
      <c r="AS244" s="72" t="str">
        <f t="shared" si="282"/>
        <v/>
      </c>
      <c r="AT244" s="74" t="str">
        <f t="shared" si="283"/>
        <v/>
      </c>
      <c r="AU244" s="74" t="str">
        <f t="shared" si="284"/>
        <v/>
      </c>
      <c r="AV244" s="74" t="str">
        <f t="shared" si="268"/>
        <v/>
      </c>
      <c r="AW244" s="74" t="str">
        <f t="shared" si="285"/>
        <v/>
      </c>
      <c r="AX244" s="74" t="str">
        <f t="shared" si="286"/>
        <v/>
      </c>
      <c r="AY244" s="85" t="str">
        <f t="shared" si="287"/>
        <v/>
      </c>
      <c r="BE244" s="65"/>
    </row>
    <row r="245" spans="2:57" x14ac:dyDescent="0.25">
      <c r="B245" s="68">
        <f t="shared" ref="B245:D245" si="336">B244</f>
        <v>500000</v>
      </c>
      <c r="C245" s="68">
        <f t="shared" si="336"/>
        <v>40000</v>
      </c>
      <c r="D245" s="68">
        <f t="shared" si="336"/>
        <v>100000</v>
      </c>
      <c r="E245" s="68"/>
      <c r="F245" s="68">
        <f t="shared" ref="F245:F308" si="337">IF(AND(F244+1000&lt;=C245,F244&lt;&gt;0),F244+1000,0)</f>
        <v>0</v>
      </c>
      <c r="G245" s="68">
        <f t="shared" ref="G245:G308" si="338">IF(F245&gt;0,IF(C245-F245&lt;L245,C245-F245,L245),0)</f>
        <v>0</v>
      </c>
      <c r="H245" s="68" t="str">
        <f t="shared" ref="H245:H308" si="339">IF(F245+G245=0,"","laske")</f>
        <v/>
      </c>
      <c r="I245" s="68"/>
      <c r="J245" s="68">
        <f t="shared" ref="J245:J308" si="340">D245-F245</f>
        <v>100000</v>
      </c>
      <c r="K245" s="69">
        <f t="shared" si="255"/>
        <v>20000</v>
      </c>
      <c r="L245" s="68">
        <f t="shared" ref="L245:L308" si="341">+B245+J245-K245</f>
        <v>580000</v>
      </c>
      <c r="M245" s="68"/>
      <c r="N245" s="68">
        <f t="shared" si="256"/>
        <v>48000</v>
      </c>
      <c r="O245" s="68">
        <f t="shared" ref="O245:O308" si="342">IF(N245&gt;G245,G245,N245)</f>
        <v>0</v>
      </c>
      <c r="P245" s="69">
        <f t="shared" ref="P245:P308" si="343">VLOOKUP(O245,tulos_pot_osinko,14)</f>
        <v>0</v>
      </c>
      <c r="Q245" s="7">
        <f t="shared" ref="Q245:Q308" si="344">VLOOKUP(O245,tulos_pot_osinko,15)</f>
        <v>0</v>
      </c>
      <c r="R245" s="7">
        <f t="shared" si="258"/>
        <v>0</v>
      </c>
      <c r="S245" s="7">
        <f t="shared" si="259"/>
        <v>0.2</v>
      </c>
      <c r="T245" s="68"/>
      <c r="U245" s="68">
        <f t="shared" ref="U245:U308" si="345">-O245+G245</f>
        <v>0</v>
      </c>
      <c r="V245" s="68">
        <f t="shared" si="298"/>
        <v>0</v>
      </c>
      <c r="W245" s="68"/>
      <c r="X245" s="68">
        <f t="shared" ref="X245:X308" si="346">+F245+V245</f>
        <v>0</v>
      </c>
      <c r="Y245" s="69">
        <f t="shared" ref="Y245:Y308" si="347">VLOOKUP(X245,tulos_ansiotulovero,3,1)</f>
        <v>0</v>
      </c>
      <c r="Z245" s="7">
        <f t="shared" ref="Z245:Z308" si="348">IF(F245+U245 &gt; 0,Y245/(F245+U245),0)</f>
        <v>0</v>
      </c>
      <c r="AA245" s="7">
        <f t="shared" ref="AA245:AA308" si="349">VLOOKUP(X245,tulos_ansiotulovero,6,1)</f>
        <v>0</v>
      </c>
      <c r="AB245" s="68"/>
      <c r="AC245" s="71" t="str">
        <f t="shared" ref="AC245:AC308" si="350">IF(H245="laske",+K245+P245+Y245,"")</f>
        <v/>
      </c>
      <c r="AD245" s="68" t="str">
        <f t="shared" ref="AD245:AD308" si="351">IF(H245="laske",-MIN($AC$9:$AC$94)+AC245,"")</f>
        <v/>
      </c>
      <c r="AE245" s="68"/>
      <c r="AF245" s="72" t="str">
        <f t="shared" ref="AF245:AF308" si="352">IF(H245="laske",(F245+O245+U245)-(+P245+Y245),"")</f>
        <v/>
      </c>
      <c r="AG245" s="59" t="str">
        <f t="shared" ref="AG245:AG308" si="353">IF(H245="laske",(P245+Y245)/(F245+G245),"")</f>
        <v/>
      </c>
      <c r="AH245" s="73" t="str">
        <f t="shared" si="275"/>
        <v/>
      </c>
      <c r="AI245" s="61" t="str">
        <f t="shared" si="264"/>
        <v/>
      </c>
      <c r="AJ245" s="62" t="str">
        <f t="shared" si="276"/>
        <v/>
      </c>
      <c r="AK245" s="73" t="str">
        <f t="shared" si="265"/>
        <v/>
      </c>
      <c r="AL245" s="61" t="str">
        <f t="shared" si="266"/>
        <v/>
      </c>
      <c r="AM245" s="63" t="str">
        <f t="shared" si="277"/>
        <v/>
      </c>
      <c r="AN245" s="73" t="str">
        <f t="shared" si="278"/>
        <v/>
      </c>
      <c r="AO245" s="61">
        <f t="shared" si="267"/>
        <v>0</v>
      </c>
      <c r="AP245" s="62" t="str">
        <f t="shared" si="279"/>
        <v/>
      </c>
      <c r="AQ245" s="61" t="str">
        <f t="shared" si="280"/>
        <v/>
      </c>
      <c r="AR245" s="59" t="str">
        <f t="shared" si="281"/>
        <v/>
      </c>
      <c r="AS245" s="72" t="str">
        <f t="shared" ref="AS245:AS308" si="354">IF(H245="laske",J245-K245-G245,"")</f>
        <v/>
      </c>
      <c r="AT245" s="74" t="str">
        <f t="shared" ref="AT245:AT308" si="355">IF(H245="laske",+AS245+AF245,"")</f>
        <v/>
      </c>
      <c r="AU245" s="74" t="str">
        <f t="shared" ref="AU245:AU308" si="356">IF(H245="laske",-MAX($AT$9:$AT$94)+AT245,"")</f>
        <v/>
      </c>
      <c r="AV245" s="74" t="str">
        <f t="shared" ref="AV245:AV308" si="357">IF(H245="laske",+B245+AS245,"")</f>
        <v/>
      </c>
    </row>
    <row r="246" spans="2:57" x14ac:dyDescent="0.25">
      <c r="B246" s="68">
        <f t="shared" ref="B246:D246" si="358">B245</f>
        <v>500000</v>
      </c>
      <c r="C246" s="68">
        <f t="shared" si="358"/>
        <v>40000</v>
      </c>
      <c r="D246" s="68">
        <f t="shared" si="358"/>
        <v>100000</v>
      </c>
      <c r="E246" s="68"/>
      <c r="F246" s="68">
        <f t="shared" si="337"/>
        <v>0</v>
      </c>
      <c r="G246" s="68">
        <f t="shared" si="338"/>
        <v>0</v>
      </c>
      <c r="H246" s="68" t="str">
        <f t="shared" si="339"/>
        <v/>
      </c>
      <c r="I246" s="68"/>
      <c r="J246" s="68">
        <f t="shared" si="340"/>
        <v>100000</v>
      </c>
      <c r="K246" s="69">
        <f t="shared" si="255"/>
        <v>20000</v>
      </c>
      <c r="L246" s="68">
        <f t="shared" si="341"/>
        <v>580000</v>
      </c>
      <c r="M246" s="68"/>
      <c r="N246" s="68">
        <f t="shared" si="256"/>
        <v>48000</v>
      </c>
      <c r="O246" s="68">
        <f t="shared" si="342"/>
        <v>0</v>
      </c>
      <c r="P246" s="69">
        <f t="shared" si="343"/>
        <v>0</v>
      </c>
      <c r="Q246" s="7">
        <f t="shared" si="344"/>
        <v>0</v>
      </c>
      <c r="R246" s="7">
        <f t="shared" si="258"/>
        <v>0</v>
      </c>
      <c r="S246" s="7">
        <f t="shared" si="259"/>
        <v>0.2</v>
      </c>
      <c r="T246" s="68"/>
      <c r="U246" s="68">
        <f t="shared" si="345"/>
        <v>0</v>
      </c>
      <c r="V246" s="68">
        <f t="shared" si="298"/>
        <v>0</v>
      </c>
      <c r="W246" s="68"/>
      <c r="X246" s="68">
        <f t="shared" si="346"/>
        <v>0</v>
      </c>
      <c r="Y246" s="69">
        <f t="shared" si="347"/>
        <v>0</v>
      </c>
      <c r="Z246" s="7">
        <f t="shared" si="348"/>
        <v>0</v>
      </c>
      <c r="AA246" s="7">
        <f t="shared" si="349"/>
        <v>0</v>
      </c>
      <c r="AB246" s="68"/>
      <c r="AC246" s="71" t="str">
        <f t="shared" si="350"/>
        <v/>
      </c>
      <c r="AD246" s="68" t="str">
        <f t="shared" si="351"/>
        <v/>
      </c>
      <c r="AE246" s="68"/>
      <c r="AF246" s="72" t="str">
        <f t="shared" si="352"/>
        <v/>
      </c>
      <c r="AG246" s="59" t="str">
        <f t="shared" si="353"/>
        <v/>
      </c>
      <c r="AH246" s="73" t="str">
        <f t="shared" si="275"/>
        <v/>
      </c>
      <c r="AI246" s="61" t="str">
        <f t="shared" si="264"/>
        <v/>
      </c>
      <c r="AJ246" s="62" t="str">
        <f t="shared" si="276"/>
        <v/>
      </c>
      <c r="AK246" s="73" t="str">
        <f t="shared" si="265"/>
        <v/>
      </c>
      <c r="AL246" s="61" t="str">
        <f t="shared" si="266"/>
        <v/>
      </c>
      <c r="AM246" s="63" t="str">
        <f t="shared" si="277"/>
        <v/>
      </c>
      <c r="AN246" s="73" t="str">
        <f t="shared" si="278"/>
        <v/>
      </c>
      <c r="AO246" s="61">
        <f t="shared" si="267"/>
        <v>0</v>
      </c>
      <c r="AP246" s="62" t="str">
        <f t="shared" si="279"/>
        <v/>
      </c>
      <c r="AQ246" s="61" t="str">
        <f t="shared" si="280"/>
        <v/>
      </c>
      <c r="AR246" s="59" t="str">
        <f t="shared" si="281"/>
        <v/>
      </c>
      <c r="AS246" s="72" t="str">
        <f t="shared" si="354"/>
        <v/>
      </c>
      <c r="AT246" s="74" t="str">
        <f t="shared" si="355"/>
        <v/>
      </c>
      <c r="AU246" s="74" t="str">
        <f t="shared" si="356"/>
        <v/>
      </c>
      <c r="AV246" s="74" t="str">
        <f t="shared" si="357"/>
        <v/>
      </c>
    </row>
    <row r="247" spans="2:57" x14ac:dyDescent="0.25">
      <c r="B247" s="68">
        <f t="shared" ref="B247:D247" si="359">B246</f>
        <v>500000</v>
      </c>
      <c r="C247" s="68">
        <f t="shared" si="359"/>
        <v>40000</v>
      </c>
      <c r="D247" s="68">
        <f t="shared" si="359"/>
        <v>100000</v>
      </c>
      <c r="E247" s="68"/>
      <c r="F247" s="68">
        <f t="shared" si="337"/>
        <v>0</v>
      </c>
      <c r="G247" s="68">
        <f t="shared" si="338"/>
        <v>0</v>
      </c>
      <c r="H247" s="68" t="str">
        <f t="shared" si="339"/>
        <v/>
      </c>
      <c r="I247" s="68"/>
      <c r="J247" s="68">
        <f t="shared" si="340"/>
        <v>100000</v>
      </c>
      <c r="K247" s="69">
        <f t="shared" si="255"/>
        <v>20000</v>
      </c>
      <c r="L247" s="68">
        <f t="shared" si="341"/>
        <v>580000</v>
      </c>
      <c r="M247" s="68"/>
      <c r="N247" s="68">
        <f t="shared" si="256"/>
        <v>48000</v>
      </c>
      <c r="O247" s="68">
        <f t="shared" si="342"/>
        <v>0</v>
      </c>
      <c r="P247" s="69">
        <f t="shared" si="343"/>
        <v>0</v>
      </c>
      <c r="Q247" s="7">
        <f t="shared" si="344"/>
        <v>0</v>
      </c>
      <c r="R247" s="7">
        <f t="shared" si="258"/>
        <v>0</v>
      </c>
      <c r="S247" s="7">
        <f t="shared" si="259"/>
        <v>0.2</v>
      </c>
      <c r="T247" s="68"/>
      <c r="U247" s="68">
        <f t="shared" si="345"/>
        <v>0</v>
      </c>
      <c r="V247" s="68">
        <f t="shared" si="298"/>
        <v>0</v>
      </c>
      <c r="W247" s="68"/>
      <c r="X247" s="68">
        <f t="shared" si="346"/>
        <v>0</v>
      </c>
      <c r="Y247" s="69">
        <f t="shared" si="347"/>
        <v>0</v>
      </c>
      <c r="Z247" s="7">
        <f t="shared" si="348"/>
        <v>0</v>
      </c>
      <c r="AA247" s="7">
        <f t="shared" si="349"/>
        <v>0</v>
      </c>
      <c r="AB247" s="68"/>
      <c r="AC247" s="71" t="str">
        <f t="shared" si="350"/>
        <v/>
      </c>
      <c r="AD247" s="68" t="str">
        <f t="shared" si="351"/>
        <v/>
      </c>
      <c r="AE247" s="68"/>
      <c r="AF247" s="72" t="str">
        <f t="shared" si="352"/>
        <v/>
      </c>
      <c r="AG247" s="59" t="str">
        <f t="shared" si="353"/>
        <v/>
      </c>
      <c r="AH247" s="73" t="str">
        <f t="shared" si="275"/>
        <v/>
      </c>
      <c r="AI247" s="61" t="str">
        <f t="shared" si="264"/>
        <v/>
      </c>
      <c r="AJ247" s="62" t="str">
        <f t="shared" si="276"/>
        <v/>
      </c>
      <c r="AK247" s="73" t="str">
        <f t="shared" si="265"/>
        <v/>
      </c>
      <c r="AL247" s="61" t="str">
        <f t="shared" si="266"/>
        <v/>
      </c>
      <c r="AM247" s="63" t="str">
        <f t="shared" si="277"/>
        <v/>
      </c>
      <c r="AN247" s="73" t="str">
        <f t="shared" si="278"/>
        <v/>
      </c>
      <c r="AO247" s="61">
        <f t="shared" si="267"/>
        <v>0</v>
      </c>
      <c r="AP247" s="62" t="str">
        <f t="shared" si="279"/>
        <v/>
      </c>
      <c r="AQ247" s="61" t="str">
        <f t="shared" si="280"/>
        <v/>
      </c>
      <c r="AR247" s="59" t="str">
        <f t="shared" si="281"/>
        <v/>
      </c>
      <c r="AS247" s="72" t="str">
        <f t="shared" si="354"/>
        <v/>
      </c>
      <c r="AT247" s="74" t="str">
        <f t="shared" si="355"/>
        <v/>
      </c>
      <c r="AU247" s="74" t="str">
        <f t="shared" si="356"/>
        <v/>
      </c>
      <c r="AV247" s="74" t="str">
        <f t="shared" si="357"/>
        <v/>
      </c>
    </row>
    <row r="248" spans="2:57" x14ac:dyDescent="0.25">
      <c r="B248" s="68">
        <f t="shared" ref="B248:D248" si="360">B247</f>
        <v>500000</v>
      </c>
      <c r="C248" s="68">
        <f t="shared" si="360"/>
        <v>40000</v>
      </c>
      <c r="D248" s="68">
        <f t="shared" si="360"/>
        <v>100000</v>
      </c>
      <c r="E248" s="68"/>
      <c r="F248" s="68">
        <f t="shared" si="337"/>
        <v>0</v>
      </c>
      <c r="G248" s="68">
        <f t="shared" si="338"/>
        <v>0</v>
      </c>
      <c r="H248" s="68" t="str">
        <f t="shared" si="339"/>
        <v/>
      </c>
      <c r="I248" s="68"/>
      <c r="J248" s="68">
        <f t="shared" si="340"/>
        <v>100000</v>
      </c>
      <c r="K248" s="69">
        <f t="shared" si="255"/>
        <v>20000</v>
      </c>
      <c r="L248" s="68">
        <f t="shared" si="341"/>
        <v>580000</v>
      </c>
      <c r="M248" s="68"/>
      <c r="N248" s="68">
        <f t="shared" si="256"/>
        <v>48000</v>
      </c>
      <c r="O248" s="68">
        <f t="shared" si="342"/>
        <v>0</v>
      </c>
      <c r="P248" s="69">
        <f t="shared" si="343"/>
        <v>0</v>
      </c>
      <c r="Q248" s="7">
        <f t="shared" si="344"/>
        <v>0</v>
      </c>
      <c r="R248" s="7">
        <f t="shared" si="258"/>
        <v>0</v>
      </c>
      <c r="S248" s="7">
        <f t="shared" si="259"/>
        <v>0.2</v>
      </c>
      <c r="T248" s="68"/>
      <c r="U248" s="68">
        <f t="shared" si="345"/>
        <v>0</v>
      </c>
      <c r="V248" s="68">
        <f t="shared" si="298"/>
        <v>0</v>
      </c>
      <c r="W248" s="68"/>
      <c r="X248" s="68">
        <f t="shared" si="346"/>
        <v>0</v>
      </c>
      <c r="Y248" s="69">
        <f t="shared" si="347"/>
        <v>0</v>
      </c>
      <c r="Z248" s="7">
        <f t="shared" si="348"/>
        <v>0</v>
      </c>
      <c r="AA248" s="7">
        <f t="shared" si="349"/>
        <v>0</v>
      </c>
      <c r="AB248" s="68"/>
      <c r="AC248" s="71" t="str">
        <f t="shared" si="350"/>
        <v/>
      </c>
      <c r="AD248" s="68" t="str">
        <f t="shared" si="351"/>
        <v/>
      </c>
      <c r="AE248" s="68"/>
      <c r="AF248" s="72" t="str">
        <f t="shared" si="352"/>
        <v/>
      </c>
      <c r="AG248" s="59" t="str">
        <f t="shared" si="353"/>
        <v/>
      </c>
      <c r="AH248" s="73" t="str">
        <f t="shared" si="275"/>
        <v/>
      </c>
      <c r="AI248" s="61" t="str">
        <f t="shared" si="264"/>
        <v/>
      </c>
      <c r="AJ248" s="62" t="str">
        <f t="shared" si="276"/>
        <v/>
      </c>
      <c r="AK248" s="73" t="str">
        <f t="shared" si="265"/>
        <v/>
      </c>
      <c r="AL248" s="61" t="str">
        <f t="shared" si="266"/>
        <v/>
      </c>
      <c r="AM248" s="63" t="str">
        <f t="shared" si="277"/>
        <v/>
      </c>
      <c r="AN248" s="73" t="str">
        <f t="shared" si="278"/>
        <v/>
      </c>
      <c r="AO248" s="61">
        <f t="shared" si="267"/>
        <v>0</v>
      </c>
      <c r="AP248" s="62" t="str">
        <f t="shared" si="279"/>
        <v/>
      </c>
      <c r="AQ248" s="61" t="str">
        <f t="shared" si="280"/>
        <v/>
      </c>
      <c r="AR248" s="59" t="str">
        <f t="shared" si="281"/>
        <v/>
      </c>
      <c r="AS248" s="72" t="str">
        <f t="shared" si="354"/>
        <v/>
      </c>
      <c r="AT248" s="74" t="str">
        <f t="shared" si="355"/>
        <v/>
      </c>
      <c r="AU248" s="74" t="str">
        <f t="shared" si="356"/>
        <v/>
      </c>
      <c r="AV248" s="74" t="str">
        <f t="shared" si="357"/>
        <v/>
      </c>
    </row>
    <row r="249" spans="2:57" x14ac:dyDescent="0.25">
      <c r="B249" s="68">
        <f t="shared" ref="B249:D249" si="361">B248</f>
        <v>500000</v>
      </c>
      <c r="C249" s="68">
        <f t="shared" si="361"/>
        <v>40000</v>
      </c>
      <c r="D249" s="68">
        <f t="shared" si="361"/>
        <v>100000</v>
      </c>
      <c r="E249" s="68"/>
      <c r="F249" s="68">
        <f t="shared" si="337"/>
        <v>0</v>
      </c>
      <c r="G249" s="68">
        <f t="shared" si="338"/>
        <v>0</v>
      </c>
      <c r="H249" s="68" t="str">
        <f t="shared" si="339"/>
        <v/>
      </c>
      <c r="I249" s="68"/>
      <c r="J249" s="68">
        <f t="shared" si="340"/>
        <v>100000</v>
      </c>
      <c r="K249" s="69">
        <f t="shared" si="255"/>
        <v>20000</v>
      </c>
      <c r="L249" s="68">
        <f t="shared" si="341"/>
        <v>580000</v>
      </c>
      <c r="M249" s="68"/>
      <c r="N249" s="68">
        <f t="shared" si="256"/>
        <v>48000</v>
      </c>
      <c r="O249" s="68">
        <f t="shared" si="342"/>
        <v>0</v>
      </c>
      <c r="P249" s="69">
        <f t="shared" si="343"/>
        <v>0</v>
      </c>
      <c r="Q249" s="7">
        <f t="shared" si="344"/>
        <v>0</v>
      </c>
      <c r="R249" s="7">
        <f t="shared" si="258"/>
        <v>0</v>
      </c>
      <c r="S249" s="7">
        <f t="shared" si="259"/>
        <v>0.2</v>
      </c>
      <c r="T249" s="68"/>
      <c r="U249" s="68">
        <f t="shared" si="345"/>
        <v>0</v>
      </c>
      <c r="V249" s="68">
        <f t="shared" si="298"/>
        <v>0</v>
      </c>
      <c r="W249" s="68"/>
      <c r="X249" s="68">
        <f t="shared" si="346"/>
        <v>0</v>
      </c>
      <c r="Y249" s="69">
        <f t="shared" si="347"/>
        <v>0</v>
      </c>
      <c r="Z249" s="7">
        <f t="shared" si="348"/>
        <v>0</v>
      </c>
      <c r="AA249" s="7">
        <f t="shared" si="349"/>
        <v>0</v>
      </c>
      <c r="AB249" s="68"/>
      <c r="AC249" s="71" t="str">
        <f t="shared" si="350"/>
        <v/>
      </c>
      <c r="AD249" s="68" t="str">
        <f t="shared" si="351"/>
        <v/>
      </c>
      <c r="AE249" s="68"/>
      <c r="AF249" s="72" t="str">
        <f t="shared" si="352"/>
        <v/>
      </c>
      <c r="AG249" s="59" t="str">
        <f t="shared" si="353"/>
        <v/>
      </c>
      <c r="AH249" s="73" t="str">
        <f t="shared" si="275"/>
        <v/>
      </c>
      <c r="AI249" s="61" t="str">
        <f t="shared" si="264"/>
        <v/>
      </c>
      <c r="AJ249" s="62" t="str">
        <f t="shared" si="276"/>
        <v/>
      </c>
      <c r="AK249" s="73" t="str">
        <f t="shared" si="265"/>
        <v/>
      </c>
      <c r="AL249" s="61" t="str">
        <f t="shared" si="266"/>
        <v/>
      </c>
      <c r="AM249" s="63" t="str">
        <f t="shared" si="277"/>
        <v/>
      </c>
      <c r="AN249" s="73" t="str">
        <f t="shared" si="278"/>
        <v/>
      </c>
      <c r="AO249" s="61">
        <f t="shared" si="267"/>
        <v>0</v>
      </c>
      <c r="AP249" s="62" t="str">
        <f t="shared" si="279"/>
        <v/>
      </c>
      <c r="AQ249" s="61" t="str">
        <f t="shared" si="280"/>
        <v/>
      </c>
      <c r="AR249" s="59" t="str">
        <f t="shared" si="281"/>
        <v/>
      </c>
      <c r="AS249" s="72" t="str">
        <f t="shared" si="354"/>
        <v/>
      </c>
      <c r="AT249" s="74" t="str">
        <f t="shared" si="355"/>
        <v/>
      </c>
      <c r="AU249" s="74" t="str">
        <f t="shared" si="356"/>
        <v/>
      </c>
      <c r="AV249" s="74" t="str">
        <f t="shared" si="357"/>
        <v/>
      </c>
    </row>
    <row r="250" spans="2:57" x14ac:dyDescent="0.25">
      <c r="B250" s="68">
        <f t="shared" ref="B250:D250" si="362">B249</f>
        <v>500000</v>
      </c>
      <c r="C250" s="68">
        <f t="shared" si="362"/>
        <v>40000</v>
      </c>
      <c r="D250" s="68">
        <f t="shared" si="362"/>
        <v>100000</v>
      </c>
      <c r="E250" s="68"/>
      <c r="F250" s="68">
        <f t="shared" si="337"/>
        <v>0</v>
      </c>
      <c r="G250" s="68">
        <f t="shared" si="338"/>
        <v>0</v>
      </c>
      <c r="H250" s="68" t="str">
        <f t="shared" si="339"/>
        <v/>
      </c>
      <c r="I250" s="68"/>
      <c r="J250" s="68">
        <f t="shared" si="340"/>
        <v>100000</v>
      </c>
      <c r="K250" s="69">
        <f t="shared" si="255"/>
        <v>20000</v>
      </c>
      <c r="L250" s="68">
        <f t="shared" si="341"/>
        <v>580000</v>
      </c>
      <c r="M250" s="68"/>
      <c r="N250" s="68">
        <f t="shared" si="256"/>
        <v>48000</v>
      </c>
      <c r="O250" s="68">
        <f t="shared" si="342"/>
        <v>0</v>
      </c>
      <c r="P250" s="69">
        <f t="shared" si="343"/>
        <v>0</v>
      </c>
      <c r="Q250" s="7">
        <f t="shared" si="344"/>
        <v>0</v>
      </c>
      <c r="R250" s="7">
        <f t="shared" si="258"/>
        <v>0</v>
      </c>
      <c r="S250" s="7">
        <f t="shared" si="259"/>
        <v>0.2</v>
      </c>
      <c r="T250" s="68"/>
      <c r="U250" s="68">
        <f t="shared" si="345"/>
        <v>0</v>
      </c>
      <c r="V250" s="68">
        <f t="shared" si="298"/>
        <v>0</v>
      </c>
      <c r="W250" s="68"/>
      <c r="X250" s="68">
        <f t="shared" si="346"/>
        <v>0</v>
      </c>
      <c r="Y250" s="69">
        <f t="shared" si="347"/>
        <v>0</v>
      </c>
      <c r="Z250" s="7">
        <f t="shared" si="348"/>
        <v>0</v>
      </c>
      <c r="AA250" s="7">
        <f t="shared" si="349"/>
        <v>0</v>
      </c>
      <c r="AB250" s="68"/>
      <c r="AC250" s="71" t="str">
        <f t="shared" si="350"/>
        <v/>
      </c>
      <c r="AD250" s="68" t="str">
        <f t="shared" si="351"/>
        <v/>
      </c>
      <c r="AE250" s="68"/>
      <c r="AF250" s="72" t="str">
        <f t="shared" si="352"/>
        <v/>
      </c>
      <c r="AG250" s="59" t="str">
        <f t="shared" si="353"/>
        <v/>
      </c>
      <c r="AH250" s="73" t="str">
        <f t="shared" si="275"/>
        <v/>
      </c>
      <c r="AI250" s="61" t="str">
        <f t="shared" si="264"/>
        <v/>
      </c>
      <c r="AJ250" s="62" t="str">
        <f t="shared" si="276"/>
        <v/>
      </c>
      <c r="AK250" s="73" t="str">
        <f t="shared" si="265"/>
        <v/>
      </c>
      <c r="AL250" s="61" t="str">
        <f t="shared" si="266"/>
        <v/>
      </c>
      <c r="AM250" s="63" t="str">
        <f t="shared" si="277"/>
        <v/>
      </c>
      <c r="AN250" s="73" t="str">
        <f t="shared" si="278"/>
        <v/>
      </c>
      <c r="AO250" s="61">
        <f t="shared" si="267"/>
        <v>0</v>
      </c>
      <c r="AP250" s="62" t="str">
        <f t="shared" si="279"/>
        <v/>
      </c>
      <c r="AQ250" s="61" t="str">
        <f t="shared" si="280"/>
        <v/>
      </c>
      <c r="AR250" s="59" t="str">
        <f t="shared" si="281"/>
        <v/>
      </c>
      <c r="AS250" s="72" t="str">
        <f t="shared" si="354"/>
        <v/>
      </c>
      <c r="AT250" s="74" t="str">
        <f t="shared" si="355"/>
        <v/>
      </c>
      <c r="AU250" s="74" t="str">
        <f t="shared" si="356"/>
        <v/>
      </c>
      <c r="AV250" s="74" t="str">
        <f t="shared" si="357"/>
        <v/>
      </c>
    </row>
    <row r="251" spans="2:57" x14ac:dyDescent="0.25">
      <c r="B251" s="68">
        <f t="shared" ref="B251:D251" si="363">B250</f>
        <v>500000</v>
      </c>
      <c r="C251" s="68">
        <f t="shared" si="363"/>
        <v>40000</v>
      </c>
      <c r="D251" s="68">
        <f t="shared" si="363"/>
        <v>100000</v>
      </c>
      <c r="E251" s="68"/>
      <c r="F251" s="68">
        <f t="shared" si="337"/>
        <v>0</v>
      </c>
      <c r="G251" s="68">
        <f t="shared" si="338"/>
        <v>0</v>
      </c>
      <c r="H251" s="68" t="str">
        <f t="shared" si="339"/>
        <v/>
      </c>
      <c r="I251" s="68"/>
      <c r="J251" s="68">
        <f t="shared" si="340"/>
        <v>100000</v>
      </c>
      <c r="K251" s="69">
        <f t="shared" si="255"/>
        <v>20000</v>
      </c>
      <c r="L251" s="68">
        <f t="shared" si="341"/>
        <v>580000</v>
      </c>
      <c r="M251" s="68"/>
      <c r="N251" s="68">
        <f t="shared" si="256"/>
        <v>48000</v>
      </c>
      <c r="O251" s="68">
        <f t="shared" si="342"/>
        <v>0</v>
      </c>
      <c r="P251" s="69">
        <f t="shared" si="343"/>
        <v>0</v>
      </c>
      <c r="Q251" s="7">
        <f t="shared" si="344"/>
        <v>0</v>
      </c>
      <c r="R251" s="7">
        <f t="shared" si="258"/>
        <v>0</v>
      </c>
      <c r="S251" s="7">
        <f t="shared" si="259"/>
        <v>0.2</v>
      </c>
      <c r="T251" s="68"/>
      <c r="U251" s="68">
        <f t="shared" si="345"/>
        <v>0</v>
      </c>
      <c r="V251" s="68">
        <f t="shared" si="298"/>
        <v>0</v>
      </c>
      <c r="W251" s="68"/>
      <c r="X251" s="68">
        <f t="shared" si="346"/>
        <v>0</v>
      </c>
      <c r="Y251" s="69">
        <f t="shared" si="347"/>
        <v>0</v>
      </c>
      <c r="Z251" s="7">
        <f t="shared" si="348"/>
        <v>0</v>
      </c>
      <c r="AA251" s="7">
        <f t="shared" si="349"/>
        <v>0</v>
      </c>
      <c r="AB251" s="68"/>
      <c r="AC251" s="71" t="str">
        <f t="shared" si="350"/>
        <v/>
      </c>
      <c r="AD251" s="68" t="str">
        <f t="shared" si="351"/>
        <v/>
      </c>
      <c r="AE251" s="68"/>
      <c r="AF251" s="72" t="str">
        <f t="shared" si="352"/>
        <v/>
      </c>
      <c r="AG251" s="59" t="str">
        <f t="shared" si="353"/>
        <v/>
      </c>
      <c r="AH251" s="73" t="str">
        <f t="shared" si="275"/>
        <v/>
      </c>
      <c r="AI251" s="61" t="str">
        <f t="shared" si="264"/>
        <v/>
      </c>
      <c r="AJ251" s="62" t="str">
        <f t="shared" si="276"/>
        <v/>
      </c>
      <c r="AK251" s="73" t="str">
        <f t="shared" si="265"/>
        <v/>
      </c>
      <c r="AL251" s="61" t="str">
        <f t="shared" si="266"/>
        <v/>
      </c>
      <c r="AM251" s="63" t="str">
        <f t="shared" si="277"/>
        <v/>
      </c>
      <c r="AN251" s="73" t="str">
        <f t="shared" si="278"/>
        <v/>
      </c>
      <c r="AO251" s="61">
        <f t="shared" si="267"/>
        <v>0</v>
      </c>
      <c r="AP251" s="62" t="str">
        <f t="shared" si="279"/>
        <v/>
      </c>
      <c r="AQ251" s="61" t="str">
        <f t="shared" si="280"/>
        <v/>
      </c>
      <c r="AR251" s="59" t="str">
        <f t="shared" si="281"/>
        <v/>
      </c>
      <c r="AS251" s="72" t="str">
        <f t="shared" si="354"/>
        <v/>
      </c>
      <c r="AT251" s="74" t="str">
        <f t="shared" si="355"/>
        <v/>
      </c>
      <c r="AU251" s="74" t="str">
        <f t="shared" si="356"/>
        <v/>
      </c>
      <c r="AV251" s="74" t="str">
        <f t="shared" si="357"/>
        <v/>
      </c>
    </row>
    <row r="252" spans="2:57" x14ac:dyDescent="0.25">
      <c r="B252" s="68">
        <f t="shared" ref="B252:D252" si="364">B251</f>
        <v>500000</v>
      </c>
      <c r="C252" s="68">
        <f t="shared" si="364"/>
        <v>40000</v>
      </c>
      <c r="D252" s="68">
        <f t="shared" si="364"/>
        <v>100000</v>
      </c>
      <c r="E252" s="68"/>
      <c r="F252" s="68">
        <f t="shared" si="337"/>
        <v>0</v>
      </c>
      <c r="G252" s="68">
        <f t="shared" si="338"/>
        <v>0</v>
      </c>
      <c r="H252" s="68" t="str">
        <f t="shared" si="339"/>
        <v/>
      </c>
      <c r="I252" s="68"/>
      <c r="J252" s="68">
        <f t="shared" si="340"/>
        <v>100000</v>
      </c>
      <c r="K252" s="69">
        <f t="shared" si="255"/>
        <v>20000</v>
      </c>
      <c r="L252" s="68">
        <f t="shared" si="341"/>
        <v>580000</v>
      </c>
      <c r="M252" s="68"/>
      <c r="N252" s="68">
        <f t="shared" si="256"/>
        <v>48000</v>
      </c>
      <c r="O252" s="68">
        <f t="shared" si="342"/>
        <v>0</v>
      </c>
      <c r="P252" s="69">
        <f t="shared" si="343"/>
        <v>0</v>
      </c>
      <c r="Q252" s="7">
        <f t="shared" si="344"/>
        <v>0</v>
      </c>
      <c r="R252" s="7">
        <f t="shared" si="258"/>
        <v>0</v>
      </c>
      <c r="S252" s="7">
        <f t="shared" si="259"/>
        <v>0.2</v>
      </c>
      <c r="T252" s="68"/>
      <c r="U252" s="68">
        <f t="shared" si="345"/>
        <v>0</v>
      </c>
      <c r="V252" s="68">
        <f t="shared" si="298"/>
        <v>0</v>
      </c>
      <c r="W252" s="68"/>
      <c r="X252" s="68">
        <f t="shared" si="346"/>
        <v>0</v>
      </c>
      <c r="Y252" s="69">
        <f t="shared" si="347"/>
        <v>0</v>
      </c>
      <c r="Z252" s="7">
        <f t="shared" si="348"/>
        <v>0</v>
      </c>
      <c r="AA252" s="7">
        <f t="shared" si="349"/>
        <v>0</v>
      </c>
      <c r="AB252" s="68"/>
      <c r="AC252" s="71" t="str">
        <f t="shared" si="350"/>
        <v/>
      </c>
      <c r="AD252" s="68" t="str">
        <f t="shared" si="351"/>
        <v/>
      </c>
      <c r="AE252" s="68"/>
      <c r="AF252" s="72" t="str">
        <f t="shared" si="352"/>
        <v/>
      </c>
      <c r="AG252" s="59" t="str">
        <f t="shared" si="353"/>
        <v/>
      </c>
      <c r="AH252" s="73" t="str">
        <f t="shared" si="275"/>
        <v/>
      </c>
      <c r="AI252" s="61" t="str">
        <f t="shared" si="264"/>
        <v/>
      </c>
      <c r="AJ252" s="62" t="str">
        <f t="shared" si="276"/>
        <v/>
      </c>
      <c r="AK252" s="73" t="str">
        <f t="shared" si="265"/>
        <v/>
      </c>
      <c r="AL252" s="61" t="str">
        <f t="shared" si="266"/>
        <v/>
      </c>
      <c r="AM252" s="63" t="str">
        <f t="shared" si="277"/>
        <v/>
      </c>
      <c r="AN252" s="73" t="str">
        <f t="shared" si="278"/>
        <v/>
      </c>
      <c r="AO252" s="61">
        <f t="shared" si="267"/>
        <v>0</v>
      </c>
      <c r="AP252" s="62" t="str">
        <f t="shared" si="279"/>
        <v/>
      </c>
      <c r="AQ252" s="61" t="str">
        <f t="shared" si="280"/>
        <v/>
      </c>
      <c r="AR252" s="59" t="str">
        <f t="shared" si="281"/>
        <v/>
      </c>
      <c r="AS252" s="72" t="str">
        <f t="shared" si="354"/>
        <v/>
      </c>
      <c r="AT252" s="74" t="str">
        <f t="shared" si="355"/>
        <v/>
      </c>
      <c r="AU252" s="74" t="str">
        <f t="shared" si="356"/>
        <v/>
      </c>
      <c r="AV252" s="74" t="str">
        <f t="shared" si="357"/>
        <v/>
      </c>
    </row>
    <row r="253" spans="2:57" x14ac:dyDescent="0.25">
      <c r="B253" s="68">
        <f t="shared" ref="B253:D253" si="365">B252</f>
        <v>500000</v>
      </c>
      <c r="C253" s="68">
        <f t="shared" si="365"/>
        <v>40000</v>
      </c>
      <c r="D253" s="68">
        <f t="shared" si="365"/>
        <v>100000</v>
      </c>
      <c r="E253" s="68"/>
      <c r="F253" s="68">
        <f t="shared" si="337"/>
        <v>0</v>
      </c>
      <c r="G253" s="68">
        <f t="shared" si="338"/>
        <v>0</v>
      </c>
      <c r="H253" s="68" t="str">
        <f t="shared" si="339"/>
        <v/>
      </c>
      <c r="I253" s="68"/>
      <c r="J253" s="68">
        <f t="shared" si="340"/>
        <v>100000</v>
      </c>
      <c r="K253" s="69">
        <f t="shared" si="255"/>
        <v>20000</v>
      </c>
      <c r="L253" s="68">
        <f t="shared" si="341"/>
        <v>580000</v>
      </c>
      <c r="M253" s="68"/>
      <c r="N253" s="68">
        <f t="shared" si="256"/>
        <v>48000</v>
      </c>
      <c r="O253" s="68">
        <f t="shared" si="342"/>
        <v>0</v>
      </c>
      <c r="P253" s="69">
        <f t="shared" si="343"/>
        <v>0</v>
      </c>
      <c r="Q253" s="7">
        <f t="shared" si="344"/>
        <v>0</v>
      </c>
      <c r="R253" s="7">
        <f t="shared" si="258"/>
        <v>0</v>
      </c>
      <c r="S253" s="7">
        <f t="shared" si="259"/>
        <v>0.2</v>
      </c>
      <c r="T253" s="68"/>
      <c r="U253" s="68">
        <f t="shared" si="345"/>
        <v>0</v>
      </c>
      <c r="V253" s="68">
        <f t="shared" si="298"/>
        <v>0</v>
      </c>
      <c r="W253" s="68"/>
      <c r="X253" s="68">
        <f t="shared" si="346"/>
        <v>0</v>
      </c>
      <c r="Y253" s="69">
        <f t="shared" si="347"/>
        <v>0</v>
      </c>
      <c r="Z253" s="7">
        <f t="shared" si="348"/>
        <v>0</v>
      </c>
      <c r="AA253" s="7">
        <f t="shared" si="349"/>
        <v>0</v>
      </c>
      <c r="AB253" s="68"/>
      <c r="AC253" s="71" t="str">
        <f t="shared" si="350"/>
        <v/>
      </c>
      <c r="AD253" s="68" t="str">
        <f t="shared" si="351"/>
        <v/>
      </c>
      <c r="AE253" s="68"/>
      <c r="AF253" s="72" t="str">
        <f t="shared" si="352"/>
        <v/>
      </c>
      <c r="AG253" s="59" t="str">
        <f t="shared" si="353"/>
        <v/>
      </c>
      <c r="AH253" s="73" t="str">
        <f t="shared" si="275"/>
        <v/>
      </c>
      <c r="AI253" s="61" t="str">
        <f t="shared" si="264"/>
        <v/>
      </c>
      <c r="AJ253" s="62" t="str">
        <f t="shared" si="276"/>
        <v/>
      </c>
      <c r="AK253" s="73" t="str">
        <f t="shared" si="265"/>
        <v/>
      </c>
      <c r="AL253" s="61" t="str">
        <f t="shared" si="266"/>
        <v/>
      </c>
      <c r="AM253" s="63" t="str">
        <f t="shared" si="277"/>
        <v/>
      </c>
      <c r="AN253" s="73" t="str">
        <f t="shared" si="278"/>
        <v/>
      </c>
      <c r="AO253" s="61">
        <f t="shared" si="267"/>
        <v>0</v>
      </c>
      <c r="AP253" s="62" t="str">
        <f t="shared" si="279"/>
        <v/>
      </c>
      <c r="AQ253" s="61" t="str">
        <f t="shared" si="280"/>
        <v/>
      </c>
      <c r="AR253" s="59" t="str">
        <f t="shared" si="281"/>
        <v/>
      </c>
      <c r="AS253" s="72" t="str">
        <f t="shared" si="354"/>
        <v/>
      </c>
      <c r="AT253" s="74" t="str">
        <f t="shared" si="355"/>
        <v/>
      </c>
      <c r="AU253" s="74" t="str">
        <f t="shared" si="356"/>
        <v/>
      </c>
      <c r="AV253" s="74" t="str">
        <f t="shared" si="357"/>
        <v/>
      </c>
    </row>
    <row r="254" spans="2:57" x14ac:dyDescent="0.25">
      <c r="B254" s="68">
        <f t="shared" ref="B254:D254" si="366">B253</f>
        <v>500000</v>
      </c>
      <c r="C254" s="68">
        <f t="shared" si="366"/>
        <v>40000</v>
      </c>
      <c r="D254" s="68">
        <f t="shared" si="366"/>
        <v>100000</v>
      </c>
      <c r="E254" s="68"/>
      <c r="F254" s="68">
        <f t="shared" si="337"/>
        <v>0</v>
      </c>
      <c r="G254" s="68">
        <f t="shared" si="338"/>
        <v>0</v>
      </c>
      <c r="H254" s="68" t="str">
        <f t="shared" si="339"/>
        <v/>
      </c>
      <c r="I254" s="68"/>
      <c r="J254" s="68">
        <f t="shared" si="340"/>
        <v>100000</v>
      </c>
      <c r="K254" s="69">
        <f t="shared" si="255"/>
        <v>20000</v>
      </c>
      <c r="L254" s="68">
        <f t="shared" si="341"/>
        <v>580000</v>
      </c>
      <c r="M254" s="68"/>
      <c r="N254" s="68">
        <f t="shared" si="256"/>
        <v>48000</v>
      </c>
      <c r="O254" s="68">
        <f t="shared" si="342"/>
        <v>0</v>
      </c>
      <c r="P254" s="69">
        <f t="shared" si="343"/>
        <v>0</v>
      </c>
      <c r="Q254" s="7">
        <f t="shared" si="344"/>
        <v>0</v>
      </c>
      <c r="R254" s="7">
        <f t="shared" si="258"/>
        <v>0</v>
      </c>
      <c r="S254" s="7">
        <f t="shared" si="259"/>
        <v>0.2</v>
      </c>
      <c r="T254" s="68"/>
      <c r="U254" s="68">
        <f t="shared" si="345"/>
        <v>0</v>
      </c>
      <c r="V254" s="68">
        <f t="shared" si="298"/>
        <v>0</v>
      </c>
      <c r="W254" s="68"/>
      <c r="X254" s="68">
        <f t="shared" si="346"/>
        <v>0</v>
      </c>
      <c r="Y254" s="69">
        <f t="shared" si="347"/>
        <v>0</v>
      </c>
      <c r="Z254" s="7">
        <f t="shared" si="348"/>
        <v>0</v>
      </c>
      <c r="AA254" s="7">
        <f t="shared" si="349"/>
        <v>0</v>
      </c>
      <c r="AB254" s="68"/>
      <c r="AC254" s="71" t="str">
        <f t="shared" si="350"/>
        <v/>
      </c>
      <c r="AD254" s="68" t="str">
        <f t="shared" si="351"/>
        <v/>
      </c>
      <c r="AE254" s="68"/>
      <c r="AF254" s="72" t="str">
        <f t="shared" si="352"/>
        <v/>
      </c>
      <c r="AG254" s="59" t="str">
        <f t="shared" si="353"/>
        <v/>
      </c>
      <c r="AH254" s="73" t="str">
        <f t="shared" si="275"/>
        <v/>
      </c>
      <c r="AI254" s="61" t="str">
        <f t="shared" si="264"/>
        <v/>
      </c>
      <c r="AJ254" s="62" t="str">
        <f t="shared" si="276"/>
        <v/>
      </c>
      <c r="AK254" s="73" t="str">
        <f t="shared" si="265"/>
        <v/>
      </c>
      <c r="AL254" s="61" t="str">
        <f t="shared" si="266"/>
        <v/>
      </c>
      <c r="AM254" s="63" t="str">
        <f t="shared" si="277"/>
        <v/>
      </c>
      <c r="AN254" s="73" t="str">
        <f t="shared" si="278"/>
        <v/>
      </c>
      <c r="AO254" s="61">
        <f t="shared" si="267"/>
        <v>0</v>
      </c>
      <c r="AP254" s="62" t="str">
        <f t="shared" si="279"/>
        <v/>
      </c>
      <c r="AQ254" s="61" t="str">
        <f t="shared" si="280"/>
        <v/>
      </c>
      <c r="AR254" s="59" t="str">
        <f t="shared" si="281"/>
        <v/>
      </c>
      <c r="AS254" s="72" t="str">
        <f t="shared" si="354"/>
        <v/>
      </c>
      <c r="AT254" s="74" t="str">
        <f t="shared" si="355"/>
        <v/>
      </c>
      <c r="AU254" s="74" t="str">
        <f t="shared" si="356"/>
        <v/>
      </c>
      <c r="AV254" s="74" t="str">
        <f t="shared" si="357"/>
        <v/>
      </c>
    </row>
    <row r="255" spans="2:57" x14ac:dyDescent="0.25">
      <c r="B255" s="68">
        <f t="shared" ref="B255:D255" si="367">B254</f>
        <v>500000</v>
      </c>
      <c r="C255" s="68">
        <f t="shared" si="367"/>
        <v>40000</v>
      </c>
      <c r="D255" s="68">
        <f t="shared" si="367"/>
        <v>100000</v>
      </c>
      <c r="E255" s="68"/>
      <c r="F255" s="68">
        <f t="shared" si="337"/>
        <v>0</v>
      </c>
      <c r="G255" s="68">
        <f t="shared" si="338"/>
        <v>0</v>
      </c>
      <c r="H255" s="68" t="str">
        <f t="shared" si="339"/>
        <v/>
      </c>
      <c r="I255" s="68"/>
      <c r="J255" s="68">
        <f t="shared" si="340"/>
        <v>100000</v>
      </c>
      <c r="K255" s="69">
        <f t="shared" si="255"/>
        <v>20000</v>
      </c>
      <c r="L255" s="68">
        <f t="shared" si="341"/>
        <v>580000</v>
      </c>
      <c r="M255" s="68"/>
      <c r="N255" s="68">
        <f t="shared" si="256"/>
        <v>48000</v>
      </c>
      <c r="O255" s="68">
        <f t="shared" si="342"/>
        <v>0</v>
      </c>
      <c r="P255" s="69">
        <f t="shared" si="343"/>
        <v>0</v>
      </c>
      <c r="Q255" s="7">
        <f t="shared" si="344"/>
        <v>0</v>
      </c>
      <c r="R255" s="7">
        <f t="shared" si="258"/>
        <v>0</v>
      </c>
      <c r="S255" s="7">
        <f t="shared" si="259"/>
        <v>0.2</v>
      </c>
      <c r="T255" s="68"/>
      <c r="U255" s="68">
        <f t="shared" si="345"/>
        <v>0</v>
      </c>
      <c r="V255" s="68">
        <f t="shared" si="298"/>
        <v>0</v>
      </c>
      <c r="W255" s="68"/>
      <c r="X255" s="68">
        <f t="shared" si="346"/>
        <v>0</v>
      </c>
      <c r="Y255" s="69">
        <f t="shared" si="347"/>
        <v>0</v>
      </c>
      <c r="Z255" s="7">
        <f t="shared" si="348"/>
        <v>0</v>
      </c>
      <c r="AA255" s="7">
        <f t="shared" si="349"/>
        <v>0</v>
      </c>
      <c r="AB255" s="68"/>
      <c r="AC255" s="71" t="str">
        <f t="shared" si="350"/>
        <v/>
      </c>
      <c r="AD255" s="68" t="str">
        <f t="shared" si="351"/>
        <v/>
      </c>
      <c r="AE255" s="68"/>
      <c r="AF255" s="72" t="str">
        <f t="shared" si="352"/>
        <v/>
      </c>
      <c r="AG255" s="59" t="str">
        <f t="shared" si="353"/>
        <v/>
      </c>
      <c r="AH255" s="73" t="str">
        <f t="shared" si="275"/>
        <v/>
      </c>
      <c r="AI255" s="61" t="str">
        <f t="shared" si="264"/>
        <v/>
      </c>
      <c r="AJ255" s="62" t="str">
        <f t="shared" si="276"/>
        <v/>
      </c>
      <c r="AK255" s="73" t="str">
        <f t="shared" si="265"/>
        <v/>
      </c>
      <c r="AL255" s="61" t="str">
        <f t="shared" si="266"/>
        <v/>
      </c>
      <c r="AM255" s="63" t="str">
        <f t="shared" si="277"/>
        <v/>
      </c>
      <c r="AN255" s="73" t="str">
        <f t="shared" si="278"/>
        <v/>
      </c>
      <c r="AO255" s="61">
        <f t="shared" si="267"/>
        <v>0</v>
      </c>
      <c r="AP255" s="62" t="str">
        <f t="shared" si="279"/>
        <v/>
      </c>
      <c r="AQ255" s="61" t="str">
        <f t="shared" si="280"/>
        <v/>
      </c>
      <c r="AR255" s="59" t="str">
        <f t="shared" si="281"/>
        <v/>
      </c>
      <c r="AS255" s="72" t="str">
        <f t="shared" si="354"/>
        <v/>
      </c>
      <c r="AT255" s="74" t="str">
        <f t="shared" si="355"/>
        <v/>
      </c>
      <c r="AU255" s="74" t="str">
        <f t="shared" si="356"/>
        <v/>
      </c>
      <c r="AV255" s="74" t="str">
        <f t="shared" si="357"/>
        <v/>
      </c>
    </row>
    <row r="256" spans="2:57" x14ac:dyDescent="0.25">
      <c r="B256" s="68">
        <f t="shared" ref="B256:D256" si="368">B255</f>
        <v>500000</v>
      </c>
      <c r="C256" s="68">
        <f t="shared" si="368"/>
        <v>40000</v>
      </c>
      <c r="D256" s="68">
        <f t="shared" si="368"/>
        <v>100000</v>
      </c>
      <c r="E256" s="68"/>
      <c r="F256" s="68">
        <f t="shared" si="337"/>
        <v>0</v>
      </c>
      <c r="G256" s="68">
        <f t="shared" si="338"/>
        <v>0</v>
      </c>
      <c r="H256" s="68" t="str">
        <f t="shared" si="339"/>
        <v/>
      </c>
      <c r="I256" s="68"/>
      <c r="J256" s="68">
        <f t="shared" si="340"/>
        <v>100000</v>
      </c>
      <c r="K256" s="69">
        <f t="shared" si="255"/>
        <v>20000</v>
      </c>
      <c r="L256" s="68">
        <f t="shared" si="341"/>
        <v>580000</v>
      </c>
      <c r="M256" s="68"/>
      <c r="N256" s="68">
        <f t="shared" si="256"/>
        <v>48000</v>
      </c>
      <c r="O256" s="68">
        <f t="shared" si="342"/>
        <v>0</v>
      </c>
      <c r="P256" s="69">
        <f t="shared" si="343"/>
        <v>0</v>
      </c>
      <c r="Q256" s="7">
        <f t="shared" si="344"/>
        <v>0</v>
      </c>
      <c r="R256" s="7">
        <f t="shared" si="258"/>
        <v>0</v>
      </c>
      <c r="S256" s="7">
        <f t="shared" si="259"/>
        <v>0.2</v>
      </c>
      <c r="T256" s="68"/>
      <c r="U256" s="68">
        <f t="shared" si="345"/>
        <v>0</v>
      </c>
      <c r="V256" s="68">
        <f t="shared" si="298"/>
        <v>0</v>
      </c>
      <c r="W256" s="68"/>
      <c r="X256" s="68">
        <f t="shared" si="346"/>
        <v>0</v>
      </c>
      <c r="Y256" s="69">
        <f t="shared" si="347"/>
        <v>0</v>
      </c>
      <c r="Z256" s="7">
        <f t="shared" si="348"/>
        <v>0</v>
      </c>
      <c r="AA256" s="7">
        <f t="shared" si="349"/>
        <v>0</v>
      </c>
      <c r="AB256" s="68"/>
      <c r="AC256" s="71" t="str">
        <f t="shared" si="350"/>
        <v/>
      </c>
      <c r="AD256" s="68" t="str">
        <f t="shared" si="351"/>
        <v/>
      </c>
      <c r="AE256" s="68"/>
      <c r="AF256" s="72" t="str">
        <f t="shared" si="352"/>
        <v/>
      </c>
      <c r="AG256" s="59" t="str">
        <f t="shared" si="353"/>
        <v/>
      </c>
      <c r="AH256" s="73" t="str">
        <f t="shared" si="275"/>
        <v/>
      </c>
      <c r="AI256" s="61" t="str">
        <f t="shared" si="264"/>
        <v/>
      </c>
      <c r="AJ256" s="62" t="str">
        <f t="shared" si="276"/>
        <v/>
      </c>
      <c r="AK256" s="73" t="str">
        <f t="shared" si="265"/>
        <v/>
      </c>
      <c r="AL256" s="61" t="str">
        <f t="shared" si="266"/>
        <v/>
      </c>
      <c r="AM256" s="63" t="str">
        <f t="shared" si="277"/>
        <v/>
      </c>
      <c r="AN256" s="73" t="str">
        <f t="shared" si="278"/>
        <v/>
      </c>
      <c r="AO256" s="61">
        <f t="shared" si="267"/>
        <v>0</v>
      </c>
      <c r="AP256" s="62" t="str">
        <f t="shared" si="279"/>
        <v/>
      </c>
      <c r="AQ256" s="61" t="str">
        <f t="shared" si="280"/>
        <v/>
      </c>
      <c r="AR256" s="59" t="str">
        <f t="shared" si="281"/>
        <v/>
      </c>
      <c r="AS256" s="72" t="str">
        <f t="shared" si="354"/>
        <v/>
      </c>
      <c r="AT256" s="74" t="str">
        <f t="shared" si="355"/>
        <v/>
      </c>
      <c r="AU256" s="74" t="str">
        <f t="shared" si="356"/>
        <v/>
      </c>
      <c r="AV256" s="74" t="str">
        <f t="shared" si="357"/>
        <v/>
      </c>
    </row>
    <row r="257" spans="2:48" x14ac:dyDescent="0.25">
      <c r="B257" s="68">
        <f t="shared" ref="B257:D257" si="369">B256</f>
        <v>500000</v>
      </c>
      <c r="C257" s="68">
        <f t="shared" si="369"/>
        <v>40000</v>
      </c>
      <c r="D257" s="68">
        <f t="shared" si="369"/>
        <v>100000</v>
      </c>
      <c r="E257" s="68"/>
      <c r="F257" s="68">
        <f t="shared" si="337"/>
        <v>0</v>
      </c>
      <c r="G257" s="68">
        <f t="shared" si="338"/>
        <v>0</v>
      </c>
      <c r="H257" s="68" t="str">
        <f t="shared" si="339"/>
        <v/>
      </c>
      <c r="I257" s="68"/>
      <c r="J257" s="68">
        <f t="shared" si="340"/>
        <v>100000</v>
      </c>
      <c r="K257" s="69">
        <f t="shared" si="255"/>
        <v>20000</v>
      </c>
      <c r="L257" s="68">
        <f t="shared" si="341"/>
        <v>580000</v>
      </c>
      <c r="M257" s="68"/>
      <c r="N257" s="68">
        <f t="shared" si="256"/>
        <v>48000</v>
      </c>
      <c r="O257" s="68">
        <f t="shared" si="342"/>
        <v>0</v>
      </c>
      <c r="P257" s="69">
        <f t="shared" si="343"/>
        <v>0</v>
      </c>
      <c r="Q257" s="7">
        <f t="shared" si="344"/>
        <v>0</v>
      </c>
      <c r="R257" s="7">
        <f t="shared" si="258"/>
        <v>0</v>
      </c>
      <c r="S257" s="7">
        <f t="shared" si="259"/>
        <v>0.2</v>
      </c>
      <c r="T257" s="68"/>
      <c r="U257" s="68">
        <f t="shared" si="345"/>
        <v>0</v>
      </c>
      <c r="V257" s="68">
        <f t="shared" si="298"/>
        <v>0</v>
      </c>
      <c r="W257" s="68"/>
      <c r="X257" s="68">
        <f t="shared" si="346"/>
        <v>0</v>
      </c>
      <c r="Y257" s="69">
        <f t="shared" si="347"/>
        <v>0</v>
      </c>
      <c r="Z257" s="7">
        <f t="shared" si="348"/>
        <v>0</v>
      </c>
      <c r="AA257" s="7">
        <f t="shared" si="349"/>
        <v>0</v>
      </c>
      <c r="AB257" s="68"/>
      <c r="AC257" s="71" t="str">
        <f t="shared" si="350"/>
        <v/>
      </c>
      <c r="AD257" s="68" t="str">
        <f t="shared" si="351"/>
        <v/>
      </c>
      <c r="AE257" s="68"/>
      <c r="AF257" s="72" t="str">
        <f t="shared" si="352"/>
        <v/>
      </c>
      <c r="AG257" s="59" t="str">
        <f t="shared" si="353"/>
        <v/>
      </c>
      <c r="AH257" s="73" t="str">
        <f t="shared" si="275"/>
        <v/>
      </c>
      <c r="AI257" s="61" t="str">
        <f t="shared" si="264"/>
        <v/>
      </c>
      <c r="AJ257" s="62" t="str">
        <f t="shared" si="276"/>
        <v/>
      </c>
      <c r="AK257" s="73" t="str">
        <f t="shared" si="265"/>
        <v/>
      </c>
      <c r="AL257" s="61" t="str">
        <f t="shared" si="266"/>
        <v/>
      </c>
      <c r="AM257" s="63" t="str">
        <f t="shared" si="277"/>
        <v/>
      </c>
      <c r="AN257" s="73" t="str">
        <f t="shared" si="278"/>
        <v/>
      </c>
      <c r="AO257" s="61">
        <f t="shared" si="267"/>
        <v>0</v>
      </c>
      <c r="AP257" s="62" t="str">
        <f t="shared" si="279"/>
        <v/>
      </c>
      <c r="AQ257" s="61" t="str">
        <f t="shared" si="280"/>
        <v/>
      </c>
      <c r="AR257" s="59" t="str">
        <f t="shared" si="281"/>
        <v/>
      </c>
      <c r="AS257" s="72" t="str">
        <f t="shared" si="354"/>
        <v/>
      </c>
      <c r="AT257" s="74" t="str">
        <f t="shared" si="355"/>
        <v/>
      </c>
      <c r="AU257" s="74" t="str">
        <f t="shared" si="356"/>
        <v/>
      </c>
      <c r="AV257" s="74" t="str">
        <f t="shared" si="357"/>
        <v/>
      </c>
    </row>
    <row r="258" spans="2:48" x14ac:dyDescent="0.25">
      <c r="B258" s="68">
        <f t="shared" ref="B258:D258" si="370">B257</f>
        <v>500000</v>
      </c>
      <c r="C258" s="68">
        <f t="shared" si="370"/>
        <v>40000</v>
      </c>
      <c r="D258" s="68">
        <f t="shared" si="370"/>
        <v>100000</v>
      </c>
      <c r="E258" s="68"/>
      <c r="F258" s="68">
        <f t="shared" si="337"/>
        <v>0</v>
      </c>
      <c r="G258" s="68">
        <f t="shared" si="338"/>
        <v>0</v>
      </c>
      <c r="H258" s="68" t="str">
        <f t="shared" si="339"/>
        <v/>
      </c>
      <c r="I258" s="68"/>
      <c r="J258" s="68">
        <f t="shared" si="340"/>
        <v>100000</v>
      </c>
      <c r="K258" s="69">
        <f t="shared" si="255"/>
        <v>20000</v>
      </c>
      <c r="L258" s="68">
        <f t="shared" si="341"/>
        <v>580000</v>
      </c>
      <c r="M258" s="68"/>
      <c r="N258" s="68">
        <f t="shared" si="256"/>
        <v>48000</v>
      </c>
      <c r="O258" s="68">
        <f t="shared" si="342"/>
        <v>0</v>
      </c>
      <c r="P258" s="69">
        <f t="shared" si="343"/>
        <v>0</v>
      </c>
      <c r="Q258" s="7">
        <f t="shared" si="344"/>
        <v>0</v>
      </c>
      <c r="R258" s="7">
        <f t="shared" si="258"/>
        <v>0</v>
      </c>
      <c r="S258" s="7">
        <f t="shared" si="259"/>
        <v>0.2</v>
      </c>
      <c r="T258" s="68"/>
      <c r="U258" s="68">
        <f t="shared" si="345"/>
        <v>0</v>
      </c>
      <c r="V258" s="68">
        <f t="shared" si="298"/>
        <v>0</v>
      </c>
      <c r="W258" s="68"/>
      <c r="X258" s="68">
        <f t="shared" si="346"/>
        <v>0</v>
      </c>
      <c r="Y258" s="69">
        <f t="shared" si="347"/>
        <v>0</v>
      </c>
      <c r="Z258" s="7">
        <f t="shared" si="348"/>
        <v>0</v>
      </c>
      <c r="AA258" s="7">
        <f t="shared" si="349"/>
        <v>0</v>
      </c>
      <c r="AB258" s="68"/>
      <c r="AC258" s="71" t="str">
        <f t="shared" si="350"/>
        <v/>
      </c>
      <c r="AD258" s="68" t="str">
        <f t="shared" si="351"/>
        <v/>
      </c>
      <c r="AE258" s="68"/>
      <c r="AF258" s="72" t="str">
        <f t="shared" si="352"/>
        <v/>
      </c>
      <c r="AG258" s="59" t="str">
        <f t="shared" si="353"/>
        <v/>
      </c>
      <c r="AH258" s="73" t="str">
        <f t="shared" si="275"/>
        <v/>
      </c>
      <c r="AI258" s="61" t="str">
        <f t="shared" si="264"/>
        <v/>
      </c>
      <c r="AJ258" s="62" t="str">
        <f t="shared" si="276"/>
        <v/>
      </c>
      <c r="AK258" s="73" t="str">
        <f t="shared" si="265"/>
        <v/>
      </c>
      <c r="AL258" s="61" t="str">
        <f t="shared" si="266"/>
        <v/>
      </c>
      <c r="AM258" s="63" t="str">
        <f t="shared" si="277"/>
        <v/>
      </c>
      <c r="AN258" s="73" t="str">
        <f t="shared" si="278"/>
        <v/>
      </c>
      <c r="AO258" s="61">
        <f t="shared" si="267"/>
        <v>0</v>
      </c>
      <c r="AP258" s="62" t="str">
        <f t="shared" si="279"/>
        <v/>
      </c>
      <c r="AQ258" s="61" t="str">
        <f t="shared" si="280"/>
        <v/>
      </c>
      <c r="AR258" s="59" t="str">
        <f t="shared" si="281"/>
        <v/>
      </c>
      <c r="AS258" s="72" t="str">
        <f t="shared" si="354"/>
        <v/>
      </c>
      <c r="AT258" s="74" t="str">
        <f t="shared" si="355"/>
        <v/>
      </c>
      <c r="AU258" s="74" t="str">
        <f t="shared" si="356"/>
        <v/>
      </c>
      <c r="AV258" s="74" t="str">
        <f t="shared" si="357"/>
        <v/>
      </c>
    </row>
    <row r="259" spans="2:48" x14ac:dyDescent="0.25">
      <c r="B259" s="68">
        <f t="shared" ref="B259:D259" si="371">B258</f>
        <v>500000</v>
      </c>
      <c r="C259" s="68">
        <f t="shared" si="371"/>
        <v>40000</v>
      </c>
      <c r="D259" s="68">
        <f t="shared" si="371"/>
        <v>100000</v>
      </c>
      <c r="E259" s="68"/>
      <c r="F259" s="68">
        <f t="shared" si="337"/>
        <v>0</v>
      </c>
      <c r="G259" s="68">
        <f t="shared" si="338"/>
        <v>0</v>
      </c>
      <c r="H259" s="68" t="str">
        <f t="shared" si="339"/>
        <v/>
      </c>
      <c r="I259" s="68"/>
      <c r="J259" s="68">
        <f t="shared" si="340"/>
        <v>100000</v>
      </c>
      <c r="K259" s="69">
        <f t="shared" si="255"/>
        <v>20000</v>
      </c>
      <c r="L259" s="68">
        <f t="shared" si="341"/>
        <v>580000</v>
      </c>
      <c r="M259" s="68"/>
      <c r="N259" s="68">
        <f t="shared" si="256"/>
        <v>48000</v>
      </c>
      <c r="O259" s="68">
        <f t="shared" si="342"/>
        <v>0</v>
      </c>
      <c r="P259" s="69">
        <f t="shared" si="343"/>
        <v>0</v>
      </c>
      <c r="Q259" s="7">
        <f t="shared" si="344"/>
        <v>0</v>
      </c>
      <c r="R259" s="7">
        <f t="shared" si="258"/>
        <v>0</v>
      </c>
      <c r="S259" s="7">
        <f t="shared" si="259"/>
        <v>0.2</v>
      </c>
      <c r="T259" s="68"/>
      <c r="U259" s="68">
        <f t="shared" si="345"/>
        <v>0</v>
      </c>
      <c r="V259" s="68">
        <f t="shared" si="298"/>
        <v>0</v>
      </c>
      <c r="W259" s="68"/>
      <c r="X259" s="68">
        <f t="shared" si="346"/>
        <v>0</v>
      </c>
      <c r="Y259" s="69">
        <f t="shared" si="347"/>
        <v>0</v>
      </c>
      <c r="Z259" s="7">
        <f t="shared" si="348"/>
        <v>0</v>
      </c>
      <c r="AA259" s="7">
        <f t="shared" si="349"/>
        <v>0</v>
      </c>
      <c r="AB259" s="68"/>
      <c r="AC259" s="71" t="str">
        <f t="shared" si="350"/>
        <v/>
      </c>
      <c r="AD259" s="68" t="str">
        <f t="shared" si="351"/>
        <v/>
      </c>
      <c r="AE259" s="68"/>
      <c r="AF259" s="72" t="str">
        <f t="shared" si="352"/>
        <v/>
      </c>
      <c r="AG259" s="59" t="str">
        <f t="shared" si="353"/>
        <v/>
      </c>
      <c r="AH259" s="73" t="str">
        <f t="shared" si="275"/>
        <v/>
      </c>
      <c r="AI259" s="61" t="str">
        <f t="shared" si="264"/>
        <v/>
      </c>
      <c r="AJ259" s="62" t="str">
        <f t="shared" si="276"/>
        <v/>
      </c>
      <c r="AK259" s="73" t="str">
        <f t="shared" si="265"/>
        <v/>
      </c>
      <c r="AL259" s="61" t="str">
        <f t="shared" si="266"/>
        <v/>
      </c>
      <c r="AM259" s="63" t="str">
        <f t="shared" si="277"/>
        <v/>
      </c>
      <c r="AN259" s="73" t="str">
        <f t="shared" si="278"/>
        <v/>
      </c>
      <c r="AO259" s="61">
        <f t="shared" si="267"/>
        <v>0</v>
      </c>
      <c r="AP259" s="62" t="str">
        <f t="shared" si="279"/>
        <v/>
      </c>
      <c r="AQ259" s="61" t="str">
        <f t="shared" si="280"/>
        <v/>
      </c>
      <c r="AR259" s="59" t="str">
        <f t="shared" si="281"/>
        <v/>
      </c>
      <c r="AS259" s="72" t="str">
        <f t="shared" si="354"/>
        <v/>
      </c>
      <c r="AT259" s="74" t="str">
        <f t="shared" si="355"/>
        <v/>
      </c>
      <c r="AU259" s="74" t="str">
        <f t="shared" si="356"/>
        <v/>
      </c>
      <c r="AV259" s="74" t="str">
        <f t="shared" si="357"/>
        <v/>
      </c>
    </row>
    <row r="260" spans="2:48" x14ac:dyDescent="0.25">
      <c r="B260" s="68">
        <f t="shared" ref="B260:D260" si="372">B259</f>
        <v>500000</v>
      </c>
      <c r="C260" s="68">
        <f t="shared" si="372"/>
        <v>40000</v>
      </c>
      <c r="D260" s="68">
        <f t="shared" si="372"/>
        <v>100000</v>
      </c>
      <c r="E260" s="68"/>
      <c r="F260" s="68">
        <f t="shared" si="337"/>
        <v>0</v>
      </c>
      <c r="G260" s="68">
        <f t="shared" si="338"/>
        <v>0</v>
      </c>
      <c r="H260" s="68" t="str">
        <f t="shared" si="339"/>
        <v/>
      </c>
      <c r="I260" s="68"/>
      <c r="J260" s="68">
        <f t="shared" si="340"/>
        <v>100000</v>
      </c>
      <c r="K260" s="69">
        <f t="shared" si="255"/>
        <v>20000</v>
      </c>
      <c r="L260" s="68">
        <f t="shared" si="341"/>
        <v>580000</v>
      </c>
      <c r="M260" s="68"/>
      <c r="N260" s="68">
        <f t="shared" si="256"/>
        <v>48000</v>
      </c>
      <c r="O260" s="68">
        <f t="shared" si="342"/>
        <v>0</v>
      </c>
      <c r="P260" s="69">
        <f t="shared" si="343"/>
        <v>0</v>
      </c>
      <c r="Q260" s="7">
        <f t="shared" si="344"/>
        <v>0</v>
      </c>
      <c r="R260" s="7">
        <f t="shared" si="258"/>
        <v>0</v>
      </c>
      <c r="S260" s="7">
        <f t="shared" si="259"/>
        <v>0.2</v>
      </c>
      <c r="T260" s="68"/>
      <c r="U260" s="68">
        <f t="shared" si="345"/>
        <v>0</v>
      </c>
      <c r="V260" s="68">
        <f t="shared" si="298"/>
        <v>0</v>
      </c>
      <c r="W260" s="68"/>
      <c r="X260" s="68">
        <f t="shared" si="346"/>
        <v>0</v>
      </c>
      <c r="Y260" s="69">
        <f t="shared" si="347"/>
        <v>0</v>
      </c>
      <c r="Z260" s="7">
        <f t="shared" si="348"/>
        <v>0</v>
      </c>
      <c r="AA260" s="7">
        <f t="shared" si="349"/>
        <v>0</v>
      </c>
      <c r="AB260" s="68"/>
      <c r="AC260" s="71" t="str">
        <f t="shared" si="350"/>
        <v/>
      </c>
      <c r="AD260" s="68" t="str">
        <f t="shared" si="351"/>
        <v/>
      </c>
      <c r="AE260" s="68"/>
      <c r="AF260" s="72" t="str">
        <f t="shared" si="352"/>
        <v/>
      </c>
      <c r="AG260" s="59" t="str">
        <f t="shared" si="353"/>
        <v/>
      </c>
      <c r="AH260" s="73" t="str">
        <f t="shared" si="275"/>
        <v/>
      </c>
      <c r="AI260" s="61" t="str">
        <f t="shared" si="264"/>
        <v/>
      </c>
      <c r="AJ260" s="62" t="str">
        <f t="shared" si="276"/>
        <v/>
      </c>
      <c r="AK260" s="73" t="str">
        <f t="shared" si="265"/>
        <v/>
      </c>
      <c r="AL260" s="61" t="str">
        <f t="shared" si="266"/>
        <v/>
      </c>
      <c r="AM260" s="63" t="str">
        <f t="shared" si="277"/>
        <v/>
      </c>
      <c r="AN260" s="73" t="str">
        <f t="shared" si="278"/>
        <v/>
      </c>
      <c r="AO260" s="61">
        <f t="shared" si="267"/>
        <v>0</v>
      </c>
      <c r="AP260" s="62" t="str">
        <f t="shared" si="279"/>
        <v/>
      </c>
      <c r="AQ260" s="61" t="str">
        <f t="shared" si="280"/>
        <v/>
      </c>
      <c r="AR260" s="59" t="str">
        <f t="shared" si="281"/>
        <v/>
      </c>
      <c r="AS260" s="72" t="str">
        <f t="shared" si="354"/>
        <v/>
      </c>
      <c r="AT260" s="74" t="str">
        <f t="shared" si="355"/>
        <v/>
      </c>
      <c r="AU260" s="74" t="str">
        <f t="shared" si="356"/>
        <v/>
      </c>
      <c r="AV260" s="74" t="str">
        <f t="shared" si="357"/>
        <v/>
      </c>
    </row>
    <row r="261" spans="2:48" x14ac:dyDescent="0.25">
      <c r="B261" s="68">
        <f t="shared" ref="B261:D261" si="373">B260</f>
        <v>500000</v>
      </c>
      <c r="C261" s="68">
        <f t="shared" si="373"/>
        <v>40000</v>
      </c>
      <c r="D261" s="68">
        <f t="shared" si="373"/>
        <v>100000</v>
      </c>
      <c r="E261" s="68"/>
      <c r="F261" s="68">
        <f t="shared" si="337"/>
        <v>0</v>
      </c>
      <c r="G261" s="68">
        <f t="shared" si="338"/>
        <v>0</v>
      </c>
      <c r="H261" s="68" t="str">
        <f t="shared" si="339"/>
        <v/>
      </c>
      <c r="I261" s="68"/>
      <c r="J261" s="68">
        <f t="shared" si="340"/>
        <v>100000</v>
      </c>
      <c r="K261" s="69">
        <f t="shared" si="255"/>
        <v>20000</v>
      </c>
      <c r="L261" s="68">
        <f t="shared" si="341"/>
        <v>580000</v>
      </c>
      <c r="M261" s="68"/>
      <c r="N261" s="68">
        <f t="shared" si="256"/>
        <v>48000</v>
      </c>
      <c r="O261" s="68">
        <f t="shared" si="342"/>
        <v>0</v>
      </c>
      <c r="P261" s="69">
        <f t="shared" si="343"/>
        <v>0</v>
      </c>
      <c r="Q261" s="7">
        <f t="shared" si="344"/>
        <v>0</v>
      </c>
      <c r="R261" s="7">
        <f t="shared" si="258"/>
        <v>0</v>
      </c>
      <c r="S261" s="7">
        <f t="shared" si="259"/>
        <v>0.2</v>
      </c>
      <c r="T261" s="68"/>
      <c r="U261" s="68">
        <f t="shared" si="345"/>
        <v>0</v>
      </c>
      <c r="V261" s="68">
        <f t="shared" si="298"/>
        <v>0</v>
      </c>
      <c r="W261" s="68"/>
      <c r="X261" s="68">
        <f t="shared" si="346"/>
        <v>0</v>
      </c>
      <c r="Y261" s="69">
        <f t="shared" si="347"/>
        <v>0</v>
      </c>
      <c r="Z261" s="7">
        <f t="shared" si="348"/>
        <v>0</v>
      </c>
      <c r="AA261" s="7">
        <f t="shared" si="349"/>
        <v>0</v>
      </c>
      <c r="AB261" s="68"/>
      <c r="AC261" s="71" t="str">
        <f t="shared" si="350"/>
        <v/>
      </c>
      <c r="AD261" s="68" t="str">
        <f t="shared" si="351"/>
        <v/>
      </c>
      <c r="AE261" s="68"/>
      <c r="AF261" s="72" t="str">
        <f t="shared" si="352"/>
        <v/>
      </c>
      <c r="AG261" s="59" t="str">
        <f t="shared" si="353"/>
        <v/>
      </c>
      <c r="AH261" s="73" t="str">
        <f t="shared" si="275"/>
        <v/>
      </c>
      <c r="AI261" s="61" t="str">
        <f t="shared" si="264"/>
        <v/>
      </c>
      <c r="AJ261" s="62" t="str">
        <f t="shared" si="276"/>
        <v/>
      </c>
      <c r="AK261" s="73" t="str">
        <f t="shared" si="265"/>
        <v/>
      </c>
      <c r="AL261" s="61" t="str">
        <f t="shared" si="266"/>
        <v/>
      </c>
      <c r="AM261" s="63" t="str">
        <f t="shared" si="277"/>
        <v/>
      </c>
      <c r="AN261" s="73" t="str">
        <f t="shared" si="278"/>
        <v/>
      </c>
      <c r="AO261" s="61">
        <f t="shared" si="267"/>
        <v>0</v>
      </c>
      <c r="AP261" s="62" t="str">
        <f t="shared" si="279"/>
        <v/>
      </c>
      <c r="AQ261" s="61" t="str">
        <f t="shared" si="280"/>
        <v/>
      </c>
      <c r="AR261" s="59" t="str">
        <f t="shared" si="281"/>
        <v/>
      </c>
      <c r="AS261" s="72" t="str">
        <f t="shared" si="354"/>
        <v/>
      </c>
      <c r="AT261" s="74" t="str">
        <f t="shared" si="355"/>
        <v/>
      </c>
      <c r="AU261" s="74" t="str">
        <f t="shared" si="356"/>
        <v/>
      </c>
      <c r="AV261" s="74" t="str">
        <f t="shared" si="357"/>
        <v/>
      </c>
    </row>
    <row r="262" spans="2:48" x14ac:dyDescent="0.25">
      <c r="B262" s="68">
        <f t="shared" ref="B262:D262" si="374">B261</f>
        <v>500000</v>
      </c>
      <c r="C262" s="68">
        <f t="shared" si="374"/>
        <v>40000</v>
      </c>
      <c r="D262" s="68">
        <f t="shared" si="374"/>
        <v>100000</v>
      </c>
      <c r="E262" s="68"/>
      <c r="F262" s="68">
        <f t="shared" si="337"/>
        <v>0</v>
      </c>
      <c r="G262" s="68">
        <f t="shared" si="338"/>
        <v>0</v>
      </c>
      <c r="H262" s="68" t="str">
        <f t="shared" si="339"/>
        <v/>
      </c>
      <c r="I262" s="68"/>
      <c r="J262" s="68">
        <f t="shared" si="340"/>
        <v>100000</v>
      </c>
      <c r="K262" s="69">
        <f t="shared" si="255"/>
        <v>20000</v>
      </c>
      <c r="L262" s="68">
        <f t="shared" si="341"/>
        <v>580000</v>
      </c>
      <c r="M262" s="68"/>
      <c r="N262" s="68">
        <f t="shared" si="256"/>
        <v>48000</v>
      </c>
      <c r="O262" s="68">
        <f t="shared" si="342"/>
        <v>0</v>
      </c>
      <c r="P262" s="69">
        <f t="shared" si="343"/>
        <v>0</v>
      </c>
      <c r="Q262" s="7">
        <f t="shared" si="344"/>
        <v>0</v>
      </c>
      <c r="R262" s="7">
        <f t="shared" si="258"/>
        <v>0</v>
      </c>
      <c r="S262" s="7">
        <f t="shared" si="259"/>
        <v>0.2</v>
      </c>
      <c r="T262" s="68"/>
      <c r="U262" s="68">
        <f t="shared" si="345"/>
        <v>0</v>
      </c>
      <c r="V262" s="68">
        <f t="shared" si="298"/>
        <v>0</v>
      </c>
      <c r="W262" s="68"/>
      <c r="X262" s="68">
        <f t="shared" si="346"/>
        <v>0</v>
      </c>
      <c r="Y262" s="69">
        <f t="shared" si="347"/>
        <v>0</v>
      </c>
      <c r="Z262" s="7">
        <f t="shared" si="348"/>
        <v>0</v>
      </c>
      <c r="AA262" s="7">
        <f t="shared" si="349"/>
        <v>0</v>
      </c>
      <c r="AB262" s="68"/>
      <c r="AC262" s="71" t="str">
        <f t="shared" si="350"/>
        <v/>
      </c>
      <c r="AD262" s="68" t="str">
        <f t="shared" si="351"/>
        <v/>
      </c>
      <c r="AE262" s="68"/>
      <c r="AF262" s="72" t="str">
        <f t="shared" si="352"/>
        <v/>
      </c>
      <c r="AG262" s="59" t="str">
        <f t="shared" si="353"/>
        <v/>
      </c>
      <c r="AH262" s="73" t="str">
        <f t="shared" si="275"/>
        <v/>
      </c>
      <c r="AI262" s="61" t="str">
        <f t="shared" si="264"/>
        <v/>
      </c>
      <c r="AJ262" s="62" t="str">
        <f t="shared" si="276"/>
        <v/>
      </c>
      <c r="AK262" s="73" t="str">
        <f t="shared" si="265"/>
        <v/>
      </c>
      <c r="AL262" s="61" t="str">
        <f t="shared" si="266"/>
        <v/>
      </c>
      <c r="AM262" s="63" t="str">
        <f t="shared" si="277"/>
        <v/>
      </c>
      <c r="AN262" s="73" t="str">
        <f t="shared" si="278"/>
        <v/>
      </c>
      <c r="AO262" s="61">
        <f t="shared" si="267"/>
        <v>0</v>
      </c>
      <c r="AP262" s="62" t="str">
        <f t="shared" si="279"/>
        <v/>
      </c>
      <c r="AQ262" s="61" t="str">
        <f t="shared" si="280"/>
        <v/>
      </c>
      <c r="AR262" s="59" t="str">
        <f t="shared" si="281"/>
        <v/>
      </c>
      <c r="AS262" s="72" t="str">
        <f t="shared" si="354"/>
        <v/>
      </c>
      <c r="AT262" s="74" t="str">
        <f t="shared" si="355"/>
        <v/>
      </c>
      <c r="AU262" s="74" t="str">
        <f t="shared" si="356"/>
        <v/>
      </c>
      <c r="AV262" s="74" t="str">
        <f t="shared" si="357"/>
        <v/>
      </c>
    </row>
    <row r="263" spans="2:48" x14ac:dyDescent="0.25">
      <c r="B263" s="68">
        <f t="shared" ref="B263:D263" si="375">B262</f>
        <v>500000</v>
      </c>
      <c r="C263" s="68">
        <f t="shared" si="375"/>
        <v>40000</v>
      </c>
      <c r="D263" s="68">
        <f t="shared" si="375"/>
        <v>100000</v>
      </c>
      <c r="E263" s="68"/>
      <c r="F263" s="68">
        <f t="shared" si="337"/>
        <v>0</v>
      </c>
      <c r="G263" s="68">
        <f t="shared" si="338"/>
        <v>0</v>
      </c>
      <c r="H263" s="68" t="str">
        <f t="shared" si="339"/>
        <v/>
      </c>
      <c r="I263" s="68"/>
      <c r="J263" s="68">
        <f t="shared" si="340"/>
        <v>100000</v>
      </c>
      <c r="K263" s="69">
        <f t="shared" si="255"/>
        <v>20000</v>
      </c>
      <c r="L263" s="68">
        <f t="shared" si="341"/>
        <v>580000</v>
      </c>
      <c r="M263" s="68"/>
      <c r="N263" s="68">
        <f t="shared" si="256"/>
        <v>48000</v>
      </c>
      <c r="O263" s="68">
        <f t="shared" si="342"/>
        <v>0</v>
      </c>
      <c r="P263" s="69">
        <f t="shared" si="343"/>
        <v>0</v>
      </c>
      <c r="Q263" s="7">
        <f t="shared" si="344"/>
        <v>0</v>
      </c>
      <c r="R263" s="7">
        <f t="shared" si="258"/>
        <v>0</v>
      </c>
      <c r="S263" s="7">
        <f t="shared" si="259"/>
        <v>0.2</v>
      </c>
      <c r="T263" s="68"/>
      <c r="U263" s="68">
        <f t="shared" si="345"/>
        <v>0</v>
      </c>
      <c r="V263" s="68">
        <f t="shared" si="298"/>
        <v>0</v>
      </c>
      <c r="W263" s="68"/>
      <c r="X263" s="68">
        <f t="shared" si="346"/>
        <v>0</v>
      </c>
      <c r="Y263" s="69">
        <f t="shared" si="347"/>
        <v>0</v>
      </c>
      <c r="Z263" s="7">
        <f t="shared" si="348"/>
        <v>0</v>
      </c>
      <c r="AA263" s="7">
        <f t="shared" si="349"/>
        <v>0</v>
      </c>
      <c r="AB263" s="68"/>
      <c r="AC263" s="71" t="str">
        <f t="shared" si="350"/>
        <v/>
      </c>
      <c r="AD263" s="68" t="str">
        <f t="shared" si="351"/>
        <v/>
      </c>
      <c r="AE263" s="68"/>
      <c r="AF263" s="72" t="str">
        <f t="shared" si="352"/>
        <v/>
      </c>
      <c r="AG263" s="59" t="str">
        <f t="shared" si="353"/>
        <v/>
      </c>
      <c r="AH263" s="73" t="str">
        <f t="shared" si="275"/>
        <v/>
      </c>
      <c r="AI263" s="61" t="str">
        <f t="shared" si="264"/>
        <v/>
      </c>
      <c r="AJ263" s="62" t="str">
        <f t="shared" si="276"/>
        <v/>
      </c>
      <c r="AK263" s="73" t="str">
        <f t="shared" si="265"/>
        <v/>
      </c>
      <c r="AL263" s="61" t="str">
        <f t="shared" si="266"/>
        <v/>
      </c>
      <c r="AM263" s="63" t="str">
        <f t="shared" si="277"/>
        <v/>
      </c>
      <c r="AN263" s="73" t="str">
        <f t="shared" si="278"/>
        <v/>
      </c>
      <c r="AO263" s="61">
        <f t="shared" si="267"/>
        <v>0</v>
      </c>
      <c r="AP263" s="62" t="str">
        <f t="shared" si="279"/>
        <v/>
      </c>
      <c r="AQ263" s="61" t="str">
        <f t="shared" si="280"/>
        <v/>
      </c>
      <c r="AR263" s="59" t="str">
        <f t="shared" si="281"/>
        <v/>
      </c>
      <c r="AS263" s="72" t="str">
        <f t="shared" si="354"/>
        <v/>
      </c>
      <c r="AT263" s="74" t="str">
        <f t="shared" si="355"/>
        <v/>
      </c>
      <c r="AU263" s="74" t="str">
        <f t="shared" si="356"/>
        <v/>
      </c>
      <c r="AV263" s="74" t="str">
        <f t="shared" si="357"/>
        <v/>
      </c>
    </row>
    <row r="264" spans="2:48" x14ac:dyDescent="0.25">
      <c r="B264" s="68">
        <f t="shared" ref="B264:D264" si="376">B263</f>
        <v>500000</v>
      </c>
      <c r="C264" s="68">
        <f t="shared" si="376"/>
        <v>40000</v>
      </c>
      <c r="D264" s="68">
        <f t="shared" si="376"/>
        <v>100000</v>
      </c>
      <c r="E264" s="68"/>
      <c r="F264" s="68">
        <f t="shared" si="337"/>
        <v>0</v>
      </c>
      <c r="G264" s="68">
        <f t="shared" si="338"/>
        <v>0</v>
      </c>
      <c r="H264" s="68" t="str">
        <f t="shared" si="339"/>
        <v/>
      </c>
      <c r="I264" s="68"/>
      <c r="J264" s="68">
        <f t="shared" si="340"/>
        <v>100000</v>
      </c>
      <c r="K264" s="69">
        <f t="shared" si="255"/>
        <v>20000</v>
      </c>
      <c r="L264" s="68">
        <f t="shared" si="341"/>
        <v>580000</v>
      </c>
      <c r="M264" s="68"/>
      <c r="N264" s="68">
        <f t="shared" si="256"/>
        <v>48000</v>
      </c>
      <c r="O264" s="68">
        <f t="shared" si="342"/>
        <v>0</v>
      </c>
      <c r="P264" s="69">
        <f t="shared" si="343"/>
        <v>0</v>
      </c>
      <c r="Q264" s="7">
        <f t="shared" si="344"/>
        <v>0</v>
      </c>
      <c r="R264" s="7">
        <f t="shared" si="258"/>
        <v>0</v>
      </c>
      <c r="S264" s="7">
        <f t="shared" si="259"/>
        <v>0.2</v>
      </c>
      <c r="T264" s="68"/>
      <c r="U264" s="68">
        <f t="shared" si="345"/>
        <v>0</v>
      </c>
      <c r="V264" s="68">
        <f t="shared" si="298"/>
        <v>0</v>
      </c>
      <c r="W264" s="68"/>
      <c r="X264" s="68">
        <f t="shared" si="346"/>
        <v>0</v>
      </c>
      <c r="Y264" s="69">
        <f t="shared" si="347"/>
        <v>0</v>
      </c>
      <c r="Z264" s="7">
        <f t="shared" si="348"/>
        <v>0</v>
      </c>
      <c r="AA264" s="7">
        <f t="shared" si="349"/>
        <v>0</v>
      </c>
      <c r="AB264" s="68"/>
      <c r="AC264" s="71" t="str">
        <f t="shared" si="350"/>
        <v/>
      </c>
      <c r="AD264" s="68" t="str">
        <f t="shared" si="351"/>
        <v/>
      </c>
      <c r="AE264" s="68"/>
      <c r="AF264" s="72" t="str">
        <f t="shared" si="352"/>
        <v/>
      </c>
      <c r="AG264" s="59" t="str">
        <f t="shared" si="353"/>
        <v/>
      </c>
      <c r="AH264" s="73" t="str">
        <f t="shared" si="275"/>
        <v/>
      </c>
      <c r="AI264" s="61" t="str">
        <f t="shared" si="264"/>
        <v/>
      </c>
      <c r="AJ264" s="62" t="str">
        <f t="shared" si="276"/>
        <v/>
      </c>
      <c r="AK264" s="73" t="str">
        <f t="shared" si="265"/>
        <v/>
      </c>
      <c r="AL264" s="61" t="str">
        <f t="shared" si="266"/>
        <v/>
      </c>
      <c r="AM264" s="63" t="str">
        <f t="shared" si="277"/>
        <v/>
      </c>
      <c r="AN264" s="73" t="str">
        <f t="shared" si="278"/>
        <v/>
      </c>
      <c r="AO264" s="61">
        <f t="shared" si="267"/>
        <v>0</v>
      </c>
      <c r="AP264" s="62" t="str">
        <f t="shared" si="279"/>
        <v/>
      </c>
      <c r="AQ264" s="61" t="str">
        <f t="shared" si="280"/>
        <v/>
      </c>
      <c r="AR264" s="59" t="str">
        <f t="shared" si="281"/>
        <v/>
      </c>
      <c r="AS264" s="72" t="str">
        <f t="shared" si="354"/>
        <v/>
      </c>
      <c r="AT264" s="74" t="str">
        <f t="shared" si="355"/>
        <v/>
      </c>
      <c r="AU264" s="74" t="str">
        <f t="shared" si="356"/>
        <v/>
      </c>
      <c r="AV264" s="74" t="str">
        <f t="shared" si="357"/>
        <v/>
      </c>
    </row>
    <row r="265" spans="2:48" x14ac:dyDescent="0.25">
      <c r="B265" s="68">
        <f t="shared" ref="B265:D265" si="377">B264</f>
        <v>500000</v>
      </c>
      <c r="C265" s="68">
        <f t="shared" si="377"/>
        <v>40000</v>
      </c>
      <c r="D265" s="68">
        <f t="shared" si="377"/>
        <v>100000</v>
      </c>
      <c r="E265" s="68"/>
      <c r="F265" s="68">
        <f t="shared" si="337"/>
        <v>0</v>
      </c>
      <c r="G265" s="68">
        <f t="shared" si="338"/>
        <v>0</v>
      </c>
      <c r="H265" s="68" t="str">
        <f t="shared" si="339"/>
        <v/>
      </c>
      <c r="I265" s="68"/>
      <c r="J265" s="68">
        <f t="shared" si="340"/>
        <v>100000</v>
      </c>
      <c r="K265" s="69">
        <f t="shared" ref="K265:K328" si="378">IF(ISBLANK($L$4),IF(J265&gt;0,J265*yhteisövero_pros,0),J265*yhteisövero_pros)</f>
        <v>20000</v>
      </c>
      <c r="L265" s="68">
        <f t="shared" si="341"/>
        <v>580000</v>
      </c>
      <c r="M265" s="68"/>
      <c r="N265" s="68">
        <f t="shared" ref="N265:N328" si="379">IF(B265+J265 &gt; 0,(B265+J265)*Pääomatulo_osinko_max,0)</f>
        <v>48000</v>
      </c>
      <c r="O265" s="68">
        <f t="shared" si="342"/>
        <v>0</v>
      </c>
      <c r="P265" s="69">
        <f t="shared" si="343"/>
        <v>0</v>
      </c>
      <c r="Q265" s="7">
        <f t="shared" si="344"/>
        <v>0</v>
      </c>
      <c r="R265" s="7">
        <f t="shared" ref="R265:R328" si="380">VLOOKUP(O265,tulos_pot_osinko,16)</f>
        <v>0</v>
      </c>
      <c r="S265" s="7">
        <f t="shared" ref="S265:S328" si="381">VLOOKUP(O265,tulos_pot_osinko,18)</f>
        <v>0.2</v>
      </c>
      <c r="T265" s="68"/>
      <c r="U265" s="68">
        <f t="shared" si="345"/>
        <v>0</v>
      </c>
      <c r="V265" s="68">
        <f t="shared" si="298"/>
        <v>0</v>
      </c>
      <c r="W265" s="68"/>
      <c r="X265" s="68">
        <f t="shared" si="346"/>
        <v>0</v>
      </c>
      <c r="Y265" s="69">
        <f t="shared" si="347"/>
        <v>0</v>
      </c>
      <c r="Z265" s="7">
        <f t="shared" si="348"/>
        <v>0</v>
      </c>
      <c r="AA265" s="7">
        <f t="shared" si="349"/>
        <v>0</v>
      </c>
      <c r="AB265" s="68"/>
      <c r="AC265" s="71" t="str">
        <f t="shared" si="350"/>
        <v/>
      </c>
      <c r="AD265" s="68" t="str">
        <f t="shared" si="351"/>
        <v/>
      </c>
      <c r="AE265" s="68"/>
      <c r="AF265" s="72" t="str">
        <f t="shared" si="352"/>
        <v/>
      </c>
      <c r="AG265" s="59" t="str">
        <f t="shared" si="353"/>
        <v/>
      </c>
      <c r="AH265" s="73" t="str">
        <f t="shared" si="275"/>
        <v/>
      </c>
      <c r="AI265" s="61" t="str">
        <f t="shared" ref="AI265:AI328" si="382">IF(H265="laske",((1-yhteisövero_pros)*Q265+yhteisövero_pros),"")</f>
        <v/>
      </c>
      <c r="AJ265" s="62" t="str">
        <f t="shared" si="276"/>
        <v/>
      </c>
      <c r="AK265" s="73" t="str">
        <f t="shared" ref="AK265:AK328" si="383">IF(H265="laske",VLOOKUP(F265,tulos_ansiotulovero,3,1),"")</f>
        <v/>
      </c>
      <c r="AL265" s="61" t="str">
        <f t="shared" ref="AL265:AL328" si="384">IF(H265="laske",VLOOKUP(F265,tulos_ansiotulovero,7,1),"")</f>
        <v/>
      </c>
      <c r="AM265" s="63" t="str">
        <f t="shared" si="277"/>
        <v/>
      </c>
      <c r="AN265" s="73" t="str">
        <f t="shared" si="278"/>
        <v/>
      </c>
      <c r="AO265" s="61">
        <f t="shared" ref="AO265:AO328" si="385">IF(U265&gt;0,IF(H265="laske",((1-yhteisövero_pros)*AN265/U265+yhteisövero_pros),""),0)</f>
        <v>0</v>
      </c>
      <c r="AP265" s="62" t="str">
        <f t="shared" si="279"/>
        <v/>
      </c>
      <c r="AQ265" s="61" t="str">
        <f t="shared" si="280"/>
        <v/>
      </c>
      <c r="AR265" s="59" t="str">
        <f t="shared" si="281"/>
        <v/>
      </c>
      <c r="AS265" s="72" t="str">
        <f t="shared" si="354"/>
        <v/>
      </c>
      <c r="AT265" s="74" t="str">
        <f t="shared" si="355"/>
        <v/>
      </c>
      <c r="AU265" s="74" t="str">
        <f t="shared" si="356"/>
        <v/>
      </c>
      <c r="AV265" s="74" t="str">
        <f t="shared" si="357"/>
        <v/>
      </c>
    </row>
    <row r="266" spans="2:48" x14ac:dyDescent="0.25">
      <c r="B266" s="68">
        <f t="shared" ref="B266:D266" si="386">B265</f>
        <v>500000</v>
      </c>
      <c r="C266" s="68">
        <f t="shared" si="386"/>
        <v>40000</v>
      </c>
      <c r="D266" s="68">
        <f t="shared" si="386"/>
        <v>100000</v>
      </c>
      <c r="E266" s="68"/>
      <c r="F266" s="68">
        <f t="shared" si="337"/>
        <v>0</v>
      </c>
      <c r="G266" s="68">
        <f t="shared" si="338"/>
        <v>0</v>
      </c>
      <c r="H266" s="68" t="str">
        <f t="shared" si="339"/>
        <v/>
      </c>
      <c r="I266" s="68"/>
      <c r="J266" s="68">
        <f t="shared" si="340"/>
        <v>100000</v>
      </c>
      <c r="K266" s="69">
        <f t="shared" si="378"/>
        <v>20000</v>
      </c>
      <c r="L266" s="68">
        <f t="shared" si="341"/>
        <v>580000</v>
      </c>
      <c r="M266" s="68"/>
      <c r="N266" s="68">
        <f t="shared" si="379"/>
        <v>48000</v>
      </c>
      <c r="O266" s="68">
        <f t="shared" si="342"/>
        <v>0</v>
      </c>
      <c r="P266" s="69">
        <f t="shared" si="343"/>
        <v>0</v>
      </c>
      <c r="Q266" s="7">
        <f t="shared" si="344"/>
        <v>0</v>
      </c>
      <c r="R266" s="7">
        <f t="shared" si="380"/>
        <v>0</v>
      </c>
      <c r="S266" s="7">
        <f t="shared" si="381"/>
        <v>0.2</v>
      </c>
      <c r="T266" s="68"/>
      <c r="U266" s="68">
        <f t="shared" si="345"/>
        <v>0</v>
      </c>
      <c r="V266" s="68">
        <f t="shared" si="298"/>
        <v>0</v>
      </c>
      <c r="W266" s="68"/>
      <c r="X266" s="68">
        <f t="shared" si="346"/>
        <v>0</v>
      </c>
      <c r="Y266" s="69">
        <f t="shared" si="347"/>
        <v>0</v>
      </c>
      <c r="Z266" s="7">
        <f t="shared" si="348"/>
        <v>0</v>
      </c>
      <c r="AA266" s="7">
        <f t="shared" si="349"/>
        <v>0</v>
      </c>
      <c r="AB266" s="68"/>
      <c r="AC266" s="71" t="str">
        <f t="shared" si="350"/>
        <v/>
      </c>
      <c r="AD266" s="68" t="str">
        <f t="shared" si="351"/>
        <v/>
      </c>
      <c r="AE266" s="68"/>
      <c r="AF266" s="72" t="str">
        <f t="shared" si="352"/>
        <v/>
      </c>
      <c r="AG266" s="59" t="str">
        <f t="shared" si="353"/>
        <v/>
      </c>
      <c r="AH266" s="73" t="str">
        <f t="shared" ref="AH266:AH329" si="387">IF(H266="laske",P266,"")</f>
        <v/>
      </c>
      <c r="AI266" s="61" t="str">
        <f t="shared" si="382"/>
        <v/>
      </c>
      <c r="AJ266" s="62" t="str">
        <f t="shared" ref="AJ266:AJ329" si="388">IF(H266="laske",O266/(F266+G266),"")</f>
        <v/>
      </c>
      <c r="AK266" s="73" t="str">
        <f t="shared" si="383"/>
        <v/>
      </c>
      <c r="AL266" s="61" t="str">
        <f t="shared" si="384"/>
        <v/>
      </c>
      <c r="AM266" s="63" t="str">
        <f t="shared" ref="AM266:AM329" si="389">IF(H266="laske",F266/(F266+G266),"")</f>
        <v/>
      </c>
      <c r="AN266" s="73" t="str">
        <f t="shared" ref="AN266:AN329" si="390">IF(H266="laske",Y266-AK266,"")</f>
        <v/>
      </c>
      <c r="AO266" s="61">
        <f t="shared" si="385"/>
        <v>0</v>
      </c>
      <c r="AP266" s="62" t="str">
        <f t="shared" ref="AP266:AP329" si="391">IF(H266="laske",U266/(F266+G266),"")</f>
        <v/>
      </c>
      <c r="AQ266" s="61" t="str">
        <f t="shared" ref="AQ266:AQ329" si="392">IF(H266="laske",+AJ266+AM266+AP266,"")</f>
        <v/>
      </c>
      <c r="AR266" s="59" t="str">
        <f t="shared" ref="AR266:AR329" si="393">IF(H266="laske",AI266*AJ266+AL266*AM266+AO266*AP266,"")</f>
        <v/>
      </c>
      <c r="AS266" s="72" t="str">
        <f t="shared" si="354"/>
        <v/>
      </c>
      <c r="AT266" s="74" t="str">
        <f t="shared" si="355"/>
        <v/>
      </c>
      <c r="AU266" s="74" t="str">
        <f t="shared" si="356"/>
        <v/>
      </c>
      <c r="AV266" s="74" t="str">
        <f t="shared" si="357"/>
        <v/>
      </c>
    </row>
    <row r="267" spans="2:48" x14ac:dyDescent="0.25">
      <c r="B267" s="68">
        <f t="shared" ref="B267:D267" si="394">B266</f>
        <v>500000</v>
      </c>
      <c r="C267" s="68">
        <f t="shared" si="394"/>
        <v>40000</v>
      </c>
      <c r="D267" s="68">
        <f t="shared" si="394"/>
        <v>100000</v>
      </c>
      <c r="E267" s="68"/>
      <c r="F267" s="68">
        <f t="shared" si="337"/>
        <v>0</v>
      </c>
      <c r="G267" s="68">
        <f t="shared" si="338"/>
        <v>0</v>
      </c>
      <c r="H267" s="68" t="str">
        <f t="shared" si="339"/>
        <v/>
      </c>
      <c r="I267" s="68"/>
      <c r="J267" s="68">
        <f t="shared" si="340"/>
        <v>100000</v>
      </c>
      <c r="K267" s="69">
        <f t="shared" si="378"/>
        <v>20000</v>
      </c>
      <c r="L267" s="68">
        <f t="shared" si="341"/>
        <v>580000</v>
      </c>
      <c r="M267" s="68"/>
      <c r="N267" s="68">
        <f t="shared" si="379"/>
        <v>48000</v>
      </c>
      <c r="O267" s="68">
        <f t="shared" si="342"/>
        <v>0</v>
      </c>
      <c r="P267" s="69">
        <f t="shared" si="343"/>
        <v>0</v>
      </c>
      <c r="Q267" s="7">
        <f t="shared" si="344"/>
        <v>0</v>
      </c>
      <c r="R267" s="7">
        <f t="shared" si="380"/>
        <v>0</v>
      </c>
      <c r="S267" s="7">
        <f t="shared" si="381"/>
        <v>0.2</v>
      </c>
      <c r="T267" s="68"/>
      <c r="U267" s="68">
        <f t="shared" si="345"/>
        <v>0</v>
      </c>
      <c r="V267" s="68">
        <f t="shared" si="298"/>
        <v>0</v>
      </c>
      <c r="W267" s="68"/>
      <c r="X267" s="68">
        <f t="shared" si="346"/>
        <v>0</v>
      </c>
      <c r="Y267" s="69">
        <f t="shared" si="347"/>
        <v>0</v>
      </c>
      <c r="Z267" s="7">
        <f t="shared" si="348"/>
        <v>0</v>
      </c>
      <c r="AA267" s="7">
        <f t="shared" si="349"/>
        <v>0</v>
      </c>
      <c r="AB267" s="68"/>
      <c r="AC267" s="71" t="str">
        <f t="shared" si="350"/>
        <v/>
      </c>
      <c r="AD267" s="68" t="str">
        <f t="shared" si="351"/>
        <v/>
      </c>
      <c r="AE267" s="68"/>
      <c r="AF267" s="72" t="str">
        <f t="shared" si="352"/>
        <v/>
      </c>
      <c r="AG267" s="59" t="str">
        <f t="shared" si="353"/>
        <v/>
      </c>
      <c r="AH267" s="73" t="str">
        <f t="shared" si="387"/>
        <v/>
      </c>
      <c r="AI267" s="61" t="str">
        <f t="shared" si="382"/>
        <v/>
      </c>
      <c r="AJ267" s="62" t="str">
        <f t="shared" si="388"/>
        <v/>
      </c>
      <c r="AK267" s="73" t="str">
        <f t="shared" si="383"/>
        <v/>
      </c>
      <c r="AL267" s="61" t="str">
        <f t="shared" si="384"/>
        <v/>
      </c>
      <c r="AM267" s="63" t="str">
        <f t="shared" si="389"/>
        <v/>
      </c>
      <c r="AN267" s="73" t="str">
        <f t="shared" si="390"/>
        <v/>
      </c>
      <c r="AO267" s="61">
        <f t="shared" si="385"/>
        <v>0</v>
      </c>
      <c r="AP267" s="62" t="str">
        <f t="shared" si="391"/>
        <v/>
      </c>
      <c r="AQ267" s="61" t="str">
        <f t="shared" si="392"/>
        <v/>
      </c>
      <c r="AR267" s="59" t="str">
        <f t="shared" si="393"/>
        <v/>
      </c>
      <c r="AS267" s="72" t="str">
        <f t="shared" si="354"/>
        <v/>
      </c>
      <c r="AT267" s="74" t="str">
        <f t="shared" si="355"/>
        <v/>
      </c>
      <c r="AU267" s="74" t="str">
        <f t="shared" si="356"/>
        <v/>
      </c>
      <c r="AV267" s="74" t="str">
        <f t="shared" si="357"/>
        <v/>
      </c>
    </row>
    <row r="268" spans="2:48" x14ac:dyDescent="0.25">
      <c r="B268" s="68">
        <f t="shared" ref="B268:D268" si="395">B267</f>
        <v>500000</v>
      </c>
      <c r="C268" s="68">
        <f t="shared" si="395"/>
        <v>40000</v>
      </c>
      <c r="D268" s="68">
        <f t="shared" si="395"/>
        <v>100000</v>
      </c>
      <c r="E268" s="68"/>
      <c r="F268" s="68">
        <f t="shared" si="337"/>
        <v>0</v>
      </c>
      <c r="G268" s="68">
        <f t="shared" si="338"/>
        <v>0</v>
      </c>
      <c r="H268" s="68" t="str">
        <f t="shared" si="339"/>
        <v/>
      </c>
      <c r="I268" s="68"/>
      <c r="J268" s="68">
        <f t="shared" si="340"/>
        <v>100000</v>
      </c>
      <c r="K268" s="69">
        <f t="shared" si="378"/>
        <v>20000</v>
      </c>
      <c r="L268" s="68">
        <f t="shared" si="341"/>
        <v>580000</v>
      </c>
      <c r="M268" s="68"/>
      <c r="N268" s="68">
        <f t="shared" si="379"/>
        <v>48000</v>
      </c>
      <c r="O268" s="68">
        <f t="shared" si="342"/>
        <v>0</v>
      </c>
      <c r="P268" s="69">
        <f t="shared" si="343"/>
        <v>0</v>
      </c>
      <c r="Q268" s="7">
        <f t="shared" si="344"/>
        <v>0</v>
      </c>
      <c r="R268" s="7">
        <f t="shared" si="380"/>
        <v>0</v>
      </c>
      <c r="S268" s="7">
        <f t="shared" si="381"/>
        <v>0.2</v>
      </c>
      <c r="T268" s="68"/>
      <c r="U268" s="68">
        <f t="shared" si="345"/>
        <v>0</v>
      </c>
      <c r="V268" s="68">
        <f t="shared" si="298"/>
        <v>0</v>
      </c>
      <c r="W268" s="68"/>
      <c r="X268" s="68">
        <f t="shared" si="346"/>
        <v>0</v>
      </c>
      <c r="Y268" s="69">
        <f t="shared" si="347"/>
        <v>0</v>
      </c>
      <c r="Z268" s="7">
        <f t="shared" si="348"/>
        <v>0</v>
      </c>
      <c r="AA268" s="7">
        <f t="shared" si="349"/>
        <v>0</v>
      </c>
      <c r="AB268" s="68"/>
      <c r="AC268" s="71" t="str">
        <f t="shared" si="350"/>
        <v/>
      </c>
      <c r="AD268" s="68" t="str">
        <f t="shared" si="351"/>
        <v/>
      </c>
      <c r="AE268" s="68"/>
      <c r="AF268" s="72" t="str">
        <f t="shared" si="352"/>
        <v/>
      </c>
      <c r="AG268" s="59" t="str">
        <f t="shared" si="353"/>
        <v/>
      </c>
      <c r="AH268" s="73" t="str">
        <f t="shared" si="387"/>
        <v/>
      </c>
      <c r="AI268" s="61" t="str">
        <f t="shared" si="382"/>
        <v/>
      </c>
      <c r="AJ268" s="62" t="str">
        <f t="shared" si="388"/>
        <v/>
      </c>
      <c r="AK268" s="73" t="str">
        <f t="shared" si="383"/>
        <v/>
      </c>
      <c r="AL268" s="61" t="str">
        <f t="shared" si="384"/>
        <v/>
      </c>
      <c r="AM268" s="63" t="str">
        <f t="shared" si="389"/>
        <v/>
      </c>
      <c r="AN268" s="73" t="str">
        <f t="shared" si="390"/>
        <v/>
      </c>
      <c r="AO268" s="61">
        <f t="shared" si="385"/>
        <v>0</v>
      </c>
      <c r="AP268" s="62" t="str">
        <f t="shared" si="391"/>
        <v/>
      </c>
      <c r="AQ268" s="61" t="str">
        <f t="shared" si="392"/>
        <v/>
      </c>
      <c r="AR268" s="59" t="str">
        <f t="shared" si="393"/>
        <v/>
      </c>
      <c r="AS268" s="72" t="str">
        <f t="shared" si="354"/>
        <v/>
      </c>
      <c r="AT268" s="74" t="str">
        <f t="shared" si="355"/>
        <v/>
      </c>
      <c r="AU268" s="74" t="str">
        <f t="shared" si="356"/>
        <v/>
      </c>
      <c r="AV268" s="74" t="str">
        <f t="shared" si="357"/>
        <v/>
      </c>
    </row>
    <row r="269" spans="2:48" x14ac:dyDescent="0.25">
      <c r="B269" s="68">
        <f t="shared" ref="B269:D269" si="396">B268</f>
        <v>500000</v>
      </c>
      <c r="C269" s="68">
        <f t="shared" si="396"/>
        <v>40000</v>
      </c>
      <c r="D269" s="68">
        <f t="shared" si="396"/>
        <v>100000</v>
      </c>
      <c r="E269" s="68"/>
      <c r="F269" s="68">
        <f t="shared" si="337"/>
        <v>0</v>
      </c>
      <c r="G269" s="68">
        <f t="shared" si="338"/>
        <v>0</v>
      </c>
      <c r="H269" s="68" t="str">
        <f t="shared" si="339"/>
        <v/>
      </c>
      <c r="I269" s="68"/>
      <c r="J269" s="68">
        <f t="shared" si="340"/>
        <v>100000</v>
      </c>
      <c r="K269" s="69">
        <f t="shared" si="378"/>
        <v>20000</v>
      </c>
      <c r="L269" s="68">
        <f t="shared" si="341"/>
        <v>580000</v>
      </c>
      <c r="M269" s="68"/>
      <c r="N269" s="68">
        <f t="shared" si="379"/>
        <v>48000</v>
      </c>
      <c r="O269" s="68">
        <f t="shared" si="342"/>
        <v>0</v>
      </c>
      <c r="P269" s="69">
        <f t="shared" si="343"/>
        <v>0</v>
      </c>
      <c r="Q269" s="7">
        <f t="shared" si="344"/>
        <v>0</v>
      </c>
      <c r="R269" s="7">
        <f t="shared" si="380"/>
        <v>0</v>
      </c>
      <c r="S269" s="7">
        <f t="shared" si="381"/>
        <v>0.2</v>
      </c>
      <c r="T269" s="68"/>
      <c r="U269" s="68">
        <f t="shared" si="345"/>
        <v>0</v>
      </c>
      <c r="V269" s="68">
        <f t="shared" si="298"/>
        <v>0</v>
      </c>
      <c r="W269" s="68"/>
      <c r="X269" s="68">
        <f t="shared" si="346"/>
        <v>0</v>
      </c>
      <c r="Y269" s="69">
        <f t="shared" si="347"/>
        <v>0</v>
      </c>
      <c r="Z269" s="7">
        <f t="shared" si="348"/>
        <v>0</v>
      </c>
      <c r="AA269" s="7">
        <f t="shared" si="349"/>
        <v>0</v>
      </c>
      <c r="AB269" s="68"/>
      <c r="AC269" s="71" t="str">
        <f t="shared" si="350"/>
        <v/>
      </c>
      <c r="AD269" s="68" t="str">
        <f t="shared" si="351"/>
        <v/>
      </c>
      <c r="AE269" s="68"/>
      <c r="AF269" s="72" t="str">
        <f t="shared" si="352"/>
        <v/>
      </c>
      <c r="AG269" s="59" t="str">
        <f t="shared" si="353"/>
        <v/>
      </c>
      <c r="AH269" s="73" t="str">
        <f t="shared" si="387"/>
        <v/>
      </c>
      <c r="AI269" s="61" t="str">
        <f t="shared" si="382"/>
        <v/>
      </c>
      <c r="AJ269" s="62" t="str">
        <f t="shared" si="388"/>
        <v/>
      </c>
      <c r="AK269" s="73" t="str">
        <f t="shared" si="383"/>
        <v/>
      </c>
      <c r="AL269" s="61" t="str">
        <f t="shared" si="384"/>
        <v/>
      </c>
      <c r="AM269" s="63" t="str">
        <f t="shared" si="389"/>
        <v/>
      </c>
      <c r="AN269" s="73" t="str">
        <f t="shared" si="390"/>
        <v/>
      </c>
      <c r="AO269" s="61">
        <f t="shared" si="385"/>
        <v>0</v>
      </c>
      <c r="AP269" s="62" t="str">
        <f t="shared" si="391"/>
        <v/>
      </c>
      <c r="AQ269" s="61" t="str">
        <f t="shared" si="392"/>
        <v/>
      </c>
      <c r="AR269" s="59" t="str">
        <f t="shared" si="393"/>
        <v/>
      </c>
      <c r="AS269" s="72" t="str">
        <f t="shared" si="354"/>
        <v/>
      </c>
      <c r="AT269" s="74" t="str">
        <f t="shared" si="355"/>
        <v/>
      </c>
      <c r="AU269" s="74" t="str">
        <f t="shared" si="356"/>
        <v/>
      </c>
      <c r="AV269" s="74" t="str">
        <f t="shared" si="357"/>
        <v/>
      </c>
    </row>
    <row r="270" spans="2:48" x14ac:dyDescent="0.25">
      <c r="B270" s="68">
        <f t="shared" ref="B270:D270" si="397">B269</f>
        <v>500000</v>
      </c>
      <c r="C270" s="68">
        <f t="shared" si="397"/>
        <v>40000</v>
      </c>
      <c r="D270" s="68">
        <f t="shared" si="397"/>
        <v>100000</v>
      </c>
      <c r="E270" s="68"/>
      <c r="F270" s="68">
        <f t="shared" si="337"/>
        <v>0</v>
      </c>
      <c r="G270" s="68">
        <f t="shared" si="338"/>
        <v>0</v>
      </c>
      <c r="H270" s="68" t="str">
        <f t="shared" si="339"/>
        <v/>
      </c>
      <c r="I270" s="68"/>
      <c r="J270" s="68">
        <f t="shared" si="340"/>
        <v>100000</v>
      </c>
      <c r="K270" s="69">
        <f t="shared" si="378"/>
        <v>20000</v>
      </c>
      <c r="L270" s="68">
        <f t="shared" si="341"/>
        <v>580000</v>
      </c>
      <c r="M270" s="68"/>
      <c r="N270" s="68">
        <f t="shared" si="379"/>
        <v>48000</v>
      </c>
      <c r="O270" s="68">
        <f t="shared" si="342"/>
        <v>0</v>
      </c>
      <c r="P270" s="69">
        <f t="shared" si="343"/>
        <v>0</v>
      </c>
      <c r="Q270" s="7">
        <f t="shared" si="344"/>
        <v>0</v>
      </c>
      <c r="R270" s="7">
        <f t="shared" si="380"/>
        <v>0</v>
      </c>
      <c r="S270" s="7">
        <f t="shared" si="381"/>
        <v>0.2</v>
      </c>
      <c r="T270" s="68"/>
      <c r="U270" s="68">
        <f t="shared" si="345"/>
        <v>0</v>
      </c>
      <c r="V270" s="68">
        <f t="shared" si="298"/>
        <v>0</v>
      </c>
      <c r="W270" s="68"/>
      <c r="X270" s="68">
        <f t="shared" si="346"/>
        <v>0</v>
      </c>
      <c r="Y270" s="69">
        <f t="shared" si="347"/>
        <v>0</v>
      </c>
      <c r="Z270" s="7">
        <f t="shared" si="348"/>
        <v>0</v>
      </c>
      <c r="AA270" s="7">
        <f t="shared" si="349"/>
        <v>0</v>
      </c>
      <c r="AB270" s="68"/>
      <c r="AC270" s="71" t="str">
        <f t="shared" si="350"/>
        <v/>
      </c>
      <c r="AD270" s="68" t="str">
        <f t="shared" si="351"/>
        <v/>
      </c>
      <c r="AE270" s="68"/>
      <c r="AF270" s="72" t="str">
        <f t="shared" si="352"/>
        <v/>
      </c>
      <c r="AG270" s="59" t="str">
        <f t="shared" si="353"/>
        <v/>
      </c>
      <c r="AH270" s="73" t="str">
        <f t="shared" si="387"/>
        <v/>
      </c>
      <c r="AI270" s="61" t="str">
        <f t="shared" si="382"/>
        <v/>
      </c>
      <c r="AJ270" s="62" t="str">
        <f t="shared" si="388"/>
        <v/>
      </c>
      <c r="AK270" s="73" t="str">
        <f t="shared" si="383"/>
        <v/>
      </c>
      <c r="AL270" s="61" t="str">
        <f t="shared" si="384"/>
        <v/>
      </c>
      <c r="AM270" s="63" t="str">
        <f t="shared" si="389"/>
        <v/>
      </c>
      <c r="AN270" s="73" t="str">
        <f t="shared" si="390"/>
        <v/>
      </c>
      <c r="AO270" s="61">
        <f t="shared" si="385"/>
        <v>0</v>
      </c>
      <c r="AP270" s="62" t="str">
        <f t="shared" si="391"/>
        <v/>
      </c>
      <c r="AQ270" s="61" t="str">
        <f t="shared" si="392"/>
        <v/>
      </c>
      <c r="AR270" s="59" t="str">
        <f t="shared" si="393"/>
        <v/>
      </c>
      <c r="AS270" s="72" t="str">
        <f t="shared" si="354"/>
        <v/>
      </c>
      <c r="AT270" s="74" t="str">
        <f t="shared" si="355"/>
        <v/>
      </c>
      <c r="AU270" s="74" t="str">
        <f t="shared" si="356"/>
        <v/>
      </c>
      <c r="AV270" s="74" t="str">
        <f t="shared" si="357"/>
        <v/>
      </c>
    </row>
    <row r="271" spans="2:48" x14ac:dyDescent="0.25">
      <c r="B271" s="68">
        <f t="shared" ref="B271:D271" si="398">B270</f>
        <v>500000</v>
      </c>
      <c r="C271" s="68">
        <f t="shared" si="398"/>
        <v>40000</v>
      </c>
      <c r="D271" s="68">
        <f t="shared" si="398"/>
        <v>100000</v>
      </c>
      <c r="E271" s="68"/>
      <c r="F271" s="68">
        <f t="shared" si="337"/>
        <v>0</v>
      </c>
      <c r="G271" s="68">
        <f t="shared" si="338"/>
        <v>0</v>
      </c>
      <c r="H271" s="68" t="str">
        <f t="shared" si="339"/>
        <v/>
      </c>
      <c r="I271" s="68"/>
      <c r="J271" s="68">
        <f t="shared" si="340"/>
        <v>100000</v>
      </c>
      <c r="K271" s="69">
        <f t="shared" si="378"/>
        <v>20000</v>
      </c>
      <c r="L271" s="68">
        <f t="shared" si="341"/>
        <v>580000</v>
      </c>
      <c r="M271" s="68"/>
      <c r="N271" s="68">
        <f t="shared" si="379"/>
        <v>48000</v>
      </c>
      <c r="O271" s="68">
        <f t="shared" si="342"/>
        <v>0</v>
      </c>
      <c r="P271" s="69">
        <f t="shared" si="343"/>
        <v>0</v>
      </c>
      <c r="Q271" s="7">
        <f t="shared" si="344"/>
        <v>0</v>
      </c>
      <c r="R271" s="7">
        <f t="shared" si="380"/>
        <v>0</v>
      </c>
      <c r="S271" s="7">
        <f t="shared" si="381"/>
        <v>0.2</v>
      </c>
      <c r="T271" s="68"/>
      <c r="U271" s="68">
        <f t="shared" si="345"/>
        <v>0</v>
      </c>
      <c r="V271" s="68">
        <f t="shared" si="298"/>
        <v>0</v>
      </c>
      <c r="W271" s="68"/>
      <c r="X271" s="68">
        <f t="shared" si="346"/>
        <v>0</v>
      </c>
      <c r="Y271" s="69">
        <f t="shared" si="347"/>
        <v>0</v>
      </c>
      <c r="Z271" s="7">
        <f t="shared" si="348"/>
        <v>0</v>
      </c>
      <c r="AA271" s="7">
        <f t="shared" si="349"/>
        <v>0</v>
      </c>
      <c r="AB271" s="68"/>
      <c r="AC271" s="71" t="str">
        <f t="shared" si="350"/>
        <v/>
      </c>
      <c r="AD271" s="68" t="str">
        <f t="shared" si="351"/>
        <v/>
      </c>
      <c r="AE271" s="68"/>
      <c r="AF271" s="72" t="str">
        <f t="shared" si="352"/>
        <v/>
      </c>
      <c r="AG271" s="59" t="str">
        <f t="shared" si="353"/>
        <v/>
      </c>
      <c r="AH271" s="73" t="str">
        <f t="shared" si="387"/>
        <v/>
      </c>
      <c r="AI271" s="61" t="str">
        <f t="shared" si="382"/>
        <v/>
      </c>
      <c r="AJ271" s="62" t="str">
        <f t="shared" si="388"/>
        <v/>
      </c>
      <c r="AK271" s="73" t="str">
        <f t="shared" si="383"/>
        <v/>
      </c>
      <c r="AL271" s="61" t="str">
        <f t="shared" si="384"/>
        <v/>
      </c>
      <c r="AM271" s="63" t="str">
        <f t="shared" si="389"/>
        <v/>
      </c>
      <c r="AN271" s="73" t="str">
        <f t="shared" si="390"/>
        <v/>
      </c>
      <c r="AO271" s="61">
        <f t="shared" si="385"/>
        <v>0</v>
      </c>
      <c r="AP271" s="62" t="str">
        <f t="shared" si="391"/>
        <v/>
      </c>
      <c r="AQ271" s="61" t="str">
        <f t="shared" si="392"/>
        <v/>
      </c>
      <c r="AR271" s="59" t="str">
        <f t="shared" si="393"/>
        <v/>
      </c>
      <c r="AS271" s="72" t="str">
        <f t="shared" si="354"/>
        <v/>
      </c>
      <c r="AT271" s="74" t="str">
        <f t="shared" si="355"/>
        <v/>
      </c>
      <c r="AU271" s="74" t="str">
        <f t="shared" si="356"/>
        <v/>
      </c>
      <c r="AV271" s="74" t="str">
        <f t="shared" si="357"/>
        <v/>
      </c>
    </row>
    <row r="272" spans="2:48" x14ac:dyDescent="0.25">
      <c r="B272" s="68">
        <f t="shared" ref="B272:D272" si="399">B271</f>
        <v>500000</v>
      </c>
      <c r="C272" s="68">
        <f t="shared" si="399"/>
        <v>40000</v>
      </c>
      <c r="D272" s="68">
        <f t="shared" si="399"/>
        <v>100000</v>
      </c>
      <c r="E272" s="68"/>
      <c r="F272" s="68">
        <f t="shared" si="337"/>
        <v>0</v>
      </c>
      <c r="G272" s="68">
        <f t="shared" si="338"/>
        <v>0</v>
      </c>
      <c r="H272" s="68" t="str">
        <f t="shared" si="339"/>
        <v/>
      </c>
      <c r="I272" s="68"/>
      <c r="J272" s="68">
        <f t="shared" si="340"/>
        <v>100000</v>
      </c>
      <c r="K272" s="69">
        <f t="shared" si="378"/>
        <v>20000</v>
      </c>
      <c r="L272" s="68">
        <f t="shared" si="341"/>
        <v>580000</v>
      </c>
      <c r="M272" s="68"/>
      <c r="N272" s="68">
        <f t="shared" si="379"/>
        <v>48000</v>
      </c>
      <c r="O272" s="68">
        <f t="shared" si="342"/>
        <v>0</v>
      </c>
      <c r="P272" s="69">
        <f t="shared" si="343"/>
        <v>0</v>
      </c>
      <c r="Q272" s="7">
        <f t="shared" si="344"/>
        <v>0</v>
      </c>
      <c r="R272" s="7">
        <f t="shared" si="380"/>
        <v>0</v>
      </c>
      <c r="S272" s="7">
        <f t="shared" si="381"/>
        <v>0.2</v>
      </c>
      <c r="T272" s="68"/>
      <c r="U272" s="68">
        <f t="shared" si="345"/>
        <v>0</v>
      </c>
      <c r="V272" s="68">
        <f t="shared" si="298"/>
        <v>0</v>
      </c>
      <c r="W272" s="68"/>
      <c r="X272" s="68">
        <f t="shared" si="346"/>
        <v>0</v>
      </c>
      <c r="Y272" s="69">
        <f t="shared" si="347"/>
        <v>0</v>
      </c>
      <c r="Z272" s="7">
        <f t="shared" si="348"/>
        <v>0</v>
      </c>
      <c r="AA272" s="7">
        <f t="shared" si="349"/>
        <v>0</v>
      </c>
      <c r="AB272" s="68"/>
      <c r="AC272" s="71" t="str">
        <f t="shared" si="350"/>
        <v/>
      </c>
      <c r="AD272" s="68" t="str">
        <f t="shared" si="351"/>
        <v/>
      </c>
      <c r="AE272" s="68"/>
      <c r="AF272" s="72" t="str">
        <f t="shared" si="352"/>
        <v/>
      </c>
      <c r="AG272" s="59" t="str">
        <f t="shared" si="353"/>
        <v/>
      </c>
      <c r="AH272" s="73" t="str">
        <f t="shared" si="387"/>
        <v/>
      </c>
      <c r="AI272" s="61" t="str">
        <f t="shared" si="382"/>
        <v/>
      </c>
      <c r="AJ272" s="62" t="str">
        <f t="shared" si="388"/>
        <v/>
      </c>
      <c r="AK272" s="73" t="str">
        <f t="shared" si="383"/>
        <v/>
      </c>
      <c r="AL272" s="61" t="str">
        <f t="shared" si="384"/>
        <v/>
      </c>
      <c r="AM272" s="63" t="str">
        <f t="shared" si="389"/>
        <v/>
      </c>
      <c r="AN272" s="73" t="str">
        <f t="shared" si="390"/>
        <v/>
      </c>
      <c r="AO272" s="61">
        <f t="shared" si="385"/>
        <v>0</v>
      </c>
      <c r="AP272" s="62" t="str">
        <f t="shared" si="391"/>
        <v/>
      </c>
      <c r="AQ272" s="61" t="str">
        <f t="shared" si="392"/>
        <v/>
      </c>
      <c r="AR272" s="59" t="str">
        <f t="shared" si="393"/>
        <v/>
      </c>
      <c r="AS272" s="72" t="str">
        <f t="shared" si="354"/>
        <v/>
      </c>
      <c r="AT272" s="74" t="str">
        <f t="shared" si="355"/>
        <v/>
      </c>
      <c r="AU272" s="74" t="str">
        <f t="shared" si="356"/>
        <v/>
      </c>
      <c r="AV272" s="74" t="str">
        <f t="shared" si="357"/>
        <v/>
      </c>
    </row>
    <row r="273" spans="2:48" x14ac:dyDescent="0.25">
      <c r="B273" s="68">
        <f t="shared" ref="B273:D273" si="400">B272</f>
        <v>500000</v>
      </c>
      <c r="C273" s="68">
        <f t="shared" si="400"/>
        <v>40000</v>
      </c>
      <c r="D273" s="68">
        <f t="shared" si="400"/>
        <v>100000</v>
      </c>
      <c r="E273" s="68"/>
      <c r="F273" s="68">
        <f t="shared" si="337"/>
        <v>0</v>
      </c>
      <c r="G273" s="68">
        <f t="shared" si="338"/>
        <v>0</v>
      </c>
      <c r="H273" s="68" t="str">
        <f t="shared" si="339"/>
        <v/>
      </c>
      <c r="I273" s="68"/>
      <c r="J273" s="68">
        <f t="shared" si="340"/>
        <v>100000</v>
      </c>
      <c r="K273" s="69">
        <f t="shared" si="378"/>
        <v>20000</v>
      </c>
      <c r="L273" s="68">
        <f t="shared" si="341"/>
        <v>580000</v>
      </c>
      <c r="M273" s="68"/>
      <c r="N273" s="68">
        <f t="shared" si="379"/>
        <v>48000</v>
      </c>
      <c r="O273" s="68">
        <f t="shared" si="342"/>
        <v>0</v>
      </c>
      <c r="P273" s="69">
        <f t="shared" si="343"/>
        <v>0</v>
      </c>
      <c r="Q273" s="7">
        <f t="shared" si="344"/>
        <v>0</v>
      </c>
      <c r="R273" s="7">
        <f t="shared" si="380"/>
        <v>0</v>
      </c>
      <c r="S273" s="7">
        <f t="shared" si="381"/>
        <v>0.2</v>
      </c>
      <c r="T273" s="68"/>
      <c r="U273" s="68">
        <f t="shared" si="345"/>
        <v>0</v>
      </c>
      <c r="V273" s="68">
        <f t="shared" ref="V273:V336" si="401">U273*$V$5</f>
        <v>0</v>
      </c>
      <c r="W273" s="68"/>
      <c r="X273" s="68">
        <f t="shared" si="346"/>
        <v>0</v>
      </c>
      <c r="Y273" s="69">
        <f t="shared" si="347"/>
        <v>0</v>
      </c>
      <c r="Z273" s="7">
        <f t="shared" si="348"/>
        <v>0</v>
      </c>
      <c r="AA273" s="7">
        <f t="shared" si="349"/>
        <v>0</v>
      </c>
      <c r="AB273" s="68"/>
      <c r="AC273" s="71" t="str">
        <f t="shared" si="350"/>
        <v/>
      </c>
      <c r="AD273" s="68" t="str">
        <f t="shared" si="351"/>
        <v/>
      </c>
      <c r="AE273" s="68"/>
      <c r="AF273" s="72" t="str">
        <f t="shared" si="352"/>
        <v/>
      </c>
      <c r="AG273" s="59" t="str">
        <f t="shared" si="353"/>
        <v/>
      </c>
      <c r="AH273" s="73" t="str">
        <f t="shared" si="387"/>
        <v/>
      </c>
      <c r="AI273" s="61" t="str">
        <f t="shared" si="382"/>
        <v/>
      </c>
      <c r="AJ273" s="62" t="str">
        <f t="shared" si="388"/>
        <v/>
      </c>
      <c r="AK273" s="73" t="str">
        <f t="shared" si="383"/>
        <v/>
      </c>
      <c r="AL273" s="61" t="str">
        <f t="shared" si="384"/>
        <v/>
      </c>
      <c r="AM273" s="63" t="str">
        <f t="shared" si="389"/>
        <v/>
      </c>
      <c r="AN273" s="73" t="str">
        <f t="shared" si="390"/>
        <v/>
      </c>
      <c r="AO273" s="61">
        <f t="shared" si="385"/>
        <v>0</v>
      </c>
      <c r="AP273" s="62" t="str">
        <f t="shared" si="391"/>
        <v/>
      </c>
      <c r="AQ273" s="61" t="str">
        <f t="shared" si="392"/>
        <v/>
      </c>
      <c r="AR273" s="59" t="str">
        <f t="shared" si="393"/>
        <v/>
      </c>
      <c r="AS273" s="72" t="str">
        <f t="shared" si="354"/>
        <v/>
      </c>
      <c r="AT273" s="74" t="str">
        <f t="shared" si="355"/>
        <v/>
      </c>
      <c r="AU273" s="74" t="str">
        <f t="shared" si="356"/>
        <v/>
      </c>
      <c r="AV273" s="74" t="str">
        <f t="shared" si="357"/>
        <v/>
      </c>
    </row>
    <row r="274" spans="2:48" x14ac:dyDescent="0.25">
      <c r="B274" s="68">
        <f t="shared" ref="B274:D274" si="402">B273</f>
        <v>500000</v>
      </c>
      <c r="C274" s="68">
        <f t="shared" si="402"/>
        <v>40000</v>
      </c>
      <c r="D274" s="68">
        <f t="shared" si="402"/>
        <v>100000</v>
      </c>
      <c r="E274" s="68"/>
      <c r="F274" s="68">
        <f t="shared" si="337"/>
        <v>0</v>
      </c>
      <c r="G274" s="68">
        <f t="shared" si="338"/>
        <v>0</v>
      </c>
      <c r="H274" s="68" t="str">
        <f t="shared" si="339"/>
        <v/>
      </c>
      <c r="I274" s="68"/>
      <c r="J274" s="68">
        <f t="shared" si="340"/>
        <v>100000</v>
      </c>
      <c r="K274" s="69">
        <f t="shared" si="378"/>
        <v>20000</v>
      </c>
      <c r="L274" s="68">
        <f t="shared" si="341"/>
        <v>580000</v>
      </c>
      <c r="M274" s="68"/>
      <c r="N274" s="68">
        <f t="shared" si="379"/>
        <v>48000</v>
      </c>
      <c r="O274" s="68">
        <f t="shared" si="342"/>
        <v>0</v>
      </c>
      <c r="P274" s="69">
        <f t="shared" si="343"/>
        <v>0</v>
      </c>
      <c r="Q274" s="7">
        <f t="shared" si="344"/>
        <v>0</v>
      </c>
      <c r="R274" s="7">
        <f t="shared" si="380"/>
        <v>0</v>
      </c>
      <c r="S274" s="7">
        <f t="shared" si="381"/>
        <v>0.2</v>
      </c>
      <c r="T274" s="68"/>
      <c r="U274" s="68">
        <f t="shared" si="345"/>
        <v>0</v>
      </c>
      <c r="V274" s="68">
        <f t="shared" si="401"/>
        <v>0</v>
      </c>
      <c r="W274" s="68"/>
      <c r="X274" s="68">
        <f t="shared" si="346"/>
        <v>0</v>
      </c>
      <c r="Y274" s="69">
        <f t="shared" si="347"/>
        <v>0</v>
      </c>
      <c r="Z274" s="7">
        <f t="shared" si="348"/>
        <v>0</v>
      </c>
      <c r="AA274" s="7">
        <f t="shared" si="349"/>
        <v>0</v>
      </c>
      <c r="AB274" s="68"/>
      <c r="AC274" s="71" t="str">
        <f t="shared" si="350"/>
        <v/>
      </c>
      <c r="AD274" s="68" t="str">
        <f t="shared" si="351"/>
        <v/>
      </c>
      <c r="AE274" s="68"/>
      <c r="AF274" s="72" t="str">
        <f t="shared" si="352"/>
        <v/>
      </c>
      <c r="AG274" s="59" t="str">
        <f t="shared" si="353"/>
        <v/>
      </c>
      <c r="AH274" s="73" t="str">
        <f t="shared" si="387"/>
        <v/>
      </c>
      <c r="AI274" s="61" t="str">
        <f t="shared" si="382"/>
        <v/>
      </c>
      <c r="AJ274" s="62" t="str">
        <f t="shared" si="388"/>
        <v/>
      </c>
      <c r="AK274" s="73" t="str">
        <f t="shared" si="383"/>
        <v/>
      </c>
      <c r="AL274" s="61" t="str">
        <f t="shared" si="384"/>
        <v/>
      </c>
      <c r="AM274" s="63" t="str">
        <f t="shared" si="389"/>
        <v/>
      </c>
      <c r="AN274" s="73" t="str">
        <f t="shared" si="390"/>
        <v/>
      </c>
      <c r="AO274" s="61">
        <f t="shared" si="385"/>
        <v>0</v>
      </c>
      <c r="AP274" s="62" t="str">
        <f t="shared" si="391"/>
        <v/>
      </c>
      <c r="AQ274" s="61" t="str">
        <f t="shared" si="392"/>
        <v/>
      </c>
      <c r="AR274" s="59" t="str">
        <f t="shared" si="393"/>
        <v/>
      </c>
      <c r="AS274" s="72" t="str">
        <f t="shared" si="354"/>
        <v/>
      </c>
      <c r="AT274" s="74" t="str">
        <f t="shared" si="355"/>
        <v/>
      </c>
      <c r="AU274" s="74" t="str">
        <f t="shared" si="356"/>
        <v/>
      </c>
      <c r="AV274" s="74" t="str">
        <f t="shared" si="357"/>
        <v/>
      </c>
    </row>
    <row r="275" spans="2:48" x14ac:dyDescent="0.25">
      <c r="B275" s="68">
        <f t="shared" ref="B275:D275" si="403">B274</f>
        <v>500000</v>
      </c>
      <c r="C275" s="68">
        <f t="shared" si="403"/>
        <v>40000</v>
      </c>
      <c r="D275" s="68">
        <f t="shared" si="403"/>
        <v>100000</v>
      </c>
      <c r="E275" s="68"/>
      <c r="F275" s="68">
        <f t="shared" si="337"/>
        <v>0</v>
      </c>
      <c r="G275" s="68">
        <f t="shared" si="338"/>
        <v>0</v>
      </c>
      <c r="H275" s="68" t="str">
        <f t="shared" si="339"/>
        <v/>
      </c>
      <c r="I275" s="68"/>
      <c r="J275" s="68">
        <f t="shared" si="340"/>
        <v>100000</v>
      </c>
      <c r="K275" s="69">
        <f t="shared" si="378"/>
        <v>20000</v>
      </c>
      <c r="L275" s="68">
        <f t="shared" si="341"/>
        <v>580000</v>
      </c>
      <c r="M275" s="68"/>
      <c r="N275" s="68">
        <f t="shared" si="379"/>
        <v>48000</v>
      </c>
      <c r="O275" s="68">
        <f t="shared" si="342"/>
        <v>0</v>
      </c>
      <c r="P275" s="69">
        <f t="shared" si="343"/>
        <v>0</v>
      </c>
      <c r="Q275" s="7">
        <f t="shared" si="344"/>
        <v>0</v>
      </c>
      <c r="R275" s="7">
        <f t="shared" si="380"/>
        <v>0</v>
      </c>
      <c r="S275" s="7">
        <f t="shared" si="381"/>
        <v>0.2</v>
      </c>
      <c r="T275" s="68"/>
      <c r="U275" s="68">
        <f t="shared" si="345"/>
        <v>0</v>
      </c>
      <c r="V275" s="68">
        <f t="shared" si="401"/>
        <v>0</v>
      </c>
      <c r="W275" s="68"/>
      <c r="X275" s="68">
        <f t="shared" si="346"/>
        <v>0</v>
      </c>
      <c r="Y275" s="69">
        <f t="shared" si="347"/>
        <v>0</v>
      </c>
      <c r="Z275" s="7">
        <f t="shared" si="348"/>
        <v>0</v>
      </c>
      <c r="AA275" s="7">
        <f t="shared" si="349"/>
        <v>0</v>
      </c>
      <c r="AB275" s="68"/>
      <c r="AC275" s="71" t="str">
        <f t="shared" si="350"/>
        <v/>
      </c>
      <c r="AD275" s="68" t="str">
        <f t="shared" si="351"/>
        <v/>
      </c>
      <c r="AE275" s="68"/>
      <c r="AF275" s="72" t="str">
        <f t="shared" si="352"/>
        <v/>
      </c>
      <c r="AG275" s="59" t="str">
        <f t="shared" si="353"/>
        <v/>
      </c>
      <c r="AH275" s="73" t="str">
        <f t="shared" si="387"/>
        <v/>
      </c>
      <c r="AI275" s="61" t="str">
        <f t="shared" si="382"/>
        <v/>
      </c>
      <c r="AJ275" s="62" t="str">
        <f t="shared" si="388"/>
        <v/>
      </c>
      <c r="AK275" s="73" t="str">
        <f t="shared" si="383"/>
        <v/>
      </c>
      <c r="AL275" s="61" t="str">
        <f t="shared" si="384"/>
        <v/>
      </c>
      <c r="AM275" s="63" t="str">
        <f t="shared" si="389"/>
        <v/>
      </c>
      <c r="AN275" s="73" t="str">
        <f t="shared" si="390"/>
        <v/>
      </c>
      <c r="AO275" s="61">
        <f t="shared" si="385"/>
        <v>0</v>
      </c>
      <c r="AP275" s="62" t="str">
        <f t="shared" si="391"/>
        <v/>
      </c>
      <c r="AQ275" s="61" t="str">
        <f t="shared" si="392"/>
        <v/>
      </c>
      <c r="AR275" s="59" t="str">
        <f t="shared" si="393"/>
        <v/>
      </c>
      <c r="AS275" s="72" t="str">
        <f t="shared" si="354"/>
        <v/>
      </c>
      <c r="AT275" s="74" t="str">
        <f t="shared" si="355"/>
        <v/>
      </c>
      <c r="AU275" s="74" t="str">
        <f t="shared" si="356"/>
        <v/>
      </c>
      <c r="AV275" s="74" t="str">
        <f t="shared" si="357"/>
        <v/>
      </c>
    </row>
    <row r="276" spans="2:48" x14ac:dyDescent="0.25">
      <c r="B276" s="68">
        <f t="shared" ref="B276:D276" si="404">B275</f>
        <v>500000</v>
      </c>
      <c r="C276" s="68">
        <f t="shared" si="404"/>
        <v>40000</v>
      </c>
      <c r="D276" s="68">
        <f t="shared" si="404"/>
        <v>100000</v>
      </c>
      <c r="E276" s="68"/>
      <c r="F276" s="68">
        <f t="shared" si="337"/>
        <v>0</v>
      </c>
      <c r="G276" s="68">
        <f t="shared" si="338"/>
        <v>0</v>
      </c>
      <c r="H276" s="68" t="str">
        <f t="shared" si="339"/>
        <v/>
      </c>
      <c r="I276" s="68"/>
      <c r="J276" s="68">
        <f t="shared" si="340"/>
        <v>100000</v>
      </c>
      <c r="K276" s="69">
        <f t="shared" si="378"/>
        <v>20000</v>
      </c>
      <c r="L276" s="68">
        <f t="shared" si="341"/>
        <v>580000</v>
      </c>
      <c r="M276" s="68"/>
      <c r="N276" s="68">
        <f t="shared" si="379"/>
        <v>48000</v>
      </c>
      <c r="O276" s="68">
        <f t="shared" si="342"/>
        <v>0</v>
      </c>
      <c r="P276" s="69">
        <f t="shared" si="343"/>
        <v>0</v>
      </c>
      <c r="Q276" s="7">
        <f t="shared" si="344"/>
        <v>0</v>
      </c>
      <c r="R276" s="7">
        <f t="shared" si="380"/>
        <v>0</v>
      </c>
      <c r="S276" s="7">
        <f t="shared" si="381"/>
        <v>0.2</v>
      </c>
      <c r="T276" s="68"/>
      <c r="U276" s="68">
        <f t="shared" si="345"/>
        <v>0</v>
      </c>
      <c r="V276" s="68">
        <f t="shared" si="401"/>
        <v>0</v>
      </c>
      <c r="W276" s="68"/>
      <c r="X276" s="68">
        <f t="shared" si="346"/>
        <v>0</v>
      </c>
      <c r="Y276" s="69">
        <f t="shared" si="347"/>
        <v>0</v>
      </c>
      <c r="Z276" s="7">
        <f t="shared" si="348"/>
        <v>0</v>
      </c>
      <c r="AA276" s="7">
        <f t="shared" si="349"/>
        <v>0</v>
      </c>
      <c r="AB276" s="68"/>
      <c r="AC276" s="71" t="str">
        <f t="shared" si="350"/>
        <v/>
      </c>
      <c r="AD276" s="68" t="str">
        <f t="shared" si="351"/>
        <v/>
      </c>
      <c r="AE276" s="68"/>
      <c r="AF276" s="72" t="str">
        <f t="shared" si="352"/>
        <v/>
      </c>
      <c r="AG276" s="59" t="str">
        <f t="shared" si="353"/>
        <v/>
      </c>
      <c r="AH276" s="73" t="str">
        <f t="shared" si="387"/>
        <v/>
      </c>
      <c r="AI276" s="61" t="str">
        <f t="shared" si="382"/>
        <v/>
      </c>
      <c r="AJ276" s="62" t="str">
        <f t="shared" si="388"/>
        <v/>
      </c>
      <c r="AK276" s="73" t="str">
        <f t="shared" si="383"/>
        <v/>
      </c>
      <c r="AL276" s="61" t="str">
        <f t="shared" si="384"/>
        <v/>
      </c>
      <c r="AM276" s="63" t="str">
        <f t="shared" si="389"/>
        <v/>
      </c>
      <c r="AN276" s="73" t="str">
        <f t="shared" si="390"/>
        <v/>
      </c>
      <c r="AO276" s="61">
        <f t="shared" si="385"/>
        <v>0</v>
      </c>
      <c r="AP276" s="62" t="str">
        <f t="shared" si="391"/>
        <v/>
      </c>
      <c r="AQ276" s="61" t="str">
        <f t="shared" si="392"/>
        <v/>
      </c>
      <c r="AR276" s="59" t="str">
        <f t="shared" si="393"/>
        <v/>
      </c>
      <c r="AS276" s="72" t="str">
        <f t="shared" si="354"/>
        <v/>
      </c>
      <c r="AT276" s="74" t="str">
        <f t="shared" si="355"/>
        <v/>
      </c>
      <c r="AU276" s="74" t="str">
        <f t="shared" si="356"/>
        <v/>
      </c>
      <c r="AV276" s="74" t="str">
        <f t="shared" si="357"/>
        <v/>
      </c>
    </row>
    <row r="277" spans="2:48" x14ac:dyDescent="0.25">
      <c r="B277" s="68">
        <f t="shared" ref="B277:D277" si="405">B276</f>
        <v>500000</v>
      </c>
      <c r="C277" s="68">
        <f t="shared" si="405"/>
        <v>40000</v>
      </c>
      <c r="D277" s="68">
        <f t="shared" si="405"/>
        <v>100000</v>
      </c>
      <c r="E277" s="68"/>
      <c r="F277" s="68">
        <f t="shared" si="337"/>
        <v>0</v>
      </c>
      <c r="G277" s="68">
        <f t="shared" si="338"/>
        <v>0</v>
      </c>
      <c r="H277" s="68" t="str">
        <f t="shared" si="339"/>
        <v/>
      </c>
      <c r="I277" s="68"/>
      <c r="J277" s="68">
        <f t="shared" si="340"/>
        <v>100000</v>
      </c>
      <c r="K277" s="69">
        <f t="shared" si="378"/>
        <v>20000</v>
      </c>
      <c r="L277" s="68">
        <f t="shared" si="341"/>
        <v>580000</v>
      </c>
      <c r="M277" s="68"/>
      <c r="N277" s="68">
        <f t="shared" si="379"/>
        <v>48000</v>
      </c>
      <c r="O277" s="68">
        <f t="shared" si="342"/>
        <v>0</v>
      </c>
      <c r="P277" s="69">
        <f t="shared" si="343"/>
        <v>0</v>
      </c>
      <c r="Q277" s="7">
        <f t="shared" si="344"/>
        <v>0</v>
      </c>
      <c r="R277" s="7">
        <f t="shared" si="380"/>
        <v>0</v>
      </c>
      <c r="S277" s="7">
        <f t="shared" si="381"/>
        <v>0.2</v>
      </c>
      <c r="T277" s="68"/>
      <c r="U277" s="68">
        <f t="shared" si="345"/>
        <v>0</v>
      </c>
      <c r="V277" s="68">
        <f t="shared" si="401"/>
        <v>0</v>
      </c>
      <c r="W277" s="68"/>
      <c r="X277" s="68">
        <f t="shared" si="346"/>
        <v>0</v>
      </c>
      <c r="Y277" s="69">
        <f t="shared" si="347"/>
        <v>0</v>
      </c>
      <c r="Z277" s="7">
        <f t="shared" si="348"/>
        <v>0</v>
      </c>
      <c r="AA277" s="7">
        <f t="shared" si="349"/>
        <v>0</v>
      </c>
      <c r="AB277" s="68"/>
      <c r="AC277" s="71" t="str">
        <f t="shared" si="350"/>
        <v/>
      </c>
      <c r="AD277" s="68" t="str">
        <f t="shared" si="351"/>
        <v/>
      </c>
      <c r="AE277" s="68"/>
      <c r="AF277" s="72" t="str">
        <f t="shared" si="352"/>
        <v/>
      </c>
      <c r="AG277" s="59" t="str">
        <f t="shared" si="353"/>
        <v/>
      </c>
      <c r="AH277" s="73" t="str">
        <f t="shared" si="387"/>
        <v/>
      </c>
      <c r="AI277" s="61" t="str">
        <f t="shared" si="382"/>
        <v/>
      </c>
      <c r="AJ277" s="62" t="str">
        <f t="shared" si="388"/>
        <v/>
      </c>
      <c r="AK277" s="73" t="str">
        <f t="shared" si="383"/>
        <v/>
      </c>
      <c r="AL277" s="61" t="str">
        <f t="shared" si="384"/>
        <v/>
      </c>
      <c r="AM277" s="63" t="str">
        <f t="shared" si="389"/>
        <v/>
      </c>
      <c r="AN277" s="73" t="str">
        <f t="shared" si="390"/>
        <v/>
      </c>
      <c r="AO277" s="61">
        <f t="shared" si="385"/>
        <v>0</v>
      </c>
      <c r="AP277" s="62" t="str">
        <f t="shared" si="391"/>
        <v/>
      </c>
      <c r="AQ277" s="61" t="str">
        <f t="shared" si="392"/>
        <v/>
      </c>
      <c r="AR277" s="59" t="str">
        <f t="shared" si="393"/>
        <v/>
      </c>
      <c r="AS277" s="72" t="str">
        <f t="shared" si="354"/>
        <v/>
      </c>
      <c r="AT277" s="74" t="str">
        <f t="shared" si="355"/>
        <v/>
      </c>
      <c r="AU277" s="74" t="str">
        <f t="shared" si="356"/>
        <v/>
      </c>
      <c r="AV277" s="74" t="str">
        <f t="shared" si="357"/>
        <v/>
      </c>
    </row>
    <row r="278" spans="2:48" x14ac:dyDescent="0.25">
      <c r="B278" s="68">
        <f t="shared" ref="B278:D278" si="406">B277</f>
        <v>500000</v>
      </c>
      <c r="C278" s="68">
        <f t="shared" si="406"/>
        <v>40000</v>
      </c>
      <c r="D278" s="68">
        <f t="shared" si="406"/>
        <v>100000</v>
      </c>
      <c r="E278" s="68"/>
      <c r="F278" s="68">
        <f t="shared" si="337"/>
        <v>0</v>
      </c>
      <c r="G278" s="68">
        <f t="shared" si="338"/>
        <v>0</v>
      </c>
      <c r="H278" s="68" t="str">
        <f t="shared" si="339"/>
        <v/>
      </c>
      <c r="I278" s="68"/>
      <c r="J278" s="68">
        <f t="shared" si="340"/>
        <v>100000</v>
      </c>
      <c r="K278" s="69">
        <f t="shared" si="378"/>
        <v>20000</v>
      </c>
      <c r="L278" s="68">
        <f t="shared" si="341"/>
        <v>580000</v>
      </c>
      <c r="M278" s="68"/>
      <c r="N278" s="68">
        <f t="shared" si="379"/>
        <v>48000</v>
      </c>
      <c r="O278" s="68">
        <f t="shared" si="342"/>
        <v>0</v>
      </c>
      <c r="P278" s="69">
        <f t="shared" si="343"/>
        <v>0</v>
      </c>
      <c r="Q278" s="7">
        <f t="shared" si="344"/>
        <v>0</v>
      </c>
      <c r="R278" s="7">
        <f t="shared" si="380"/>
        <v>0</v>
      </c>
      <c r="S278" s="7">
        <f t="shared" si="381"/>
        <v>0.2</v>
      </c>
      <c r="T278" s="68"/>
      <c r="U278" s="68">
        <f t="shared" si="345"/>
        <v>0</v>
      </c>
      <c r="V278" s="68">
        <f t="shared" si="401"/>
        <v>0</v>
      </c>
      <c r="W278" s="68"/>
      <c r="X278" s="68">
        <f t="shared" si="346"/>
        <v>0</v>
      </c>
      <c r="Y278" s="69">
        <f t="shared" si="347"/>
        <v>0</v>
      </c>
      <c r="Z278" s="7">
        <f t="shared" si="348"/>
        <v>0</v>
      </c>
      <c r="AA278" s="7">
        <f t="shared" si="349"/>
        <v>0</v>
      </c>
      <c r="AB278" s="68"/>
      <c r="AC278" s="71" t="str">
        <f t="shared" si="350"/>
        <v/>
      </c>
      <c r="AD278" s="68" t="str">
        <f t="shared" si="351"/>
        <v/>
      </c>
      <c r="AE278" s="68"/>
      <c r="AF278" s="72" t="str">
        <f t="shared" si="352"/>
        <v/>
      </c>
      <c r="AG278" s="59" t="str">
        <f t="shared" si="353"/>
        <v/>
      </c>
      <c r="AH278" s="73" t="str">
        <f t="shared" si="387"/>
        <v/>
      </c>
      <c r="AI278" s="61" t="str">
        <f t="shared" si="382"/>
        <v/>
      </c>
      <c r="AJ278" s="62" t="str">
        <f t="shared" si="388"/>
        <v/>
      </c>
      <c r="AK278" s="73" t="str">
        <f t="shared" si="383"/>
        <v/>
      </c>
      <c r="AL278" s="61" t="str">
        <f t="shared" si="384"/>
        <v/>
      </c>
      <c r="AM278" s="63" t="str">
        <f t="shared" si="389"/>
        <v/>
      </c>
      <c r="AN278" s="73" t="str">
        <f t="shared" si="390"/>
        <v/>
      </c>
      <c r="AO278" s="61">
        <f t="shared" si="385"/>
        <v>0</v>
      </c>
      <c r="AP278" s="62" t="str">
        <f t="shared" si="391"/>
        <v/>
      </c>
      <c r="AQ278" s="61" t="str">
        <f t="shared" si="392"/>
        <v/>
      </c>
      <c r="AR278" s="59" t="str">
        <f t="shared" si="393"/>
        <v/>
      </c>
      <c r="AS278" s="72" t="str">
        <f t="shared" si="354"/>
        <v/>
      </c>
      <c r="AT278" s="74" t="str">
        <f t="shared" si="355"/>
        <v/>
      </c>
      <c r="AU278" s="74" t="str">
        <f t="shared" si="356"/>
        <v/>
      </c>
      <c r="AV278" s="74" t="str">
        <f t="shared" si="357"/>
        <v/>
      </c>
    </row>
    <row r="279" spans="2:48" x14ac:dyDescent="0.25">
      <c r="B279" s="68">
        <f t="shared" ref="B279:D279" si="407">B278</f>
        <v>500000</v>
      </c>
      <c r="C279" s="68">
        <f t="shared" si="407"/>
        <v>40000</v>
      </c>
      <c r="D279" s="68">
        <f t="shared" si="407"/>
        <v>100000</v>
      </c>
      <c r="E279" s="68"/>
      <c r="F279" s="68">
        <f t="shared" si="337"/>
        <v>0</v>
      </c>
      <c r="G279" s="68">
        <f t="shared" si="338"/>
        <v>0</v>
      </c>
      <c r="H279" s="68" t="str">
        <f t="shared" si="339"/>
        <v/>
      </c>
      <c r="I279" s="68"/>
      <c r="J279" s="68">
        <f t="shared" si="340"/>
        <v>100000</v>
      </c>
      <c r="K279" s="69">
        <f t="shared" si="378"/>
        <v>20000</v>
      </c>
      <c r="L279" s="68">
        <f t="shared" si="341"/>
        <v>580000</v>
      </c>
      <c r="M279" s="68"/>
      <c r="N279" s="68">
        <f t="shared" si="379"/>
        <v>48000</v>
      </c>
      <c r="O279" s="68">
        <f t="shared" si="342"/>
        <v>0</v>
      </c>
      <c r="P279" s="69">
        <f t="shared" si="343"/>
        <v>0</v>
      </c>
      <c r="Q279" s="7">
        <f t="shared" si="344"/>
        <v>0</v>
      </c>
      <c r="R279" s="7">
        <f t="shared" si="380"/>
        <v>0</v>
      </c>
      <c r="S279" s="7">
        <f t="shared" si="381"/>
        <v>0.2</v>
      </c>
      <c r="T279" s="68"/>
      <c r="U279" s="68">
        <f t="shared" si="345"/>
        <v>0</v>
      </c>
      <c r="V279" s="68">
        <f t="shared" si="401"/>
        <v>0</v>
      </c>
      <c r="W279" s="68"/>
      <c r="X279" s="68">
        <f t="shared" si="346"/>
        <v>0</v>
      </c>
      <c r="Y279" s="69">
        <f t="shared" si="347"/>
        <v>0</v>
      </c>
      <c r="Z279" s="7">
        <f t="shared" si="348"/>
        <v>0</v>
      </c>
      <c r="AA279" s="7">
        <f t="shared" si="349"/>
        <v>0</v>
      </c>
      <c r="AB279" s="68"/>
      <c r="AC279" s="71" t="str">
        <f t="shared" si="350"/>
        <v/>
      </c>
      <c r="AD279" s="68" t="str">
        <f t="shared" si="351"/>
        <v/>
      </c>
      <c r="AE279" s="68"/>
      <c r="AF279" s="72" t="str">
        <f t="shared" si="352"/>
        <v/>
      </c>
      <c r="AG279" s="59" t="str">
        <f t="shared" si="353"/>
        <v/>
      </c>
      <c r="AH279" s="73" t="str">
        <f t="shared" si="387"/>
        <v/>
      </c>
      <c r="AI279" s="61" t="str">
        <f t="shared" si="382"/>
        <v/>
      </c>
      <c r="AJ279" s="62" t="str">
        <f t="shared" si="388"/>
        <v/>
      </c>
      <c r="AK279" s="73" t="str">
        <f t="shared" si="383"/>
        <v/>
      </c>
      <c r="AL279" s="61" t="str">
        <f t="shared" si="384"/>
        <v/>
      </c>
      <c r="AM279" s="63" t="str">
        <f t="shared" si="389"/>
        <v/>
      </c>
      <c r="AN279" s="73" t="str">
        <f t="shared" si="390"/>
        <v/>
      </c>
      <c r="AO279" s="61">
        <f t="shared" si="385"/>
        <v>0</v>
      </c>
      <c r="AP279" s="62" t="str">
        <f t="shared" si="391"/>
        <v/>
      </c>
      <c r="AQ279" s="61" t="str">
        <f t="shared" si="392"/>
        <v/>
      </c>
      <c r="AR279" s="59" t="str">
        <f t="shared" si="393"/>
        <v/>
      </c>
      <c r="AS279" s="72" t="str">
        <f t="shared" si="354"/>
        <v/>
      </c>
      <c r="AT279" s="74" t="str">
        <f t="shared" si="355"/>
        <v/>
      </c>
      <c r="AU279" s="74" t="str">
        <f t="shared" si="356"/>
        <v/>
      </c>
      <c r="AV279" s="74" t="str">
        <f t="shared" si="357"/>
        <v/>
      </c>
    </row>
    <row r="280" spans="2:48" x14ac:dyDescent="0.25">
      <c r="B280" s="68">
        <f t="shared" ref="B280:D280" si="408">B279</f>
        <v>500000</v>
      </c>
      <c r="C280" s="68">
        <f t="shared" si="408"/>
        <v>40000</v>
      </c>
      <c r="D280" s="68">
        <f t="shared" si="408"/>
        <v>100000</v>
      </c>
      <c r="E280" s="68"/>
      <c r="F280" s="68">
        <f t="shared" si="337"/>
        <v>0</v>
      </c>
      <c r="G280" s="68">
        <f t="shared" si="338"/>
        <v>0</v>
      </c>
      <c r="H280" s="68" t="str">
        <f t="shared" si="339"/>
        <v/>
      </c>
      <c r="I280" s="68"/>
      <c r="J280" s="68">
        <f t="shared" si="340"/>
        <v>100000</v>
      </c>
      <c r="K280" s="69">
        <f t="shared" si="378"/>
        <v>20000</v>
      </c>
      <c r="L280" s="68">
        <f t="shared" si="341"/>
        <v>580000</v>
      </c>
      <c r="M280" s="68"/>
      <c r="N280" s="68">
        <f t="shared" si="379"/>
        <v>48000</v>
      </c>
      <c r="O280" s="68">
        <f t="shared" si="342"/>
        <v>0</v>
      </c>
      <c r="P280" s="69">
        <f t="shared" si="343"/>
        <v>0</v>
      </c>
      <c r="Q280" s="7">
        <f t="shared" si="344"/>
        <v>0</v>
      </c>
      <c r="R280" s="7">
        <f t="shared" si="380"/>
        <v>0</v>
      </c>
      <c r="S280" s="7">
        <f t="shared" si="381"/>
        <v>0.2</v>
      </c>
      <c r="T280" s="68"/>
      <c r="U280" s="68">
        <f t="shared" si="345"/>
        <v>0</v>
      </c>
      <c r="V280" s="68">
        <f t="shared" si="401"/>
        <v>0</v>
      </c>
      <c r="W280" s="68"/>
      <c r="X280" s="68">
        <f t="shared" si="346"/>
        <v>0</v>
      </c>
      <c r="Y280" s="69">
        <f t="shared" si="347"/>
        <v>0</v>
      </c>
      <c r="Z280" s="7">
        <f t="shared" si="348"/>
        <v>0</v>
      </c>
      <c r="AA280" s="7">
        <f t="shared" si="349"/>
        <v>0</v>
      </c>
      <c r="AB280" s="68"/>
      <c r="AC280" s="71" t="str">
        <f t="shared" si="350"/>
        <v/>
      </c>
      <c r="AD280" s="68" t="str">
        <f t="shared" si="351"/>
        <v/>
      </c>
      <c r="AE280" s="68"/>
      <c r="AF280" s="72" t="str">
        <f t="shared" si="352"/>
        <v/>
      </c>
      <c r="AG280" s="59" t="str">
        <f t="shared" si="353"/>
        <v/>
      </c>
      <c r="AH280" s="73" t="str">
        <f t="shared" si="387"/>
        <v/>
      </c>
      <c r="AI280" s="61" t="str">
        <f t="shared" si="382"/>
        <v/>
      </c>
      <c r="AJ280" s="62" t="str">
        <f t="shared" si="388"/>
        <v/>
      </c>
      <c r="AK280" s="73" t="str">
        <f t="shared" si="383"/>
        <v/>
      </c>
      <c r="AL280" s="61" t="str">
        <f t="shared" si="384"/>
        <v/>
      </c>
      <c r="AM280" s="63" t="str">
        <f t="shared" si="389"/>
        <v/>
      </c>
      <c r="AN280" s="73" t="str">
        <f t="shared" si="390"/>
        <v/>
      </c>
      <c r="AO280" s="61">
        <f t="shared" si="385"/>
        <v>0</v>
      </c>
      <c r="AP280" s="62" t="str">
        <f t="shared" si="391"/>
        <v/>
      </c>
      <c r="AQ280" s="61" t="str">
        <f t="shared" si="392"/>
        <v/>
      </c>
      <c r="AR280" s="59" t="str">
        <f t="shared" si="393"/>
        <v/>
      </c>
      <c r="AS280" s="72" t="str">
        <f t="shared" si="354"/>
        <v/>
      </c>
      <c r="AT280" s="74" t="str">
        <f t="shared" si="355"/>
        <v/>
      </c>
      <c r="AU280" s="74" t="str">
        <f t="shared" si="356"/>
        <v/>
      </c>
      <c r="AV280" s="74" t="str">
        <f t="shared" si="357"/>
        <v/>
      </c>
    </row>
    <row r="281" spans="2:48" x14ac:dyDescent="0.25">
      <c r="B281" s="68">
        <f t="shared" ref="B281:D281" si="409">B280</f>
        <v>500000</v>
      </c>
      <c r="C281" s="68">
        <f t="shared" si="409"/>
        <v>40000</v>
      </c>
      <c r="D281" s="68">
        <f t="shared" si="409"/>
        <v>100000</v>
      </c>
      <c r="E281" s="68"/>
      <c r="F281" s="68">
        <f t="shared" si="337"/>
        <v>0</v>
      </c>
      <c r="G281" s="68">
        <f t="shared" si="338"/>
        <v>0</v>
      </c>
      <c r="H281" s="68" t="str">
        <f t="shared" si="339"/>
        <v/>
      </c>
      <c r="I281" s="68"/>
      <c r="J281" s="68">
        <f t="shared" si="340"/>
        <v>100000</v>
      </c>
      <c r="K281" s="69">
        <f t="shared" si="378"/>
        <v>20000</v>
      </c>
      <c r="L281" s="68">
        <f t="shared" si="341"/>
        <v>580000</v>
      </c>
      <c r="M281" s="68"/>
      <c r="N281" s="68">
        <f t="shared" si="379"/>
        <v>48000</v>
      </c>
      <c r="O281" s="68">
        <f t="shared" si="342"/>
        <v>0</v>
      </c>
      <c r="P281" s="69">
        <f t="shared" si="343"/>
        <v>0</v>
      </c>
      <c r="Q281" s="7">
        <f t="shared" si="344"/>
        <v>0</v>
      </c>
      <c r="R281" s="7">
        <f t="shared" si="380"/>
        <v>0</v>
      </c>
      <c r="S281" s="7">
        <f t="shared" si="381"/>
        <v>0.2</v>
      </c>
      <c r="T281" s="68"/>
      <c r="U281" s="68">
        <f t="shared" si="345"/>
        <v>0</v>
      </c>
      <c r="V281" s="68">
        <f t="shared" si="401"/>
        <v>0</v>
      </c>
      <c r="W281" s="68"/>
      <c r="X281" s="68">
        <f t="shared" si="346"/>
        <v>0</v>
      </c>
      <c r="Y281" s="69">
        <f t="shared" si="347"/>
        <v>0</v>
      </c>
      <c r="Z281" s="7">
        <f t="shared" si="348"/>
        <v>0</v>
      </c>
      <c r="AA281" s="7">
        <f t="shared" si="349"/>
        <v>0</v>
      </c>
      <c r="AB281" s="68"/>
      <c r="AC281" s="71" t="str">
        <f t="shared" si="350"/>
        <v/>
      </c>
      <c r="AD281" s="68" t="str">
        <f t="shared" si="351"/>
        <v/>
      </c>
      <c r="AE281" s="68"/>
      <c r="AF281" s="72" t="str">
        <f t="shared" si="352"/>
        <v/>
      </c>
      <c r="AG281" s="59" t="str">
        <f t="shared" si="353"/>
        <v/>
      </c>
      <c r="AH281" s="73" t="str">
        <f t="shared" si="387"/>
        <v/>
      </c>
      <c r="AI281" s="61" t="str">
        <f t="shared" si="382"/>
        <v/>
      </c>
      <c r="AJ281" s="62" t="str">
        <f t="shared" si="388"/>
        <v/>
      </c>
      <c r="AK281" s="73" t="str">
        <f t="shared" si="383"/>
        <v/>
      </c>
      <c r="AL281" s="61" t="str">
        <f t="shared" si="384"/>
        <v/>
      </c>
      <c r="AM281" s="63" t="str">
        <f t="shared" si="389"/>
        <v/>
      </c>
      <c r="AN281" s="73" t="str">
        <f t="shared" si="390"/>
        <v/>
      </c>
      <c r="AO281" s="61">
        <f t="shared" si="385"/>
        <v>0</v>
      </c>
      <c r="AP281" s="62" t="str">
        <f t="shared" si="391"/>
        <v/>
      </c>
      <c r="AQ281" s="61" t="str">
        <f t="shared" si="392"/>
        <v/>
      </c>
      <c r="AR281" s="59" t="str">
        <f t="shared" si="393"/>
        <v/>
      </c>
      <c r="AS281" s="72" t="str">
        <f t="shared" si="354"/>
        <v/>
      </c>
      <c r="AT281" s="74" t="str">
        <f t="shared" si="355"/>
        <v/>
      </c>
      <c r="AU281" s="74" t="str">
        <f t="shared" si="356"/>
        <v/>
      </c>
      <c r="AV281" s="74" t="str">
        <f t="shared" si="357"/>
        <v/>
      </c>
    </row>
    <row r="282" spans="2:48" x14ac:dyDescent="0.25">
      <c r="B282" s="68">
        <f t="shared" ref="B282:D282" si="410">B281</f>
        <v>500000</v>
      </c>
      <c r="C282" s="68">
        <f t="shared" si="410"/>
        <v>40000</v>
      </c>
      <c r="D282" s="68">
        <f t="shared" si="410"/>
        <v>100000</v>
      </c>
      <c r="E282" s="68"/>
      <c r="F282" s="68">
        <f t="shared" si="337"/>
        <v>0</v>
      </c>
      <c r="G282" s="68">
        <f t="shared" si="338"/>
        <v>0</v>
      </c>
      <c r="H282" s="68" t="str">
        <f t="shared" si="339"/>
        <v/>
      </c>
      <c r="I282" s="68"/>
      <c r="J282" s="68">
        <f t="shared" si="340"/>
        <v>100000</v>
      </c>
      <c r="K282" s="69">
        <f t="shared" si="378"/>
        <v>20000</v>
      </c>
      <c r="L282" s="68">
        <f t="shared" si="341"/>
        <v>580000</v>
      </c>
      <c r="M282" s="68"/>
      <c r="N282" s="68">
        <f t="shared" si="379"/>
        <v>48000</v>
      </c>
      <c r="O282" s="68">
        <f t="shared" si="342"/>
        <v>0</v>
      </c>
      <c r="P282" s="69">
        <f t="shared" si="343"/>
        <v>0</v>
      </c>
      <c r="Q282" s="7">
        <f t="shared" si="344"/>
        <v>0</v>
      </c>
      <c r="R282" s="7">
        <f t="shared" si="380"/>
        <v>0</v>
      </c>
      <c r="S282" s="7">
        <f t="shared" si="381"/>
        <v>0.2</v>
      </c>
      <c r="T282" s="68"/>
      <c r="U282" s="68">
        <f t="shared" si="345"/>
        <v>0</v>
      </c>
      <c r="V282" s="68">
        <f t="shared" si="401"/>
        <v>0</v>
      </c>
      <c r="W282" s="68"/>
      <c r="X282" s="68">
        <f t="shared" si="346"/>
        <v>0</v>
      </c>
      <c r="Y282" s="69">
        <f t="shared" si="347"/>
        <v>0</v>
      </c>
      <c r="Z282" s="7">
        <f t="shared" si="348"/>
        <v>0</v>
      </c>
      <c r="AA282" s="7">
        <f t="shared" si="349"/>
        <v>0</v>
      </c>
      <c r="AB282" s="68"/>
      <c r="AC282" s="71" t="str">
        <f t="shared" si="350"/>
        <v/>
      </c>
      <c r="AD282" s="68" t="str">
        <f t="shared" si="351"/>
        <v/>
      </c>
      <c r="AE282" s="68"/>
      <c r="AF282" s="72" t="str">
        <f t="shared" si="352"/>
        <v/>
      </c>
      <c r="AG282" s="59" t="str">
        <f t="shared" si="353"/>
        <v/>
      </c>
      <c r="AH282" s="73" t="str">
        <f t="shared" si="387"/>
        <v/>
      </c>
      <c r="AI282" s="61" t="str">
        <f t="shared" si="382"/>
        <v/>
      </c>
      <c r="AJ282" s="62" t="str">
        <f t="shared" si="388"/>
        <v/>
      </c>
      <c r="AK282" s="73" t="str">
        <f t="shared" si="383"/>
        <v/>
      </c>
      <c r="AL282" s="61" t="str">
        <f t="shared" si="384"/>
        <v/>
      </c>
      <c r="AM282" s="63" t="str">
        <f t="shared" si="389"/>
        <v/>
      </c>
      <c r="AN282" s="73" t="str">
        <f t="shared" si="390"/>
        <v/>
      </c>
      <c r="AO282" s="61">
        <f t="shared" si="385"/>
        <v>0</v>
      </c>
      <c r="AP282" s="62" t="str">
        <f t="shared" si="391"/>
        <v/>
      </c>
      <c r="AQ282" s="61" t="str">
        <f t="shared" si="392"/>
        <v/>
      </c>
      <c r="AR282" s="59" t="str">
        <f t="shared" si="393"/>
        <v/>
      </c>
      <c r="AS282" s="72" t="str">
        <f t="shared" si="354"/>
        <v/>
      </c>
      <c r="AT282" s="74" t="str">
        <f t="shared" si="355"/>
        <v/>
      </c>
      <c r="AU282" s="74" t="str">
        <f t="shared" si="356"/>
        <v/>
      </c>
      <c r="AV282" s="74" t="str">
        <f t="shared" si="357"/>
        <v/>
      </c>
    </row>
    <row r="283" spans="2:48" x14ac:dyDescent="0.25">
      <c r="B283" s="68">
        <f t="shared" ref="B283:D283" si="411">B282</f>
        <v>500000</v>
      </c>
      <c r="C283" s="68">
        <f t="shared" si="411"/>
        <v>40000</v>
      </c>
      <c r="D283" s="68">
        <f t="shared" si="411"/>
        <v>100000</v>
      </c>
      <c r="E283" s="68"/>
      <c r="F283" s="68">
        <f t="shared" si="337"/>
        <v>0</v>
      </c>
      <c r="G283" s="68">
        <f t="shared" si="338"/>
        <v>0</v>
      </c>
      <c r="H283" s="68" t="str">
        <f t="shared" si="339"/>
        <v/>
      </c>
      <c r="I283" s="68"/>
      <c r="J283" s="68">
        <f t="shared" si="340"/>
        <v>100000</v>
      </c>
      <c r="K283" s="69">
        <f t="shared" si="378"/>
        <v>20000</v>
      </c>
      <c r="L283" s="68">
        <f t="shared" si="341"/>
        <v>580000</v>
      </c>
      <c r="M283" s="68"/>
      <c r="N283" s="68">
        <f t="shared" si="379"/>
        <v>48000</v>
      </c>
      <c r="O283" s="68">
        <f t="shared" si="342"/>
        <v>0</v>
      </c>
      <c r="P283" s="69">
        <f t="shared" si="343"/>
        <v>0</v>
      </c>
      <c r="Q283" s="7">
        <f t="shared" si="344"/>
        <v>0</v>
      </c>
      <c r="R283" s="7">
        <f t="shared" si="380"/>
        <v>0</v>
      </c>
      <c r="S283" s="7">
        <f t="shared" si="381"/>
        <v>0.2</v>
      </c>
      <c r="T283" s="68"/>
      <c r="U283" s="68">
        <f t="shared" si="345"/>
        <v>0</v>
      </c>
      <c r="V283" s="68">
        <f t="shared" si="401"/>
        <v>0</v>
      </c>
      <c r="W283" s="68"/>
      <c r="X283" s="68">
        <f t="shared" si="346"/>
        <v>0</v>
      </c>
      <c r="Y283" s="69">
        <f t="shared" si="347"/>
        <v>0</v>
      </c>
      <c r="Z283" s="7">
        <f t="shared" si="348"/>
        <v>0</v>
      </c>
      <c r="AA283" s="7">
        <f t="shared" si="349"/>
        <v>0</v>
      </c>
      <c r="AB283" s="68"/>
      <c r="AC283" s="71" t="str">
        <f t="shared" si="350"/>
        <v/>
      </c>
      <c r="AD283" s="68" t="str">
        <f t="shared" si="351"/>
        <v/>
      </c>
      <c r="AE283" s="68"/>
      <c r="AF283" s="72" t="str">
        <f t="shared" si="352"/>
        <v/>
      </c>
      <c r="AG283" s="59" t="str">
        <f t="shared" si="353"/>
        <v/>
      </c>
      <c r="AH283" s="73" t="str">
        <f t="shared" si="387"/>
        <v/>
      </c>
      <c r="AI283" s="61" t="str">
        <f t="shared" si="382"/>
        <v/>
      </c>
      <c r="AJ283" s="62" t="str">
        <f t="shared" si="388"/>
        <v/>
      </c>
      <c r="AK283" s="73" t="str">
        <f t="shared" si="383"/>
        <v/>
      </c>
      <c r="AL283" s="61" t="str">
        <f t="shared" si="384"/>
        <v/>
      </c>
      <c r="AM283" s="63" t="str">
        <f t="shared" si="389"/>
        <v/>
      </c>
      <c r="AN283" s="73" t="str">
        <f t="shared" si="390"/>
        <v/>
      </c>
      <c r="AO283" s="61">
        <f t="shared" si="385"/>
        <v>0</v>
      </c>
      <c r="AP283" s="62" t="str">
        <f t="shared" si="391"/>
        <v/>
      </c>
      <c r="AQ283" s="61" t="str">
        <f t="shared" si="392"/>
        <v/>
      </c>
      <c r="AR283" s="59" t="str">
        <f t="shared" si="393"/>
        <v/>
      </c>
      <c r="AS283" s="72" t="str">
        <f t="shared" si="354"/>
        <v/>
      </c>
      <c r="AT283" s="74" t="str">
        <f t="shared" si="355"/>
        <v/>
      </c>
      <c r="AU283" s="74" t="str">
        <f t="shared" si="356"/>
        <v/>
      </c>
      <c r="AV283" s="74" t="str">
        <f t="shared" si="357"/>
        <v/>
      </c>
    </row>
    <row r="284" spans="2:48" x14ac:dyDescent="0.25">
      <c r="B284" s="68">
        <f t="shared" ref="B284:D284" si="412">B283</f>
        <v>500000</v>
      </c>
      <c r="C284" s="68">
        <f t="shared" si="412"/>
        <v>40000</v>
      </c>
      <c r="D284" s="68">
        <f t="shared" si="412"/>
        <v>100000</v>
      </c>
      <c r="E284" s="68"/>
      <c r="F284" s="68">
        <f t="shared" si="337"/>
        <v>0</v>
      </c>
      <c r="G284" s="68">
        <f t="shared" si="338"/>
        <v>0</v>
      </c>
      <c r="H284" s="68" t="str">
        <f t="shared" si="339"/>
        <v/>
      </c>
      <c r="I284" s="68"/>
      <c r="J284" s="68">
        <f t="shared" si="340"/>
        <v>100000</v>
      </c>
      <c r="K284" s="69">
        <f t="shared" si="378"/>
        <v>20000</v>
      </c>
      <c r="L284" s="68">
        <f t="shared" si="341"/>
        <v>580000</v>
      </c>
      <c r="M284" s="68"/>
      <c r="N284" s="68">
        <f t="shared" si="379"/>
        <v>48000</v>
      </c>
      <c r="O284" s="68">
        <f t="shared" si="342"/>
        <v>0</v>
      </c>
      <c r="P284" s="69">
        <f t="shared" si="343"/>
        <v>0</v>
      </c>
      <c r="Q284" s="7">
        <f t="shared" si="344"/>
        <v>0</v>
      </c>
      <c r="R284" s="7">
        <f t="shared" si="380"/>
        <v>0</v>
      </c>
      <c r="S284" s="7">
        <f t="shared" si="381"/>
        <v>0.2</v>
      </c>
      <c r="T284" s="68"/>
      <c r="U284" s="68">
        <f t="shared" si="345"/>
        <v>0</v>
      </c>
      <c r="V284" s="68">
        <f t="shared" si="401"/>
        <v>0</v>
      </c>
      <c r="W284" s="68"/>
      <c r="X284" s="68">
        <f t="shared" si="346"/>
        <v>0</v>
      </c>
      <c r="Y284" s="69">
        <f t="shared" si="347"/>
        <v>0</v>
      </c>
      <c r="Z284" s="7">
        <f t="shared" si="348"/>
        <v>0</v>
      </c>
      <c r="AA284" s="7">
        <f t="shared" si="349"/>
        <v>0</v>
      </c>
      <c r="AB284" s="68"/>
      <c r="AC284" s="71" t="str">
        <f t="shared" si="350"/>
        <v/>
      </c>
      <c r="AD284" s="68" t="str">
        <f t="shared" si="351"/>
        <v/>
      </c>
      <c r="AE284" s="68"/>
      <c r="AF284" s="72" t="str">
        <f t="shared" si="352"/>
        <v/>
      </c>
      <c r="AG284" s="59" t="str">
        <f t="shared" si="353"/>
        <v/>
      </c>
      <c r="AH284" s="73" t="str">
        <f t="shared" si="387"/>
        <v/>
      </c>
      <c r="AI284" s="61" t="str">
        <f t="shared" si="382"/>
        <v/>
      </c>
      <c r="AJ284" s="62" t="str">
        <f t="shared" si="388"/>
        <v/>
      </c>
      <c r="AK284" s="73" t="str">
        <f t="shared" si="383"/>
        <v/>
      </c>
      <c r="AL284" s="61" t="str">
        <f t="shared" si="384"/>
        <v/>
      </c>
      <c r="AM284" s="63" t="str">
        <f t="shared" si="389"/>
        <v/>
      </c>
      <c r="AN284" s="73" t="str">
        <f t="shared" si="390"/>
        <v/>
      </c>
      <c r="AO284" s="61">
        <f t="shared" si="385"/>
        <v>0</v>
      </c>
      <c r="AP284" s="62" t="str">
        <f t="shared" si="391"/>
        <v/>
      </c>
      <c r="AQ284" s="61" t="str">
        <f t="shared" si="392"/>
        <v/>
      </c>
      <c r="AR284" s="59" t="str">
        <f t="shared" si="393"/>
        <v/>
      </c>
      <c r="AS284" s="72" t="str">
        <f t="shared" si="354"/>
        <v/>
      </c>
      <c r="AT284" s="74" t="str">
        <f t="shared" si="355"/>
        <v/>
      </c>
      <c r="AU284" s="74" t="str">
        <f t="shared" si="356"/>
        <v/>
      </c>
      <c r="AV284" s="74" t="str">
        <f t="shared" si="357"/>
        <v/>
      </c>
    </row>
    <row r="285" spans="2:48" x14ac:dyDescent="0.25">
      <c r="B285" s="68">
        <f t="shared" ref="B285:D285" si="413">B284</f>
        <v>500000</v>
      </c>
      <c r="C285" s="68">
        <f t="shared" si="413"/>
        <v>40000</v>
      </c>
      <c r="D285" s="68">
        <f t="shared" si="413"/>
        <v>100000</v>
      </c>
      <c r="E285" s="68"/>
      <c r="F285" s="68">
        <f t="shared" si="337"/>
        <v>0</v>
      </c>
      <c r="G285" s="68">
        <f t="shared" si="338"/>
        <v>0</v>
      </c>
      <c r="H285" s="68" t="str">
        <f t="shared" si="339"/>
        <v/>
      </c>
      <c r="I285" s="68"/>
      <c r="J285" s="68">
        <f t="shared" si="340"/>
        <v>100000</v>
      </c>
      <c r="K285" s="69">
        <f t="shared" si="378"/>
        <v>20000</v>
      </c>
      <c r="L285" s="68">
        <f t="shared" si="341"/>
        <v>580000</v>
      </c>
      <c r="M285" s="68"/>
      <c r="N285" s="68">
        <f t="shared" si="379"/>
        <v>48000</v>
      </c>
      <c r="O285" s="68">
        <f t="shared" si="342"/>
        <v>0</v>
      </c>
      <c r="P285" s="69">
        <f t="shared" si="343"/>
        <v>0</v>
      </c>
      <c r="Q285" s="7">
        <f t="shared" si="344"/>
        <v>0</v>
      </c>
      <c r="R285" s="7">
        <f t="shared" si="380"/>
        <v>0</v>
      </c>
      <c r="S285" s="7">
        <f t="shared" si="381"/>
        <v>0.2</v>
      </c>
      <c r="T285" s="68"/>
      <c r="U285" s="68">
        <f t="shared" si="345"/>
        <v>0</v>
      </c>
      <c r="V285" s="68">
        <f t="shared" si="401"/>
        <v>0</v>
      </c>
      <c r="W285" s="68"/>
      <c r="X285" s="68">
        <f t="shared" si="346"/>
        <v>0</v>
      </c>
      <c r="Y285" s="69">
        <f t="shared" si="347"/>
        <v>0</v>
      </c>
      <c r="Z285" s="7">
        <f t="shared" si="348"/>
        <v>0</v>
      </c>
      <c r="AA285" s="7">
        <f t="shared" si="349"/>
        <v>0</v>
      </c>
      <c r="AB285" s="68"/>
      <c r="AC285" s="71" t="str">
        <f t="shared" si="350"/>
        <v/>
      </c>
      <c r="AD285" s="68" t="str">
        <f t="shared" si="351"/>
        <v/>
      </c>
      <c r="AE285" s="68"/>
      <c r="AF285" s="72" t="str">
        <f t="shared" si="352"/>
        <v/>
      </c>
      <c r="AG285" s="59" t="str">
        <f t="shared" si="353"/>
        <v/>
      </c>
      <c r="AH285" s="73" t="str">
        <f t="shared" si="387"/>
        <v/>
      </c>
      <c r="AI285" s="61" t="str">
        <f t="shared" si="382"/>
        <v/>
      </c>
      <c r="AJ285" s="62" t="str">
        <f t="shared" si="388"/>
        <v/>
      </c>
      <c r="AK285" s="73" t="str">
        <f t="shared" si="383"/>
        <v/>
      </c>
      <c r="AL285" s="61" t="str">
        <f t="shared" si="384"/>
        <v/>
      </c>
      <c r="AM285" s="63" t="str">
        <f t="shared" si="389"/>
        <v/>
      </c>
      <c r="AN285" s="73" t="str">
        <f t="shared" si="390"/>
        <v/>
      </c>
      <c r="AO285" s="61">
        <f t="shared" si="385"/>
        <v>0</v>
      </c>
      <c r="AP285" s="62" t="str">
        <f t="shared" si="391"/>
        <v/>
      </c>
      <c r="AQ285" s="61" t="str">
        <f t="shared" si="392"/>
        <v/>
      </c>
      <c r="AR285" s="59" t="str">
        <f t="shared" si="393"/>
        <v/>
      </c>
      <c r="AS285" s="72" t="str">
        <f t="shared" si="354"/>
        <v/>
      </c>
      <c r="AT285" s="74" t="str">
        <f t="shared" si="355"/>
        <v/>
      </c>
      <c r="AU285" s="74" t="str">
        <f t="shared" si="356"/>
        <v/>
      </c>
      <c r="AV285" s="74" t="str">
        <f t="shared" si="357"/>
        <v/>
      </c>
    </row>
    <row r="286" spans="2:48" x14ac:dyDescent="0.25">
      <c r="B286" s="68">
        <f t="shared" ref="B286:D286" si="414">B285</f>
        <v>500000</v>
      </c>
      <c r="C286" s="68">
        <f t="shared" si="414"/>
        <v>40000</v>
      </c>
      <c r="D286" s="68">
        <f t="shared" si="414"/>
        <v>100000</v>
      </c>
      <c r="E286" s="68"/>
      <c r="F286" s="68">
        <f t="shared" si="337"/>
        <v>0</v>
      </c>
      <c r="G286" s="68">
        <f t="shared" si="338"/>
        <v>0</v>
      </c>
      <c r="H286" s="68" t="str">
        <f t="shared" si="339"/>
        <v/>
      </c>
      <c r="I286" s="68"/>
      <c r="J286" s="68">
        <f t="shared" si="340"/>
        <v>100000</v>
      </c>
      <c r="K286" s="69">
        <f t="shared" si="378"/>
        <v>20000</v>
      </c>
      <c r="L286" s="68">
        <f t="shared" si="341"/>
        <v>580000</v>
      </c>
      <c r="M286" s="68"/>
      <c r="N286" s="68">
        <f t="shared" si="379"/>
        <v>48000</v>
      </c>
      <c r="O286" s="68">
        <f t="shared" si="342"/>
        <v>0</v>
      </c>
      <c r="P286" s="69">
        <f t="shared" si="343"/>
        <v>0</v>
      </c>
      <c r="Q286" s="7">
        <f t="shared" si="344"/>
        <v>0</v>
      </c>
      <c r="R286" s="7">
        <f t="shared" si="380"/>
        <v>0</v>
      </c>
      <c r="S286" s="7">
        <f t="shared" si="381"/>
        <v>0.2</v>
      </c>
      <c r="T286" s="68"/>
      <c r="U286" s="68">
        <f t="shared" si="345"/>
        <v>0</v>
      </c>
      <c r="V286" s="68">
        <f t="shared" si="401"/>
        <v>0</v>
      </c>
      <c r="W286" s="68"/>
      <c r="X286" s="68">
        <f t="shared" si="346"/>
        <v>0</v>
      </c>
      <c r="Y286" s="69">
        <f t="shared" si="347"/>
        <v>0</v>
      </c>
      <c r="Z286" s="7">
        <f t="shared" si="348"/>
        <v>0</v>
      </c>
      <c r="AA286" s="7">
        <f t="shared" si="349"/>
        <v>0</v>
      </c>
      <c r="AB286" s="68"/>
      <c r="AC286" s="71" t="str">
        <f t="shared" si="350"/>
        <v/>
      </c>
      <c r="AD286" s="68" t="str">
        <f t="shared" si="351"/>
        <v/>
      </c>
      <c r="AE286" s="68"/>
      <c r="AF286" s="72" t="str">
        <f t="shared" si="352"/>
        <v/>
      </c>
      <c r="AG286" s="59" t="str">
        <f t="shared" si="353"/>
        <v/>
      </c>
      <c r="AH286" s="73" t="str">
        <f t="shared" si="387"/>
        <v/>
      </c>
      <c r="AI286" s="61" t="str">
        <f t="shared" si="382"/>
        <v/>
      </c>
      <c r="AJ286" s="62" t="str">
        <f t="shared" si="388"/>
        <v/>
      </c>
      <c r="AK286" s="73" t="str">
        <f t="shared" si="383"/>
        <v/>
      </c>
      <c r="AL286" s="61" t="str">
        <f t="shared" si="384"/>
        <v/>
      </c>
      <c r="AM286" s="63" t="str">
        <f t="shared" si="389"/>
        <v/>
      </c>
      <c r="AN286" s="73" t="str">
        <f t="shared" si="390"/>
        <v/>
      </c>
      <c r="AO286" s="61">
        <f t="shared" si="385"/>
        <v>0</v>
      </c>
      <c r="AP286" s="62" t="str">
        <f t="shared" si="391"/>
        <v/>
      </c>
      <c r="AQ286" s="61" t="str">
        <f t="shared" si="392"/>
        <v/>
      </c>
      <c r="AR286" s="59" t="str">
        <f t="shared" si="393"/>
        <v/>
      </c>
      <c r="AS286" s="72" t="str">
        <f t="shared" si="354"/>
        <v/>
      </c>
      <c r="AT286" s="74" t="str">
        <f t="shared" si="355"/>
        <v/>
      </c>
      <c r="AU286" s="74" t="str">
        <f t="shared" si="356"/>
        <v/>
      </c>
      <c r="AV286" s="74" t="str">
        <f t="shared" si="357"/>
        <v/>
      </c>
    </row>
    <row r="287" spans="2:48" x14ac:dyDescent="0.25">
      <c r="B287" s="68">
        <f t="shared" ref="B287:D287" si="415">B286</f>
        <v>500000</v>
      </c>
      <c r="C287" s="68">
        <f t="shared" si="415"/>
        <v>40000</v>
      </c>
      <c r="D287" s="68">
        <f t="shared" si="415"/>
        <v>100000</v>
      </c>
      <c r="E287" s="68"/>
      <c r="F287" s="68">
        <f t="shared" si="337"/>
        <v>0</v>
      </c>
      <c r="G287" s="68">
        <f t="shared" si="338"/>
        <v>0</v>
      </c>
      <c r="H287" s="68" t="str">
        <f t="shared" si="339"/>
        <v/>
      </c>
      <c r="I287" s="68"/>
      <c r="J287" s="68">
        <f t="shared" si="340"/>
        <v>100000</v>
      </c>
      <c r="K287" s="69">
        <f t="shared" si="378"/>
        <v>20000</v>
      </c>
      <c r="L287" s="68">
        <f t="shared" si="341"/>
        <v>580000</v>
      </c>
      <c r="M287" s="68"/>
      <c r="N287" s="68">
        <f t="shared" si="379"/>
        <v>48000</v>
      </c>
      <c r="O287" s="68">
        <f t="shared" si="342"/>
        <v>0</v>
      </c>
      <c r="P287" s="69">
        <f t="shared" si="343"/>
        <v>0</v>
      </c>
      <c r="Q287" s="7">
        <f t="shared" si="344"/>
        <v>0</v>
      </c>
      <c r="R287" s="7">
        <f t="shared" si="380"/>
        <v>0</v>
      </c>
      <c r="S287" s="7">
        <f t="shared" si="381"/>
        <v>0.2</v>
      </c>
      <c r="T287" s="68"/>
      <c r="U287" s="68">
        <f t="shared" si="345"/>
        <v>0</v>
      </c>
      <c r="V287" s="68">
        <f t="shared" si="401"/>
        <v>0</v>
      </c>
      <c r="W287" s="68"/>
      <c r="X287" s="68">
        <f t="shared" si="346"/>
        <v>0</v>
      </c>
      <c r="Y287" s="69">
        <f t="shared" si="347"/>
        <v>0</v>
      </c>
      <c r="Z287" s="7">
        <f t="shared" si="348"/>
        <v>0</v>
      </c>
      <c r="AA287" s="7">
        <f t="shared" si="349"/>
        <v>0</v>
      </c>
      <c r="AB287" s="68"/>
      <c r="AC287" s="71" t="str">
        <f t="shared" si="350"/>
        <v/>
      </c>
      <c r="AD287" s="68" t="str">
        <f t="shared" si="351"/>
        <v/>
      </c>
      <c r="AE287" s="68"/>
      <c r="AF287" s="72" t="str">
        <f t="shared" si="352"/>
        <v/>
      </c>
      <c r="AG287" s="59" t="str">
        <f t="shared" si="353"/>
        <v/>
      </c>
      <c r="AH287" s="73" t="str">
        <f t="shared" si="387"/>
        <v/>
      </c>
      <c r="AI287" s="61" t="str">
        <f t="shared" si="382"/>
        <v/>
      </c>
      <c r="AJ287" s="62" t="str">
        <f t="shared" si="388"/>
        <v/>
      </c>
      <c r="AK287" s="73" t="str">
        <f t="shared" si="383"/>
        <v/>
      </c>
      <c r="AL287" s="61" t="str">
        <f t="shared" si="384"/>
        <v/>
      </c>
      <c r="AM287" s="63" t="str">
        <f t="shared" si="389"/>
        <v/>
      </c>
      <c r="AN287" s="73" t="str">
        <f t="shared" si="390"/>
        <v/>
      </c>
      <c r="AO287" s="61">
        <f t="shared" si="385"/>
        <v>0</v>
      </c>
      <c r="AP287" s="62" t="str">
        <f t="shared" si="391"/>
        <v/>
      </c>
      <c r="AQ287" s="61" t="str">
        <f t="shared" si="392"/>
        <v/>
      </c>
      <c r="AR287" s="59" t="str">
        <f t="shared" si="393"/>
        <v/>
      </c>
      <c r="AS287" s="72" t="str">
        <f t="shared" si="354"/>
        <v/>
      </c>
      <c r="AT287" s="74" t="str">
        <f t="shared" si="355"/>
        <v/>
      </c>
      <c r="AU287" s="74" t="str">
        <f t="shared" si="356"/>
        <v/>
      </c>
      <c r="AV287" s="74" t="str">
        <f t="shared" si="357"/>
        <v/>
      </c>
    </row>
    <row r="288" spans="2:48" x14ac:dyDescent="0.25">
      <c r="B288" s="68">
        <f t="shared" ref="B288:D288" si="416">B287</f>
        <v>500000</v>
      </c>
      <c r="C288" s="68">
        <f t="shared" si="416"/>
        <v>40000</v>
      </c>
      <c r="D288" s="68">
        <f t="shared" si="416"/>
        <v>100000</v>
      </c>
      <c r="E288" s="68"/>
      <c r="F288" s="68">
        <f t="shared" si="337"/>
        <v>0</v>
      </c>
      <c r="G288" s="68">
        <f t="shared" si="338"/>
        <v>0</v>
      </c>
      <c r="H288" s="68" t="str">
        <f t="shared" si="339"/>
        <v/>
      </c>
      <c r="I288" s="68"/>
      <c r="J288" s="68">
        <f t="shared" si="340"/>
        <v>100000</v>
      </c>
      <c r="K288" s="69">
        <f t="shared" si="378"/>
        <v>20000</v>
      </c>
      <c r="L288" s="68">
        <f t="shared" si="341"/>
        <v>580000</v>
      </c>
      <c r="M288" s="68"/>
      <c r="N288" s="68">
        <f t="shared" si="379"/>
        <v>48000</v>
      </c>
      <c r="O288" s="68">
        <f t="shared" si="342"/>
        <v>0</v>
      </c>
      <c r="P288" s="69">
        <f t="shared" si="343"/>
        <v>0</v>
      </c>
      <c r="Q288" s="7">
        <f t="shared" si="344"/>
        <v>0</v>
      </c>
      <c r="R288" s="7">
        <f t="shared" si="380"/>
        <v>0</v>
      </c>
      <c r="S288" s="7">
        <f t="shared" si="381"/>
        <v>0.2</v>
      </c>
      <c r="T288" s="68"/>
      <c r="U288" s="68">
        <f t="shared" si="345"/>
        <v>0</v>
      </c>
      <c r="V288" s="68">
        <f t="shared" si="401"/>
        <v>0</v>
      </c>
      <c r="W288" s="68"/>
      <c r="X288" s="68">
        <f t="shared" si="346"/>
        <v>0</v>
      </c>
      <c r="Y288" s="69">
        <f t="shared" si="347"/>
        <v>0</v>
      </c>
      <c r="Z288" s="7">
        <f t="shared" si="348"/>
        <v>0</v>
      </c>
      <c r="AA288" s="7">
        <f t="shared" si="349"/>
        <v>0</v>
      </c>
      <c r="AB288" s="68"/>
      <c r="AC288" s="71" t="str">
        <f t="shared" si="350"/>
        <v/>
      </c>
      <c r="AD288" s="68" t="str">
        <f t="shared" si="351"/>
        <v/>
      </c>
      <c r="AE288" s="68"/>
      <c r="AF288" s="72" t="str">
        <f t="shared" si="352"/>
        <v/>
      </c>
      <c r="AG288" s="59" t="str">
        <f t="shared" si="353"/>
        <v/>
      </c>
      <c r="AH288" s="73" t="str">
        <f t="shared" si="387"/>
        <v/>
      </c>
      <c r="AI288" s="61" t="str">
        <f t="shared" si="382"/>
        <v/>
      </c>
      <c r="AJ288" s="62" t="str">
        <f t="shared" si="388"/>
        <v/>
      </c>
      <c r="AK288" s="73" t="str">
        <f t="shared" si="383"/>
        <v/>
      </c>
      <c r="AL288" s="61" t="str">
        <f t="shared" si="384"/>
        <v/>
      </c>
      <c r="AM288" s="63" t="str">
        <f t="shared" si="389"/>
        <v/>
      </c>
      <c r="AN288" s="73" t="str">
        <f t="shared" si="390"/>
        <v/>
      </c>
      <c r="AO288" s="61">
        <f t="shared" si="385"/>
        <v>0</v>
      </c>
      <c r="AP288" s="62" t="str">
        <f t="shared" si="391"/>
        <v/>
      </c>
      <c r="AQ288" s="61" t="str">
        <f t="shared" si="392"/>
        <v/>
      </c>
      <c r="AR288" s="59" t="str">
        <f t="shared" si="393"/>
        <v/>
      </c>
      <c r="AS288" s="72" t="str">
        <f t="shared" si="354"/>
        <v/>
      </c>
      <c r="AT288" s="74" t="str">
        <f t="shared" si="355"/>
        <v/>
      </c>
      <c r="AU288" s="74" t="str">
        <f t="shared" si="356"/>
        <v/>
      </c>
      <c r="AV288" s="74" t="str">
        <f t="shared" si="357"/>
        <v/>
      </c>
    </row>
    <row r="289" spans="2:48" x14ac:dyDescent="0.25">
      <c r="B289" s="68">
        <f t="shared" ref="B289:D289" si="417">B288</f>
        <v>500000</v>
      </c>
      <c r="C289" s="68">
        <f t="shared" si="417"/>
        <v>40000</v>
      </c>
      <c r="D289" s="68">
        <f t="shared" si="417"/>
        <v>100000</v>
      </c>
      <c r="E289" s="68"/>
      <c r="F289" s="68">
        <f t="shared" si="337"/>
        <v>0</v>
      </c>
      <c r="G289" s="68">
        <f t="shared" si="338"/>
        <v>0</v>
      </c>
      <c r="H289" s="68" t="str">
        <f t="shared" si="339"/>
        <v/>
      </c>
      <c r="I289" s="68"/>
      <c r="J289" s="68">
        <f t="shared" si="340"/>
        <v>100000</v>
      </c>
      <c r="K289" s="69">
        <f t="shared" si="378"/>
        <v>20000</v>
      </c>
      <c r="L289" s="68">
        <f t="shared" si="341"/>
        <v>580000</v>
      </c>
      <c r="M289" s="68"/>
      <c r="N289" s="68">
        <f t="shared" si="379"/>
        <v>48000</v>
      </c>
      <c r="O289" s="68">
        <f t="shared" si="342"/>
        <v>0</v>
      </c>
      <c r="P289" s="69">
        <f t="shared" si="343"/>
        <v>0</v>
      </c>
      <c r="Q289" s="7">
        <f t="shared" si="344"/>
        <v>0</v>
      </c>
      <c r="R289" s="7">
        <f t="shared" si="380"/>
        <v>0</v>
      </c>
      <c r="S289" s="7">
        <f t="shared" si="381"/>
        <v>0.2</v>
      </c>
      <c r="T289" s="68"/>
      <c r="U289" s="68">
        <f t="shared" si="345"/>
        <v>0</v>
      </c>
      <c r="V289" s="68">
        <f t="shared" si="401"/>
        <v>0</v>
      </c>
      <c r="W289" s="68"/>
      <c r="X289" s="68">
        <f t="shared" si="346"/>
        <v>0</v>
      </c>
      <c r="Y289" s="69">
        <f t="shared" si="347"/>
        <v>0</v>
      </c>
      <c r="Z289" s="7">
        <f t="shared" si="348"/>
        <v>0</v>
      </c>
      <c r="AA289" s="7">
        <f t="shared" si="349"/>
        <v>0</v>
      </c>
      <c r="AB289" s="68"/>
      <c r="AC289" s="71" t="str">
        <f t="shared" si="350"/>
        <v/>
      </c>
      <c r="AD289" s="68" t="str">
        <f t="shared" si="351"/>
        <v/>
      </c>
      <c r="AE289" s="68"/>
      <c r="AF289" s="72" t="str">
        <f t="shared" si="352"/>
        <v/>
      </c>
      <c r="AG289" s="59" t="str">
        <f t="shared" si="353"/>
        <v/>
      </c>
      <c r="AH289" s="73" t="str">
        <f t="shared" si="387"/>
        <v/>
      </c>
      <c r="AI289" s="61" t="str">
        <f t="shared" si="382"/>
        <v/>
      </c>
      <c r="AJ289" s="62" t="str">
        <f t="shared" si="388"/>
        <v/>
      </c>
      <c r="AK289" s="73" t="str">
        <f t="shared" si="383"/>
        <v/>
      </c>
      <c r="AL289" s="61" t="str">
        <f t="shared" si="384"/>
        <v/>
      </c>
      <c r="AM289" s="63" t="str">
        <f t="shared" si="389"/>
        <v/>
      </c>
      <c r="AN289" s="73" t="str">
        <f t="shared" si="390"/>
        <v/>
      </c>
      <c r="AO289" s="61">
        <f t="shared" si="385"/>
        <v>0</v>
      </c>
      <c r="AP289" s="62" t="str">
        <f t="shared" si="391"/>
        <v/>
      </c>
      <c r="AQ289" s="61" t="str">
        <f t="shared" si="392"/>
        <v/>
      </c>
      <c r="AR289" s="59" t="str">
        <f t="shared" si="393"/>
        <v/>
      </c>
      <c r="AS289" s="72" t="str">
        <f t="shared" si="354"/>
        <v/>
      </c>
      <c r="AT289" s="74" t="str">
        <f t="shared" si="355"/>
        <v/>
      </c>
      <c r="AU289" s="74" t="str">
        <f t="shared" si="356"/>
        <v/>
      </c>
      <c r="AV289" s="74" t="str">
        <f t="shared" si="357"/>
        <v/>
      </c>
    </row>
    <row r="290" spans="2:48" x14ac:dyDescent="0.25">
      <c r="B290" s="68">
        <f t="shared" ref="B290:D290" si="418">B289</f>
        <v>500000</v>
      </c>
      <c r="C290" s="68">
        <f t="shared" si="418"/>
        <v>40000</v>
      </c>
      <c r="D290" s="68">
        <f t="shared" si="418"/>
        <v>100000</v>
      </c>
      <c r="E290" s="68"/>
      <c r="F290" s="68">
        <f t="shared" si="337"/>
        <v>0</v>
      </c>
      <c r="G290" s="68">
        <f t="shared" si="338"/>
        <v>0</v>
      </c>
      <c r="H290" s="68" t="str">
        <f t="shared" si="339"/>
        <v/>
      </c>
      <c r="I290" s="68"/>
      <c r="J290" s="68">
        <f t="shared" si="340"/>
        <v>100000</v>
      </c>
      <c r="K290" s="69">
        <f t="shared" si="378"/>
        <v>20000</v>
      </c>
      <c r="L290" s="68">
        <f t="shared" si="341"/>
        <v>580000</v>
      </c>
      <c r="M290" s="68"/>
      <c r="N290" s="68">
        <f t="shared" si="379"/>
        <v>48000</v>
      </c>
      <c r="O290" s="68">
        <f t="shared" si="342"/>
        <v>0</v>
      </c>
      <c r="P290" s="69">
        <f t="shared" si="343"/>
        <v>0</v>
      </c>
      <c r="Q290" s="7">
        <f t="shared" si="344"/>
        <v>0</v>
      </c>
      <c r="R290" s="7">
        <f t="shared" si="380"/>
        <v>0</v>
      </c>
      <c r="S290" s="7">
        <f t="shared" si="381"/>
        <v>0.2</v>
      </c>
      <c r="T290" s="68"/>
      <c r="U290" s="68">
        <f t="shared" si="345"/>
        <v>0</v>
      </c>
      <c r="V290" s="68">
        <f t="shared" si="401"/>
        <v>0</v>
      </c>
      <c r="W290" s="68"/>
      <c r="X290" s="68">
        <f t="shared" si="346"/>
        <v>0</v>
      </c>
      <c r="Y290" s="69">
        <f t="shared" si="347"/>
        <v>0</v>
      </c>
      <c r="Z290" s="7">
        <f t="shared" si="348"/>
        <v>0</v>
      </c>
      <c r="AA290" s="7">
        <f t="shared" si="349"/>
        <v>0</v>
      </c>
      <c r="AB290" s="68"/>
      <c r="AC290" s="71" t="str">
        <f t="shared" si="350"/>
        <v/>
      </c>
      <c r="AD290" s="68" t="str">
        <f t="shared" si="351"/>
        <v/>
      </c>
      <c r="AE290" s="68"/>
      <c r="AF290" s="72" t="str">
        <f t="shared" si="352"/>
        <v/>
      </c>
      <c r="AG290" s="59" t="str">
        <f t="shared" si="353"/>
        <v/>
      </c>
      <c r="AH290" s="73" t="str">
        <f t="shared" si="387"/>
        <v/>
      </c>
      <c r="AI290" s="61" t="str">
        <f t="shared" si="382"/>
        <v/>
      </c>
      <c r="AJ290" s="62" t="str">
        <f t="shared" si="388"/>
        <v/>
      </c>
      <c r="AK290" s="73" t="str">
        <f t="shared" si="383"/>
        <v/>
      </c>
      <c r="AL290" s="61" t="str">
        <f t="shared" si="384"/>
        <v/>
      </c>
      <c r="AM290" s="63" t="str">
        <f t="shared" si="389"/>
        <v/>
      </c>
      <c r="AN290" s="73" t="str">
        <f t="shared" si="390"/>
        <v/>
      </c>
      <c r="AO290" s="61">
        <f t="shared" si="385"/>
        <v>0</v>
      </c>
      <c r="AP290" s="62" t="str">
        <f t="shared" si="391"/>
        <v/>
      </c>
      <c r="AQ290" s="61" t="str">
        <f t="shared" si="392"/>
        <v/>
      </c>
      <c r="AR290" s="59" t="str">
        <f t="shared" si="393"/>
        <v/>
      </c>
      <c r="AS290" s="72" t="str">
        <f t="shared" si="354"/>
        <v/>
      </c>
      <c r="AT290" s="74" t="str">
        <f t="shared" si="355"/>
        <v/>
      </c>
      <c r="AU290" s="74" t="str">
        <f t="shared" si="356"/>
        <v/>
      </c>
      <c r="AV290" s="74" t="str">
        <f t="shared" si="357"/>
        <v/>
      </c>
    </row>
    <row r="291" spans="2:48" x14ac:dyDescent="0.25">
      <c r="B291" s="68">
        <f t="shared" ref="B291:D291" si="419">B290</f>
        <v>500000</v>
      </c>
      <c r="C291" s="68">
        <f t="shared" si="419"/>
        <v>40000</v>
      </c>
      <c r="D291" s="68">
        <f t="shared" si="419"/>
        <v>100000</v>
      </c>
      <c r="E291" s="68"/>
      <c r="F291" s="68">
        <f t="shared" si="337"/>
        <v>0</v>
      </c>
      <c r="G291" s="68">
        <f t="shared" si="338"/>
        <v>0</v>
      </c>
      <c r="H291" s="68" t="str">
        <f t="shared" si="339"/>
        <v/>
      </c>
      <c r="I291" s="68"/>
      <c r="J291" s="68">
        <f t="shared" si="340"/>
        <v>100000</v>
      </c>
      <c r="K291" s="69">
        <f t="shared" si="378"/>
        <v>20000</v>
      </c>
      <c r="L291" s="68">
        <f t="shared" si="341"/>
        <v>580000</v>
      </c>
      <c r="M291" s="68"/>
      <c r="N291" s="68">
        <f t="shared" si="379"/>
        <v>48000</v>
      </c>
      <c r="O291" s="68">
        <f t="shared" si="342"/>
        <v>0</v>
      </c>
      <c r="P291" s="69">
        <f t="shared" si="343"/>
        <v>0</v>
      </c>
      <c r="Q291" s="7">
        <f t="shared" si="344"/>
        <v>0</v>
      </c>
      <c r="R291" s="7">
        <f t="shared" si="380"/>
        <v>0</v>
      </c>
      <c r="S291" s="7">
        <f t="shared" si="381"/>
        <v>0.2</v>
      </c>
      <c r="T291" s="68"/>
      <c r="U291" s="68">
        <f t="shared" si="345"/>
        <v>0</v>
      </c>
      <c r="V291" s="68">
        <f t="shared" si="401"/>
        <v>0</v>
      </c>
      <c r="W291" s="68"/>
      <c r="X291" s="68">
        <f t="shared" si="346"/>
        <v>0</v>
      </c>
      <c r="Y291" s="69">
        <f t="shared" si="347"/>
        <v>0</v>
      </c>
      <c r="Z291" s="7">
        <f t="shared" si="348"/>
        <v>0</v>
      </c>
      <c r="AA291" s="7">
        <f t="shared" si="349"/>
        <v>0</v>
      </c>
      <c r="AB291" s="68"/>
      <c r="AC291" s="71" t="str">
        <f t="shared" si="350"/>
        <v/>
      </c>
      <c r="AD291" s="68" t="str">
        <f t="shared" si="351"/>
        <v/>
      </c>
      <c r="AE291" s="68"/>
      <c r="AF291" s="72" t="str">
        <f t="shared" si="352"/>
        <v/>
      </c>
      <c r="AG291" s="59" t="str">
        <f t="shared" si="353"/>
        <v/>
      </c>
      <c r="AH291" s="73" t="str">
        <f t="shared" si="387"/>
        <v/>
      </c>
      <c r="AI291" s="61" t="str">
        <f t="shared" si="382"/>
        <v/>
      </c>
      <c r="AJ291" s="62" t="str">
        <f t="shared" si="388"/>
        <v/>
      </c>
      <c r="AK291" s="73" t="str">
        <f t="shared" si="383"/>
        <v/>
      </c>
      <c r="AL291" s="61" t="str">
        <f t="shared" si="384"/>
        <v/>
      </c>
      <c r="AM291" s="63" t="str">
        <f t="shared" si="389"/>
        <v/>
      </c>
      <c r="AN291" s="73" t="str">
        <f t="shared" si="390"/>
        <v/>
      </c>
      <c r="AO291" s="61">
        <f t="shared" si="385"/>
        <v>0</v>
      </c>
      <c r="AP291" s="62" t="str">
        <f t="shared" si="391"/>
        <v/>
      </c>
      <c r="AQ291" s="61" t="str">
        <f t="shared" si="392"/>
        <v/>
      </c>
      <c r="AR291" s="59" t="str">
        <f t="shared" si="393"/>
        <v/>
      </c>
      <c r="AS291" s="72" t="str">
        <f t="shared" si="354"/>
        <v/>
      </c>
      <c r="AT291" s="74" t="str">
        <f t="shared" si="355"/>
        <v/>
      </c>
      <c r="AU291" s="74" t="str">
        <f t="shared" si="356"/>
        <v/>
      </c>
      <c r="AV291" s="74" t="str">
        <f t="shared" si="357"/>
        <v/>
      </c>
    </row>
    <row r="292" spans="2:48" x14ac:dyDescent="0.25">
      <c r="B292" s="68">
        <f t="shared" ref="B292:D292" si="420">B291</f>
        <v>500000</v>
      </c>
      <c r="C292" s="68">
        <f t="shared" si="420"/>
        <v>40000</v>
      </c>
      <c r="D292" s="68">
        <f t="shared" si="420"/>
        <v>100000</v>
      </c>
      <c r="E292" s="68"/>
      <c r="F292" s="68">
        <f t="shared" si="337"/>
        <v>0</v>
      </c>
      <c r="G292" s="68">
        <f t="shared" si="338"/>
        <v>0</v>
      </c>
      <c r="H292" s="68" t="str">
        <f t="shared" si="339"/>
        <v/>
      </c>
      <c r="I292" s="68"/>
      <c r="J292" s="68">
        <f t="shared" si="340"/>
        <v>100000</v>
      </c>
      <c r="K292" s="69">
        <f t="shared" si="378"/>
        <v>20000</v>
      </c>
      <c r="L292" s="68">
        <f t="shared" si="341"/>
        <v>580000</v>
      </c>
      <c r="M292" s="68"/>
      <c r="N292" s="68">
        <f t="shared" si="379"/>
        <v>48000</v>
      </c>
      <c r="O292" s="68">
        <f t="shared" si="342"/>
        <v>0</v>
      </c>
      <c r="P292" s="69">
        <f t="shared" si="343"/>
        <v>0</v>
      </c>
      <c r="Q292" s="7">
        <f t="shared" si="344"/>
        <v>0</v>
      </c>
      <c r="R292" s="7">
        <f t="shared" si="380"/>
        <v>0</v>
      </c>
      <c r="S292" s="7">
        <f t="shared" si="381"/>
        <v>0.2</v>
      </c>
      <c r="T292" s="68"/>
      <c r="U292" s="68">
        <f t="shared" si="345"/>
        <v>0</v>
      </c>
      <c r="V292" s="68">
        <f t="shared" si="401"/>
        <v>0</v>
      </c>
      <c r="W292" s="68"/>
      <c r="X292" s="68">
        <f t="shared" si="346"/>
        <v>0</v>
      </c>
      <c r="Y292" s="69">
        <f t="shared" si="347"/>
        <v>0</v>
      </c>
      <c r="Z292" s="7">
        <f t="shared" si="348"/>
        <v>0</v>
      </c>
      <c r="AA292" s="7">
        <f t="shared" si="349"/>
        <v>0</v>
      </c>
      <c r="AB292" s="68"/>
      <c r="AC292" s="71" t="str">
        <f t="shared" si="350"/>
        <v/>
      </c>
      <c r="AD292" s="68" t="str">
        <f t="shared" si="351"/>
        <v/>
      </c>
      <c r="AE292" s="68"/>
      <c r="AF292" s="72" t="str">
        <f t="shared" si="352"/>
        <v/>
      </c>
      <c r="AG292" s="59" t="str">
        <f t="shared" si="353"/>
        <v/>
      </c>
      <c r="AH292" s="73" t="str">
        <f t="shared" si="387"/>
        <v/>
      </c>
      <c r="AI292" s="61" t="str">
        <f t="shared" si="382"/>
        <v/>
      </c>
      <c r="AJ292" s="62" t="str">
        <f t="shared" si="388"/>
        <v/>
      </c>
      <c r="AK292" s="73" t="str">
        <f t="shared" si="383"/>
        <v/>
      </c>
      <c r="AL292" s="61" t="str">
        <f t="shared" si="384"/>
        <v/>
      </c>
      <c r="AM292" s="63" t="str">
        <f t="shared" si="389"/>
        <v/>
      </c>
      <c r="AN292" s="73" t="str">
        <f t="shared" si="390"/>
        <v/>
      </c>
      <c r="AO292" s="61">
        <f t="shared" si="385"/>
        <v>0</v>
      </c>
      <c r="AP292" s="62" t="str">
        <f t="shared" si="391"/>
        <v/>
      </c>
      <c r="AQ292" s="61" t="str">
        <f t="shared" si="392"/>
        <v/>
      </c>
      <c r="AR292" s="59" t="str">
        <f t="shared" si="393"/>
        <v/>
      </c>
      <c r="AS292" s="72" t="str">
        <f t="shared" si="354"/>
        <v/>
      </c>
      <c r="AT292" s="74" t="str">
        <f t="shared" si="355"/>
        <v/>
      </c>
      <c r="AU292" s="74" t="str">
        <f t="shared" si="356"/>
        <v/>
      </c>
      <c r="AV292" s="74" t="str">
        <f t="shared" si="357"/>
        <v/>
      </c>
    </row>
    <row r="293" spans="2:48" x14ac:dyDescent="0.25">
      <c r="B293" s="68">
        <f t="shared" ref="B293:D293" si="421">B292</f>
        <v>500000</v>
      </c>
      <c r="C293" s="68">
        <f t="shared" si="421"/>
        <v>40000</v>
      </c>
      <c r="D293" s="68">
        <f t="shared" si="421"/>
        <v>100000</v>
      </c>
      <c r="E293" s="68"/>
      <c r="F293" s="68">
        <f t="shared" si="337"/>
        <v>0</v>
      </c>
      <c r="G293" s="68">
        <f t="shared" si="338"/>
        <v>0</v>
      </c>
      <c r="H293" s="68" t="str">
        <f t="shared" si="339"/>
        <v/>
      </c>
      <c r="I293" s="68"/>
      <c r="J293" s="68">
        <f t="shared" si="340"/>
        <v>100000</v>
      </c>
      <c r="K293" s="69">
        <f t="shared" si="378"/>
        <v>20000</v>
      </c>
      <c r="L293" s="68">
        <f t="shared" si="341"/>
        <v>580000</v>
      </c>
      <c r="M293" s="68"/>
      <c r="N293" s="68">
        <f t="shared" si="379"/>
        <v>48000</v>
      </c>
      <c r="O293" s="68">
        <f t="shared" si="342"/>
        <v>0</v>
      </c>
      <c r="P293" s="69">
        <f t="shared" si="343"/>
        <v>0</v>
      </c>
      <c r="Q293" s="7">
        <f t="shared" si="344"/>
        <v>0</v>
      </c>
      <c r="R293" s="7">
        <f t="shared" si="380"/>
        <v>0</v>
      </c>
      <c r="S293" s="7">
        <f t="shared" si="381"/>
        <v>0.2</v>
      </c>
      <c r="T293" s="68"/>
      <c r="U293" s="68">
        <f t="shared" si="345"/>
        <v>0</v>
      </c>
      <c r="V293" s="68">
        <f t="shared" si="401"/>
        <v>0</v>
      </c>
      <c r="W293" s="68"/>
      <c r="X293" s="68">
        <f t="shared" si="346"/>
        <v>0</v>
      </c>
      <c r="Y293" s="69">
        <f t="shared" si="347"/>
        <v>0</v>
      </c>
      <c r="Z293" s="7">
        <f t="shared" si="348"/>
        <v>0</v>
      </c>
      <c r="AA293" s="7">
        <f t="shared" si="349"/>
        <v>0</v>
      </c>
      <c r="AB293" s="68"/>
      <c r="AC293" s="71" t="str">
        <f t="shared" si="350"/>
        <v/>
      </c>
      <c r="AD293" s="68" t="str">
        <f t="shared" si="351"/>
        <v/>
      </c>
      <c r="AE293" s="68"/>
      <c r="AF293" s="72" t="str">
        <f t="shared" si="352"/>
        <v/>
      </c>
      <c r="AG293" s="59" t="str">
        <f t="shared" si="353"/>
        <v/>
      </c>
      <c r="AH293" s="73" t="str">
        <f t="shared" si="387"/>
        <v/>
      </c>
      <c r="AI293" s="61" t="str">
        <f t="shared" si="382"/>
        <v/>
      </c>
      <c r="AJ293" s="62" t="str">
        <f t="shared" si="388"/>
        <v/>
      </c>
      <c r="AK293" s="73" t="str">
        <f t="shared" si="383"/>
        <v/>
      </c>
      <c r="AL293" s="61" t="str">
        <f t="shared" si="384"/>
        <v/>
      </c>
      <c r="AM293" s="63" t="str">
        <f t="shared" si="389"/>
        <v/>
      </c>
      <c r="AN293" s="73" t="str">
        <f t="shared" si="390"/>
        <v/>
      </c>
      <c r="AO293" s="61">
        <f t="shared" si="385"/>
        <v>0</v>
      </c>
      <c r="AP293" s="62" t="str">
        <f t="shared" si="391"/>
        <v/>
      </c>
      <c r="AQ293" s="61" t="str">
        <f t="shared" si="392"/>
        <v/>
      </c>
      <c r="AR293" s="59" t="str">
        <f t="shared" si="393"/>
        <v/>
      </c>
      <c r="AS293" s="72" t="str">
        <f t="shared" si="354"/>
        <v/>
      </c>
      <c r="AT293" s="74" t="str">
        <f t="shared" si="355"/>
        <v/>
      </c>
      <c r="AU293" s="74" t="str">
        <f t="shared" si="356"/>
        <v/>
      </c>
      <c r="AV293" s="74" t="str">
        <f t="shared" si="357"/>
        <v/>
      </c>
    </row>
    <row r="294" spans="2:48" x14ac:dyDescent="0.25">
      <c r="B294" s="68">
        <f t="shared" ref="B294:D294" si="422">B293</f>
        <v>500000</v>
      </c>
      <c r="C294" s="68">
        <f t="shared" si="422"/>
        <v>40000</v>
      </c>
      <c r="D294" s="68">
        <f t="shared" si="422"/>
        <v>100000</v>
      </c>
      <c r="E294" s="68"/>
      <c r="F294" s="68">
        <f t="shared" si="337"/>
        <v>0</v>
      </c>
      <c r="G294" s="68">
        <f t="shared" si="338"/>
        <v>0</v>
      </c>
      <c r="H294" s="68" t="str">
        <f t="shared" si="339"/>
        <v/>
      </c>
      <c r="I294" s="68"/>
      <c r="J294" s="68">
        <f t="shared" si="340"/>
        <v>100000</v>
      </c>
      <c r="K294" s="69">
        <f t="shared" si="378"/>
        <v>20000</v>
      </c>
      <c r="L294" s="68">
        <f t="shared" si="341"/>
        <v>580000</v>
      </c>
      <c r="M294" s="68"/>
      <c r="N294" s="68">
        <f t="shared" si="379"/>
        <v>48000</v>
      </c>
      <c r="O294" s="68">
        <f t="shared" si="342"/>
        <v>0</v>
      </c>
      <c r="P294" s="69">
        <f t="shared" si="343"/>
        <v>0</v>
      </c>
      <c r="Q294" s="7">
        <f t="shared" si="344"/>
        <v>0</v>
      </c>
      <c r="R294" s="7">
        <f t="shared" si="380"/>
        <v>0</v>
      </c>
      <c r="S294" s="7">
        <f t="shared" si="381"/>
        <v>0.2</v>
      </c>
      <c r="T294" s="68"/>
      <c r="U294" s="68">
        <f t="shared" si="345"/>
        <v>0</v>
      </c>
      <c r="V294" s="68">
        <f t="shared" si="401"/>
        <v>0</v>
      </c>
      <c r="W294" s="68"/>
      <c r="X294" s="68">
        <f t="shared" si="346"/>
        <v>0</v>
      </c>
      <c r="Y294" s="69">
        <f t="shared" si="347"/>
        <v>0</v>
      </c>
      <c r="Z294" s="7">
        <f t="shared" si="348"/>
        <v>0</v>
      </c>
      <c r="AA294" s="7">
        <f t="shared" si="349"/>
        <v>0</v>
      </c>
      <c r="AB294" s="68"/>
      <c r="AC294" s="71" t="str">
        <f t="shared" si="350"/>
        <v/>
      </c>
      <c r="AD294" s="68" t="str">
        <f t="shared" si="351"/>
        <v/>
      </c>
      <c r="AE294" s="68"/>
      <c r="AF294" s="72" t="str">
        <f t="shared" si="352"/>
        <v/>
      </c>
      <c r="AG294" s="59" t="str">
        <f t="shared" si="353"/>
        <v/>
      </c>
      <c r="AH294" s="73" t="str">
        <f t="shared" si="387"/>
        <v/>
      </c>
      <c r="AI294" s="61" t="str">
        <f t="shared" si="382"/>
        <v/>
      </c>
      <c r="AJ294" s="62" t="str">
        <f t="shared" si="388"/>
        <v/>
      </c>
      <c r="AK294" s="73" t="str">
        <f t="shared" si="383"/>
        <v/>
      </c>
      <c r="AL294" s="61" t="str">
        <f t="shared" si="384"/>
        <v/>
      </c>
      <c r="AM294" s="63" t="str">
        <f t="shared" si="389"/>
        <v/>
      </c>
      <c r="AN294" s="73" t="str">
        <f t="shared" si="390"/>
        <v/>
      </c>
      <c r="AO294" s="61">
        <f t="shared" si="385"/>
        <v>0</v>
      </c>
      <c r="AP294" s="62" t="str">
        <f t="shared" si="391"/>
        <v/>
      </c>
      <c r="AQ294" s="61" t="str">
        <f t="shared" si="392"/>
        <v/>
      </c>
      <c r="AR294" s="59" t="str">
        <f t="shared" si="393"/>
        <v/>
      </c>
      <c r="AS294" s="72" t="str">
        <f t="shared" si="354"/>
        <v/>
      </c>
      <c r="AT294" s="74" t="str">
        <f t="shared" si="355"/>
        <v/>
      </c>
      <c r="AU294" s="74" t="str">
        <f t="shared" si="356"/>
        <v/>
      </c>
      <c r="AV294" s="74" t="str">
        <f t="shared" si="357"/>
        <v/>
      </c>
    </row>
    <row r="295" spans="2:48" x14ac:dyDescent="0.25">
      <c r="B295" s="68">
        <f t="shared" ref="B295:D295" si="423">B294</f>
        <v>500000</v>
      </c>
      <c r="C295" s="68">
        <f t="shared" si="423"/>
        <v>40000</v>
      </c>
      <c r="D295" s="68">
        <f t="shared" si="423"/>
        <v>100000</v>
      </c>
      <c r="E295" s="68"/>
      <c r="F295" s="68">
        <f t="shared" si="337"/>
        <v>0</v>
      </c>
      <c r="G295" s="68">
        <f t="shared" si="338"/>
        <v>0</v>
      </c>
      <c r="H295" s="68" t="str">
        <f t="shared" si="339"/>
        <v/>
      </c>
      <c r="I295" s="68"/>
      <c r="J295" s="68">
        <f t="shared" si="340"/>
        <v>100000</v>
      </c>
      <c r="K295" s="69">
        <f t="shared" si="378"/>
        <v>20000</v>
      </c>
      <c r="L295" s="68">
        <f t="shared" si="341"/>
        <v>580000</v>
      </c>
      <c r="M295" s="68"/>
      <c r="N295" s="68">
        <f t="shared" si="379"/>
        <v>48000</v>
      </c>
      <c r="O295" s="68">
        <f t="shared" si="342"/>
        <v>0</v>
      </c>
      <c r="P295" s="69">
        <f t="shared" si="343"/>
        <v>0</v>
      </c>
      <c r="Q295" s="7">
        <f t="shared" si="344"/>
        <v>0</v>
      </c>
      <c r="R295" s="7">
        <f t="shared" si="380"/>
        <v>0</v>
      </c>
      <c r="S295" s="7">
        <f t="shared" si="381"/>
        <v>0.2</v>
      </c>
      <c r="T295" s="68"/>
      <c r="U295" s="68">
        <f t="shared" si="345"/>
        <v>0</v>
      </c>
      <c r="V295" s="68">
        <f t="shared" si="401"/>
        <v>0</v>
      </c>
      <c r="W295" s="68"/>
      <c r="X295" s="68">
        <f t="shared" si="346"/>
        <v>0</v>
      </c>
      <c r="Y295" s="69">
        <f t="shared" si="347"/>
        <v>0</v>
      </c>
      <c r="Z295" s="7">
        <f t="shared" si="348"/>
        <v>0</v>
      </c>
      <c r="AA295" s="7">
        <f t="shared" si="349"/>
        <v>0</v>
      </c>
      <c r="AB295" s="68"/>
      <c r="AC295" s="71" t="str">
        <f t="shared" si="350"/>
        <v/>
      </c>
      <c r="AD295" s="68" t="str">
        <f t="shared" si="351"/>
        <v/>
      </c>
      <c r="AE295" s="68"/>
      <c r="AF295" s="72" t="str">
        <f t="shared" si="352"/>
        <v/>
      </c>
      <c r="AG295" s="59" t="str">
        <f t="shared" si="353"/>
        <v/>
      </c>
      <c r="AH295" s="73" t="str">
        <f t="shared" si="387"/>
        <v/>
      </c>
      <c r="AI295" s="61" t="str">
        <f t="shared" si="382"/>
        <v/>
      </c>
      <c r="AJ295" s="62" t="str">
        <f t="shared" si="388"/>
        <v/>
      </c>
      <c r="AK295" s="73" t="str">
        <f t="shared" si="383"/>
        <v/>
      </c>
      <c r="AL295" s="61" t="str">
        <f t="shared" si="384"/>
        <v/>
      </c>
      <c r="AM295" s="63" t="str">
        <f t="shared" si="389"/>
        <v/>
      </c>
      <c r="AN295" s="73" t="str">
        <f t="shared" si="390"/>
        <v/>
      </c>
      <c r="AO295" s="61">
        <f t="shared" si="385"/>
        <v>0</v>
      </c>
      <c r="AP295" s="62" t="str">
        <f t="shared" si="391"/>
        <v/>
      </c>
      <c r="AQ295" s="61" t="str">
        <f t="shared" si="392"/>
        <v/>
      </c>
      <c r="AR295" s="59" t="str">
        <f t="shared" si="393"/>
        <v/>
      </c>
      <c r="AS295" s="72" t="str">
        <f t="shared" si="354"/>
        <v/>
      </c>
      <c r="AT295" s="74" t="str">
        <f t="shared" si="355"/>
        <v/>
      </c>
      <c r="AU295" s="74" t="str">
        <f t="shared" si="356"/>
        <v/>
      </c>
      <c r="AV295" s="74" t="str">
        <f t="shared" si="357"/>
        <v/>
      </c>
    </row>
    <row r="296" spans="2:48" x14ac:dyDescent="0.25">
      <c r="B296" s="68">
        <f t="shared" ref="B296:D296" si="424">B295</f>
        <v>500000</v>
      </c>
      <c r="C296" s="68">
        <f t="shared" si="424"/>
        <v>40000</v>
      </c>
      <c r="D296" s="68">
        <f t="shared" si="424"/>
        <v>100000</v>
      </c>
      <c r="E296" s="68"/>
      <c r="F296" s="68">
        <f t="shared" si="337"/>
        <v>0</v>
      </c>
      <c r="G296" s="68">
        <f t="shared" si="338"/>
        <v>0</v>
      </c>
      <c r="H296" s="68" t="str">
        <f t="shared" si="339"/>
        <v/>
      </c>
      <c r="I296" s="68"/>
      <c r="J296" s="68">
        <f t="shared" si="340"/>
        <v>100000</v>
      </c>
      <c r="K296" s="69">
        <f t="shared" si="378"/>
        <v>20000</v>
      </c>
      <c r="L296" s="68">
        <f t="shared" si="341"/>
        <v>580000</v>
      </c>
      <c r="M296" s="68"/>
      <c r="N296" s="68">
        <f t="shared" si="379"/>
        <v>48000</v>
      </c>
      <c r="O296" s="68">
        <f t="shared" si="342"/>
        <v>0</v>
      </c>
      <c r="P296" s="69">
        <f t="shared" si="343"/>
        <v>0</v>
      </c>
      <c r="Q296" s="7">
        <f t="shared" si="344"/>
        <v>0</v>
      </c>
      <c r="R296" s="7">
        <f t="shared" si="380"/>
        <v>0</v>
      </c>
      <c r="S296" s="7">
        <f t="shared" si="381"/>
        <v>0.2</v>
      </c>
      <c r="T296" s="68"/>
      <c r="U296" s="68">
        <f t="shared" si="345"/>
        <v>0</v>
      </c>
      <c r="V296" s="68">
        <f t="shared" si="401"/>
        <v>0</v>
      </c>
      <c r="W296" s="68"/>
      <c r="X296" s="68">
        <f t="shared" si="346"/>
        <v>0</v>
      </c>
      <c r="Y296" s="69">
        <f t="shared" si="347"/>
        <v>0</v>
      </c>
      <c r="Z296" s="7">
        <f t="shared" si="348"/>
        <v>0</v>
      </c>
      <c r="AA296" s="7">
        <f t="shared" si="349"/>
        <v>0</v>
      </c>
      <c r="AB296" s="68"/>
      <c r="AC296" s="71" t="str">
        <f t="shared" si="350"/>
        <v/>
      </c>
      <c r="AD296" s="68" t="str">
        <f t="shared" si="351"/>
        <v/>
      </c>
      <c r="AE296" s="68"/>
      <c r="AF296" s="72" t="str">
        <f t="shared" si="352"/>
        <v/>
      </c>
      <c r="AG296" s="59" t="str">
        <f t="shared" si="353"/>
        <v/>
      </c>
      <c r="AH296" s="73" t="str">
        <f t="shared" si="387"/>
        <v/>
      </c>
      <c r="AI296" s="61" t="str">
        <f t="shared" si="382"/>
        <v/>
      </c>
      <c r="AJ296" s="62" t="str">
        <f t="shared" si="388"/>
        <v/>
      </c>
      <c r="AK296" s="73" t="str">
        <f t="shared" si="383"/>
        <v/>
      </c>
      <c r="AL296" s="61" t="str">
        <f t="shared" si="384"/>
        <v/>
      </c>
      <c r="AM296" s="63" t="str">
        <f t="shared" si="389"/>
        <v/>
      </c>
      <c r="AN296" s="73" t="str">
        <f t="shared" si="390"/>
        <v/>
      </c>
      <c r="AO296" s="61">
        <f t="shared" si="385"/>
        <v>0</v>
      </c>
      <c r="AP296" s="62" t="str">
        <f t="shared" si="391"/>
        <v/>
      </c>
      <c r="AQ296" s="61" t="str">
        <f t="shared" si="392"/>
        <v/>
      </c>
      <c r="AR296" s="59" t="str">
        <f t="shared" si="393"/>
        <v/>
      </c>
      <c r="AS296" s="72" t="str">
        <f t="shared" si="354"/>
        <v/>
      </c>
      <c r="AT296" s="74" t="str">
        <f t="shared" si="355"/>
        <v/>
      </c>
      <c r="AU296" s="74" t="str">
        <f t="shared" si="356"/>
        <v/>
      </c>
      <c r="AV296" s="74" t="str">
        <f t="shared" si="357"/>
        <v/>
      </c>
    </row>
    <row r="297" spans="2:48" x14ac:dyDescent="0.25">
      <c r="B297" s="68">
        <f t="shared" ref="B297:D297" si="425">B296</f>
        <v>500000</v>
      </c>
      <c r="C297" s="68">
        <f t="shared" si="425"/>
        <v>40000</v>
      </c>
      <c r="D297" s="68">
        <f t="shared" si="425"/>
        <v>100000</v>
      </c>
      <c r="E297" s="68"/>
      <c r="F297" s="68">
        <f t="shared" si="337"/>
        <v>0</v>
      </c>
      <c r="G297" s="68">
        <f t="shared" si="338"/>
        <v>0</v>
      </c>
      <c r="H297" s="68" t="str">
        <f t="shared" si="339"/>
        <v/>
      </c>
      <c r="I297" s="68"/>
      <c r="J297" s="68">
        <f t="shared" si="340"/>
        <v>100000</v>
      </c>
      <c r="K297" s="69">
        <f t="shared" si="378"/>
        <v>20000</v>
      </c>
      <c r="L297" s="68">
        <f t="shared" si="341"/>
        <v>580000</v>
      </c>
      <c r="M297" s="68"/>
      <c r="N297" s="68">
        <f t="shared" si="379"/>
        <v>48000</v>
      </c>
      <c r="O297" s="68">
        <f t="shared" si="342"/>
        <v>0</v>
      </c>
      <c r="P297" s="69">
        <f t="shared" si="343"/>
        <v>0</v>
      </c>
      <c r="Q297" s="7">
        <f t="shared" si="344"/>
        <v>0</v>
      </c>
      <c r="R297" s="7">
        <f t="shared" si="380"/>
        <v>0</v>
      </c>
      <c r="S297" s="7">
        <f t="shared" si="381"/>
        <v>0.2</v>
      </c>
      <c r="T297" s="68"/>
      <c r="U297" s="68">
        <f t="shared" si="345"/>
        <v>0</v>
      </c>
      <c r="V297" s="68">
        <f t="shared" si="401"/>
        <v>0</v>
      </c>
      <c r="W297" s="68"/>
      <c r="X297" s="68">
        <f t="shared" si="346"/>
        <v>0</v>
      </c>
      <c r="Y297" s="69">
        <f t="shared" si="347"/>
        <v>0</v>
      </c>
      <c r="Z297" s="7">
        <f t="shared" si="348"/>
        <v>0</v>
      </c>
      <c r="AA297" s="7">
        <f t="shared" si="349"/>
        <v>0</v>
      </c>
      <c r="AB297" s="68"/>
      <c r="AC297" s="71" t="str">
        <f t="shared" si="350"/>
        <v/>
      </c>
      <c r="AD297" s="68" t="str">
        <f t="shared" si="351"/>
        <v/>
      </c>
      <c r="AE297" s="68"/>
      <c r="AF297" s="72" t="str">
        <f t="shared" si="352"/>
        <v/>
      </c>
      <c r="AG297" s="59" t="str">
        <f t="shared" si="353"/>
        <v/>
      </c>
      <c r="AH297" s="73" t="str">
        <f t="shared" si="387"/>
        <v/>
      </c>
      <c r="AI297" s="61" t="str">
        <f t="shared" si="382"/>
        <v/>
      </c>
      <c r="AJ297" s="62" t="str">
        <f t="shared" si="388"/>
        <v/>
      </c>
      <c r="AK297" s="73" t="str">
        <f t="shared" si="383"/>
        <v/>
      </c>
      <c r="AL297" s="61" t="str">
        <f t="shared" si="384"/>
        <v/>
      </c>
      <c r="AM297" s="63" t="str">
        <f t="shared" si="389"/>
        <v/>
      </c>
      <c r="AN297" s="73" t="str">
        <f t="shared" si="390"/>
        <v/>
      </c>
      <c r="AO297" s="61">
        <f t="shared" si="385"/>
        <v>0</v>
      </c>
      <c r="AP297" s="62" t="str">
        <f t="shared" si="391"/>
        <v/>
      </c>
      <c r="AQ297" s="61" t="str">
        <f t="shared" si="392"/>
        <v/>
      </c>
      <c r="AR297" s="59" t="str">
        <f t="shared" si="393"/>
        <v/>
      </c>
      <c r="AS297" s="72" t="str">
        <f t="shared" si="354"/>
        <v/>
      </c>
      <c r="AT297" s="74" t="str">
        <f t="shared" si="355"/>
        <v/>
      </c>
      <c r="AU297" s="74" t="str">
        <f t="shared" si="356"/>
        <v/>
      </c>
      <c r="AV297" s="74" t="str">
        <f t="shared" si="357"/>
        <v/>
      </c>
    </row>
    <row r="298" spans="2:48" x14ac:dyDescent="0.25">
      <c r="B298" s="68">
        <f t="shared" ref="B298:D298" si="426">B297</f>
        <v>500000</v>
      </c>
      <c r="C298" s="68">
        <f t="shared" si="426"/>
        <v>40000</v>
      </c>
      <c r="D298" s="68">
        <f t="shared" si="426"/>
        <v>100000</v>
      </c>
      <c r="E298" s="68"/>
      <c r="F298" s="68">
        <f t="shared" si="337"/>
        <v>0</v>
      </c>
      <c r="G298" s="68">
        <f t="shared" si="338"/>
        <v>0</v>
      </c>
      <c r="H298" s="68" t="str">
        <f t="shared" si="339"/>
        <v/>
      </c>
      <c r="I298" s="68"/>
      <c r="J298" s="68">
        <f t="shared" si="340"/>
        <v>100000</v>
      </c>
      <c r="K298" s="69">
        <f t="shared" si="378"/>
        <v>20000</v>
      </c>
      <c r="L298" s="68">
        <f t="shared" si="341"/>
        <v>580000</v>
      </c>
      <c r="M298" s="68"/>
      <c r="N298" s="68">
        <f t="shared" si="379"/>
        <v>48000</v>
      </c>
      <c r="O298" s="68">
        <f t="shared" si="342"/>
        <v>0</v>
      </c>
      <c r="P298" s="69">
        <f t="shared" si="343"/>
        <v>0</v>
      </c>
      <c r="Q298" s="7">
        <f t="shared" si="344"/>
        <v>0</v>
      </c>
      <c r="R298" s="7">
        <f t="shared" si="380"/>
        <v>0</v>
      </c>
      <c r="S298" s="7">
        <f t="shared" si="381"/>
        <v>0.2</v>
      </c>
      <c r="T298" s="68"/>
      <c r="U298" s="68">
        <f t="shared" si="345"/>
        <v>0</v>
      </c>
      <c r="V298" s="68">
        <f t="shared" si="401"/>
        <v>0</v>
      </c>
      <c r="W298" s="68"/>
      <c r="X298" s="68">
        <f t="shared" si="346"/>
        <v>0</v>
      </c>
      <c r="Y298" s="69">
        <f t="shared" si="347"/>
        <v>0</v>
      </c>
      <c r="Z298" s="7">
        <f t="shared" si="348"/>
        <v>0</v>
      </c>
      <c r="AA298" s="7">
        <f t="shared" si="349"/>
        <v>0</v>
      </c>
      <c r="AB298" s="68"/>
      <c r="AC298" s="71" t="str">
        <f t="shared" si="350"/>
        <v/>
      </c>
      <c r="AD298" s="68" t="str">
        <f t="shared" si="351"/>
        <v/>
      </c>
      <c r="AE298" s="68"/>
      <c r="AF298" s="72" t="str">
        <f t="shared" si="352"/>
        <v/>
      </c>
      <c r="AG298" s="59" t="str">
        <f t="shared" si="353"/>
        <v/>
      </c>
      <c r="AH298" s="73" t="str">
        <f t="shared" si="387"/>
        <v/>
      </c>
      <c r="AI298" s="61" t="str">
        <f t="shared" si="382"/>
        <v/>
      </c>
      <c r="AJ298" s="62" t="str">
        <f t="shared" si="388"/>
        <v/>
      </c>
      <c r="AK298" s="73" t="str">
        <f t="shared" si="383"/>
        <v/>
      </c>
      <c r="AL298" s="61" t="str">
        <f t="shared" si="384"/>
        <v/>
      </c>
      <c r="AM298" s="63" t="str">
        <f t="shared" si="389"/>
        <v/>
      </c>
      <c r="AN298" s="73" t="str">
        <f t="shared" si="390"/>
        <v/>
      </c>
      <c r="AO298" s="61">
        <f t="shared" si="385"/>
        <v>0</v>
      </c>
      <c r="AP298" s="62" t="str">
        <f t="shared" si="391"/>
        <v/>
      </c>
      <c r="AQ298" s="61" t="str">
        <f t="shared" si="392"/>
        <v/>
      </c>
      <c r="AR298" s="59" t="str">
        <f t="shared" si="393"/>
        <v/>
      </c>
      <c r="AS298" s="72" t="str">
        <f t="shared" si="354"/>
        <v/>
      </c>
      <c r="AT298" s="74" t="str">
        <f t="shared" si="355"/>
        <v/>
      </c>
      <c r="AU298" s="74" t="str">
        <f t="shared" si="356"/>
        <v/>
      </c>
      <c r="AV298" s="74" t="str">
        <f t="shared" si="357"/>
        <v/>
      </c>
    </row>
    <row r="299" spans="2:48" x14ac:dyDescent="0.25">
      <c r="B299" s="68">
        <f t="shared" ref="B299:D299" si="427">B298</f>
        <v>500000</v>
      </c>
      <c r="C299" s="68">
        <f t="shared" si="427"/>
        <v>40000</v>
      </c>
      <c r="D299" s="68">
        <f t="shared" si="427"/>
        <v>100000</v>
      </c>
      <c r="E299" s="68"/>
      <c r="F299" s="68">
        <f t="shared" si="337"/>
        <v>0</v>
      </c>
      <c r="G299" s="68">
        <f t="shared" si="338"/>
        <v>0</v>
      </c>
      <c r="H299" s="68" t="str">
        <f t="shared" si="339"/>
        <v/>
      </c>
      <c r="I299" s="68"/>
      <c r="J299" s="68">
        <f t="shared" si="340"/>
        <v>100000</v>
      </c>
      <c r="K299" s="69">
        <f t="shared" si="378"/>
        <v>20000</v>
      </c>
      <c r="L299" s="68">
        <f t="shared" si="341"/>
        <v>580000</v>
      </c>
      <c r="M299" s="68"/>
      <c r="N299" s="68">
        <f t="shared" si="379"/>
        <v>48000</v>
      </c>
      <c r="O299" s="68">
        <f t="shared" si="342"/>
        <v>0</v>
      </c>
      <c r="P299" s="69">
        <f t="shared" si="343"/>
        <v>0</v>
      </c>
      <c r="Q299" s="7">
        <f t="shared" si="344"/>
        <v>0</v>
      </c>
      <c r="R299" s="7">
        <f t="shared" si="380"/>
        <v>0</v>
      </c>
      <c r="S299" s="7">
        <f t="shared" si="381"/>
        <v>0.2</v>
      </c>
      <c r="T299" s="68"/>
      <c r="U299" s="68">
        <f t="shared" si="345"/>
        <v>0</v>
      </c>
      <c r="V299" s="68">
        <f t="shared" si="401"/>
        <v>0</v>
      </c>
      <c r="W299" s="68"/>
      <c r="X299" s="68">
        <f t="shared" si="346"/>
        <v>0</v>
      </c>
      <c r="Y299" s="69">
        <f t="shared" si="347"/>
        <v>0</v>
      </c>
      <c r="Z299" s="7">
        <f t="shared" si="348"/>
        <v>0</v>
      </c>
      <c r="AA299" s="7">
        <f t="shared" si="349"/>
        <v>0</v>
      </c>
      <c r="AB299" s="68"/>
      <c r="AC299" s="71" t="str">
        <f t="shared" si="350"/>
        <v/>
      </c>
      <c r="AD299" s="68" t="str">
        <f t="shared" si="351"/>
        <v/>
      </c>
      <c r="AE299" s="68"/>
      <c r="AF299" s="72" t="str">
        <f t="shared" si="352"/>
        <v/>
      </c>
      <c r="AG299" s="59" t="str">
        <f t="shared" si="353"/>
        <v/>
      </c>
      <c r="AH299" s="73" t="str">
        <f t="shared" si="387"/>
        <v/>
      </c>
      <c r="AI299" s="61" t="str">
        <f t="shared" si="382"/>
        <v/>
      </c>
      <c r="AJ299" s="62" t="str">
        <f t="shared" si="388"/>
        <v/>
      </c>
      <c r="AK299" s="73" t="str">
        <f t="shared" si="383"/>
        <v/>
      </c>
      <c r="AL299" s="61" t="str">
        <f t="shared" si="384"/>
        <v/>
      </c>
      <c r="AM299" s="63" t="str">
        <f t="shared" si="389"/>
        <v/>
      </c>
      <c r="AN299" s="73" t="str">
        <f t="shared" si="390"/>
        <v/>
      </c>
      <c r="AO299" s="61">
        <f t="shared" si="385"/>
        <v>0</v>
      </c>
      <c r="AP299" s="62" t="str">
        <f t="shared" si="391"/>
        <v/>
      </c>
      <c r="AQ299" s="61" t="str">
        <f t="shared" si="392"/>
        <v/>
      </c>
      <c r="AR299" s="59" t="str">
        <f t="shared" si="393"/>
        <v/>
      </c>
      <c r="AS299" s="72" t="str">
        <f t="shared" si="354"/>
        <v/>
      </c>
      <c r="AT299" s="74" t="str">
        <f t="shared" si="355"/>
        <v/>
      </c>
      <c r="AU299" s="74" t="str">
        <f t="shared" si="356"/>
        <v/>
      </c>
      <c r="AV299" s="74" t="str">
        <f t="shared" si="357"/>
        <v/>
      </c>
    </row>
    <row r="300" spans="2:48" x14ac:dyDescent="0.25">
      <c r="B300" s="68">
        <f t="shared" ref="B300:D300" si="428">B299</f>
        <v>500000</v>
      </c>
      <c r="C300" s="68">
        <f t="shared" si="428"/>
        <v>40000</v>
      </c>
      <c r="D300" s="68">
        <f t="shared" si="428"/>
        <v>100000</v>
      </c>
      <c r="E300" s="68"/>
      <c r="F300" s="68">
        <f t="shared" si="337"/>
        <v>0</v>
      </c>
      <c r="G300" s="68">
        <f t="shared" si="338"/>
        <v>0</v>
      </c>
      <c r="H300" s="68" t="str">
        <f t="shared" si="339"/>
        <v/>
      </c>
      <c r="I300" s="68"/>
      <c r="J300" s="68">
        <f t="shared" si="340"/>
        <v>100000</v>
      </c>
      <c r="K300" s="69">
        <f t="shared" si="378"/>
        <v>20000</v>
      </c>
      <c r="L300" s="68">
        <f t="shared" si="341"/>
        <v>580000</v>
      </c>
      <c r="M300" s="68"/>
      <c r="N300" s="68">
        <f t="shared" si="379"/>
        <v>48000</v>
      </c>
      <c r="O300" s="68">
        <f t="shared" si="342"/>
        <v>0</v>
      </c>
      <c r="P300" s="69">
        <f t="shared" si="343"/>
        <v>0</v>
      </c>
      <c r="Q300" s="7">
        <f t="shared" si="344"/>
        <v>0</v>
      </c>
      <c r="R300" s="7">
        <f t="shared" si="380"/>
        <v>0</v>
      </c>
      <c r="S300" s="7">
        <f t="shared" si="381"/>
        <v>0.2</v>
      </c>
      <c r="T300" s="68"/>
      <c r="U300" s="68">
        <f t="shared" si="345"/>
        <v>0</v>
      </c>
      <c r="V300" s="68">
        <f t="shared" si="401"/>
        <v>0</v>
      </c>
      <c r="W300" s="68"/>
      <c r="X300" s="68">
        <f t="shared" si="346"/>
        <v>0</v>
      </c>
      <c r="Y300" s="69">
        <f t="shared" si="347"/>
        <v>0</v>
      </c>
      <c r="Z300" s="7">
        <f t="shared" si="348"/>
        <v>0</v>
      </c>
      <c r="AA300" s="7">
        <f t="shared" si="349"/>
        <v>0</v>
      </c>
      <c r="AB300" s="68"/>
      <c r="AC300" s="71" t="str">
        <f t="shared" si="350"/>
        <v/>
      </c>
      <c r="AD300" s="68" t="str">
        <f t="shared" si="351"/>
        <v/>
      </c>
      <c r="AE300" s="68"/>
      <c r="AF300" s="72" t="str">
        <f t="shared" si="352"/>
        <v/>
      </c>
      <c r="AG300" s="59" t="str">
        <f t="shared" si="353"/>
        <v/>
      </c>
      <c r="AH300" s="73" t="str">
        <f t="shared" si="387"/>
        <v/>
      </c>
      <c r="AI300" s="61" t="str">
        <f t="shared" si="382"/>
        <v/>
      </c>
      <c r="AJ300" s="62" t="str">
        <f t="shared" si="388"/>
        <v/>
      </c>
      <c r="AK300" s="73" t="str">
        <f t="shared" si="383"/>
        <v/>
      </c>
      <c r="AL300" s="61" t="str">
        <f t="shared" si="384"/>
        <v/>
      </c>
      <c r="AM300" s="63" t="str">
        <f t="shared" si="389"/>
        <v/>
      </c>
      <c r="AN300" s="73" t="str">
        <f t="shared" si="390"/>
        <v/>
      </c>
      <c r="AO300" s="61">
        <f t="shared" si="385"/>
        <v>0</v>
      </c>
      <c r="AP300" s="62" t="str">
        <f t="shared" si="391"/>
        <v/>
      </c>
      <c r="AQ300" s="61" t="str">
        <f t="shared" si="392"/>
        <v/>
      </c>
      <c r="AR300" s="59" t="str">
        <f t="shared" si="393"/>
        <v/>
      </c>
      <c r="AS300" s="72" t="str">
        <f t="shared" si="354"/>
        <v/>
      </c>
      <c r="AT300" s="74" t="str">
        <f t="shared" si="355"/>
        <v/>
      </c>
      <c r="AU300" s="74" t="str">
        <f t="shared" si="356"/>
        <v/>
      </c>
      <c r="AV300" s="74" t="str">
        <f t="shared" si="357"/>
        <v/>
      </c>
    </row>
    <row r="301" spans="2:48" x14ac:dyDescent="0.25">
      <c r="B301" s="68">
        <f t="shared" ref="B301:D301" si="429">B300</f>
        <v>500000</v>
      </c>
      <c r="C301" s="68">
        <f t="shared" si="429"/>
        <v>40000</v>
      </c>
      <c r="D301" s="68">
        <f t="shared" si="429"/>
        <v>100000</v>
      </c>
      <c r="E301" s="68"/>
      <c r="F301" s="68">
        <f t="shared" si="337"/>
        <v>0</v>
      </c>
      <c r="G301" s="68">
        <f t="shared" si="338"/>
        <v>0</v>
      </c>
      <c r="H301" s="68" t="str">
        <f t="shared" si="339"/>
        <v/>
      </c>
      <c r="I301" s="68"/>
      <c r="J301" s="68">
        <f t="shared" si="340"/>
        <v>100000</v>
      </c>
      <c r="K301" s="69">
        <f t="shared" si="378"/>
        <v>20000</v>
      </c>
      <c r="L301" s="68">
        <f t="shared" si="341"/>
        <v>580000</v>
      </c>
      <c r="M301" s="68"/>
      <c r="N301" s="68">
        <f t="shared" si="379"/>
        <v>48000</v>
      </c>
      <c r="O301" s="68">
        <f t="shared" si="342"/>
        <v>0</v>
      </c>
      <c r="P301" s="69">
        <f t="shared" si="343"/>
        <v>0</v>
      </c>
      <c r="Q301" s="7">
        <f t="shared" si="344"/>
        <v>0</v>
      </c>
      <c r="R301" s="7">
        <f t="shared" si="380"/>
        <v>0</v>
      </c>
      <c r="S301" s="7">
        <f t="shared" si="381"/>
        <v>0.2</v>
      </c>
      <c r="T301" s="68"/>
      <c r="U301" s="68">
        <f t="shared" si="345"/>
        <v>0</v>
      </c>
      <c r="V301" s="68">
        <f t="shared" si="401"/>
        <v>0</v>
      </c>
      <c r="W301" s="68"/>
      <c r="X301" s="68">
        <f t="shared" si="346"/>
        <v>0</v>
      </c>
      <c r="Y301" s="69">
        <f t="shared" si="347"/>
        <v>0</v>
      </c>
      <c r="Z301" s="7">
        <f t="shared" si="348"/>
        <v>0</v>
      </c>
      <c r="AA301" s="7">
        <f t="shared" si="349"/>
        <v>0</v>
      </c>
      <c r="AB301" s="68"/>
      <c r="AC301" s="71" t="str">
        <f t="shared" si="350"/>
        <v/>
      </c>
      <c r="AD301" s="68" t="str">
        <f t="shared" si="351"/>
        <v/>
      </c>
      <c r="AE301" s="68"/>
      <c r="AF301" s="72" t="str">
        <f t="shared" si="352"/>
        <v/>
      </c>
      <c r="AG301" s="59" t="str">
        <f t="shared" si="353"/>
        <v/>
      </c>
      <c r="AH301" s="73" t="str">
        <f t="shared" si="387"/>
        <v/>
      </c>
      <c r="AI301" s="61" t="str">
        <f t="shared" si="382"/>
        <v/>
      </c>
      <c r="AJ301" s="62" t="str">
        <f t="shared" si="388"/>
        <v/>
      </c>
      <c r="AK301" s="73" t="str">
        <f t="shared" si="383"/>
        <v/>
      </c>
      <c r="AL301" s="61" t="str">
        <f t="shared" si="384"/>
        <v/>
      </c>
      <c r="AM301" s="63" t="str">
        <f t="shared" si="389"/>
        <v/>
      </c>
      <c r="AN301" s="73" t="str">
        <f t="shared" si="390"/>
        <v/>
      </c>
      <c r="AO301" s="61">
        <f t="shared" si="385"/>
        <v>0</v>
      </c>
      <c r="AP301" s="62" t="str">
        <f t="shared" si="391"/>
        <v/>
      </c>
      <c r="AQ301" s="61" t="str">
        <f t="shared" si="392"/>
        <v/>
      </c>
      <c r="AR301" s="59" t="str">
        <f t="shared" si="393"/>
        <v/>
      </c>
      <c r="AS301" s="72" t="str">
        <f t="shared" si="354"/>
        <v/>
      </c>
      <c r="AT301" s="74" t="str">
        <f t="shared" si="355"/>
        <v/>
      </c>
      <c r="AU301" s="74" t="str">
        <f t="shared" si="356"/>
        <v/>
      </c>
      <c r="AV301" s="74" t="str">
        <f t="shared" si="357"/>
        <v/>
      </c>
    </row>
    <row r="302" spans="2:48" x14ac:dyDescent="0.25">
      <c r="B302" s="68">
        <f t="shared" ref="B302:D302" si="430">B301</f>
        <v>500000</v>
      </c>
      <c r="C302" s="68">
        <f t="shared" si="430"/>
        <v>40000</v>
      </c>
      <c r="D302" s="68">
        <f t="shared" si="430"/>
        <v>100000</v>
      </c>
      <c r="E302" s="68"/>
      <c r="F302" s="68">
        <f t="shared" si="337"/>
        <v>0</v>
      </c>
      <c r="G302" s="68">
        <f t="shared" si="338"/>
        <v>0</v>
      </c>
      <c r="H302" s="68" t="str">
        <f t="shared" si="339"/>
        <v/>
      </c>
      <c r="I302" s="68"/>
      <c r="J302" s="68">
        <f t="shared" si="340"/>
        <v>100000</v>
      </c>
      <c r="K302" s="69">
        <f t="shared" si="378"/>
        <v>20000</v>
      </c>
      <c r="L302" s="68">
        <f t="shared" si="341"/>
        <v>580000</v>
      </c>
      <c r="M302" s="68"/>
      <c r="N302" s="68">
        <f t="shared" si="379"/>
        <v>48000</v>
      </c>
      <c r="O302" s="68">
        <f t="shared" si="342"/>
        <v>0</v>
      </c>
      <c r="P302" s="69">
        <f t="shared" si="343"/>
        <v>0</v>
      </c>
      <c r="Q302" s="7">
        <f t="shared" si="344"/>
        <v>0</v>
      </c>
      <c r="R302" s="7">
        <f t="shared" si="380"/>
        <v>0</v>
      </c>
      <c r="S302" s="7">
        <f t="shared" si="381"/>
        <v>0.2</v>
      </c>
      <c r="T302" s="68"/>
      <c r="U302" s="68">
        <f t="shared" si="345"/>
        <v>0</v>
      </c>
      <c r="V302" s="68">
        <f t="shared" si="401"/>
        <v>0</v>
      </c>
      <c r="W302" s="68"/>
      <c r="X302" s="68">
        <f t="shared" si="346"/>
        <v>0</v>
      </c>
      <c r="Y302" s="69">
        <f t="shared" si="347"/>
        <v>0</v>
      </c>
      <c r="Z302" s="7">
        <f t="shared" si="348"/>
        <v>0</v>
      </c>
      <c r="AA302" s="7">
        <f t="shared" si="349"/>
        <v>0</v>
      </c>
      <c r="AB302" s="68"/>
      <c r="AC302" s="71" t="str">
        <f t="shared" si="350"/>
        <v/>
      </c>
      <c r="AD302" s="68" t="str">
        <f t="shared" si="351"/>
        <v/>
      </c>
      <c r="AE302" s="68"/>
      <c r="AF302" s="72" t="str">
        <f t="shared" si="352"/>
        <v/>
      </c>
      <c r="AG302" s="59" t="str">
        <f t="shared" si="353"/>
        <v/>
      </c>
      <c r="AH302" s="73" t="str">
        <f t="shared" si="387"/>
        <v/>
      </c>
      <c r="AI302" s="61" t="str">
        <f t="shared" si="382"/>
        <v/>
      </c>
      <c r="AJ302" s="62" t="str">
        <f t="shared" si="388"/>
        <v/>
      </c>
      <c r="AK302" s="73" t="str">
        <f t="shared" si="383"/>
        <v/>
      </c>
      <c r="AL302" s="61" t="str">
        <f t="shared" si="384"/>
        <v/>
      </c>
      <c r="AM302" s="63" t="str">
        <f t="shared" si="389"/>
        <v/>
      </c>
      <c r="AN302" s="73" t="str">
        <f t="shared" si="390"/>
        <v/>
      </c>
      <c r="AO302" s="61">
        <f t="shared" si="385"/>
        <v>0</v>
      </c>
      <c r="AP302" s="62" t="str">
        <f t="shared" si="391"/>
        <v/>
      </c>
      <c r="AQ302" s="61" t="str">
        <f t="shared" si="392"/>
        <v/>
      </c>
      <c r="AR302" s="59" t="str">
        <f t="shared" si="393"/>
        <v/>
      </c>
      <c r="AS302" s="72" t="str">
        <f t="shared" si="354"/>
        <v/>
      </c>
      <c r="AT302" s="74" t="str">
        <f t="shared" si="355"/>
        <v/>
      </c>
      <c r="AU302" s="74" t="str">
        <f t="shared" si="356"/>
        <v/>
      </c>
      <c r="AV302" s="74" t="str">
        <f t="shared" si="357"/>
        <v/>
      </c>
    </row>
    <row r="303" spans="2:48" x14ac:dyDescent="0.25">
      <c r="B303" s="68">
        <f t="shared" ref="B303:D303" si="431">B302</f>
        <v>500000</v>
      </c>
      <c r="C303" s="68">
        <f t="shared" si="431"/>
        <v>40000</v>
      </c>
      <c r="D303" s="68">
        <f t="shared" si="431"/>
        <v>100000</v>
      </c>
      <c r="E303" s="68"/>
      <c r="F303" s="68">
        <f t="shared" si="337"/>
        <v>0</v>
      </c>
      <c r="G303" s="68">
        <f t="shared" si="338"/>
        <v>0</v>
      </c>
      <c r="H303" s="68" t="str">
        <f t="shared" si="339"/>
        <v/>
      </c>
      <c r="I303" s="68"/>
      <c r="J303" s="68">
        <f t="shared" si="340"/>
        <v>100000</v>
      </c>
      <c r="K303" s="69">
        <f t="shared" si="378"/>
        <v>20000</v>
      </c>
      <c r="L303" s="68">
        <f t="shared" si="341"/>
        <v>580000</v>
      </c>
      <c r="M303" s="68"/>
      <c r="N303" s="68">
        <f t="shared" si="379"/>
        <v>48000</v>
      </c>
      <c r="O303" s="68">
        <f t="shared" si="342"/>
        <v>0</v>
      </c>
      <c r="P303" s="69">
        <f t="shared" si="343"/>
        <v>0</v>
      </c>
      <c r="Q303" s="7">
        <f t="shared" si="344"/>
        <v>0</v>
      </c>
      <c r="R303" s="7">
        <f t="shared" si="380"/>
        <v>0</v>
      </c>
      <c r="S303" s="7">
        <f t="shared" si="381"/>
        <v>0.2</v>
      </c>
      <c r="T303" s="68"/>
      <c r="U303" s="68">
        <f t="shared" si="345"/>
        <v>0</v>
      </c>
      <c r="V303" s="68">
        <f t="shared" si="401"/>
        <v>0</v>
      </c>
      <c r="W303" s="68"/>
      <c r="X303" s="68">
        <f t="shared" si="346"/>
        <v>0</v>
      </c>
      <c r="Y303" s="69">
        <f t="shared" si="347"/>
        <v>0</v>
      </c>
      <c r="Z303" s="7">
        <f t="shared" si="348"/>
        <v>0</v>
      </c>
      <c r="AA303" s="7">
        <f t="shared" si="349"/>
        <v>0</v>
      </c>
      <c r="AB303" s="68"/>
      <c r="AC303" s="71" t="str">
        <f t="shared" si="350"/>
        <v/>
      </c>
      <c r="AD303" s="68" t="str">
        <f t="shared" si="351"/>
        <v/>
      </c>
      <c r="AE303" s="68"/>
      <c r="AF303" s="72" t="str">
        <f t="shared" si="352"/>
        <v/>
      </c>
      <c r="AG303" s="59" t="str">
        <f t="shared" si="353"/>
        <v/>
      </c>
      <c r="AH303" s="73" t="str">
        <f t="shared" si="387"/>
        <v/>
      </c>
      <c r="AI303" s="61" t="str">
        <f t="shared" si="382"/>
        <v/>
      </c>
      <c r="AJ303" s="62" t="str">
        <f t="shared" si="388"/>
        <v/>
      </c>
      <c r="AK303" s="73" t="str">
        <f t="shared" si="383"/>
        <v/>
      </c>
      <c r="AL303" s="61" t="str">
        <f t="shared" si="384"/>
        <v/>
      </c>
      <c r="AM303" s="63" t="str">
        <f t="shared" si="389"/>
        <v/>
      </c>
      <c r="AN303" s="73" t="str">
        <f t="shared" si="390"/>
        <v/>
      </c>
      <c r="AO303" s="61">
        <f t="shared" si="385"/>
        <v>0</v>
      </c>
      <c r="AP303" s="62" t="str">
        <f t="shared" si="391"/>
        <v/>
      </c>
      <c r="AQ303" s="61" t="str">
        <f t="shared" si="392"/>
        <v/>
      </c>
      <c r="AR303" s="59" t="str">
        <f t="shared" si="393"/>
        <v/>
      </c>
      <c r="AS303" s="72" t="str">
        <f t="shared" si="354"/>
        <v/>
      </c>
      <c r="AT303" s="74" t="str">
        <f t="shared" si="355"/>
        <v/>
      </c>
      <c r="AU303" s="74" t="str">
        <f t="shared" si="356"/>
        <v/>
      </c>
      <c r="AV303" s="74" t="str">
        <f t="shared" si="357"/>
        <v/>
      </c>
    </row>
    <row r="304" spans="2:48" x14ac:dyDescent="0.25">
      <c r="B304" s="68">
        <f t="shared" ref="B304:D304" si="432">B303</f>
        <v>500000</v>
      </c>
      <c r="C304" s="68">
        <f t="shared" si="432"/>
        <v>40000</v>
      </c>
      <c r="D304" s="68">
        <f t="shared" si="432"/>
        <v>100000</v>
      </c>
      <c r="E304" s="68"/>
      <c r="F304" s="68">
        <f t="shared" si="337"/>
        <v>0</v>
      </c>
      <c r="G304" s="68">
        <f t="shared" si="338"/>
        <v>0</v>
      </c>
      <c r="H304" s="68" t="str">
        <f t="shared" si="339"/>
        <v/>
      </c>
      <c r="I304" s="68"/>
      <c r="J304" s="68">
        <f t="shared" si="340"/>
        <v>100000</v>
      </c>
      <c r="K304" s="69">
        <f t="shared" si="378"/>
        <v>20000</v>
      </c>
      <c r="L304" s="68">
        <f t="shared" si="341"/>
        <v>580000</v>
      </c>
      <c r="M304" s="68"/>
      <c r="N304" s="68">
        <f t="shared" si="379"/>
        <v>48000</v>
      </c>
      <c r="O304" s="68">
        <f t="shared" si="342"/>
        <v>0</v>
      </c>
      <c r="P304" s="69">
        <f t="shared" si="343"/>
        <v>0</v>
      </c>
      <c r="Q304" s="7">
        <f t="shared" si="344"/>
        <v>0</v>
      </c>
      <c r="R304" s="7">
        <f t="shared" si="380"/>
        <v>0</v>
      </c>
      <c r="S304" s="7">
        <f t="shared" si="381"/>
        <v>0.2</v>
      </c>
      <c r="T304" s="68"/>
      <c r="U304" s="68">
        <f t="shared" si="345"/>
        <v>0</v>
      </c>
      <c r="V304" s="68">
        <f t="shared" si="401"/>
        <v>0</v>
      </c>
      <c r="W304" s="68"/>
      <c r="X304" s="68">
        <f t="shared" si="346"/>
        <v>0</v>
      </c>
      <c r="Y304" s="69">
        <f t="shared" si="347"/>
        <v>0</v>
      </c>
      <c r="Z304" s="7">
        <f t="shared" si="348"/>
        <v>0</v>
      </c>
      <c r="AA304" s="7">
        <f t="shared" si="349"/>
        <v>0</v>
      </c>
      <c r="AB304" s="68"/>
      <c r="AC304" s="71" t="str">
        <f t="shared" si="350"/>
        <v/>
      </c>
      <c r="AD304" s="68" t="str">
        <f t="shared" si="351"/>
        <v/>
      </c>
      <c r="AE304" s="68"/>
      <c r="AF304" s="72" t="str">
        <f t="shared" si="352"/>
        <v/>
      </c>
      <c r="AG304" s="59" t="str">
        <f t="shared" si="353"/>
        <v/>
      </c>
      <c r="AH304" s="73" t="str">
        <f t="shared" si="387"/>
        <v/>
      </c>
      <c r="AI304" s="61" t="str">
        <f t="shared" si="382"/>
        <v/>
      </c>
      <c r="AJ304" s="62" t="str">
        <f t="shared" si="388"/>
        <v/>
      </c>
      <c r="AK304" s="73" t="str">
        <f t="shared" si="383"/>
        <v/>
      </c>
      <c r="AL304" s="61" t="str">
        <f t="shared" si="384"/>
        <v/>
      </c>
      <c r="AM304" s="63" t="str">
        <f t="shared" si="389"/>
        <v/>
      </c>
      <c r="AN304" s="73" t="str">
        <f t="shared" si="390"/>
        <v/>
      </c>
      <c r="AO304" s="61">
        <f t="shared" si="385"/>
        <v>0</v>
      </c>
      <c r="AP304" s="62" t="str">
        <f t="shared" si="391"/>
        <v/>
      </c>
      <c r="AQ304" s="61" t="str">
        <f t="shared" si="392"/>
        <v/>
      </c>
      <c r="AR304" s="59" t="str">
        <f t="shared" si="393"/>
        <v/>
      </c>
      <c r="AS304" s="72" t="str">
        <f t="shared" si="354"/>
        <v/>
      </c>
      <c r="AT304" s="74" t="str">
        <f t="shared" si="355"/>
        <v/>
      </c>
      <c r="AU304" s="74" t="str">
        <f t="shared" si="356"/>
        <v/>
      </c>
      <c r="AV304" s="74" t="str">
        <f t="shared" si="357"/>
        <v/>
      </c>
    </row>
    <row r="305" spans="2:48" x14ac:dyDescent="0.25">
      <c r="B305" s="68">
        <f t="shared" ref="B305:D305" si="433">B304</f>
        <v>500000</v>
      </c>
      <c r="C305" s="68">
        <f t="shared" si="433"/>
        <v>40000</v>
      </c>
      <c r="D305" s="68">
        <f t="shared" si="433"/>
        <v>100000</v>
      </c>
      <c r="E305" s="68"/>
      <c r="F305" s="68">
        <f t="shared" si="337"/>
        <v>0</v>
      </c>
      <c r="G305" s="68">
        <f t="shared" si="338"/>
        <v>0</v>
      </c>
      <c r="H305" s="68" t="str">
        <f t="shared" si="339"/>
        <v/>
      </c>
      <c r="I305" s="68"/>
      <c r="J305" s="68">
        <f t="shared" si="340"/>
        <v>100000</v>
      </c>
      <c r="K305" s="69">
        <f t="shared" si="378"/>
        <v>20000</v>
      </c>
      <c r="L305" s="68">
        <f t="shared" si="341"/>
        <v>580000</v>
      </c>
      <c r="M305" s="68"/>
      <c r="N305" s="68">
        <f t="shared" si="379"/>
        <v>48000</v>
      </c>
      <c r="O305" s="68">
        <f t="shared" si="342"/>
        <v>0</v>
      </c>
      <c r="P305" s="69">
        <f t="shared" si="343"/>
        <v>0</v>
      </c>
      <c r="Q305" s="7">
        <f t="shared" si="344"/>
        <v>0</v>
      </c>
      <c r="R305" s="7">
        <f t="shared" si="380"/>
        <v>0</v>
      </c>
      <c r="S305" s="7">
        <f t="shared" si="381"/>
        <v>0.2</v>
      </c>
      <c r="T305" s="68"/>
      <c r="U305" s="68">
        <f t="shared" si="345"/>
        <v>0</v>
      </c>
      <c r="V305" s="68">
        <f t="shared" si="401"/>
        <v>0</v>
      </c>
      <c r="W305" s="68"/>
      <c r="X305" s="68">
        <f t="shared" si="346"/>
        <v>0</v>
      </c>
      <c r="Y305" s="69">
        <f t="shared" si="347"/>
        <v>0</v>
      </c>
      <c r="Z305" s="7">
        <f t="shared" si="348"/>
        <v>0</v>
      </c>
      <c r="AA305" s="7">
        <f t="shared" si="349"/>
        <v>0</v>
      </c>
      <c r="AB305" s="68"/>
      <c r="AC305" s="71" t="str">
        <f t="shared" si="350"/>
        <v/>
      </c>
      <c r="AD305" s="68" t="str">
        <f t="shared" si="351"/>
        <v/>
      </c>
      <c r="AE305" s="68"/>
      <c r="AF305" s="72" t="str">
        <f t="shared" si="352"/>
        <v/>
      </c>
      <c r="AG305" s="59" t="str">
        <f t="shared" si="353"/>
        <v/>
      </c>
      <c r="AH305" s="73" t="str">
        <f t="shared" si="387"/>
        <v/>
      </c>
      <c r="AI305" s="61" t="str">
        <f t="shared" si="382"/>
        <v/>
      </c>
      <c r="AJ305" s="62" t="str">
        <f t="shared" si="388"/>
        <v/>
      </c>
      <c r="AK305" s="73" t="str">
        <f t="shared" si="383"/>
        <v/>
      </c>
      <c r="AL305" s="61" t="str">
        <f t="shared" si="384"/>
        <v/>
      </c>
      <c r="AM305" s="63" t="str">
        <f t="shared" si="389"/>
        <v/>
      </c>
      <c r="AN305" s="73" t="str">
        <f t="shared" si="390"/>
        <v/>
      </c>
      <c r="AO305" s="61">
        <f t="shared" si="385"/>
        <v>0</v>
      </c>
      <c r="AP305" s="62" t="str">
        <f t="shared" si="391"/>
        <v/>
      </c>
      <c r="AQ305" s="61" t="str">
        <f t="shared" si="392"/>
        <v/>
      </c>
      <c r="AR305" s="59" t="str">
        <f t="shared" si="393"/>
        <v/>
      </c>
      <c r="AS305" s="72" t="str">
        <f t="shared" si="354"/>
        <v/>
      </c>
      <c r="AT305" s="74" t="str">
        <f t="shared" si="355"/>
        <v/>
      </c>
      <c r="AU305" s="74" t="str">
        <f t="shared" si="356"/>
        <v/>
      </c>
      <c r="AV305" s="74" t="str">
        <f t="shared" si="357"/>
        <v/>
      </c>
    </row>
    <row r="306" spans="2:48" x14ac:dyDescent="0.25">
      <c r="B306" s="68">
        <f t="shared" ref="B306:D306" si="434">B305</f>
        <v>500000</v>
      </c>
      <c r="C306" s="68">
        <f t="shared" si="434"/>
        <v>40000</v>
      </c>
      <c r="D306" s="68">
        <f t="shared" si="434"/>
        <v>100000</v>
      </c>
      <c r="E306" s="68"/>
      <c r="F306" s="68">
        <f t="shared" si="337"/>
        <v>0</v>
      </c>
      <c r="G306" s="68">
        <f t="shared" si="338"/>
        <v>0</v>
      </c>
      <c r="H306" s="68" t="str">
        <f t="shared" si="339"/>
        <v/>
      </c>
      <c r="I306" s="68"/>
      <c r="J306" s="68">
        <f t="shared" si="340"/>
        <v>100000</v>
      </c>
      <c r="K306" s="69">
        <f t="shared" si="378"/>
        <v>20000</v>
      </c>
      <c r="L306" s="68">
        <f t="shared" si="341"/>
        <v>580000</v>
      </c>
      <c r="M306" s="68"/>
      <c r="N306" s="68">
        <f t="shared" si="379"/>
        <v>48000</v>
      </c>
      <c r="O306" s="68">
        <f t="shared" si="342"/>
        <v>0</v>
      </c>
      <c r="P306" s="69">
        <f t="shared" si="343"/>
        <v>0</v>
      </c>
      <c r="Q306" s="7">
        <f t="shared" si="344"/>
        <v>0</v>
      </c>
      <c r="R306" s="7">
        <f t="shared" si="380"/>
        <v>0</v>
      </c>
      <c r="S306" s="7">
        <f t="shared" si="381"/>
        <v>0.2</v>
      </c>
      <c r="T306" s="68"/>
      <c r="U306" s="68">
        <f t="shared" si="345"/>
        <v>0</v>
      </c>
      <c r="V306" s="68">
        <f t="shared" si="401"/>
        <v>0</v>
      </c>
      <c r="W306" s="68"/>
      <c r="X306" s="68">
        <f t="shared" si="346"/>
        <v>0</v>
      </c>
      <c r="Y306" s="69">
        <f t="shared" si="347"/>
        <v>0</v>
      </c>
      <c r="Z306" s="7">
        <f t="shared" si="348"/>
        <v>0</v>
      </c>
      <c r="AA306" s="7">
        <f t="shared" si="349"/>
        <v>0</v>
      </c>
      <c r="AB306" s="68"/>
      <c r="AC306" s="71" t="str">
        <f t="shared" si="350"/>
        <v/>
      </c>
      <c r="AD306" s="68" t="str">
        <f t="shared" si="351"/>
        <v/>
      </c>
      <c r="AE306" s="68"/>
      <c r="AF306" s="72" t="str">
        <f t="shared" si="352"/>
        <v/>
      </c>
      <c r="AG306" s="59" t="str">
        <f t="shared" si="353"/>
        <v/>
      </c>
      <c r="AH306" s="73" t="str">
        <f t="shared" si="387"/>
        <v/>
      </c>
      <c r="AI306" s="61" t="str">
        <f t="shared" si="382"/>
        <v/>
      </c>
      <c r="AJ306" s="62" t="str">
        <f t="shared" si="388"/>
        <v/>
      </c>
      <c r="AK306" s="73" t="str">
        <f t="shared" si="383"/>
        <v/>
      </c>
      <c r="AL306" s="61" t="str">
        <f t="shared" si="384"/>
        <v/>
      </c>
      <c r="AM306" s="63" t="str">
        <f t="shared" si="389"/>
        <v/>
      </c>
      <c r="AN306" s="73" t="str">
        <f t="shared" si="390"/>
        <v/>
      </c>
      <c r="AO306" s="61">
        <f t="shared" si="385"/>
        <v>0</v>
      </c>
      <c r="AP306" s="62" t="str">
        <f t="shared" si="391"/>
        <v/>
      </c>
      <c r="AQ306" s="61" t="str">
        <f t="shared" si="392"/>
        <v/>
      </c>
      <c r="AR306" s="59" t="str">
        <f t="shared" si="393"/>
        <v/>
      </c>
      <c r="AS306" s="72" t="str">
        <f t="shared" si="354"/>
        <v/>
      </c>
      <c r="AT306" s="74" t="str">
        <f t="shared" si="355"/>
        <v/>
      </c>
      <c r="AU306" s="74" t="str">
        <f t="shared" si="356"/>
        <v/>
      </c>
      <c r="AV306" s="74" t="str">
        <f t="shared" si="357"/>
        <v/>
      </c>
    </row>
    <row r="307" spans="2:48" x14ac:dyDescent="0.25">
      <c r="B307" s="68">
        <f t="shared" ref="B307:D307" si="435">B306</f>
        <v>500000</v>
      </c>
      <c r="C307" s="68">
        <f t="shared" si="435"/>
        <v>40000</v>
      </c>
      <c r="D307" s="68">
        <f t="shared" si="435"/>
        <v>100000</v>
      </c>
      <c r="E307" s="68"/>
      <c r="F307" s="68">
        <f t="shared" si="337"/>
        <v>0</v>
      </c>
      <c r="G307" s="68">
        <f t="shared" si="338"/>
        <v>0</v>
      </c>
      <c r="H307" s="68" t="str">
        <f t="shared" si="339"/>
        <v/>
      </c>
      <c r="I307" s="68"/>
      <c r="J307" s="68">
        <f t="shared" si="340"/>
        <v>100000</v>
      </c>
      <c r="K307" s="69">
        <f t="shared" si="378"/>
        <v>20000</v>
      </c>
      <c r="L307" s="68">
        <f t="shared" si="341"/>
        <v>580000</v>
      </c>
      <c r="M307" s="68"/>
      <c r="N307" s="68">
        <f t="shared" si="379"/>
        <v>48000</v>
      </c>
      <c r="O307" s="68">
        <f t="shared" si="342"/>
        <v>0</v>
      </c>
      <c r="P307" s="69">
        <f t="shared" si="343"/>
        <v>0</v>
      </c>
      <c r="Q307" s="7">
        <f t="shared" si="344"/>
        <v>0</v>
      </c>
      <c r="R307" s="7">
        <f t="shared" si="380"/>
        <v>0</v>
      </c>
      <c r="S307" s="7">
        <f t="shared" si="381"/>
        <v>0.2</v>
      </c>
      <c r="T307" s="68"/>
      <c r="U307" s="68">
        <f t="shared" si="345"/>
        <v>0</v>
      </c>
      <c r="V307" s="68">
        <f t="shared" si="401"/>
        <v>0</v>
      </c>
      <c r="W307" s="68"/>
      <c r="X307" s="68">
        <f t="shared" si="346"/>
        <v>0</v>
      </c>
      <c r="Y307" s="69">
        <f t="shared" si="347"/>
        <v>0</v>
      </c>
      <c r="Z307" s="7">
        <f t="shared" si="348"/>
        <v>0</v>
      </c>
      <c r="AA307" s="7">
        <f t="shared" si="349"/>
        <v>0</v>
      </c>
      <c r="AB307" s="68"/>
      <c r="AC307" s="71" t="str">
        <f t="shared" si="350"/>
        <v/>
      </c>
      <c r="AD307" s="68" t="str">
        <f t="shared" si="351"/>
        <v/>
      </c>
      <c r="AE307" s="68"/>
      <c r="AF307" s="72" t="str">
        <f t="shared" si="352"/>
        <v/>
      </c>
      <c r="AG307" s="59" t="str">
        <f t="shared" si="353"/>
        <v/>
      </c>
      <c r="AH307" s="73" t="str">
        <f t="shared" si="387"/>
        <v/>
      </c>
      <c r="AI307" s="61" t="str">
        <f t="shared" si="382"/>
        <v/>
      </c>
      <c r="AJ307" s="62" t="str">
        <f t="shared" si="388"/>
        <v/>
      </c>
      <c r="AK307" s="73" t="str">
        <f t="shared" si="383"/>
        <v/>
      </c>
      <c r="AL307" s="61" t="str">
        <f t="shared" si="384"/>
        <v/>
      </c>
      <c r="AM307" s="63" t="str">
        <f t="shared" si="389"/>
        <v/>
      </c>
      <c r="AN307" s="73" t="str">
        <f t="shared" si="390"/>
        <v/>
      </c>
      <c r="AO307" s="61">
        <f t="shared" si="385"/>
        <v>0</v>
      </c>
      <c r="AP307" s="62" t="str">
        <f t="shared" si="391"/>
        <v/>
      </c>
      <c r="AQ307" s="61" t="str">
        <f t="shared" si="392"/>
        <v/>
      </c>
      <c r="AR307" s="59" t="str">
        <f t="shared" si="393"/>
        <v/>
      </c>
      <c r="AS307" s="72" t="str">
        <f t="shared" si="354"/>
        <v/>
      </c>
      <c r="AT307" s="74" t="str">
        <f t="shared" si="355"/>
        <v/>
      </c>
      <c r="AU307" s="74" t="str">
        <f t="shared" si="356"/>
        <v/>
      </c>
      <c r="AV307" s="74" t="str">
        <f t="shared" si="357"/>
        <v/>
      </c>
    </row>
    <row r="308" spans="2:48" x14ac:dyDescent="0.25">
      <c r="B308" s="68">
        <f t="shared" ref="B308:D308" si="436">B307</f>
        <v>500000</v>
      </c>
      <c r="C308" s="68">
        <f t="shared" si="436"/>
        <v>40000</v>
      </c>
      <c r="D308" s="68">
        <f t="shared" si="436"/>
        <v>100000</v>
      </c>
      <c r="E308" s="68"/>
      <c r="F308" s="68">
        <f t="shared" si="337"/>
        <v>0</v>
      </c>
      <c r="G308" s="68">
        <f t="shared" si="338"/>
        <v>0</v>
      </c>
      <c r="H308" s="68" t="str">
        <f t="shared" si="339"/>
        <v/>
      </c>
      <c r="I308" s="68"/>
      <c r="J308" s="68">
        <f t="shared" si="340"/>
        <v>100000</v>
      </c>
      <c r="K308" s="69">
        <f t="shared" si="378"/>
        <v>20000</v>
      </c>
      <c r="L308" s="68">
        <f t="shared" si="341"/>
        <v>580000</v>
      </c>
      <c r="M308" s="68"/>
      <c r="N308" s="68">
        <f t="shared" si="379"/>
        <v>48000</v>
      </c>
      <c r="O308" s="68">
        <f t="shared" si="342"/>
        <v>0</v>
      </c>
      <c r="P308" s="69">
        <f t="shared" si="343"/>
        <v>0</v>
      </c>
      <c r="Q308" s="7">
        <f t="shared" si="344"/>
        <v>0</v>
      </c>
      <c r="R308" s="7">
        <f t="shared" si="380"/>
        <v>0</v>
      </c>
      <c r="S308" s="7">
        <f t="shared" si="381"/>
        <v>0.2</v>
      </c>
      <c r="T308" s="68"/>
      <c r="U308" s="68">
        <f t="shared" si="345"/>
        <v>0</v>
      </c>
      <c r="V308" s="68">
        <f t="shared" si="401"/>
        <v>0</v>
      </c>
      <c r="W308" s="68"/>
      <c r="X308" s="68">
        <f t="shared" si="346"/>
        <v>0</v>
      </c>
      <c r="Y308" s="69">
        <f t="shared" si="347"/>
        <v>0</v>
      </c>
      <c r="Z308" s="7">
        <f t="shared" si="348"/>
        <v>0</v>
      </c>
      <c r="AA308" s="7">
        <f t="shared" si="349"/>
        <v>0</v>
      </c>
      <c r="AB308" s="68"/>
      <c r="AC308" s="71" t="str">
        <f t="shared" si="350"/>
        <v/>
      </c>
      <c r="AD308" s="68" t="str">
        <f t="shared" si="351"/>
        <v/>
      </c>
      <c r="AE308" s="68"/>
      <c r="AF308" s="72" t="str">
        <f t="shared" si="352"/>
        <v/>
      </c>
      <c r="AG308" s="59" t="str">
        <f t="shared" si="353"/>
        <v/>
      </c>
      <c r="AH308" s="73" t="str">
        <f t="shared" si="387"/>
        <v/>
      </c>
      <c r="AI308" s="61" t="str">
        <f t="shared" si="382"/>
        <v/>
      </c>
      <c r="AJ308" s="62" t="str">
        <f t="shared" si="388"/>
        <v/>
      </c>
      <c r="AK308" s="73" t="str">
        <f t="shared" si="383"/>
        <v/>
      </c>
      <c r="AL308" s="61" t="str">
        <f t="shared" si="384"/>
        <v/>
      </c>
      <c r="AM308" s="63" t="str">
        <f t="shared" si="389"/>
        <v/>
      </c>
      <c r="AN308" s="73" t="str">
        <f t="shared" si="390"/>
        <v/>
      </c>
      <c r="AO308" s="61">
        <f t="shared" si="385"/>
        <v>0</v>
      </c>
      <c r="AP308" s="62" t="str">
        <f t="shared" si="391"/>
        <v/>
      </c>
      <c r="AQ308" s="61" t="str">
        <f t="shared" si="392"/>
        <v/>
      </c>
      <c r="AR308" s="59" t="str">
        <f t="shared" si="393"/>
        <v/>
      </c>
      <c r="AS308" s="72" t="str">
        <f t="shared" si="354"/>
        <v/>
      </c>
      <c r="AT308" s="74" t="str">
        <f t="shared" si="355"/>
        <v/>
      </c>
      <c r="AU308" s="74" t="str">
        <f t="shared" si="356"/>
        <v/>
      </c>
      <c r="AV308" s="74" t="str">
        <f t="shared" si="357"/>
        <v/>
      </c>
    </row>
    <row r="309" spans="2:48" x14ac:dyDescent="0.25">
      <c r="B309" s="68">
        <f t="shared" ref="B309:D309" si="437">B308</f>
        <v>500000</v>
      </c>
      <c r="C309" s="68">
        <f t="shared" si="437"/>
        <v>40000</v>
      </c>
      <c r="D309" s="68">
        <f t="shared" si="437"/>
        <v>100000</v>
      </c>
      <c r="E309" s="68"/>
      <c r="F309" s="68">
        <f t="shared" ref="F309:F372" si="438">IF(AND(F308+1000&lt;=C309,F308&lt;&gt;0),F308+1000,0)</f>
        <v>0</v>
      </c>
      <c r="G309" s="68">
        <f t="shared" ref="G309:G372" si="439">IF(F309&gt;0,IF(C309-F309&lt;L309,C309-F309,L309),0)</f>
        <v>0</v>
      </c>
      <c r="H309" s="68" t="str">
        <f t="shared" ref="H309:H372" si="440">IF(F309+G309=0,"","laske")</f>
        <v/>
      </c>
      <c r="I309" s="68"/>
      <c r="J309" s="68">
        <f t="shared" ref="J309:J372" si="441">D309-F309</f>
        <v>100000</v>
      </c>
      <c r="K309" s="69">
        <f t="shared" si="378"/>
        <v>20000</v>
      </c>
      <c r="L309" s="68">
        <f t="shared" ref="L309:L372" si="442">+B309+J309-K309</f>
        <v>580000</v>
      </c>
      <c r="M309" s="68"/>
      <c r="N309" s="68">
        <f t="shared" si="379"/>
        <v>48000</v>
      </c>
      <c r="O309" s="68">
        <f t="shared" ref="O309:O372" si="443">IF(N309&gt;G309,G309,N309)</f>
        <v>0</v>
      </c>
      <c r="P309" s="69">
        <f t="shared" ref="P309:P372" si="444">VLOOKUP(O309,tulos_pot_osinko,14)</f>
        <v>0</v>
      </c>
      <c r="Q309" s="7">
        <f t="shared" ref="Q309:Q372" si="445">VLOOKUP(O309,tulos_pot_osinko,15)</f>
        <v>0</v>
      </c>
      <c r="R309" s="7">
        <f t="shared" si="380"/>
        <v>0</v>
      </c>
      <c r="S309" s="7">
        <f t="shared" si="381"/>
        <v>0.2</v>
      </c>
      <c r="T309" s="68"/>
      <c r="U309" s="68">
        <f t="shared" ref="U309:U372" si="446">-O309+G309</f>
        <v>0</v>
      </c>
      <c r="V309" s="68">
        <f t="shared" si="401"/>
        <v>0</v>
      </c>
      <c r="W309" s="68"/>
      <c r="X309" s="68">
        <f t="shared" ref="X309:X372" si="447">+F309+V309</f>
        <v>0</v>
      </c>
      <c r="Y309" s="69">
        <f t="shared" ref="Y309:Y372" si="448">VLOOKUP(X309,tulos_ansiotulovero,3,1)</f>
        <v>0</v>
      </c>
      <c r="Z309" s="7">
        <f t="shared" ref="Z309:Z372" si="449">IF(F309+U309 &gt; 0,Y309/(F309+U309),0)</f>
        <v>0</v>
      </c>
      <c r="AA309" s="7">
        <f t="shared" ref="AA309:AA372" si="450">VLOOKUP(X309,tulos_ansiotulovero,6,1)</f>
        <v>0</v>
      </c>
      <c r="AB309" s="68"/>
      <c r="AC309" s="71" t="str">
        <f t="shared" ref="AC309:AC372" si="451">IF(H309="laske",+K309+P309+Y309,"")</f>
        <v/>
      </c>
      <c r="AD309" s="68" t="str">
        <f t="shared" ref="AD309:AD372" si="452">IF(H309="laske",-MIN($AC$9:$AC$94)+AC309,"")</f>
        <v/>
      </c>
      <c r="AE309" s="68"/>
      <c r="AF309" s="72" t="str">
        <f t="shared" ref="AF309:AF372" si="453">IF(H309="laske",(F309+O309+U309)-(+P309+Y309),"")</f>
        <v/>
      </c>
      <c r="AG309" s="59" t="str">
        <f t="shared" ref="AG309:AG372" si="454">IF(H309="laske",(P309+Y309)/(F309+G309),"")</f>
        <v/>
      </c>
      <c r="AH309" s="73" t="str">
        <f t="shared" si="387"/>
        <v/>
      </c>
      <c r="AI309" s="61" t="str">
        <f t="shared" si="382"/>
        <v/>
      </c>
      <c r="AJ309" s="62" t="str">
        <f t="shared" si="388"/>
        <v/>
      </c>
      <c r="AK309" s="73" t="str">
        <f t="shared" si="383"/>
        <v/>
      </c>
      <c r="AL309" s="61" t="str">
        <f t="shared" si="384"/>
        <v/>
      </c>
      <c r="AM309" s="63" t="str">
        <f t="shared" si="389"/>
        <v/>
      </c>
      <c r="AN309" s="73" t="str">
        <f t="shared" si="390"/>
        <v/>
      </c>
      <c r="AO309" s="61">
        <f t="shared" si="385"/>
        <v>0</v>
      </c>
      <c r="AP309" s="62" t="str">
        <f t="shared" si="391"/>
        <v/>
      </c>
      <c r="AQ309" s="61" t="str">
        <f t="shared" si="392"/>
        <v/>
      </c>
      <c r="AR309" s="59" t="str">
        <f t="shared" si="393"/>
        <v/>
      </c>
      <c r="AS309" s="72" t="str">
        <f t="shared" ref="AS309:AS372" si="455">IF(H309="laske",J309-K309-G309,"")</f>
        <v/>
      </c>
      <c r="AT309" s="74" t="str">
        <f t="shared" ref="AT309:AT372" si="456">IF(H309="laske",+AS309+AF309,"")</f>
        <v/>
      </c>
      <c r="AU309" s="74" t="str">
        <f t="shared" ref="AU309:AU372" si="457">IF(H309="laske",-MAX($AT$9:$AT$94)+AT309,"")</f>
        <v/>
      </c>
      <c r="AV309" s="74" t="str">
        <f t="shared" ref="AV309:AV372" si="458">IF(H309="laske",+B309+AS309,"")</f>
        <v/>
      </c>
    </row>
    <row r="310" spans="2:48" x14ac:dyDescent="0.25">
      <c r="B310" s="68">
        <f t="shared" ref="B310:D310" si="459">B309</f>
        <v>500000</v>
      </c>
      <c r="C310" s="68">
        <f t="shared" si="459"/>
        <v>40000</v>
      </c>
      <c r="D310" s="68">
        <f t="shared" si="459"/>
        <v>100000</v>
      </c>
      <c r="E310" s="68"/>
      <c r="F310" s="68">
        <f t="shared" si="438"/>
        <v>0</v>
      </c>
      <c r="G310" s="68">
        <f t="shared" si="439"/>
        <v>0</v>
      </c>
      <c r="H310" s="68" t="str">
        <f t="shared" si="440"/>
        <v/>
      </c>
      <c r="I310" s="68"/>
      <c r="J310" s="68">
        <f t="shared" si="441"/>
        <v>100000</v>
      </c>
      <c r="K310" s="69">
        <f t="shared" si="378"/>
        <v>20000</v>
      </c>
      <c r="L310" s="68">
        <f t="shared" si="442"/>
        <v>580000</v>
      </c>
      <c r="M310" s="68"/>
      <c r="N310" s="68">
        <f t="shared" si="379"/>
        <v>48000</v>
      </c>
      <c r="O310" s="68">
        <f t="shared" si="443"/>
        <v>0</v>
      </c>
      <c r="P310" s="69">
        <f t="shared" si="444"/>
        <v>0</v>
      </c>
      <c r="Q310" s="7">
        <f t="shared" si="445"/>
        <v>0</v>
      </c>
      <c r="R310" s="7">
        <f t="shared" si="380"/>
        <v>0</v>
      </c>
      <c r="S310" s="7">
        <f t="shared" si="381"/>
        <v>0.2</v>
      </c>
      <c r="T310" s="68"/>
      <c r="U310" s="68">
        <f t="shared" si="446"/>
        <v>0</v>
      </c>
      <c r="V310" s="68">
        <f t="shared" si="401"/>
        <v>0</v>
      </c>
      <c r="W310" s="68"/>
      <c r="X310" s="68">
        <f t="shared" si="447"/>
        <v>0</v>
      </c>
      <c r="Y310" s="69">
        <f t="shared" si="448"/>
        <v>0</v>
      </c>
      <c r="Z310" s="7">
        <f t="shared" si="449"/>
        <v>0</v>
      </c>
      <c r="AA310" s="7">
        <f t="shared" si="450"/>
        <v>0</v>
      </c>
      <c r="AB310" s="68"/>
      <c r="AC310" s="71" t="str">
        <f t="shared" si="451"/>
        <v/>
      </c>
      <c r="AD310" s="68" t="str">
        <f t="shared" si="452"/>
        <v/>
      </c>
      <c r="AE310" s="68"/>
      <c r="AF310" s="72" t="str">
        <f t="shared" si="453"/>
        <v/>
      </c>
      <c r="AG310" s="59" t="str">
        <f t="shared" si="454"/>
        <v/>
      </c>
      <c r="AH310" s="73" t="str">
        <f t="shared" si="387"/>
        <v/>
      </c>
      <c r="AI310" s="61" t="str">
        <f t="shared" si="382"/>
        <v/>
      </c>
      <c r="AJ310" s="62" t="str">
        <f t="shared" si="388"/>
        <v/>
      </c>
      <c r="AK310" s="73" t="str">
        <f t="shared" si="383"/>
        <v/>
      </c>
      <c r="AL310" s="61" t="str">
        <f t="shared" si="384"/>
        <v/>
      </c>
      <c r="AM310" s="63" t="str">
        <f t="shared" si="389"/>
        <v/>
      </c>
      <c r="AN310" s="73" t="str">
        <f t="shared" si="390"/>
        <v/>
      </c>
      <c r="AO310" s="61">
        <f t="shared" si="385"/>
        <v>0</v>
      </c>
      <c r="AP310" s="62" t="str">
        <f t="shared" si="391"/>
        <v/>
      </c>
      <c r="AQ310" s="61" t="str">
        <f t="shared" si="392"/>
        <v/>
      </c>
      <c r="AR310" s="59" t="str">
        <f t="shared" si="393"/>
        <v/>
      </c>
      <c r="AS310" s="72" t="str">
        <f t="shared" si="455"/>
        <v/>
      </c>
      <c r="AT310" s="74" t="str">
        <f t="shared" si="456"/>
        <v/>
      </c>
      <c r="AU310" s="74" t="str">
        <f t="shared" si="457"/>
        <v/>
      </c>
      <c r="AV310" s="74" t="str">
        <f t="shared" si="458"/>
        <v/>
      </c>
    </row>
    <row r="311" spans="2:48" x14ac:dyDescent="0.25">
      <c r="B311" s="68">
        <f t="shared" ref="B311:D311" si="460">B310</f>
        <v>500000</v>
      </c>
      <c r="C311" s="68">
        <f t="shared" si="460"/>
        <v>40000</v>
      </c>
      <c r="D311" s="68">
        <f t="shared" si="460"/>
        <v>100000</v>
      </c>
      <c r="E311" s="68"/>
      <c r="F311" s="68">
        <f t="shared" si="438"/>
        <v>0</v>
      </c>
      <c r="G311" s="68">
        <f t="shared" si="439"/>
        <v>0</v>
      </c>
      <c r="H311" s="68" t="str">
        <f t="shared" si="440"/>
        <v/>
      </c>
      <c r="I311" s="68"/>
      <c r="J311" s="68">
        <f t="shared" si="441"/>
        <v>100000</v>
      </c>
      <c r="K311" s="69">
        <f t="shared" si="378"/>
        <v>20000</v>
      </c>
      <c r="L311" s="68">
        <f t="shared" si="442"/>
        <v>580000</v>
      </c>
      <c r="M311" s="68"/>
      <c r="N311" s="68">
        <f t="shared" si="379"/>
        <v>48000</v>
      </c>
      <c r="O311" s="68">
        <f t="shared" si="443"/>
        <v>0</v>
      </c>
      <c r="P311" s="69">
        <f t="shared" si="444"/>
        <v>0</v>
      </c>
      <c r="Q311" s="7">
        <f t="shared" si="445"/>
        <v>0</v>
      </c>
      <c r="R311" s="7">
        <f t="shared" si="380"/>
        <v>0</v>
      </c>
      <c r="S311" s="7">
        <f t="shared" si="381"/>
        <v>0.2</v>
      </c>
      <c r="T311" s="68"/>
      <c r="U311" s="68">
        <f t="shared" si="446"/>
        <v>0</v>
      </c>
      <c r="V311" s="68">
        <f t="shared" si="401"/>
        <v>0</v>
      </c>
      <c r="W311" s="68"/>
      <c r="X311" s="68">
        <f t="shared" si="447"/>
        <v>0</v>
      </c>
      <c r="Y311" s="69">
        <f t="shared" si="448"/>
        <v>0</v>
      </c>
      <c r="Z311" s="7">
        <f t="shared" si="449"/>
        <v>0</v>
      </c>
      <c r="AA311" s="7">
        <f t="shared" si="450"/>
        <v>0</v>
      </c>
      <c r="AB311" s="68"/>
      <c r="AC311" s="71" t="str">
        <f t="shared" si="451"/>
        <v/>
      </c>
      <c r="AD311" s="68" t="str">
        <f t="shared" si="452"/>
        <v/>
      </c>
      <c r="AE311" s="68"/>
      <c r="AF311" s="72" t="str">
        <f t="shared" si="453"/>
        <v/>
      </c>
      <c r="AG311" s="59" t="str">
        <f t="shared" si="454"/>
        <v/>
      </c>
      <c r="AH311" s="73" t="str">
        <f t="shared" si="387"/>
        <v/>
      </c>
      <c r="AI311" s="61" t="str">
        <f t="shared" si="382"/>
        <v/>
      </c>
      <c r="AJ311" s="62" t="str">
        <f t="shared" si="388"/>
        <v/>
      </c>
      <c r="AK311" s="73" t="str">
        <f t="shared" si="383"/>
        <v/>
      </c>
      <c r="AL311" s="61" t="str">
        <f t="shared" si="384"/>
        <v/>
      </c>
      <c r="AM311" s="63" t="str">
        <f t="shared" si="389"/>
        <v/>
      </c>
      <c r="AN311" s="73" t="str">
        <f t="shared" si="390"/>
        <v/>
      </c>
      <c r="AO311" s="61">
        <f t="shared" si="385"/>
        <v>0</v>
      </c>
      <c r="AP311" s="62" t="str">
        <f t="shared" si="391"/>
        <v/>
      </c>
      <c r="AQ311" s="61" t="str">
        <f t="shared" si="392"/>
        <v/>
      </c>
      <c r="AR311" s="59" t="str">
        <f t="shared" si="393"/>
        <v/>
      </c>
      <c r="AS311" s="72" t="str">
        <f t="shared" si="455"/>
        <v/>
      </c>
      <c r="AT311" s="74" t="str">
        <f t="shared" si="456"/>
        <v/>
      </c>
      <c r="AU311" s="74" t="str">
        <f t="shared" si="457"/>
        <v/>
      </c>
      <c r="AV311" s="74" t="str">
        <f t="shared" si="458"/>
        <v/>
      </c>
    </row>
    <row r="312" spans="2:48" x14ac:dyDescent="0.25">
      <c r="B312" s="68">
        <f t="shared" ref="B312:D312" si="461">B311</f>
        <v>500000</v>
      </c>
      <c r="C312" s="68">
        <f t="shared" si="461"/>
        <v>40000</v>
      </c>
      <c r="D312" s="68">
        <f t="shared" si="461"/>
        <v>100000</v>
      </c>
      <c r="E312" s="68"/>
      <c r="F312" s="68">
        <f t="shared" si="438"/>
        <v>0</v>
      </c>
      <c r="G312" s="68">
        <f t="shared" si="439"/>
        <v>0</v>
      </c>
      <c r="H312" s="68" t="str">
        <f t="shared" si="440"/>
        <v/>
      </c>
      <c r="I312" s="68"/>
      <c r="J312" s="68">
        <f t="shared" si="441"/>
        <v>100000</v>
      </c>
      <c r="K312" s="69">
        <f t="shared" si="378"/>
        <v>20000</v>
      </c>
      <c r="L312" s="68">
        <f t="shared" si="442"/>
        <v>580000</v>
      </c>
      <c r="M312" s="68"/>
      <c r="N312" s="68">
        <f t="shared" si="379"/>
        <v>48000</v>
      </c>
      <c r="O312" s="68">
        <f t="shared" si="443"/>
        <v>0</v>
      </c>
      <c r="P312" s="69">
        <f t="shared" si="444"/>
        <v>0</v>
      </c>
      <c r="Q312" s="7">
        <f t="shared" si="445"/>
        <v>0</v>
      </c>
      <c r="R312" s="7">
        <f t="shared" si="380"/>
        <v>0</v>
      </c>
      <c r="S312" s="7">
        <f t="shared" si="381"/>
        <v>0.2</v>
      </c>
      <c r="T312" s="68"/>
      <c r="U312" s="68">
        <f t="shared" si="446"/>
        <v>0</v>
      </c>
      <c r="V312" s="68">
        <f t="shared" si="401"/>
        <v>0</v>
      </c>
      <c r="W312" s="68"/>
      <c r="X312" s="68">
        <f t="shared" si="447"/>
        <v>0</v>
      </c>
      <c r="Y312" s="69">
        <f t="shared" si="448"/>
        <v>0</v>
      </c>
      <c r="Z312" s="7">
        <f t="shared" si="449"/>
        <v>0</v>
      </c>
      <c r="AA312" s="7">
        <f t="shared" si="450"/>
        <v>0</v>
      </c>
      <c r="AB312" s="68"/>
      <c r="AC312" s="71" t="str">
        <f t="shared" si="451"/>
        <v/>
      </c>
      <c r="AD312" s="68" t="str">
        <f t="shared" si="452"/>
        <v/>
      </c>
      <c r="AE312" s="68"/>
      <c r="AF312" s="72" t="str">
        <f t="shared" si="453"/>
        <v/>
      </c>
      <c r="AG312" s="59" t="str">
        <f t="shared" si="454"/>
        <v/>
      </c>
      <c r="AH312" s="73" t="str">
        <f t="shared" si="387"/>
        <v/>
      </c>
      <c r="AI312" s="61" t="str">
        <f t="shared" si="382"/>
        <v/>
      </c>
      <c r="AJ312" s="62" t="str">
        <f t="shared" si="388"/>
        <v/>
      </c>
      <c r="AK312" s="73" t="str">
        <f t="shared" si="383"/>
        <v/>
      </c>
      <c r="AL312" s="61" t="str">
        <f t="shared" si="384"/>
        <v/>
      </c>
      <c r="AM312" s="63" t="str">
        <f t="shared" si="389"/>
        <v/>
      </c>
      <c r="AN312" s="73" t="str">
        <f t="shared" si="390"/>
        <v/>
      </c>
      <c r="AO312" s="61">
        <f t="shared" si="385"/>
        <v>0</v>
      </c>
      <c r="AP312" s="62" t="str">
        <f t="shared" si="391"/>
        <v/>
      </c>
      <c r="AQ312" s="61" t="str">
        <f t="shared" si="392"/>
        <v/>
      </c>
      <c r="AR312" s="59" t="str">
        <f t="shared" si="393"/>
        <v/>
      </c>
      <c r="AS312" s="72" t="str">
        <f t="shared" si="455"/>
        <v/>
      </c>
      <c r="AT312" s="74" t="str">
        <f t="shared" si="456"/>
        <v/>
      </c>
      <c r="AU312" s="74" t="str">
        <f t="shared" si="457"/>
        <v/>
      </c>
      <c r="AV312" s="74" t="str">
        <f t="shared" si="458"/>
        <v/>
      </c>
    </row>
    <row r="313" spans="2:48" x14ac:dyDescent="0.25">
      <c r="B313" s="68">
        <f t="shared" ref="B313:D313" si="462">B312</f>
        <v>500000</v>
      </c>
      <c r="C313" s="68">
        <f t="shared" si="462"/>
        <v>40000</v>
      </c>
      <c r="D313" s="68">
        <f t="shared" si="462"/>
        <v>100000</v>
      </c>
      <c r="E313" s="68"/>
      <c r="F313" s="68">
        <f t="shared" si="438"/>
        <v>0</v>
      </c>
      <c r="G313" s="68">
        <f t="shared" si="439"/>
        <v>0</v>
      </c>
      <c r="H313" s="68" t="str">
        <f t="shared" si="440"/>
        <v/>
      </c>
      <c r="I313" s="68"/>
      <c r="J313" s="68">
        <f t="shared" si="441"/>
        <v>100000</v>
      </c>
      <c r="K313" s="69">
        <f t="shared" si="378"/>
        <v>20000</v>
      </c>
      <c r="L313" s="68">
        <f t="shared" si="442"/>
        <v>580000</v>
      </c>
      <c r="M313" s="68"/>
      <c r="N313" s="68">
        <f t="shared" si="379"/>
        <v>48000</v>
      </c>
      <c r="O313" s="68">
        <f t="shared" si="443"/>
        <v>0</v>
      </c>
      <c r="P313" s="69">
        <f t="shared" si="444"/>
        <v>0</v>
      </c>
      <c r="Q313" s="7">
        <f t="shared" si="445"/>
        <v>0</v>
      </c>
      <c r="R313" s="7">
        <f t="shared" si="380"/>
        <v>0</v>
      </c>
      <c r="S313" s="7">
        <f t="shared" si="381"/>
        <v>0.2</v>
      </c>
      <c r="T313" s="68"/>
      <c r="U313" s="68">
        <f t="shared" si="446"/>
        <v>0</v>
      </c>
      <c r="V313" s="68">
        <f t="shared" si="401"/>
        <v>0</v>
      </c>
      <c r="W313" s="68"/>
      <c r="X313" s="68">
        <f t="shared" si="447"/>
        <v>0</v>
      </c>
      <c r="Y313" s="69">
        <f t="shared" si="448"/>
        <v>0</v>
      </c>
      <c r="Z313" s="7">
        <f t="shared" si="449"/>
        <v>0</v>
      </c>
      <c r="AA313" s="7">
        <f t="shared" si="450"/>
        <v>0</v>
      </c>
      <c r="AB313" s="68"/>
      <c r="AC313" s="71" t="str">
        <f t="shared" si="451"/>
        <v/>
      </c>
      <c r="AD313" s="68" t="str">
        <f t="shared" si="452"/>
        <v/>
      </c>
      <c r="AE313" s="68"/>
      <c r="AF313" s="72" t="str">
        <f t="shared" si="453"/>
        <v/>
      </c>
      <c r="AG313" s="59" t="str">
        <f t="shared" si="454"/>
        <v/>
      </c>
      <c r="AH313" s="73" t="str">
        <f t="shared" si="387"/>
        <v/>
      </c>
      <c r="AI313" s="61" t="str">
        <f t="shared" si="382"/>
        <v/>
      </c>
      <c r="AJ313" s="62" t="str">
        <f t="shared" si="388"/>
        <v/>
      </c>
      <c r="AK313" s="73" t="str">
        <f t="shared" si="383"/>
        <v/>
      </c>
      <c r="AL313" s="61" t="str">
        <f t="shared" si="384"/>
        <v/>
      </c>
      <c r="AM313" s="63" t="str">
        <f t="shared" si="389"/>
        <v/>
      </c>
      <c r="AN313" s="73" t="str">
        <f t="shared" si="390"/>
        <v/>
      </c>
      <c r="AO313" s="61">
        <f t="shared" si="385"/>
        <v>0</v>
      </c>
      <c r="AP313" s="62" t="str">
        <f t="shared" si="391"/>
        <v/>
      </c>
      <c r="AQ313" s="61" t="str">
        <f t="shared" si="392"/>
        <v/>
      </c>
      <c r="AR313" s="59" t="str">
        <f t="shared" si="393"/>
        <v/>
      </c>
      <c r="AS313" s="72" t="str">
        <f t="shared" si="455"/>
        <v/>
      </c>
      <c r="AT313" s="74" t="str">
        <f t="shared" si="456"/>
        <v/>
      </c>
      <c r="AU313" s="74" t="str">
        <f t="shared" si="457"/>
        <v/>
      </c>
      <c r="AV313" s="74" t="str">
        <f t="shared" si="458"/>
        <v/>
      </c>
    </row>
    <row r="314" spans="2:48" x14ac:dyDescent="0.25">
      <c r="B314" s="68">
        <f t="shared" ref="B314:D314" si="463">B313</f>
        <v>500000</v>
      </c>
      <c r="C314" s="68">
        <f t="shared" si="463"/>
        <v>40000</v>
      </c>
      <c r="D314" s="68">
        <f t="shared" si="463"/>
        <v>100000</v>
      </c>
      <c r="E314" s="68"/>
      <c r="F314" s="68">
        <f t="shared" si="438"/>
        <v>0</v>
      </c>
      <c r="G314" s="68">
        <f t="shared" si="439"/>
        <v>0</v>
      </c>
      <c r="H314" s="68" t="str">
        <f t="shared" si="440"/>
        <v/>
      </c>
      <c r="I314" s="68"/>
      <c r="J314" s="68">
        <f t="shared" si="441"/>
        <v>100000</v>
      </c>
      <c r="K314" s="69">
        <f t="shared" si="378"/>
        <v>20000</v>
      </c>
      <c r="L314" s="68">
        <f t="shared" si="442"/>
        <v>580000</v>
      </c>
      <c r="M314" s="68"/>
      <c r="N314" s="68">
        <f t="shared" si="379"/>
        <v>48000</v>
      </c>
      <c r="O314" s="68">
        <f t="shared" si="443"/>
        <v>0</v>
      </c>
      <c r="P314" s="69">
        <f t="shared" si="444"/>
        <v>0</v>
      </c>
      <c r="Q314" s="7">
        <f t="shared" si="445"/>
        <v>0</v>
      </c>
      <c r="R314" s="7">
        <f t="shared" si="380"/>
        <v>0</v>
      </c>
      <c r="S314" s="7">
        <f t="shared" si="381"/>
        <v>0.2</v>
      </c>
      <c r="T314" s="68"/>
      <c r="U314" s="68">
        <f t="shared" si="446"/>
        <v>0</v>
      </c>
      <c r="V314" s="68">
        <f t="shared" si="401"/>
        <v>0</v>
      </c>
      <c r="W314" s="68"/>
      <c r="X314" s="68">
        <f t="shared" si="447"/>
        <v>0</v>
      </c>
      <c r="Y314" s="69">
        <f t="shared" si="448"/>
        <v>0</v>
      </c>
      <c r="Z314" s="7">
        <f t="shared" si="449"/>
        <v>0</v>
      </c>
      <c r="AA314" s="7">
        <f t="shared" si="450"/>
        <v>0</v>
      </c>
      <c r="AB314" s="68"/>
      <c r="AC314" s="71" t="str">
        <f t="shared" si="451"/>
        <v/>
      </c>
      <c r="AD314" s="68" t="str">
        <f t="shared" si="452"/>
        <v/>
      </c>
      <c r="AE314" s="68"/>
      <c r="AF314" s="72" t="str">
        <f t="shared" si="453"/>
        <v/>
      </c>
      <c r="AG314" s="59" t="str">
        <f t="shared" si="454"/>
        <v/>
      </c>
      <c r="AH314" s="73" t="str">
        <f t="shared" si="387"/>
        <v/>
      </c>
      <c r="AI314" s="61" t="str">
        <f t="shared" si="382"/>
        <v/>
      </c>
      <c r="AJ314" s="62" t="str">
        <f t="shared" si="388"/>
        <v/>
      </c>
      <c r="AK314" s="73" t="str">
        <f t="shared" si="383"/>
        <v/>
      </c>
      <c r="AL314" s="61" t="str">
        <f t="shared" si="384"/>
        <v/>
      </c>
      <c r="AM314" s="63" t="str">
        <f t="shared" si="389"/>
        <v/>
      </c>
      <c r="AN314" s="73" t="str">
        <f t="shared" si="390"/>
        <v/>
      </c>
      <c r="AO314" s="61">
        <f t="shared" si="385"/>
        <v>0</v>
      </c>
      <c r="AP314" s="62" t="str">
        <f t="shared" si="391"/>
        <v/>
      </c>
      <c r="AQ314" s="61" t="str">
        <f t="shared" si="392"/>
        <v/>
      </c>
      <c r="AR314" s="59" t="str">
        <f t="shared" si="393"/>
        <v/>
      </c>
      <c r="AS314" s="72" t="str">
        <f t="shared" si="455"/>
        <v/>
      </c>
      <c r="AT314" s="74" t="str">
        <f t="shared" si="456"/>
        <v/>
      </c>
      <c r="AU314" s="74" t="str">
        <f t="shared" si="457"/>
        <v/>
      </c>
      <c r="AV314" s="74" t="str">
        <f t="shared" si="458"/>
        <v/>
      </c>
    </row>
    <row r="315" spans="2:48" x14ac:dyDescent="0.25">
      <c r="B315" s="68">
        <f t="shared" ref="B315:D315" si="464">B314</f>
        <v>500000</v>
      </c>
      <c r="C315" s="68">
        <f t="shared" si="464"/>
        <v>40000</v>
      </c>
      <c r="D315" s="68">
        <f t="shared" si="464"/>
        <v>100000</v>
      </c>
      <c r="E315" s="68"/>
      <c r="F315" s="68">
        <f t="shared" si="438"/>
        <v>0</v>
      </c>
      <c r="G315" s="68">
        <f t="shared" si="439"/>
        <v>0</v>
      </c>
      <c r="H315" s="68" t="str">
        <f t="shared" si="440"/>
        <v/>
      </c>
      <c r="I315" s="68"/>
      <c r="J315" s="68">
        <f t="shared" si="441"/>
        <v>100000</v>
      </c>
      <c r="K315" s="69">
        <f t="shared" si="378"/>
        <v>20000</v>
      </c>
      <c r="L315" s="68">
        <f t="shared" si="442"/>
        <v>580000</v>
      </c>
      <c r="M315" s="68"/>
      <c r="N315" s="68">
        <f t="shared" si="379"/>
        <v>48000</v>
      </c>
      <c r="O315" s="68">
        <f t="shared" si="443"/>
        <v>0</v>
      </c>
      <c r="P315" s="69">
        <f t="shared" si="444"/>
        <v>0</v>
      </c>
      <c r="Q315" s="7">
        <f t="shared" si="445"/>
        <v>0</v>
      </c>
      <c r="R315" s="7">
        <f t="shared" si="380"/>
        <v>0</v>
      </c>
      <c r="S315" s="7">
        <f t="shared" si="381"/>
        <v>0.2</v>
      </c>
      <c r="T315" s="68"/>
      <c r="U315" s="68">
        <f t="shared" si="446"/>
        <v>0</v>
      </c>
      <c r="V315" s="68">
        <f t="shared" si="401"/>
        <v>0</v>
      </c>
      <c r="W315" s="68"/>
      <c r="X315" s="68">
        <f t="shared" si="447"/>
        <v>0</v>
      </c>
      <c r="Y315" s="69">
        <f t="shared" si="448"/>
        <v>0</v>
      </c>
      <c r="Z315" s="7">
        <f t="shared" si="449"/>
        <v>0</v>
      </c>
      <c r="AA315" s="7">
        <f t="shared" si="450"/>
        <v>0</v>
      </c>
      <c r="AB315" s="68"/>
      <c r="AC315" s="71" t="str">
        <f t="shared" si="451"/>
        <v/>
      </c>
      <c r="AD315" s="68" t="str">
        <f t="shared" si="452"/>
        <v/>
      </c>
      <c r="AE315" s="68"/>
      <c r="AF315" s="72" t="str">
        <f t="shared" si="453"/>
        <v/>
      </c>
      <c r="AG315" s="59" t="str">
        <f t="shared" si="454"/>
        <v/>
      </c>
      <c r="AH315" s="73" t="str">
        <f t="shared" si="387"/>
        <v/>
      </c>
      <c r="AI315" s="61" t="str">
        <f t="shared" si="382"/>
        <v/>
      </c>
      <c r="AJ315" s="62" t="str">
        <f t="shared" si="388"/>
        <v/>
      </c>
      <c r="AK315" s="73" t="str">
        <f t="shared" si="383"/>
        <v/>
      </c>
      <c r="AL315" s="61" t="str">
        <f t="shared" si="384"/>
        <v/>
      </c>
      <c r="AM315" s="63" t="str">
        <f t="shared" si="389"/>
        <v/>
      </c>
      <c r="AN315" s="73" t="str">
        <f t="shared" si="390"/>
        <v/>
      </c>
      <c r="AO315" s="61">
        <f t="shared" si="385"/>
        <v>0</v>
      </c>
      <c r="AP315" s="62" t="str">
        <f t="shared" si="391"/>
        <v/>
      </c>
      <c r="AQ315" s="61" t="str">
        <f t="shared" si="392"/>
        <v/>
      </c>
      <c r="AR315" s="59" t="str">
        <f t="shared" si="393"/>
        <v/>
      </c>
      <c r="AS315" s="72" t="str">
        <f t="shared" si="455"/>
        <v/>
      </c>
      <c r="AT315" s="74" t="str">
        <f t="shared" si="456"/>
        <v/>
      </c>
      <c r="AU315" s="74" t="str">
        <f t="shared" si="457"/>
        <v/>
      </c>
      <c r="AV315" s="74" t="str">
        <f t="shared" si="458"/>
        <v/>
      </c>
    </row>
    <row r="316" spans="2:48" x14ac:dyDescent="0.25">
      <c r="B316" s="68">
        <f t="shared" ref="B316:D316" si="465">B315</f>
        <v>500000</v>
      </c>
      <c r="C316" s="68">
        <f t="shared" si="465"/>
        <v>40000</v>
      </c>
      <c r="D316" s="68">
        <f t="shared" si="465"/>
        <v>100000</v>
      </c>
      <c r="E316" s="68"/>
      <c r="F316" s="68">
        <f t="shared" si="438"/>
        <v>0</v>
      </c>
      <c r="G316" s="68">
        <f t="shared" si="439"/>
        <v>0</v>
      </c>
      <c r="H316" s="68" t="str">
        <f t="shared" si="440"/>
        <v/>
      </c>
      <c r="I316" s="68"/>
      <c r="J316" s="68">
        <f t="shared" si="441"/>
        <v>100000</v>
      </c>
      <c r="K316" s="69">
        <f t="shared" si="378"/>
        <v>20000</v>
      </c>
      <c r="L316" s="68">
        <f t="shared" si="442"/>
        <v>580000</v>
      </c>
      <c r="M316" s="68"/>
      <c r="N316" s="68">
        <f t="shared" si="379"/>
        <v>48000</v>
      </c>
      <c r="O316" s="68">
        <f t="shared" si="443"/>
        <v>0</v>
      </c>
      <c r="P316" s="69">
        <f t="shared" si="444"/>
        <v>0</v>
      </c>
      <c r="Q316" s="7">
        <f t="shared" si="445"/>
        <v>0</v>
      </c>
      <c r="R316" s="7">
        <f t="shared" si="380"/>
        <v>0</v>
      </c>
      <c r="S316" s="7">
        <f t="shared" si="381"/>
        <v>0.2</v>
      </c>
      <c r="T316" s="68"/>
      <c r="U316" s="68">
        <f t="shared" si="446"/>
        <v>0</v>
      </c>
      <c r="V316" s="68">
        <f t="shared" si="401"/>
        <v>0</v>
      </c>
      <c r="W316" s="68"/>
      <c r="X316" s="68">
        <f t="shared" si="447"/>
        <v>0</v>
      </c>
      <c r="Y316" s="69">
        <f t="shared" si="448"/>
        <v>0</v>
      </c>
      <c r="Z316" s="7">
        <f t="shared" si="449"/>
        <v>0</v>
      </c>
      <c r="AA316" s="7">
        <f t="shared" si="450"/>
        <v>0</v>
      </c>
      <c r="AB316" s="68"/>
      <c r="AC316" s="71" t="str">
        <f t="shared" si="451"/>
        <v/>
      </c>
      <c r="AD316" s="68" t="str">
        <f t="shared" si="452"/>
        <v/>
      </c>
      <c r="AE316" s="68"/>
      <c r="AF316" s="72" t="str">
        <f t="shared" si="453"/>
        <v/>
      </c>
      <c r="AG316" s="59" t="str">
        <f t="shared" si="454"/>
        <v/>
      </c>
      <c r="AH316" s="73" t="str">
        <f t="shared" si="387"/>
        <v/>
      </c>
      <c r="AI316" s="61" t="str">
        <f t="shared" si="382"/>
        <v/>
      </c>
      <c r="AJ316" s="62" t="str">
        <f t="shared" si="388"/>
        <v/>
      </c>
      <c r="AK316" s="73" t="str">
        <f t="shared" si="383"/>
        <v/>
      </c>
      <c r="AL316" s="61" t="str">
        <f t="shared" si="384"/>
        <v/>
      </c>
      <c r="AM316" s="63" t="str">
        <f t="shared" si="389"/>
        <v/>
      </c>
      <c r="AN316" s="73" t="str">
        <f t="shared" si="390"/>
        <v/>
      </c>
      <c r="AO316" s="61">
        <f t="shared" si="385"/>
        <v>0</v>
      </c>
      <c r="AP316" s="62" t="str">
        <f t="shared" si="391"/>
        <v/>
      </c>
      <c r="AQ316" s="61" t="str">
        <f t="shared" si="392"/>
        <v/>
      </c>
      <c r="AR316" s="59" t="str">
        <f t="shared" si="393"/>
        <v/>
      </c>
      <c r="AS316" s="72" t="str">
        <f t="shared" si="455"/>
        <v/>
      </c>
      <c r="AT316" s="74" t="str">
        <f t="shared" si="456"/>
        <v/>
      </c>
      <c r="AU316" s="74" t="str">
        <f t="shared" si="457"/>
        <v/>
      </c>
      <c r="AV316" s="74" t="str">
        <f t="shared" si="458"/>
        <v/>
      </c>
    </row>
    <row r="317" spans="2:48" x14ac:dyDescent="0.25">
      <c r="B317" s="68">
        <f t="shared" ref="B317:D317" si="466">B316</f>
        <v>500000</v>
      </c>
      <c r="C317" s="68">
        <f t="shared" si="466"/>
        <v>40000</v>
      </c>
      <c r="D317" s="68">
        <f t="shared" si="466"/>
        <v>100000</v>
      </c>
      <c r="E317" s="68"/>
      <c r="F317" s="68">
        <f t="shared" si="438"/>
        <v>0</v>
      </c>
      <c r="G317" s="68">
        <f t="shared" si="439"/>
        <v>0</v>
      </c>
      <c r="H317" s="68" t="str">
        <f t="shared" si="440"/>
        <v/>
      </c>
      <c r="I317" s="68"/>
      <c r="J317" s="68">
        <f t="shared" si="441"/>
        <v>100000</v>
      </c>
      <c r="K317" s="69">
        <f t="shared" si="378"/>
        <v>20000</v>
      </c>
      <c r="L317" s="68">
        <f t="shared" si="442"/>
        <v>580000</v>
      </c>
      <c r="M317" s="68"/>
      <c r="N317" s="68">
        <f t="shared" si="379"/>
        <v>48000</v>
      </c>
      <c r="O317" s="68">
        <f t="shared" si="443"/>
        <v>0</v>
      </c>
      <c r="P317" s="69">
        <f t="shared" si="444"/>
        <v>0</v>
      </c>
      <c r="Q317" s="7">
        <f t="shared" si="445"/>
        <v>0</v>
      </c>
      <c r="R317" s="7">
        <f t="shared" si="380"/>
        <v>0</v>
      </c>
      <c r="S317" s="7">
        <f t="shared" si="381"/>
        <v>0.2</v>
      </c>
      <c r="T317" s="68"/>
      <c r="U317" s="68">
        <f t="shared" si="446"/>
        <v>0</v>
      </c>
      <c r="V317" s="68">
        <f t="shared" si="401"/>
        <v>0</v>
      </c>
      <c r="W317" s="68"/>
      <c r="X317" s="68">
        <f t="shared" si="447"/>
        <v>0</v>
      </c>
      <c r="Y317" s="69">
        <f t="shared" si="448"/>
        <v>0</v>
      </c>
      <c r="Z317" s="7">
        <f t="shared" si="449"/>
        <v>0</v>
      </c>
      <c r="AA317" s="7">
        <f t="shared" si="450"/>
        <v>0</v>
      </c>
      <c r="AB317" s="68"/>
      <c r="AC317" s="71" t="str">
        <f t="shared" si="451"/>
        <v/>
      </c>
      <c r="AD317" s="68" t="str">
        <f t="shared" si="452"/>
        <v/>
      </c>
      <c r="AE317" s="68"/>
      <c r="AF317" s="72" t="str">
        <f t="shared" si="453"/>
        <v/>
      </c>
      <c r="AG317" s="59" t="str">
        <f t="shared" si="454"/>
        <v/>
      </c>
      <c r="AH317" s="73" t="str">
        <f t="shared" si="387"/>
        <v/>
      </c>
      <c r="AI317" s="61" t="str">
        <f t="shared" si="382"/>
        <v/>
      </c>
      <c r="AJ317" s="62" t="str">
        <f t="shared" si="388"/>
        <v/>
      </c>
      <c r="AK317" s="73" t="str">
        <f t="shared" si="383"/>
        <v/>
      </c>
      <c r="AL317" s="61" t="str">
        <f t="shared" si="384"/>
        <v/>
      </c>
      <c r="AM317" s="63" t="str">
        <f t="shared" si="389"/>
        <v/>
      </c>
      <c r="AN317" s="73" t="str">
        <f t="shared" si="390"/>
        <v/>
      </c>
      <c r="AO317" s="61">
        <f t="shared" si="385"/>
        <v>0</v>
      </c>
      <c r="AP317" s="62" t="str">
        <f t="shared" si="391"/>
        <v/>
      </c>
      <c r="AQ317" s="61" t="str">
        <f t="shared" si="392"/>
        <v/>
      </c>
      <c r="AR317" s="59" t="str">
        <f t="shared" si="393"/>
        <v/>
      </c>
      <c r="AS317" s="72" t="str">
        <f t="shared" si="455"/>
        <v/>
      </c>
      <c r="AT317" s="74" t="str">
        <f t="shared" si="456"/>
        <v/>
      </c>
      <c r="AU317" s="74" t="str">
        <f t="shared" si="457"/>
        <v/>
      </c>
      <c r="AV317" s="74" t="str">
        <f t="shared" si="458"/>
        <v/>
      </c>
    </row>
    <row r="318" spans="2:48" x14ac:dyDescent="0.25">
      <c r="B318" s="68">
        <f t="shared" ref="B318:D318" si="467">B317</f>
        <v>500000</v>
      </c>
      <c r="C318" s="68">
        <f t="shared" si="467"/>
        <v>40000</v>
      </c>
      <c r="D318" s="68">
        <f t="shared" si="467"/>
        <v>100000</v>
      </c>
      <c r="E318" s="68"/>
      <c r="F318" s="68">
        <f t="shared" si="438"/>
        <v>0</v>
      </c>
      <c r="G318" s="68">
        <f t="shared" si="439"/>
        <v>0</v>
      </c>
      <c r="H318" s="68" t="str">
        <f t="shared" si="440"/>
        <v/>
      </c>
      <c r="I318" s="68"/>
      <c r="J318" s="68">
        <f t="shared" si="441"/>
        <v>100000</v>
      </c>
      <c r="K318" s="69">
        <f t="shared" si="378"/>
        <v>20000</v>
      </c>
      <c r="L318" s="68">
        <f t="shared" si="442"/>
        <v>580000</v>
      </c>
      <c r="M318" s="68"/>
      <c r="N318" s="68">
        <f t="shared" si="379"/>
        <v>48000</v>
      </c>
      <c r="O318" s="68">
        <f t="shared" si="443"/>
        <v>0</v>
      </c>
      <c r="P318" s="69">
        <f t="shared" si="444"/>
        <v>0</v>
      </c>
      <c r="Q318" s="7">
        <f t="shared" si="445"/>
        <v>0</v>
      </c>
      <c r="R318" s="7">
        <f t="shared" si="380"/>
        <v>0</v>
      </c>
      <c r="S318" s="7">
        <f t="shared" si="381"/>
        <v>0.2</v>
      </c>
      <c r="T318" s="68"/>
      <c r="U318" s="68">
        <f t="shared" si="446"/>
        <v>0</v>
      </c>
      <c r="V318" s="68">
        <f t="shared" si="401"/>
        <v>0</v>
      </c>
      <c r="W318" s="68"/>
      <c r="X318" s="68">
        <f t="shared" si="447"/>
        <v>0</v>
      </c>
      <c r="Y318" s="69">
        <f t="shared" si="448"/>
        <v>0</v>
      </c>
      <c r="Z318" s="7">
        <f t="shared" si="449"/>
        <v>0</v>
      </c>
      <c r="AA318" s="7">
        <f t="shared" si="450"/>
        <v>0</v>
      </c>
      <c r="AB318" s="68"/>
      <c r="AC318" s="71" t="str">
        <f t="shared" si="451"/>
        <v/>
      </c>
      <c r="AD318" s="68" t="str">
        <f t="shared" si="452"/>
        <v/>
      </c>
      <c r="AE318" s="68"/>
      <c r="AF318" s="72" t="str">
        <f t="shared" si="453"/>
        <v/>
      </c>
      <c r="AG318" s="59" t="str">
        <f t="shared" si="454"/>
        <v/>
      </c>
      <c r="AH318" s="73" t="str">
        <f t="shared" si="387"/>
        <v/>
      </c>
      <c r="AI318" s="61" t="str">
        <f t="shared" si="382"/>
        <v/>
      </c>
      <c r="AJ318" s="62" t="str">
        <f t="shared" si="388"/>
        <v/>
      </c>
      <c r="AK318" s="73" t="str">
        <f t="shared" si="383"/>
        <v/>
      </c>
      <c r="AL318" s="61" t="str">
        <f t="shared" si="384"/>
        <v/>
      </c>
      <c r="AM318" s="63" t="str">
        <f t="shared" si="389"/>
        <v/>
      </c>
      <c r="AN318" s="73" t="str">
        <f t="shared" si="390"/>
        <v/>
      </c>
      <c r="AO318" s="61">
        <f t="shared" si="385"/>
        <v>0</v>
      </c>
      <c r="AP318" s="62" t="str">
        <f t="shared" si="391"/>
        <v/>
      </c>
      <c r="AQ318" s="61" t="str">
        <f t="shared" si="392"/>
        <v/>
      </c>
      <c r="AR318" s="59" t="str">
        <f t="shared" si="393"/>
        <v/>
      </c>
      <c r="AS318" s="72" t="str">
        <f t="shared" si="455"/>
        <v/>
      </c>
      <c r="AT318" s="74" t="str">
        <f t="shared" si="456"/>
        <v/>
      </c>
      <c r="AU318" s="74" t="str">
        <f t="shared" si="457"/>
        <v/>
      </c>
      <c r="AV318" s="74" t="str">
        <f t="shared" si="458"/>
        <v/>
      </c>
    </row>
    <row r="319" spans="2:48" x14ac:dyDescent="0.25">
      <c r="B319" s="68">
        <f t="shared" ref="B319:D319" si="468">B318</f>
        <v>500000</v>
      </c>
      <c r="C319" s="68">
        <f t="shared" si="468"/>
        <v>40000</v>
      </c>
      <c r="D319" s="68">
        <f t="shared" si="468"/>
        <v>100000</v>
      </c>
      <c r="E319" s="68"/>
      <c r="F319" s="68">
        <f t="shared" si="438"/>
        <v>0</v>
      </c>
      <c r="G319" s="68">
        <f t="shared" si="439"/>
        <v>0</v>
      </c>
      <c r="H319" s="68" t="str">
        <f t="shared" si="440"/>
        <v/>
      </c>
      <c r="I319" s="68"/>
      <c r="J319" s="68">
        <f t="shared" si="441"/>
        <v>100000</v>
      </c>
      <c r="K319" s="69">
        <f t="shared" si="378"/>
        <v>20000</v>
      </c>
      <c r="L319" s="68">
        <f t="shared" si="442"/>
        <v>580000</v>
      </c>
      <c r="M319" s="68"/>
      <c r="N319" s="68">
        <f t="shared" si="379"/>
        <v>48000</v>
      </c>
      <c r="O319" s="68">
        <f t="shared" si="443"/>
        <v>0</v>
      </c>
      <c r="P319" s="69">
        <f t="shared" si="444"/>
        <v>0</v>
      </c>
      <c r="Q319" s="7">
        <f t="shared" si="445"/>
        <v>0</v>
      </c>
      <c r="R319" s="7">
        <f t="shared" si="380"/>
        <v>0</v>
      </c>
      <c r="S319" s="7">
        <f t="shared" si="381"/>
        <v>0.2</v>
      </c>
      <c r="T319" s="68"/>
      <c r="U319" s="68">
        <f t="shared" si="446"/>
        <v>0</v>
      </c>
      <c r="V319" s="68">
        <f t="shared" si="401"/>
        <v>0</v>
      </c>
      <c r="W319" s="68"/>
      <c r="X319" s="68">
        <f t="shared" si="447"/>
        <v>0</v>
      </c>
      <c r="Y319" s="69">
        <f t="shared" si="448"/>
        <v>0</v>
      </c>
      <c r="Z319" s="7">
        <f t="shared" si="449"/>
        <v>0</v>
      </c>
      <c r="AA319" s="7">
        <f t="shared" si="450"/>
        <v>0</v>
      </c>
      <c r="AB319" s="68"/>
      <c r="AC319" s="71" t="str">
        <f t="shared" si="451"/>
        <v/>
      </c>
      <c r="AD319" s="68" t="str">
        <f t="shared" si="452"/>
        <v/>
      </c>
      <c r="AE319" s="68"/>
      <c r="AF319" s="72" t="str">
        <f t="shared" si="453"/>
        <v/>
      </c>
      <c r="AG319" s="59" t="str">
        <f t="shared" si="454"/>
        <v/>
      </c>
      <c r="AH319" s="73" t="str">
        <f t="shared" si="387"/>
        <v/>
      </c>
      <c r="AI319" s="61" t="str">
        <f t="shared" si="382"/>
        <v/>
      </c>
      <c r="AJ319" s="62" t="str">
        <f t="shared" si="388"/>
        <v/>
      </c>
      <c r="AK319" s="73" t="str">
        <f t="shared" si="383"/>
        <v/>
      </c>
      <c r="AL319" s="61" t="str">
        <f t="shared" si="384"/>
        <v/>
      </c>
      <c r="AM319" s="63" t="str">
        <f t="shared" si="389"/>
        <v/>
      </c>
      <c r="AN319" s="73" t="str">
        <f t="shared" si="390"/>
        <v/>
      </c>
      <c r="AO319" s="61">
        <f t="shared" si="385"/>
        <v>0</v>
      </c>
      <c r="AP319" s="62" t="str">
        <f t="shared" si="391"/>
        <v/>
      </c>
      <c r="AQ319" s="61" t="str">
        <f t="shared" si="392"/>
        <v/>
      </c>
      <c r="AR319" s="59" t="str">
        <f t="shared" si="393"/>
        <v/>
      </c>
      <c r="AS319" s="72" t="str">
        <f t="shared" si="455"/>
        <v/>
      </c>
      <c r="AT319" s="74" t="str">
        <f t="shared" si="456"/>
        <v/>
      </c>
      <c r="AU319" s="74" t="str">
        <f t="shared" si="457"/>
        <v/>
      </c>
      <c r="AV319" s="74" t="str">
        <f t="shared" si="458"/>
        <v/>
      </c>
    </row>
    <row r="320" spans="2:48" x14ac:dyDescent="0.25">
      <c r="B320" s="68">
        <f t="shared" ref="B320:D320" si="469">B319</f>
        <v>500000</v>
      </c>
      <c r="C320" s="68">
        <f t="shared" si="469"/>
        <v>40000</v>
      </c>
      <c r="D320" s="68">
        <f t="shared" si="469"/>
        <v>100000</v>
      </c>
      <c r="E320" s="68"/>
      <c r="F320" s="68">
        <f t="shared" si="438"/>
        <v>0</v>
      </c>
      <c r="G320" s="68">
        <f t="shared" si="439"/>
        <v>0</v>
      </c>
      <c r="H320" s="68" t="str">
        <f t="shared" si="440"/>
        <v/>
      </c>
      <c r="I320" s="68"/>
      <c r="J320" s="68">
        <f t="shared" si="441"/>
        <v>100000</v>
      </c>
      <c r="K320" s="69">
        <f t="shared" si="378"/>
        <v>20000</v>
      </c>
      <c r="L320" s="68">
        <f t="shared" si="442"/>
        <v>580000</v>
      </c>
      <c r="M320" s="68"/>
      <c r="N320" s="68">
        <f t="shared" si="379"/>
        <v>48000</v>
      </c>
      <c r="O320" s="68">
        <f t="shared" si="443"/>
        <v>0</v>
      </c>
      <c r="P320" s="69">
        <f t="shared" si="444"/>
        <v>0</v>
      </c>
      <c r="Q320" s="7">
        <f t="shared" si="445"/>
        <v>0</v>
      </c>
      <c r="R320" s="7">
        <f t="shared" si="380"/>
        <v>0</v>
      </c>
      <c r="S320" s="7">
        <f t="shared" si="381"/>
        <v>0.2</v>
      </c>
      <c r="T320" s="68"/>
      <c r="U320" s="68">
        <f t="shared" si="446"/>
        <v>0</v>
      </c>
      <c r="V320" s="68">
        <f t="shared" si="401"/>
        <v>0</v>
      </c>
      <c r="W320" s="68"/>
      <c r="X320" s="68">
        <f t="shared" si="447"/>
        <v>0</v>
      </c>
      <c r="Y320" s="69">
        <f t="shared" si="448"/>
        <v>0</v>
      </c>
      <c r="Z320" s="7">
        <f t="shared" si="449"/>
        <v>0</v>
      </c>
      <c r="AA320" s="7">
        <f t="shared" si="450"/>
        <v>0</v>
      </c>
      <c r="AB320" s="68"/>
      <c r="AC320" s="71" t="str">
        <f t="shared" si="451"/>
        <v/>
      </c>
      <c r="AD320" s="68" t="str">
        <f t="shared" si="452"/>
        <v/>
      </c>
      <c r="AE320" s="68"/>
      <c r="AF320" s="72" t="str">
        <f t="shared" si="453"/>
        <v/>
      </c>
      <c r="AG320" s="59" t="str">
        <f t="shared" si="454"/>
        <v/>
      </c>
      <c r="AH320" s="73" t="str">
        <f t="shared" si="387"/>
        <v/>
      </c>
      <c r="AI320" s="61" t="str">
        <f t="shared" si="382"/>
        <v/>
      </c>
      <c r="AJ320" s="62" t="str">
        <f t="shared" si="388"/>
        <v/>
      </c>
      <c r="AK320" s="73" t="str">
        <f t="shared" si="383"/>
        <v/>
      </c>
      <c r="AL320" s="61" t="str">
        <f t="shared" si="384"/>
        <v/>
      </c>
      <c r="AM320" s="63" t="str">
        <f t="shared" si="389"/>
        <v/>
      </c>
      <c r="AN320" s="73" t="str">
        <f t="shared" si="390"/>
        <v/>
      </c>
      <c r="AO320" s="61">
        <f t="shared" si="385"/>
        <v>0</v>
      </c>
      <c r="AP320" s="62" t="str">
        <f t="shared" si="391"/>
        <v/>
      </c>
      <c r="AQ320" s="61" t="str">
        <f t="shared" si="392"/>
        <v/>
      </c>
      <c r="AR320" s="59" t="str">
        <f t="shared" si="393"/>
        <v/>
      </c>
      <c r="AS320" s="72" t="str">
        <f t="shared" si="455"/>
        <v/>
      </c>
      <c r="AT320" s="74" t="str">
        <f t="shared" si="456"/>
        <v/>
      </c>
      <c r="AU320" s="74" t="str">
        <f t="shared" si="457"/>
        <v/>
      </c>
      <c r="AV320" s="74" t="str">
        <f t="shared" si="458"/>
        <v/>
      </c>
    </row>
    <row r="321" spans="2:48" x14ac:dyDescent="0.25">
      <c r="B321" s="68">
        <f t="shared" ref="B321:D321" si="470">B320</f>
        <v>500000</v>
      </c>
      <c r="C321" s="68">
        <f t="shared" si="470"/>
        <v>40000</v>
      </c>
      <c r="D321" s="68">
        <f t="shared" si="470"/>
        <v>100000</v>
      </c>
      <c r="E321" s="68"/>
      <c r="F321" s="68">
        <f t="shared" si="438"/>
        <v>0</v>
      </c>
      <c r="G321" s="68">
        <f t="shared" si="439"/>
        <v>0</v>
      </c>
      <c r="H321" s="68" t="str">
        <f t="shared" si="440"/>
        <v/>
      </c>
      <c r="I321" s="68"/>
      <c r="J321" s="68">
        <f t="shared" si="441"/>
        <v>100000</v>
      </c>
      <c r="K321" s="69">
        <f t="shared" si="378"/>
        <v>20000</v>
      </c>
      <c r="L321" s="68">
        <f t="shared" si="442"/>
        <v>580000</v>
      </c>
      <c r="M321" s="68"/>
      <c r="N321" s="68">
        <f t="shared" si="379"/>
        <v>48000</v>
      </c>
      <c r="O321" s="68">
        <f t="shared" si="443"/>
        <v>0</v>
      </c>
      <c r="P321" s="69">
        <f t="shared" si="444"/>
        <v>0</v>
      </c>
      <c r="Q321" s="7">
        <f t="shared" si="445"/>
        <v>0</v>
      </c>
      <c r="R321" s="7">
        <f t="shared" si="380"/>
        <v>0</v>
      </c>
      <c r="S321" s="7">
        <f t="shared" si="381"/>
        <v>0.2</v>
      </c>
      <c r="T321" s="68"/>
      <c r="U321" s="68">
        <f t="shared" si="446"/>
        <v>0</v>
      </c>
      <c r="V321" s="68">
        <f t="shared" si="401"/>
        <v>0</v>
      </c>
      <c r="W321" s="68"/>
      <c r="X321" s="68">
        <f t="shared" si="447"/>
        <v>0</v>
      </c>
      <c r="Y321" s="69">
        <f t="shared" si="448"/>
        <v>0</v>
      </c>
      <c r="Z321" s="7">
        <f t="shared" si="449"/>
        <v>0</v>
      </c>
      <c r="AA321" s="7">
        <f t="shared" si="450"/>
        <v>0</v>
      </c>
      <c r="AB321" s="68"/>
      <c r="AC321" s="71" t="str">
        <f t="shared" si="451"/>
        <v/>
      </c>
      <c r="AD321" s="68" t="str">
        <f t="shared" si="452"/>
        <v/>
      </c>
      <c r="AE321" s="68"/>
      <c r="AF321" s="72" t="str">
        <f t="shared" si="453"/>
        <v/>
      </c>
      <c r="AG321" s="59" t="str">
        <f t="shared" si="454"/>
        <v/>
      </c>
      <c r="AH321" s="73" t="str">
        <f t="shared" si="387"/>
        <v/>
      </c>
      <c r="AI321" s="61" t="str">
        <f t="shared" si="382"/>
        <v/>
      </c>
      <c r="AJ321" s="62" t="str">
        <f t="shared" si="388"/>
        <v/>
      </c>
      <c r="AK321" s="73" t="str">
        <f t="shared" si="383"/>
        <v/>
      </c>
      <c r="AL321" s="61" t="str">
        <f t="shared" si="384"/>
        <v/>
      </c>
      <c r="AM321" s="63" t="str">
        <f t="shared" si="389"/>
        <v/>
      </c>
      <c r="AN321" s="73" t="str">
        <f t="shared" si="390"/>
        <v/>
      </c>
      <c r="AO321" s="61">
        <f t="shared" si="385"/>
        <v>0</v>
      </c>
      <c r="AP321" s="62" t="str">
        <f t="shared" si="391"/>
        <v/>
      </c>
      <c r="AQ321" s="61" t="str">
        <f t="shared" si="392"/>
        <v/>
      </c>
      <c r="AR321" s="59" t="str">
        <f t="shared" si="393"/>
        <v/>
      </c>
      <c r="AS321" s="72" t="str">
        <f t="shared" si="455"/>
        <v/>
      </c>
      <c r="AT321" s="74" t="str">
        <f t="shared" si="456"/>
        <v/>
      </c>
      <c r="AU321" s="74" t="str">
        <f t="shared" si="457"/>
        <v/>
      </c>
      <c r="AV321" s="74" t="str">
        <f t="shared" si="458"/>
        <v/>
      </c>
    </row>
    <row r="322" spans="2:48" x14ac:dyDescent="0.25">
      <c r="B322" s="68">
        <f t="shared" ref="B322:D322" si="471">B321</f>
        <v>500000</v>
      </c>
      <c r="C322" s="68">
        <f t="shared" si="471"/>
        <v>40000</v>
      </c>
      <c r="D322" s="68">
        <f t="shared" si="471"/>
        <v>100000</v>
      </c>
      <c r="E322" s="68"/>
      <c r="F322" s="68">
        <f t="shared" si="438"/>
        <v>0</v>
      </c>
      <c r="G322" s="68">
        <f t="shared" si="439"/>
        <v>0</v>
      </c>
      <c r="H322" s="68" t="str">
        <f t="shared" si="440"/>
        <v/>
      </c>
      <c r="I322" s="68"/>
      <c r="J322" s="68">
        <f t="shared" si="441"/>
        <v>100000</v>
      </c>
      <c r="K322" s="69">
        <f t="shared" si="378"/>
        <v>20000</v>
      </c>
      <c r="L322" s="68">
        <f t="shared" si="442"/>
        <v>580000</v>
      </c>
      <c r="M322" s="68"/>
      <c r="N322" s="68">
        <f t="shared" si="379"/>
        <v>48000</v>
      </c>
      <c r="O322" s="68">
        <f t="shared" si="443"/>
        <v>0</v>
      </c>
      <c r="P322" s="69">
        <f t="shared" si="444"/>
        <v>0</v>
      </c>
      <c r="Q322" s="7">
        <f t="shared" si="445"/>
        <v>0</v>
      </c>
      <c r="R322" s="7">
        <f t="shared" si="380"/>
        <v>0</v>
      </c>
      <c r="S322" s="7">
        <f t="shared" si="381"/>
        <v>0.2</v>
      </c>
      <c r="T322" s="68"/>
      <c r="U322" s="68">
        <f t="shared" si="446"/>
        <v>0</v>
      </c>
      <c r="V322" s="68">
        <f t="shared" si="401"/>
        <v>0</v>
      </c>
      <c r="W322" s="68"/>
      <c r="X322" s="68">
        <f t="shared" si="447"/>
        <v>0</v>
      </c>
      <c r="Y322" s="69">
        <f t="shared" si="448"/>
        <v>0</v>
      </c>
      <c r="Z322" s="7">
        <f t="shared" si="449"/>
        <v>0</v>
      </c>
      <c r="AA322" s="7">
        <f t="shared" si="450"/>
        <v>0</v>
      </c>
      <c r="AB322" s="68"/>
      <c r="AC322" s="71" t="str">
        <f t="shared" si="451"/>
        <v/>
      </c>
      <c r="AD322" s="68" t="str">
        <f t="shared" si="452"/>
        <v/>
      </c>
      <c r="AE322" s="68"/>
      <c r="AF322" s="72" t="str">
        <f t="shared" si="453"/>
        <v/>
      </c>
      <c r="AG322" s="59" t="str">
        <f t="shared" si="454"/>
        <v/>
      </c>
      <c r="AH322" s="73" t="str">
        <f t="shared" si="387"/>
        <v/>
      </c>
      <c r="AI322" s="61" t="str">
        <f t="shared" si="382"/>
        <v/>
      </c>
      <c r="AJ322" s="62" t="str">
        <f t="shared" si="388"/>
        <v/>
      </c>
      <c r="AK322" s="73" t="str">
        <f t="shared" si="383"/>
        <v/>
      </c>
      <c r="AL322" s="61" t="str">
        <f t="shared" si="384"/>
        <v/>
      </c>
      <c r="AM322" s="63" t="str">
        <f t="shared" si="389"/>
        <v/>
      </c>
      <c r="AN322" s="73" t="str">
        <f t="shared" si="390"/>
        <v/>
      </c>
      <c r="AO322" s="61">
        <f t="shared" si="385"/>
        <v>0</v>
      </c>
      <c r="AP322" s="62" t="str">
        <f t="shared" si="391"/>
        <v/>
      </c>
      <c r="AQ322" s="61" t="str">
        <f t="shared" si="392"/>
        <v/>
      </c>
      <c r="AR322" s="59" t="str">
        <f t="shared" si="393"/>
        <v/>
      </c>
      <c r="AS322" s="72" t="str">
        <f t="shared" si="455"/>
        <v/>
      </c>
      <c r="AT322" s="74" t="str">
        <f t="shared" si="456"/>
        <v/>
      </c>
      <c r="AU322" s="74" t="str">
        <f t="shared" si="457"/>
        <v/>
      </c>
      <c r="AV322" s="74" t="str">
        <f t="shared" si="458"/>
        <v/>
      </c>
    </row>
    <row r="323" spans="2:48" x14ac:dyDescent="0.25">
      <c r="B323" s="68">
        <f t="shared" ref="B323:D323" si="472">B322</f>
        <v>500000</v>
      </c>
      <c r="C323" s="68">
        <f t="shared" si="472"/>
        <v>40000</v>
      </c>
      <c r="D323" s="68">
        <f t="shared" si="472"/>
        <v>100000</v>
      </c>
      <c r="E323" s="68"/>
      <c r="F323" s="68">
        <f t="shared" si="438"/>
        <v>0</v>
      </c>
      <c r="G323" s="68">
        <f t="shared" si="439"/>
        <v>0</v>
      </c>
      <c r="H323" s="68" t="str">
        <f t="shared" si="440"/>
        <v/>
      </c>
      <c r="I323" s="68"/>
      <c r="J323" s="68">
        <f t="shared" si="441"/>
        <v>100000</v>
      </c>
      <c r="K323" s="69">
        <f t="shared" si="378"/>
        <v>20000</v>
      </c>
      <c r="L323" s="68">
        <f t="shared" si="442"/>
        <v>580000</v>
      </c>
      <c r="M323" s="68"/>
      <c r="N323" s="68">
        <f t="shared" si="379"/>
        <v>48000</v>
      </c>
      <c r="O323" s="68">
        <f t="shared" si="443"/>
        <v>0</v>
      </c>
      <c r="P323" s="69">
        <f t="shared" si="444"/>
        <v>0</v>
      </c>
      <c r="Q323" s="7">
        <f t="shared" si="445"/>
        <v>0</v>
      </c>
      <c r="R323" s="7">
        <f t="shared" si="380"/>
        <v>0</v>
      </c>
      <c r="S323" s="7">
        <f t="shared" si="381"/>
        <v>0.2</v>
      </c>
      <c r="T323" s="68"/>
      <c r="U323" s="68">
        <f t="shared" si="446"/>
        <v>0</v>
      </c>
      <c r="V323" s="68">
        <f t="shared" si="401"/>
        <v>0</v>
      </c>
      <c r="W323" s="68"/>
      <c r="X323" s="68">
        <f t="shared" si="447"/>
        <v>0</v>
      </c>
      <c r="Y323" s="69">
        <f t="shared" si="448"/>
        <v>0</v>
      </c>
      <c r="Z323" s="7">
        <f t="shared" si="449"/>
        <v>0</v>
      </c>
      <c r="AA323" s="7">
        <f t="shared" si="450"/>
        <v>0</v>
      </c>
      <c r="AB323" s="68"/>
      <c r="AC323" s="71" t="str">
        <f t="shared" si="451"/>
        <v/>
      </c>
      <c r="AD323" s="68" t="str">
        <f t="shared" si="452"/>
        <v/>
      </c>
      <c r="AE323" s="68"/>
      <c r="AF323" s="72" t="str">
        <f t="shared" si="453"/>
        <v/>
      </c>
      <c r="AG323" s="59" t="str">
        <f t="shared" si="454"/>
        <v/>
      </c>
      <c r="AH323" s="73" t="str">
        <f t="shared" si="387"/>
        <v/>
      </c>
      <c r="AI323" s="61" t="str">
        <f t="shared" si="382"/>
        <v/>
      </c>
      <c r="AJ323" s="62" t="str">
        <f t="shared" si="388"/>
        <v/>
      </c>
      <c r="AK323" s="73" t="str">
        <f t="shared" si="383"/>
        <v/>
      </c>
      <c r="AL323" s="61" t="str">
        <f t="shared" si="384"/>
        <v/>
      </c>
      <c r="AM323" s="63" t="str">
        <f t="shared" si="389"/>
        <v/>
      </c>
      <c r="AN323" s="73" t="str">
        <f t="shared" si="390"/>
        <v/>
      </c>
      <c r="AO323" s="61">
        <f t="shared" si="385"/>
        <v>0</v>
      </c>
      <c r="AP323" s="62" t="str">
        <f t="shared" si="391"/>
        <v/>
      </c>
      <c r="AQ323" s="61" t="str">
        <f t="shared" si="392"/>
        <v/>
      </c>
      <c r="AR323" s="59" t="str">
        <f t="shared" si="393"/>
        <v/>
      </c>
      <c r="AS323" s="72" t="str">
        <f t="shared" si="455"/>
        <v/>
      </c>
      <c r="AT323" s="74" t="str">
        <f t="shared" si="456"/>
        <v/>
      </c>
      <c r="AU323" s="74" t="str">
        <f t="shared" si="457"/>
        <v/>
      </c>
      <c r="AV323" s="74" t="str">
        <f t="shared" si="458"/>
        <v/>
      </c>
    </row>
    <row r="324" spans="2:48" x14ac:dyDescent="0.25">
      <c r="B324" s="68">
        <f t="shared" ref="B324:D324" si="473">B323</f>
        <v>500000</v>
      </c>
      <c r="C324" s="68">
        <f t="shared" si="473"/>
        <v>40000</v>
      </c>
      <c r="D324" s="68">
        <f t="shared" si="473"/>
        <v>100000</v>
      </c>
      <c r="E324" s="68"/>
      <c r="F324" s="68">
        <f t="shared" si="438"/>
        <v>0</v>
      </c>
      <c r="G324" s="68">
        <f t="shared" si="439"/>
        <v>0</v>
      </c>
      <c r="H324" s="68" t="str">
        <f t="shared" si="440"/>
        <v/>
      </c>
      <c r="I324" s="68"/>
      <c r="J324" s="68">
        <f t="shared" si="441"/>
        <v>100000</v>
      </c>
      <c r="K324" s="69">
        <f t="shared" si="378"/>
        <v>20000</v>
      </c>
      <c r="L324" s="68">
        <f t="shared" si="442"/>
        <v>580000</v>
      </c>
      <c r="M324" s="68"/>
      <c r="N324" s="68">
        <f t="shared" si="379"/>
        <v>48000</v>
      </c>
      <c r="O324" s="68">
        <f t="shared" si="443"/>
        <v>0</v>
      </c>
      <c r="P324" s="69">
        <f t="shared" si="444"/>
        <v>0</v>
      </c>
      <c r="Q324" s="7">
        <f t="shared" si="445"/>
        <v>0</v>
      </c>
      <c r="R324" s="7">
        <f t="shared" si="380"/>
        <v>0</v>
      </c>
      <c r="S324" s="7">
        <f t="shared" si="381"/>
        <v>0.2</v>
      </c>
      <c r="T324" s="68"/>
      <c r="U324" s="68">
        <f t="shared" si="446"/>
        <v>0</v>
      </c>
      <c r="V324" s="68">
        <f t="shared" si="401"/>
        <v>0</v>
      </c>
      <c r="W324" s="68"/>
      <c r="X324" s="68">
        <f t="shared" si="447"/>
        <v>0</v>
      </c>
      <c r="Y324" s="69">
        <f t="shared" si="448"/>
        <v>0</v>
      </c>
      <c r="Z324" s="7">
        <f t="shared" si="449"/>
        <v>0</v>
      </c>
      <c r="AA324" s="7">
        <f t="shared" si="450"/>
        <v>0</v>
      </c>
      <c r="AB324" s="68"/>
      <c r="AC324" s="71" t="str">
        <f t="shared" si="451"/>
        <v/>
      </c>
      <c r="AD324" s="68" t="str">
        <f t="shared" si="452"/>
        <v/>
      </c>
      <c r="AE324" s="68"/>
      <c r="AF324" s="72" t="str">
        <f t="shared" si="453"/>
        <v/>
      </c>
      <c r="AG324" s="59" t="str">
        <f t="shared" si="454"/>
        <v/>
      </c>
      <c r="AH324" s="73" t="str">
        <f t="shared" si="387"/>
        <v/>
      </c>
      <c r="AI324" s="61" t="str">
        <f t="shared" si="382"/>
        <v/>
      </c>
      <c r="AJ324" s="62" t="str">
        <f t="shared" si="388"/>
        <v/>
      </c>
      <c r="AK324" s="73" t="str">
        <f t="shared" si="383"/>
        <v/>
      </c>
      <c r="AL324" s="61" t="str">
        <f t="shared" si="384"/>
        <v/>
      </c>
      <c r="AM324" s="63" t="str">
        <f t="shared" si="389"/>
        <v/>
      </c>
      <c r="AN324" s="73" t="str">
        <f t="shared" si="390"/>
        <v/>
      </c>
      <c r="AO324" s="61">
        <f t="shared" si="385"/>
        <v>0</v>
      </c>
      <c r="AP324" s="62" t="str">
        <f t="shared" si="391"/>
        <v/>
      </c>
      <c r="AQ324" s="61" t="str">
        <f t="shared" si="392"/>
        <v/>
      </c>
      <c r="AR324" s="59" t="str">
        <f t="shared" si="393"/>
        <v/>
      </c>
      <c r="AS324" s="72" t="str">
        <f t="shared" si="455"/>
        <v/>
      </c>
      <c r="AT324" s="74" t="str">
        <f t="shared" si="456"/>
        <v/>
      </c>
      <c r="AU324" s="74" t="str">
        <f t="shared" si="457"/>
        <v/>
      </c>
      <c r="AV324" s="74" t="str">
        <f t="shared" si="458"/>
        <v/>
      </c>
    </row>
    <row r="325" spans="2:48" x14ac:dyDescent="0.25">
      <c r="B325" s="68">
        <f t="shared" ref="B325:D325" si="474">B324</f>
        <v>500000</v>
      </c>
      <c r="C325" s="68">
        <f t="shared" si="474"/>
        <v>40000</v>
      </c>
      <c r="D325" s="68">
        <f t="shared" si="474"/>
        <v>100000</v>
      </c>
      <c r="E325" s="68"/>
      <c r="F325" s="68">
        <f t="shared" si="438"/>
        <v>0</v>
      </c>
      <c r="G325" s="68">
        <f t="shared" si="439"/>
        <v>0</v>
      </c>
      <c r="H325" s="68" t="str">
        <f t="shared" si="440"/>
        <v/>
      </c>
      <c r="I325" s="68"/>
      <c r="J325" s="68">
        <f t="shared" si="441"/>
        <v>100000</v>
      </c>
      <c r="K325" s="69">
        <f t="shared" si="378"/>
        <v>20000</v>
      </c>
      <c r="L325" s="68">
        <f t="shared" si="442"/>
        <v>580000</v>
      </c>
      <c r="M325" s="68"/>
      <c r="N325" s="68">
        <f t="shared" si="379"/>
        <v>48000</v>
      </c>
      <c r="O325" s="68">
        <f t="shared" si="443"/>
        <v>0</v>
      </c>
      <c r="P325" s="69">
        <f t="shared" si="444"/>
        <v>0</v>
      </c>
      <c r="Q325" s="7">
        <f t="shared" si="445"/>
        <v>0</v>
      </c>
      <c r="R325" s="7">
        <f t="shared" si="380"/>
        <v>0</v>
      </c>
      <c r="S325" s="7">
        <f t="shared" si="381"/>
        <v>0.2</v>
      </c>
      <c r="T325" s="68"/>
      <c r="U325" s="68">
        <f t="shared" si="446"/>
        <v>0</v>
      </c>
      <c r="V325" s="68">
        <f t="shared" si="401"/>
        <v>0</v>
      </c>
      <c r="W325" s="68"/>
      <c r="X325" s="68">
        <f t="shared" si="447"/>
        <v>0</v>
      </c>
      <c r="Y325" s="69">
        <f t="shared" si="448"/>
        <v>0</v>
      </c>
      <c r="Z325" s="7">
        <f t="shared" si="449"/>
        <v>0</v>
      </c>
      <c r="AA325" s="7">
        <f t="shared" si="450"/>
        <v>0</v>
      </c>
      <c r="AB325" s="68"/>
      <c r="AC325" s="71" t="str">
        <f t="shared" si="451"/>
        <v/>
      </c>
      <c r="AD325" s="68" t="str">
        <f t="shared" si="452"/>
        <v/>
      </c>
      <c r="AE325" s="68"/>
      <c r="AF325" s="72" t="str">
        <f t="shared" si="453"/>
        <v/>
      </c>
      <c r="AG325" s="59" t="str">
        <f t="shared" si="454"/>
        <v/>
      </c>
      <c r="AH325" s="73" t="str">
        <f t="shared" si="387"/>
        <v/>
      </c>
      <c r="AI325" s="61" t="str">
        <f t="shared" si="382"/>
        <v/>
      </c>
      <c r="AJ325" s="62" t="str">
        <f t="shared" si="388"/>
        <v/>
      </c>
      <c r="AK325" s="73" t="str">
        <f t="shared" si="383"/>
        <v/>
      </c>
      <c r="AL325" s="61" t="str">
        <f t="shared" si="384"/>
        <v/>
      </c>
      <c r="AM325" s="63" t="str">
        <f t="shared" si="389"/>
        <v/>
      </c>
      <c r="AN325" s="73" t="str">
        <f t="shared" si="390"/>
        <v/>
      </c>
      <c r="AO325" s="61">
        <f t="shared" si="385"/>
        <v>0</v>
      </c>
      <c r="AP325" s="62" t="str">
        <f t="shared" si="391"/>
        <v/>
      </c>
      <c r="AQ325" s="61" t="str">
        <f t="shared" si="392"/>
        <v/>
      </c>
      <c r="AR325" s="59" t="str">
        <f t="shared" si="393"/>
        <v/>
      </c>
      <c r="AS325" s="72" t="str">
        <f t="shared" si="455"/>
        <v/>
      </c>
      <c r="AT325" s="74" t="str">
        <f t="shared" si="456"/>
        <v/>
      </c>
      <c r="AU325" s="74" t="str">
        <f t="shared" si="457"/>
        <v/>
      </c>
      <c r="AV325" s="74" t="str">
        <f t="shared" si="458"/>
        <v/>
      </c>
    </row>
    <row r="326" spans="2:48" x14ac:dyDescent="0.25">
      <c r="B326" s="68">
        <f t="shared" ref="B326:D326" si="475">B325</f>
        <v>500000</v>
      </c>
      <c r="C326" s="68">
        <f t="shared" si="475"/>
        <v>40000</v>
      </c>
      <c r="D326" s="68">
        <f t="shared" si="475"/>
        <v>100000</v>
      </c>
      <c r="E326" s="68"/>
      <c r="F326" s="68">
        <f t="shared" si="438"/>
        <v>0</v>
      </c>
      <c r="G326" s="68">
        <f t="shared" si="439"/>
        <v>0</v>
      </c>
      <c r="H326" s="68" t="str">
        <f t="shared" si="440"/>
        <v/>
      </c>
      <c r="I326" s="68"/>
      <c r="J326" s="68">
        <f t="shared" si="441"/>
        <v>100000</v>
      </c>
      <c r="K326" s="69">
        <f t="shared" si="378"/>
        <v>20000</v>
      </c>
      <c r="L326" s="68">
        <f t="shared" si="442"/>
        <v>580000</v>
      </c>
      <c r="M326" s="68"/>
      <c r="N326" s="68">
        <f t="shared" si="379"/>
        <v>48000</v>
      </c>
      <c r="O326" s="68">
        <f t="shared" si="443"/>
        <v>0</v>
      </c>
      <c r="P326" s="69">
        <f t="shared" si="444"/>
        <v>0</v>
      </c>
      <c r="Q326" s="7">
        <f t="shared" si="445"/>
        <v>0</v>
      </c>
      <c r="R326" s="7">
        <f t="shared" si="380"/>
        <v>0</v>
      </c>
      <c r="S326" s="7">
        <f t="shared" si="381"/>
        <v>0.2</v>
      </c>
      <c r="T326" s="68"/>
      <c r="U326" s="68">
        <f t="shared" si="446"/>
        <v>0</v>
      </c>
      <c r="V326" s="68">
        <f t="shared" si="401"/>
        <v>0</v>
      </c>
      <c r="W326" s="68"/>
      <c r="X326" s="68">
        <f t="shared" si="447"/>
        <v>0</v>
      </c>
      <c r="Y326" s="69">
        <f t="shared" si="448"/>
        <v>0</v>
      </c>
      <c r="Z326" s="7">
        <f t="shared" si="449"/>
        <v>0</v>
      </c>
      <c r="AA326" s="7">
        <f t="shared" si="450"/>
        <v>0</v>
      </c>
      <c r="AB326" s="68"/>
      <c r="AC326" s="71" t="str">
        <f t="shared" si="451"/>
        <v/>
      </c>
      <c r="AD326" s="68" t="str">
        <f t="shared" si="452"/>
        <v/>
      </c>
      <c r="AE326" s="68"/>
      <c r="AF326" s="72" t="str">
        <f t="shared" si="453"/>
        <v/>
      </c>
      <c r="AG326" s="59" t="str">
        <f t="shared" si="454"/>
        <v/>
      </c>
      <c r="AH326" s="73" t="str">
        <f t="shared" si="387"/>
        <v/>
      </c>
      <c r="AI326" s="61" t="str">
        <f t="shared" si="382"/>
        <v/>
      </c>
      <c r="AJ326" s="62" t="str">
        <f t="shared" si="388"/>
        <v/>
      </c>
      <c r="AK326" s="73" t="str">
        <f t="shared" si="383"/>
        <v/>
      </c>
      <c r="AL326" s="61" t="str">
        <f t="shared" si="384"/>
        <v/>
      </c>
      <c r="AM326" s="63" t="str">
        <f t="shared" si="389"/>
        <v/>
      </c>
      <c r="AN326" s="73" t="str">
        <f t="shared" si="390"/>
        <v/>
      </c>
      <c r="AO326" s="61">
        <f t="shared" si="385"/>
        <v>0</v>
      </c>
      <c r="AP326" s="62" t="str">
        <f t="shared" si="391"/>
        <v/>
      </c>
      <c r="AQ326" s="61" t="str">
        <f t="shared" si="392"/>
        <v/>
      </c>
      <c r="AR326" s="59" t="str">
        <f t="shared" si="393"/>
        <v/>
      </c>
      <c r="AS326" s="72" t="str">
        <f t="shared" si="455"/>
        <v/>
      </c>
      <c r="AT326" s="74" t="str">
        <f t="shared" si="456"/>
        <v/>
      </c>
      <c r="AU326" s="74" t="str">
        <f t="shared" si="457"/>
        <v/>
      </c>
      <c r="AV326" s="74" t="str">
        <f t="shared" si="458"/>
        <v/>
      </c>
    </row>
    <row r="327" spans="2:48" x14ac:dyDescent="0.25">
      <c r="B327" s="68">
        <f t="shared" ref="B327:D327" si="476">B326</f>
        <v>500000</v>
      </c>
      <c r="C327" s="68">
        <f t="shared" si="476"/>
        <v>40000</v>
      </c>
      <c r="D327" s="68">
        <f t="shared" si="476"/>
        <v>100000</v>
      </c>
      <c r="E327" s="68"/>
      <c r="F327" s="68">
        <f t="shared" si="438"/>
        <v>0</v>
      </c>
      <c r="G327" s="68">
        <f t="shared" si="439"/>
        <v>0</v>
      </c>
      <c r="H327" s="68" t="str">
        <f t="shared" si="440"/>
        <v/>
      </c>
      <c r="I327" s="68"/>
      <c r="J327" s="68">
        <f t="shared" si="441"/>
        <v>100000</v>
      </c>
      <c r="K327" s="69">
        <f t="shared" si="378"/>
        <v>20000</v>
      </c>
      <c r="L327" s="68">
        <f t="shared" si="442"/>
        <v>580000</v>
      </c>
      <c r="M327" s="68"/>
      <c r="N327" s="68">
        <f t="shared" si="379"/>
        <v>48000</v>
      </c>
      <c r="O327" s="68">
        <f t="shared" si="443"/>
        <v>0</v>
      </c>
      <c r="P327" s="69">
        <f t="shared" si="444"/>
        <v>0</v>
      </c>
      <c r="Q327" s="7">
        <f t="shared" si="445"/>
        <v>0</v>
      </c>
      <c r="R327" s="7">
        <f t="shared" si="380"/>
        <v>0</v>
      </c>
      <c r="S327" s="7">
        <f t="shared" si="381"/>
        <v>0.2</v>
      </c>
      <c r="T327" s="68"/>
      <c r="U327" s="68">
        <f t="shared" si="446"/>
        <v>0</v>
      </c>
      <c r="V327" s="68">
        <f t="shared" si="401"/>
        <v>0</v>
      </c>
      <c r="W327" s="68"/>
      <c r="X327" s="68">
        <f t="shared" si="447"/>
        <v>0</v>
      </c>
      <c r="Y327" s="69">
        <f t="shared" si="448"/>
        <v>0</v>
      </c>
      <c r="Z327" s="7">
        <f t="shared" si="449"/>
        <v>0</v>
      </c>
      <c r="AA327" s="7">
        <f t="shared" si="450"/>
        <v>0</v>
      </c>
      <c r="AB327" s="68"/>
      <c r="AC327" s="71" t="str">
        <f t="shared" si="451"/>
        <v/>
      </c>
      <c r="AD327" s="68" t="str">
        <f t="shared" si="452"/>
        <v/>
      </c>
      <c r="AE327" s="68"/>
      <c r="AF327" s="72" t="str">
        <f t="shared" si="453"/>
        <v/>
      </c>
      <c r="AG327" s="59" t="str">
        <f t="shared" si="454"/>
        <v/>
      </c>
      <c r="AH327" s="73" t="str">
        <f t="shared" si="387"/>
        <v/>
      </c>
      <c r="AI327" s="61" t="str">
        <f t="shared" si="382"/>
        <v/>
      </c>
      <c r="AJ327" s="62" t="str">
        <f t="shared" si="388"/>
        <v/>
      </c>
      <c r="AK327" s="73" t="str">
        <f t="shared" si="383"/>
        <v/>
      </c>
      <c r="AL327" s="61" t="str">
        <f t="shared" si="384"/>
        <v/>
      </c>
      <c r="AM327" s="63" t="str">
        <f t="shared" si="389"/>
        <v/>
      </c>
      <c r="AN327" s="73" t="str">
        <f t="shared" si="390"/>
        <v/>
      </c>
      <c r="AO327" s="61">
        <f t="shared" si="385"/>
        <v>0</v>
      </c>
      <c r="AP327" s="62" t="str">
        <f t="shared" si="391"/>
        <v/>
      </c>
      <c r="AQ327" s="61" t="str">
        <f t="shared" si="392"/>
        <v/>
      </c>
      <c r="AR327" s="59" t="str">
        <f t="shared" si="393"/>
        <v/>
      </c>
      <c r="AS327" s="72" t="str">
        <f t="shared" si="455"/>
        <v/>
      </c>
      <c r="AT327" s="74" t="str">
        <f t="shared" si="456"/>
        <v/>
      </c>
      <c r="AU327" s="74" t="str">
        <f t="shared" si="457"/>
        <v/>
      </c>
      <c r="AV327" s="74" t="str">
        <f t="shared" si="458"/>
        <v/>
      </c>
    </row>
    <row r="328" spans="2:48" x14ac:dyDescent="0.25">
      <c r="B328" s="68">
        <f t="shared" ref="B328:D328" si="477">B327</f>
        <v>500000</v>
      </c>
      <c r="C328" s="68">
        <f t="shared" si="477"/>
        <v>40000</v>
      </c>
      <c r="D328" s="68">
        <f t="shared" si="477"/>
        <v>100000</v>
      </c>
      <c r="E328" s="68"/>
      <c r="F328" s="68">
        <f t="shared" si="438"/>
        <v>0</v>
      </c>
      <c r="G328" s="68">
        <f t="shared" si="439"/>
        <v>0</v>
      </c>
      <c r="H328" s="68" t="str">
        <f t="shared" si="440"/>
        <v/>
      </c>
      <c r="I328" s="68"/>
      <c r="J328" s="68">
        <f t="shared" si="441"/>
        <v>100000</v>
      </c>
      <c r="K328" s="69">
        <f t="shared" si="378"/>
        <v>20000</v>
      </c>
      <c r="L328" s="68">
        <f t="shared" si="442"/>
        <v>580000</v>
      </c>
      <c r="M328" s="68"/>
      <c r="N328" s="68">
        <f t="shared" si="379"/>
        <v>48000</v>
      </c>
      <c r="O328" s="68">
        <f t="shared" si="443"/>
        <v>0</v>
      </c>
      <c r="P328" s="69">
        <f t="shared" si="444"/>
        <v>0</v>
      </c>
      <c r="Q328" s="7">
        <f t="shared" si="445"/>
        <v>0</v>
      </c>
      <c r="R328" s="7">
        <f t="shared" si="380"/>
        <v>0</v>
      </c>
      <c r="S328" s="7">
        <f t="shared" si="381"/>
        <v>0.2</v>
      </c>
      <c r="T328" s="68"/>
      <c r="U328" s="68">
        <f t="shared" si="446"/>
        <v>0</v>
      </c>
      <c r="V328" s="68">
        <f t="shared" si="401"/>
        <v>0</v>
      </c>
      <c r="W328" s="68"/>
      <c r="X328" s="68">
        <f t="shared" si="447"/>
        <v>0</v>
      </c>
      <c r="Y328" s="69">
        <f t="shared" si="448"/>
        <v>0</v>
      </c>
      <c r="Z328" s="7">
        <f t="shared" si="449"/>
        <v>0</v>
      </c>
      <c r="AA328" s="7">
        <f t="shared" si="450"/>
        <v>0</v>
      </c>
      <c r="AB328" s="68"/>
      <c r="AC328" s="71" t="str">
        <f t="shared" si="451"/>
        <v/>
      </c>
      <c r="AD328" s="68" t="str">
        <f t="shared" si="452"/>
        <v/>
      </c>
      <c r="AE328" s="68"/>
      <c r="AF328" s="72" t="str">
        <f t="shared" si="453"/>
        <v/>
      </c>
      <c r="AG328" s="59" t="str">
        <f t="shared" si="454"/>
        <v/>
      </c>
      <c r="AH328" s="73" t="str">
        <f t="shared" si="387"/>
        <v/>
      </c>
      <c r="AI328" s="61" t="str">
        <f t="shared" si="382"/>
        <v/>
      </c>
      <c r="AJ328" s="62" t="str">
        <f t="shared" si="388"/>
        <v/>
      </c>
      <c r="AK328" s="73" t="str">
        <f t="shared" si="383"/>
        <v/>
      </c>
      <c r="AL328" s="61" t="str">
        <f t="shared" si="384"/>
        <v/>
      </c>
      <c r="AM328" s="63" t="str">
        <f t="shared" si="389"/>
        <v/>
      </c>
      <c r="AN328" s="73" t="str">
        <f t="shared" si="390"/>
        <v/>
      </c>
      <c r="AO328" s="61">
        <f t="shared" si="385"/>
        <v>0</v>
      </c>
      <c r="AP328" s="62" t="str">
        <f t="shared" si="391"/>
        <v/>
      </c>
      <c r="AQ328" s="61" t="str">
        <f t="shared" si="392"/>
        <v/>
      </c>
      <c r="AR328" s="59" t="str">
        <f t="shared" si="393"/>
        <v/>
      </c>
      <c r="AS328" s="72" t="str">
        <f t="shared" si="455"/>
        <v/>
      </c>
      <c r="AT328" s="74" t="str">
        <f t="shared" si="456"/>
        <v/>
      </c>
      <c r="AU328" s="74" t="str">
        <f t="shared" si="457"/>
        <v/>
      </c>
      <c r="AV328" s="74" t="str">
        <f t="shared" si="458"/>
        <v/>
      </c>
    </row>
    <row r="329" spans="2:48" x14ac:dyDescent="0.25">
      <c r="B329" s="68">
        <f t="shared" ref="B329:D329" si="478">B328</f>
        <v>500000</v>
      </c>
      <c r="C329" s="68">
        <f t="shared" si="478"/>
        <v>40000</v>
      </c>
      <c r="D329" s="68">
        <f t="shared" si="478"/>
        <v>100000</v>
      </c>
      <c r="E329" s="68"/>
      <c r="F329" s="68">
        <f t="shared" si="438"/>
        <v>0</v>
      </c>
      <c r="G329" s="68">
        <f t="shared" si="439"/>
        <v>0</v>
      </c>
      <c r="H329" s="68" t="str">
        <f t="shared" si="440"/>
        <v/>
      </c>
      <c r="I329" s="68"/>
      <c r="J329" s="68">
        <f t="shared" si="441"/>
        <v>100000</v>
      </c>
      <c r="K329" s="69">
        <f t="shared" ref="K329:K392" si="479">IF(ISBLANK($L$4),IF(J329&gt;0,J329*yhteisövero_pros,0),J329*yhteisövero_pros)</f>
        <v>20000</v>
      </c>
      <c r="L329" s="68">
        <f t="shared" si="442"/>
        <v>580000</v>
      </c>
      <c r="M329" s="68"/>
      <c r="N329" s="68">
        <f t="shared" ref="N329:N392" si="480">IF(B329+J329 &gt; 0,(B329+J329)*Pääomatulo_osinko_max,0)</f>
        <v>48000</v>
      </c>
      <c r="O329" s="68">
        <f t="shared" si="443"/>
        <v>0</v>
      </c>
      <c r="P329" s="69">
        <f t="shared" si="444"/>
        <v>0</v>
      </c>
      <c r="Q329" s="7">
        <f t="shared" si="445"/>
        <v>0</v>
      </c>
      <c r="R329" s="7">
        <f t="shared" ref="R329:R392" si="481">VLOOKUP(O329,tulos_pot_osinko,16)</f>
        <v>0</v>
      </c>
      <c r="S329" s="7">
        <f t="shared" ref="S329:S392" si="482">VLOOKUP(O329,tulos_pot_osinko,18)</f>
        <v>0.2</v>
      </c>
      <c r="T329" s="68"/>
      <c r="U329" s="68">
        <f t="shared" si="446"/>
        <v>0</v>
      </c>
      <c r="V329" s="68">
        <f t="shared" si="401"/>
        <v>0</v>
      </c>
      <c r="W329" s="68"/>
      <c r="X329" s="68">
        <f t="shared" si="447"/>
        <v>0</v>
      </c>
      <c r="Y329" s="69">
        <f t="shared" si="448"/>
        <v>0</v>
      </c>
      <c r="Z329" s="7">
        <f t="shared" si="449"/>
        <v>0</v>
      </c>
      <c r="AA329" s="7">
        <f t="shared" si="450"/>
        <v>0</v>
      </c>
      <c r="AB329" s="68"/>
      <c r="AC329" s="71" t="str">
        <f t="shared" si="451"/>
        <v/>
      </c>
      <c r="AD329" s="68" t="str">
        <f t="shared" si="452"/>
        <v/>
      </c>
      <c r="AE329" s="68"/>
      <c r="AF329" s="72" t="str">
        <f t="shared" si="453"/>
        <v/>
      </c>
      <c r="AG329" s="59" t="str">
        <f t="shared" si="454"/>
        <v/>
      </c>
      <c r="AH329" s="73" t="str">
        <f t="shared" si="387"/>
        <v/>
      </c>
      <c r="AI329" s="61" t="str">
        <f t="shared" ref="AI329:AI392" si="483">IF(H329="laske",((1-yhteisövero_pros)*Q329+yhteisövero_pros),"")</f>
        <v/>
      </c>
      <c r="AJ329" s="62" t="str">
        <f t="shared" si="388"/>
        <v/>
      </c>
      <c r="AK329" s="73" t="str">
        <f t="shared" ref="AK329:AK392" si="484">IF(H329="laske",VLOOKUP(F329,tulos_ansiotulovero,3,1),"")</f>
        <v/>
      </c>
      <c r="AL329" s="61" t="str">
        <f t="shared" ref="AL329:AL392" si="485">IF(H329="laske",VLOOKUP(F329,tulos_ansiotulovero,7,1),"")</f>
        <v/>
      </c>
      <c r="AM329" s="63" t="str">
        <f t="shared" si="389"/>
        <v/>
      </c>
      <c r="AN329" s="73" t="str">
        <f t="shared" si="390"/>
        <v/>
      </c>
      <c r="AO329" s="61">
        <f t="shared" ref="AO329:AO392" si="486">IF(U329&gt;0,IF(H329="laske",((1-yhteisövero_pros)*AN329/U329+yhteisövero_pros),""),0)</f>
        <v>0</v>
      </c>
      <c r="AP329" s="62" t="str">
        <f t="shared" si="391"/>
        <v/>
      </c>
      <c r="AQ329" s="61" t="str">
        <f t="shared" si="392"/>
        <v/>
      </c>
      <c r="AR329" s="59" t="str">
        <f t="shared" si="393"/>
        <v/>
      </c>
      <c r="AS329" s="72" t="str">
        <f t="shared" si="455"/>
        <v/>
      </c>
      <c r="AT329" s="74" t="str">
        <f t="shared" si="456"/>
        <v/>
      </c>
      <c r="AU329" s="74" t="str">
        <f t="shared" si="457"/>
        <v/>
      </c>
      <c r="AV329" s="74" t="str">
        <f t="shared" si="458"/>
        <v/>
      </c>
    </row>
    <row r="330" spans="2:48" x14ac:dyDescent="0.25">
      <c r="B330" s="68">
        <f t="shared" ref="B330:D330" si="487">B329</f>
        <v>500000</v>
      </c>
      <c r="C330" s="68">
        <f t="shared" si="487"/>
        <v>40000</v>
      </c>
      <c r="D330" s="68">
        <f t="shared" si="487"/>
        <v>100000</v>
      </c>
      <c r="E330" s="68"/>
      <c r="F330" s="68">
        <f t="shared" si="438"/>
        <v>0</v>
      </c>
      <c r="G330" s="68">
        <f t="shared" si="439"/>
        <v>0</v>
      </c>
      <c r="H330" s="68" t="str">
        <f t="shared" si="440"/>
        <v/>
      </c>
      <c r="I330" s="68"/>
      <c r="J330" s="68">
        <f t="shared" si="441"/>
        <v>100000</v>
      </c>
      <c r="K330" s="69">
        <f t="shared" si="479"/>
        <v>20000</v>
      </c>
      <c r="L330" s="68">
        <f t="shared" si="442"/>
        <v>580000</v>
      </c>
      <c r="M330" s="68"/>
      <c r="N330" s="68">
        <f t="shared" si="480"/>
        <v>48000</v>
      </c>
      <c r="O330" s="68">
        <f t="shared" si="443"/>
        <v>0</v>
      </c>
      <c r="P330" s="69">
        <f t="shared" si="444"/>
        <v>0</v>
      </c>
      <c r="Q330" s="7">
        <f t="shared" si="445"/>
        <v>0</v>
      </c>
      <c r="R330" s="7">
        <f t="shared" si="481"/>
        <v>0</v>
      </c>
      <c r="S330" s="7">
        <f t="shared" si="482"/>
        <v>0.2</v>
      </c>
      <c r="T330" s="68"/>
      <c r="U330" s="68">
        <f t="shared" si="446"/>
        <v>0</v>
      </c>
      <c r="V330" s="68">
        <f t="shared" si="401"/>
        <v>0</v>
      </c>
      <c r="W330" s="68"/>
      <c r="X330" s="68">
        <f t="shared" si="447"/>
        <v>0</v>
      </c>
      <c r="Y330" s="69">
        <f t="shared" si="448"/>
        <v>0</v>
      </c>
      <c r="Z330" s="7">
        <f t="shared" si="449"/>
        <v>0</v>
      </c>
      <c r="AA330" s="7">
        <f t="shared" si="450"/>
        <v>0</v>
      </c>
      <c r="AB330" s="68"/>
      <c r="AC330" s="71" t="str">
        <f t="shared" si="451"/>
        <v/>
      </c>
      <c r="AD330" s="68" t="str">
        <f t="shared" si="452"/>
        <v/>
      </c>
      <c r="AE330" s="68"/>
      <c r="AF330" s="72" t="str">
        <f t="shared" si="453"/>
        <v/>
      </c>
      <c r="AG330" s="59" t="str">
        <f t="shared" si="454"/>
        <v/>
      </c>
      <c r="AH330" s="73" t="str">
        <f t="shared" ref="AH330:AH393" si="488">IF(H330="laske",P330,"")</f>
        <v/>
      </c>
      <c r="AI330" s="61" t="str">
        <f t="shared" si="483"/>
        <v/>
      </c>
      <c r="AJ330" s="62" t="str">
        <f t="shared" ref="AJ330:AJ393" si="489">IF(H330="laske",O330/(F330+G330),"")</f>
        <v/>
      </c>
      <c r="AK330" s="73" t="str">
        <f t="shared" si="484"/>
        <v/>
      </c>
      <c r="AL330" s="61" t="str">
        <f t="shared" si="485"/>
        <v/>
      </c>
      <c r="AM330" s="63" t="str">
        <f t="shared" ref="AM330:AM393" si="490">IF(H330="laske",F330/(F330+G330),"")</f>
        <v/>
      </c>
      <c r="AN330" s="73" t="str">
        <f t="shared" ref="AN330:AN393" si="491">IF(H330="laske",Y330-AK330,"")</f>
        <v/>
      </c>
      <c r="AO330" s="61">
        <f t="shared" si="486"/>
        <v>0</v>
      </c>
      <c r="AP330" s="62" t="str">
        <f t="shared" ref="AP330:AP393" si="492">IF(H330="laske",U330/(F330+G330),"")</f>
        <v/>
      </c>
      <c r="AQ330" s="61" t="str">
        <f t="shared" ref="AQ330:AQ393" si="493">IF(H330="laske",+AJ330+AM330+AP330,"")</f>
        <v/>
      </c>
      <c r="AR330" s="59" t="str">
        <f t="shared" ref="AR330:AR393" si="494">IF(H330="laske",AI330*AJ330+AL330*AM330+AO330*AP330,"")</f>
        <v/>
      </c>
      <c r="AS330" s="72" t="str">
        <f t="shared" si="455"/>
        <v/>
      </c>
      <c r="AT330" s="74" t="str">
        <f t="shared" si="456"/>
        <v/>
      </c>
      <c r="AU330" s="74" t="str">
        <f t="shared" si="457"/>
        <v/>
      </c>
      <c r="AV330" s="74" t="str">
        <f t="shared" si="458"/>
        <v/>
      </c>
    </row>
    <row r="331" spans="2:48" x14ac:dyDescent="0.25">
      <c r="B331" s="68">
        <f t="shared" ref="B331:D331" si="495">B330</f>
        <v>500000</v>
      </c>
      <c r="C331" s="68">
        <f t="shared" si="495"/>
        <v>40000</v>
      </c>
      <c r="D331" s="68">
        <f t="shared" si="495"/>
        <v>100000</v>
      </c>
      <c r="E331" s="68"/>
      <c r="F331" s="68">
        <f t="shared" si="438"/>
        <v>0</v>
      </c>
      <c r="G331" s="68">
        <f t="shared" si="439"/>
        <v>0</v>
      </c>
      <c r="H331" s="68" t="str">
        <f t="shared" si="440"/>
        <v/>
      </c>
      <c r="I331" s="68"/>
      <c r="J331" s="68">
        <f t="shared" si="441"/>
        <v>100000</v>
      </c>
      <c r="K331" s="69">
        <f t="shared" si="479"/>
        <v>20000</v>
      </c>
      <c r="L331" s="68">
        <f t="shared" si="442"/>
        <v>580000</v>
      </c>
      <c r="M331" s="68"/>
      <c r="N331" s="68">
        <f t="shared" si="480"/>
        <v>48000</v>
      </c>
      <c r="O331" s="68">
        <f t="shared" si="443"/>
        <v>0</v>
      </c>
      <c r="P331" s="69">
        <f t="shared" si="444"/>
        <v>0</v>
      </c>
      <c r="Q331" s="7">
        <f t="shared" si="445"/>
        <v>0</v>
      </c>
      <c r="R331" s="7">
        <f t="shared" si="481"/>
        <v>0</v>
      </c>
      <c r="S331" s="7">
        <f t="shared" si="482"/>
        <v>0.2</v>
      </c>
      <c r="T331" s="68"/>
      <c r="U331" s="68">
        <f t="shared" si="446"/>
        <v>0</v>
      </c>
      <c r="V331" s="68">
        <f t="shared" si="401"/>
        <v>0</v>
      </c>
      <c r="W331" s="68"/>
      <c r="X331" s="68">
        <f t="shared" si="447"/>
        <v>0</v>
      </c>
      <c r="Y331" s="69">
        <f t="shared" si="448"/>
        <v>0</v>
      </c>
      <c r="Z331" s="7">
        <f t="shared" si="449"/>
        <v>0</v>
      </c>
      <c r="AA331" s="7">
        <f t="shared" si="450"/>
        <v>0</v>
      </c>
      <c r="AB331" s="68"/>
      <c r="AC331" s="71" t="str">
        <f t="shared" si="451"/>
        <v/>
      </c>
      <c r="AD331" s="68" t="str">
        <f t="shared" si="452"/>
        <v/>
      </c>
      <c r="AE331" s="68"/>
      <c r="AF331" s="72" t="str">
        <f t="shared" si="453"/>
        <v/>
      </c>
      <c r="AG331" s="59" t="str">
        <f t="shared" si="454"/>
        <v/>
      </c>
      <c r="AH331" s="73" t="str">
        <f t="shared" si="488"/>
        <v/>
      </c>
      <c r="AI331" s="61" t="str">
        <f t="shared" si="483"/>
        <v/>
      </c>
      <c r="AJ331" s="62" t="str">
        <f t="shared" si="489"/>
        <v/>
      </c>
      <c r="AK331" s="73" t="str">
        <f t="shared" si="484"/>
        <v/>
      </c>
      <c r="AL331" s="61" t="str">
        <f t="shared" si="485"/>
        <v/>
      </c>
      <c r="AM331" s="63" t="str">
        <f t="shared" si="490"/>
        <v/>
      </c>
      <c r="AN331" s="73" t="str">
        <f t="shared" si="491"/>
        <v/>
      </c>
      <c r="AO331" s="61">
        <f t="shared" si="486"/>
        <v>0</v>
      </c>
      <c r="AP331" s="62" t="str">
        <f t="shared" si="492"/>
        <v/>
      </c>
      <c r="AQ331" s="61" t="str">
        <f t="shared" si="493"/>
        <v/>
      </c>
      <c r="AR331" s="59" t="str">
        <f t="shared" si="494"/>
        <v/>
      </c>
      <c r="AS331" s="72" t="str">
        <f t="shared" si="455"/>
        <v/>
      </c>
      <c r="AT331" s="74" t="str">
        <f t="shared" si="456"/>
        <v/>
      </c>
      <c r="AU331" s="74" t="str">
        <f t="shared" si="457"/>
        <v/>
      </c>
      <c r="AV331" s="74" t="str">
        <f t="shared" si="458"/>
        <v/>
      </c>
    </row>
    <row r="332" spans="2:48" x14ac:dyDescent="0.25">
      <c r="B332" s="68">
        <f t="shared" ref="B332:D332" si="496">B331</f>
        <v>500000</v>
      </c>
      <c r="C332" s="68">
        <f t="shared" si="496"/>
        <v>40000</v>
      </c>
      <c r="D332" s="68">
        <f t="shared" si="496"/>
        <v>100000</v>
      </c>
      <c r="E332" s="68"/>
      <c r="F332" s="68">
        <f t="shared" si="438"/>
        <v>0</v>
      </c>
      <c r="G332" s="68">
        <f t="shared" si="439"/>
        <v>0</v>
      </c>
      <c r="H332" s="68" t="str">
        <f t="shared" si="440"/>
        <v/>
      </c>
      <c r="I332" s="68"/>
      <c r="J332" s="68">
        <f t="shared" si="441"/>
        <v>100000</v>
      </c>
      <c r="K332" s="69">
        <f t="shared" si="479"/>
        <v>20000</v>
      </c>
      <c r="L332" s="68">
        <f t="shared" si="442"/>
        <v>580000</v>
      </c>
      <c r="M332" s="68"/>
      <c r="N332" s="68">
        <f t="shared" si="480"/>
        <v>48000</v>
      </c>
      <c r="O332" s="68">
        <f t="shared" si="443"/>
        <v>0</v>
      </c>
      <c r="P332" s="69">
        <f t="shared" si="444"/>
        <v>0</v>
      </c>
      <c r="Q332" s="7">
        <f t="shared" si="445"/>
        <v>0</v>
      </c>
      <c r="R332" s="7">
        <f t="shared" si="481"/>
        <v>0</v>
      </c>
      <c r="S332" s="7">
        <f t="shared" si="482"/>
        <v>0.2</v>
      </c>
      <c r="T332" s="68"/>
      <c r="U332" s="68">
        <f t="shared" si="446"/>
        <v>0</v>
      </c>
      <c r="V332" s="68">
        <f t="shared" si="401"/>
        <v>0</v>
      </c>
      <c r="W332" s="68"/>
      <c r="X332" s="68">
        <f t="shared" si="447"/>
        <v>0</v>
      </c>
      <c r="Y332" s="69">
        <f t="shared" si="448"/>
        <v>0</v>
      </c>
      <c r="Z332" s="7">
        <f t="shared" si="449"/>
        <v>0</v>
      </c>
      <c r="AA332" s="7">
        <f t="shared" si="450"/>
        <v>0</v>
      </c>
      <c r="AB332" s="68"/>
      <c r="AC332" s="71" t="str">
        <f t="shared" si="451"/>
        <v/>
      </c>
      <c r="AD332" s="68" t="str">
        <f t="shared" si="452"/>
        <v/>
      </c>
      <c r="AE332" s="68"/>
      <c r="AF332" s="72" t="str">
        <f t="shared" si="453"/>
        <v/>
      </c>
      <c r="AG332" s="59" t="str">
        <f t="shared" si="454"/>
        <v/>
      </c>
      <c r="AH332" s="73" t="str">
        <f t="shared" si="488"/>
        <v/>
      </c>
      <c r="AI332" s="61" t="str">
        <f t="shared" si="483"/>
        <v/>
      </c>
      <c r="AJ332" s="62" t="str">
        <f t="shared" si="489"/>
        <v/>
      </c>
      <c r="AK332" s="73" t="str">
        <f t="shared" si="484"/>
        <v/>
      </c>
      <c r="AL332" s="61" t="str">
        <f t="shared" si="485"/>
        <v/>
      </c>
      <c r="AM332" s="63" t="str">
        <f t="shared" si="490"/>
        <v/>
      </c>
      <c r="AN332" s="73" t="str">
        <f t="shared" si="491"/>
        <v/>
      </c>
      <c r="AO332" s="61">
        <f t="shared" si="486"/>
        <v>0</v>
      </c>
      <c r="AP332" s="62" t="str">
        <f t="shared" si="492"/>
        <v/>
      </c>
      <c r="AQ332" s="61" t="str">
        <f t="shared" si="493"/>
        <v/>
      </c>
      <c r="AR332" s="59" t="str">
        <f t="shared" si="494"/>
        <v/>
      </c>
      <c r="AS332" s="72" t="str">
        <f t="shared" si="455"/>
        <v/>
      </c>
      <c r="AT332" s="74" t="str">
        <f t="shared" si="456"/>
        <v/>
      </c>
      <c r="AU332" s="74" t="str">
        <f t="shared" si="457"/>
        <v/>
      </c>
      <c r="AV332" s="74" t="str">
        <f t="shared" si="458"/>
        <v/>
      </c>
    </row>
    <row r="333" spans="2:48" x14ac:dyDescent="0.25">
      <c r="B333" s="68">
        <f t="shared" ref="B333:D333" si="497">B332</f>
        <v>500000</v>
      </c>
      <c r="C333" s="68">
        <f t="shared" si="497"/>
        <v>40000</v>
      </c>
      <c r="D333" s="68">
        <f t="shared" si="497"/>
        <v>100000</v>
      </c>
      <c r="E333" s="68"/>
      <c r="F333" s="68">
        <f t="shared" si="438"/>
        <v>0</v>
      </c>
      <c r="G333" s="68">
        <f t="shared" si="439"/>
        <v>0</v>
      </c>
      <c r="H333" s="68" t="str">
        <f t="shared" si="440"/>
        <v/>
      </c>
      <c r="I333" s="68"/>
      <c r="J333" s="68">
        <f t="shared" si="441"/>
        <v>100000</v>
      </c>
      <c r="K333" s="69">
        <f t="shared" si="479"/>
        <v>20000</v>
      </c>
      <c r="L333" s="68">
        <f t="shared" si="442"/>
        <v>580000</v>
      </c>
      <c r="M333" s="68"/>
      <c r="N333" s="68">
        <f t="shared" si="480"/>
        <v>48000</v>
      </c>
      <c r="O333" s="68">
        <f t="shared" si="443"/>
        <v>0</v>
      </c>
      <c r="P333" s="69">
        <f t="shared" si="444"/>
        <v>0</v>
      </c>
      <c r="Q333" s="7">
        <f t="shared" si="445"/>
        <v>0</v>
      </c>
      <c r="R333" s="7">
        <f t="shared" si="481"/>
        <v>0</v>
      </c>
      <c r="S333" s="7">
        <f t="shared" si="482"/>
        <v>0.2</v>
      </c>
      <c r="T333" s="68"/>
      <c r="U333" s="68">
        <f t="shared" si="446"/>
        <v>0</v>
      </c>
      <c r="V333" s="68">
        <f t="shared" si="401"/>
        <v>0</v>
      </c>
      <c r="W333" s="68"/>
      <c r="X333" s="68">
        <f t="shared" si="447"/>
        <v>0</v>
      </c>
      <c r="Y333" s="69">
        <f t="shared" si="448"/>
        <v>0</v>
      </c>
      <c r="Z333" s="7">
        <f t="shared" si="449"/>
        <v>0</v>
      </c>
      <c r="AA333" s="7">
        <f t="shared" si="450"/>
        <v>0</v>
      </c>
      <c r="AB333" s="68"/>
      <c r="AC333" s="71" t="str">
        <f t="shared" si="451"/>
        <v/>
      </c>
      <c r="AD333" s="68" t="str">
        <f t="shared" si="452"/>
        <v/>
      </c>
      <c r="AE333" s="68"/>
      <c r="AF333" s="72" t="str">
        <f t="shared" si="453"/>
        <v/>
      </c>
      <c r="AG333" s="59" t="str">
        <f t="shared" si="454"/>
        <v/>
      </c>
      <c r="AH333" s="73" t="str">
        <f t="shared" si="488"/>
        <v/>
      </c>
      <c r="AI333" s="61" t="str">
        <f t="shared" si="483"/>
        <v/>
      </c>
      <c r="AJ333" s="62" t="str">
        <f t="shared" si="489"/>
        <v/>
      </c>
      <c r="AK333" s="73" t="str">
        <f t="shared" si="484"/>
        <v/>
      </c>
      <c r="AL333" s="61" t="str">
        <f t="shared" si="485"/>
        <v/>
      </c>
      <c r="AM333" s="63" t="str">
        <f t="shared" si="490"/>
        <v/>
      </c>
      <c r="AN333" s="73" t="str">
        <f t="shared" si="491"/>
        <v/>
      </c>
      <c r="AO333" s="61">
        <f t="shared" si="486"/>
        <v>0</v>
      </c>
      <c r="AP333" s="62" t="str">
        <f t="shared" si="492"/>
        <v/>
      </c>
      <c r="AQ333" s="61" t="str">
        <f t="shared" si="493"/>
        <v/>
      </c>
      <c r="AR333" s="59" t="str">
        <f t="shared" si="494"/>
        <v/>
      </c>
      <c r="AS333" s="72" t="str">
        <f t="shared" si="455"/>
        <v/>
      </c>
      <c r="AT333" s="74" t="str">
        <f t="shared" si="456"/>
        <v/>
      </c>
      <c r="AU333" s="74" t="str">
        <f t="shared" si="457"/>
        <v/>
      </c>
      <c r="AV333" s="74" t="str">
        <f t="shared" si="458"/>
        <v/>
      </c>
    </row>
    <row r="334" spans="2:48" x14ac:dyDescent="0.25">
      <c r="B334" s="68">
        <f t="shared" ref="B334:D334" si="498">B333</f>
        <v>500000</v>
      </c>
      <c r="C334" s="68">
        <f t="shared" si="498"/>
        <v>40000</v>
      </c>
      <c r="D334" s="68">
        <f t="shared" si="498"/>
        <v>100000</v>
      </c>
      <c r="E334" s="68"/>
      <c r="F334" s="68">
        <f t="shared" si="438"/>
        <v>0</v>
      </c>
      <c r="G334" s="68">
        <f t="shared" si="439"/>
        <v>0</v>
      </c>
      <c r="H334" s="68" t="str">
        <f t="shared" si="440"/>
        <v/>
      </c>
      <c r="I334" s="68"/>
      <c r="J334" s="68">
        <f t="shared" si="441"/>
        <v>100000</v>
      </c>
      <c r="K334" s="69">
        <f t="shared" si="479"/>
        <v>20000</v>
      </c>
      <c r="L334" s="68">
        <f t="shared" si="442"/>
        <v>580000</v>
      </c>
      <c r="M334" s="68"/>
      <c r="N334" s="68">
        <f t="shared" si="480"/>
        <v>48000</v>
      </c>
      <c r="O334" s="68">
        <f t="shared" si="443"/>
        <v>0</v>
      </c>
      <c r="P334" s="69">
        <f t="shared" si="444"/>
        <v>0</v>
      </c>
      <c r="Q334" s="7">
        <f t="shared" si="445"/>
        <v>0</v>
      </c>
      <c r="R334" s="7">
        <f t="shared" si="481"/>
        <v>0</v>
      </c>
      <c r="S334" s="7">
        <f t="shared" si="482"/>
        <v>0.2</v>
      </c>
      <c r="T334" s="68"/>
      <c r="U334" s="68">
        <f t="shared" si="446"/>
        <v>0</v>
      </c>
      <c r="V334" s="68">
        <f t="shared" si="401"/>
        <v>0</v>
      </c>
      <c r="W334" s="68"/>
      <c r="X334" s="68">
        <f t="shared" si="447"/>
        <v>0</v>
      </c>
      <c r="Y334" s="69">
        <f t="shared" si="448"/>
        <v>0</v>
      </c>
      <c r="Z334" s="7">
        <f t="shared" si="449"/>
        <v>0</v>
      </c>
      <c r="AA334" s="7">
        <f t="shared" si="450"/>
        <v>0</v>
      </c>
      <c r="AB334" s="68"/>
      <c r="AC334" s="71" t="str">
        <f t="shared" si="451"/>
        <v/>
      </c>
      <c r="AD334" s="68" t="str">
        <f t="shared" si="452"/>
        <v/>
      </c>
      <c r="AE334" s="68"/>
      <c r="AF334" s="72" t="str">
        <f t="shared" si="453"/>
        <v/>
      </c>
      <c r="AG334" s="59" t="str">
        <f t="shared" si="454"/>
        <v/>
      </c>
      <c r="AH334" s="73" t="str">
        <f t="shared" si="488"/>
        <v/>
      </c>
      <c r="AI334" s="61" t="str">
        <f t="shared" si="483"/>
        <v/>
      </c>
      <c r="AJ334" s="62" t="str">
        <f t="shared" si="489"/>
        <v/>
      </c>
      <c r="AK334" s="73" t="str">
        <f t="shared" si="484"/>
        <v/>
      </c>
      <c r="AL334" s="61" t="str">
        <f t="shared" si="485"/>
        <v/>
      </c>
      <c r="AM334" s="63" t="str">
        <f t="shared" si="490"/>
        <v/>
      </c>
      <c r="AN334" s="73" t="str">
        <f t="shared" si="491"/>
        <v/>
      </c>
      <c r="AO334" s="61">
        <f t="shared" si="486"/>
        <v>0</v>
      </c>
      <c r="AP334" s="62" t="str">
        <f t="shared" si="492"/>
        <v/>
      </c>
      <c r="AQ334" s="61" t="str">
        <f t="shared" si="493"/>
        <v/>
      </c>
      <c r="AR334" s="59" t="str">
        <f t="shared" si="494"/>
        <v/>
      </c>
      <c r="AS334" s="72" t="str">
        <f t="shared" si="455"/>
        <v/>
      </c>
      <c r="AT334" s="74" t="str">
        <f t="shared" si="456"/>
        <v/>
      </c>
      <c r="AU334" s="74" t="str">
        <f t="shared" si="457"/>
        <v/>
      </c>
      <c r="AV334" s="74" t="str">
        <f t="shared" si="458"/>
        <v/>
      </c>
    </row>
    <row r="335" spans="2:48" x14ac:dyDescent="0.25">
      <c r="B335" s="68">
        <f t="shared" ref="B335:D335" si="499">B334</f>
        <v>500000</v>
      </c>
      <c r="C335" s="68">
        <f t="shared" si="499"/>
        <v>40000</v>
      </c>
      <c r="D335" s="68">
        <f t="shared" si="499"/>
        <v>100000</v>
      </c>
      <c r="E335" s="68"/>
      <c r="F335" s="68">
        <f t="shared" si="438"/>
        <v>0</v>
      </c>
      <c r="G335" s="68">
        <f t="shared" si="439"/>
        <v>0</v>
      </c>
      <c r="H335" s="68" t="str">
        <f t="shared" si="440"/>
        <v/>
      </c>
      <c r="I335" s="68"/>
      <c r="J335" s="68">
        <f t="shared" si="441"/>
        <v>100000</v>
      </c>
      <c r="K335" s="69">
        <f t="shared" si="479"/>
        <v>20000</v>
      </c>
      <c r="L335" s="68">
        <f t="shared" si="442"/>
        <v>580000</v>
      </c>
      <c r="M335" s="68"/>
      <c r="N335" s="68">
        <f t="shared" si="480"/>
        <v>48000</v>
      </c>
      <c r="O335" s="68">
        <f t="shared" si="443"/>
        <v>0</v>
      </c>
      <c r="P335" s="69">
        <f t="shared" si="444"/>
        <v>0</v>
      </c>
      <c r="Q335" s="7">
        <f t="shared" si="445"/>
        <v>0</v>
      </c>
      <c r="R335" s="7">
        <f t="shared" si="481"/>
        <v>0</v>
      </c>
      <c r="S335" s="7">
        <f t="shared" si="482"/>
        <v>0.2</v>
      </c>
      <c r="T335" s="68"/>
      <c r="U335" s="68">
        <f t="shared" si="446"/>
        <v>0</v>
      </c>
      <c r="V335" s="68">
        <f t="shared" si="401"/>
        <v>0</v>
      </c>
      <c r="W335" s="68"/>
      <c r="X335" s="68">
        <f t="shared" si="447"/>
        <v>0</v>
      </c>
      <c r="Y335" s="69">
        <f t="shared" si="448"/>
        <v>0</v>
      </c>
      <c r="Z335" s="7">
        <f t="shared" si="449"/>
        <v>0</v>
      </c>
      <c r="AA335" s="7">
        <f t="shared" si="450"/>
        <v>0</v>
      </c>
      <c r="AB335" s="68"/>
      <c r="AC335" s="71" t="str">
        <f t="shared" si="451"/>
        <v/>
      </c>
      <c r="AD335" s="68" t="str">
        <f t="shared" si="452"/>
        <v/>
      </c>
      <c r="AE335" s="68"/>
      <c r="AF335" s="72" t="str">
        <f t="shared" si="453"/>
        <v/>
      </c>
      <c r="AG335" s="59" t="str">
        <f t="shared" si="454"/>
        <v/>
      </c>
      <c r="AH335" s="73" t="str">
        <f t="shared" si="488"/>
        <v/>
      </c>
      <c r="AI335" s="61" t="str">
        <f t="shared" si="483"/>
        <v/>
      </c>
      <c r="AJ335" s="62" t="str">
        <f t="shared" si="489"/>
        <v/>
      </c>
      <c r="AK335" s="73" t="str">
        <f t="shared" si="484"/>
        <v/>
      </c>
      <c r="AL335" s="61" t="str">
        <f t="shared" si="485"/>
        <v/>
      </c>
      <c r="AM335" s="63" t="str">
        <f t="shared" si="490"/>
        <v/>
      </c>
      <c r="AN335" s="73" t="str">
        <f t="shared" si="491"/>
        <v/>
      </c>
      <c r="AO335" s="61">
        <f t="shared" si="486"/>
        <v>0</v>
      </c>
      <c r="AP335" s="62" t="str">
        <f t="shared" si="492"/>
        <v/>
      </c>
      <c r="AQ335" s="61" t="str">
        <f t="shared" si="493"/>
        <v/>
      </c>
      <c r="AR335" s="59" t="str">
        <f t="shared" si="494"/>
        <v/>
      </c>
      <c r="AS335" s="72" t="str">
        <f t="shared" si="455"/>
        <v/>
      </c>
      <c r="AT335" s="74" t="str">
        <f t="shared" si="456"/>
        <v/>
      </c>
      <c r="AU335" s="74" t="str">
        <f t="shared" si="457"/>
        <v/>
      </c>
      <c r="AV335" s="74" t="str">
        <f t="shared" si="458"/>
        <v/>
      </c>
    </row>
    <row r="336" spans="2:48" x14ac:dyDescent="0.25">
      <c r="B336" s="68">
        <f t="shared" ref="B336:D336" si="500">B335</f>
        <v>500000</v>
      </c>
      <c r="C336" s="68">
        <f t="shared" si="500"/>
        <v>40000</v>
      </c>
      <c r="D336" s="68">
        <f t="shared" si="500"/>
        <v>100000</v>
      </c>
      <c r="E336" s="68"/>
      <c r="F336" s="68">
        <f t="shared" si="438"/>
        <v>0</v>
      </c>
      <c r="G336" s="68">
        <f t="shared" si="439"/>
        <v>0</v>
      </c>
      <c r="H336" s="68" t="str">
        <f t="shared" si="440"/>
        <v/>
      </c>
      <c r="I336" s="68"/>
      <c r="J336" s="68">
        <f t="shared" si="441"/>
        <v>100000</v>
      </c>
      <c r="K336" s="69">
        <f t="shared" si="479"/>
        <v>20000</v>
      </c>
      <c r="L336" s="68">
        <f t="shared" si="442"/>
        <v>580000</v>
      </c>
      <c r="M336" s="68"/>
      <c r="N336" s="68">
        <f t="shared" si="480"/>
        <v>48000</v>
      </c>
      <c r="O336" s="68">
        <f t="shared" si="443"/>
        <v>0</v>
      </c>
      <c r="P336" s="69">
        <f t="shared" si="444"/>
        <v>0</v>
      </c>
      <c r="Q336" s="7">
        <f t="shared" si="445"/>
        <v>0</v>
      </c>
      <c r="R336" s="7">
        <f t="shared" si="481"/>
        <v>0</v>
      </c>
      <c r="S336" s="7">
        <f t="shared" si="482"/>
        <v>0.2</v>
      </c>
      <c r="T336" s="68"/>
      <c r="U336" s="68">
        <f t="shared" si="446"/>
        <v>0</v>
      </c>
      <c r="V336" s="68">
        <f t="shared" si="401"/>
        <v>0</v>
      </c>
      <c r="W336" s="68"/>
      <c r="X336" s="68">
        <f t="shared" si="447"/>
        <v>0</v>
      </c>
      <c r="Y336" s="69">
        <f t="shared" si="448"/>
        <v>0</v>
      </c>
      <c r="Z336" s="7">
        <f t="shared" si="449"/>
        <v>0</v>
      </c>
      <c r="AA336" s="7">
        <f t="shared" si="450"/>
        <v>0</v>
      </c>
      <c r="AB336" s="68"/>
      <c r="AC336" s="71" t="str">
        <f t="shared" si="451"/>
        <v/>
      </c>
      <c r="AD336" s="68" t="str">
        <f t="shared" si="452"/>
        <v/>
      </c>
      <c r="AE336" s="68"/>
      <c r="AF336" s="72" t="str">
        <f t="shared" si="453"/>
        <v/>
      </c>
      <c r="AG336" s="59" t="str">
        <f t="shared" si="454"/>
        <v/>
      </c>
      <c r="AH336" s="73" t="str">
        <f t="shared" si="488"/>
        <v/>
      </c>
      <c r="AI336" s="61" t="str">
        <f t="shared" si="483"/>
        <v/>
      </c>
      <c r="AJ336" s="62" t="str">
        <f t="shared" si="489"/>
        <v/>
      </c>
      <c r="AK336" s="73" t="str">
        <f t="shared" si="484"/>
        <v/>
      </c>
      <c r="AL336" s="61" t="str">
        <f t="shared" si="485"/>
        <v/>
      </c>
      <c r="AM336" s="63" t="str">
        <f t="shared" si="490"/>
        <v/>
      </c>
      <c r="AN336" s="73" t="str">
        <f t="shared" si="491"/>
        <v/>
      </c>
      <c r="AO336" s="61">
        <f t="shared" si="486"/>
        <v>0</v>
      </c>
      <c r="AP336" s="62" t="str">
        <f t="shared" si="492"/>
        <v/>
      </c>
      <c r="AQ336" s="61" t="str">
        <f t="shared" si="493"/>
        <v/>
      </c>
      <c r="AR336" s="59" t="str">
        <f t="shared" si="494"/>
        <v/>
      </c>
      <c r="AS336" s="72" t="str">
        <f t="shared" si="455"/>
        <v/>
      </c>
      <c r="AT336" s="74" t="str">
        <f t="shared" si="456"/>
        <v/>
      </c>
      <c r="AU336" s="74" t="str">
        <f t="shared" si="457"/>
        <v/>
      </c>
      <c r="AV336" s="74" t="str">
        <f t="shared" si="458"/>
        <v/>
      </c>
    </row>
    <row r="337" spans="2:48" x14ac:dyDescent="0.25">
      <c r="B337" s="68">
        <f t="shared" ref="B337:D337" si="501">B336</f>
        <v>500000</v>
      </c>
      <c r="C337" s="68">
        <f t="shared" si="501"/>
        <v>40000</v>
      </c>
      <c r="D337" s="68">
        <f t="shared" si="501"/>
        <v>100000</v>
      </c>
      <c r="E337" s="68"/>
      <c r="F337" s="68">
        <f t="shared" si="438"/>
        <v>0</v>
      </c>
      <c r="G337" s="68">
        <f t="shared" si="439"/>
        <v>0</v>
      </c>
      <c r="H337" s="68" t="str">
        <f t="shared" si="440"/>
        <v/>
      </c>
      <c r="I337" s="68"/>
      <c r="J337" s="68">
        <f t="shared" si="441"/>
        <v>100000</v>
      </c>
      <c r="K337" s="69">
        <f t="shared" si="479"/>
        <v>20000</v>
      </c>
      <c r="L337" s="68">
        <f t="shared" si="442"/>
        <v>580000</v>
      </c>
      <c r="M337" s="68"/>
      <c r="N337" s="68">
        <f t="shared" si="480"/>
        <v>48000</v>
      </c>
      <c r="O337" s="68">
        <f t="shared" si="443"/>
        <v>0</v>
      </c>
      <c r="P337" s="69">
        <f t="shared" si="444"/>
        <v>0</v>
      </c>
      <c r="Q337" s="7">
        <f t="shared" si="445"/>
        <v>0</v>
      </c>
      <c r="R337" s="7">
        <f t="shared" si="481"/>
        <v>0</v>
      </c>
      <c r="S337" s="7">
        <f t="shared" si="482"/>
        <v>0.2</v>
      </c>
      <c r="T337" s="68"/>
      <c r="U337" s="68">
        <f t="shared" si="446"/>
        <v>0</v>
      </c>
      <c r="V337" s="68">
        <f t="shared" ref="V337:V400" si="502">U337*$V$5</f>
        <v>0</v>
      </c>
      <c r="W337" s="68"/>
      <c r="X337" s="68">
        <f t="shared" si="447"/>
        <v>0</v>
      </c>
      <c r="Y337" s="69">
        <f t="shared" si="448"/>
        <v>0</v>
      </c>
      <c r="Z337" s="7">
        <f t="shared" si="449"/>
        <v>0</v>
      </c>
      <c r="AA337" s="7">
        <f t="shared" si="450"/>
        <v>0</v>
      </c>
      <c r="AB337" s="68"/>
      <c r="AC337" s="71" t="str">
        <f t="shared" si="451"/>
        <v/>
      </c>
      <c r="AD337" s="68" t="str">
        <f t="shared" si="452"/>
        <v/>
      </c>
      <c r="AE337" s="68"/>
      <c r="AF337" s="72" t="str">
        <f t="shared" si="453"/>
        <v/>
      </c>
      <c r="AG337" s="59" t="str">
        <f t="shared" si="454"/>
        <v/>
      </c>
      <c r="AH337" s="73" t="str">
        <f t="shared" si="488"/>
        <v/>
      </c>
      <c r="AI337" s="61" t="str">
        <f t="shared" si="483"/>
        <v/>
      </c>
      <c r="AJ337" s="62" t="str">
        <f t="shared" si="489"/>
        <v/>
      </c>
      <c r="AK337" s="73" t="str">
        <f t="shared" si="484"/>
        <v/>
      </c>
      <c r="AL337" s="61" t="str">
        <f t="shared" si="485"/>
        <v/>
      </c>
      <c r="AM337" s="63" t="str">
        <f t="shared" si="490"/>
        <v/>
      </c>
      <c r="AN337" s="73" t="str">
        <f t="shared" si="491"/>
        <v/>
      </c>
      <c r="AO337" s="61">
        <f t="shared" si="486"/>
        <v>0</v>
      </c>
      <c r="AP337" s="62" t="str">
        <f t="shared" si="492"/>
        <v/>
      </c>
      <c r="AQ337" s="61" t="str">
        <f t="shared" si="493"/>
        <v/>
      </c>
      <c r="AR337" s="59" t="str">
        <f t="shared" si="494"/>
        <v/>
      </c>
      <c r="AS337" s="72" t="str">
        <f t="shared" si="455"/>
        <v/>
      </c>
      <c r="AT337" s="74" t="str">
        <f t="shared" si="456"/>
        <v/>
      </c>
      <c r="AU337" s="74" t="str">
        <f t="shared" si="457"/>
        <v/>
      </c>
      <c r="AV337" s="74" t="str">
        <f t="shared" si="458"/>
        <v/>
      </c>
    </row>
    <row r="338" spans="2:48" x14ac:dyDescent="0.25">
      <c r="B338" s="68">
        <f t="shared" ref="B338:D338" si="503">B337</f>
        <v>500000</v>
      </c>
      <c r="C338" s="68">
        <f t="shared" si="503"/>
        <v>40000</v>
      </c>
      <c r="D338" s="68">
        <f t="shared" si="503"/>
        <v>100000</v>
      </c>
      <c r="E338" s="68"/>
      <c r="F338" s="68">
        <f t="shared" si="438"/>
        <v>0</v>
      </c>
      <c r="G338" s="68">
        <f t="shared" si="439"/>
        <v>0</v>
      </c>
      <c r="H338" s="68" t="str">
        <f t="shared" si="440"/>
        <v/>
      </c>
      <c r="I338" s="68"/>
      <c r="J338" s="68">
        <f t="shared" si="441"/>
        <v>100000</v>
      </c>
      <c r="K338" s="69">
        <f t="shared" si="479"/>
        <v>20000</v>
      </c>
      <c r="L338" s="68">
        <f t="shared" si="442"/>
        <v>580000</v>
      </c>
      <c r="M338" s="68"/>
      <c r="N338" s="68">
        <f t="shared" si="480"/>
        <v>48000</v>
      </c>
      <c r="O338" s="68">
        <f t="shared" si="443"/>
        <v>0</v>
      </c>
      <c r="P338" s="69">
        <f t="shared" si="444"/>
        <v>0</v>
      </c>
      <c r="Q338" s="7">
        <f t="shared" si="445"/>
        <v>0</v>
      </c>
      <c r="R338" s="7">
        <f t="shared" si="481"/>
        <v>0</v>
      </c>
      <c r="S338" s="7">
        <f t="shared" si="482"/>
        <v>0.2</v>
      </c>
      <c r="T338" s="68"/>
      <c r="U338" s="68">
        <f t="shared" si="446"/>
        <v>0</v>
      </c>
      <c r="V338" s="68">
        <f t="shared" si="502"/>
        <v>0</v>
      </c>
      <c r="W338" s="68"/>
      <c r="X338" s="68">
        <f t="shared" si="447"/>
        <v>0</v>
      </c>
      <c r="Y338" s="69">
        <f t="shared" si="448"/>
        <v>0</v>
      </c>
      <c r="Z338" s="7">
        <f t="shared" si="449"/>
        <v>0</v>
      </c>
      <c r="AA338" s="7">
        <f t="shared" si="450"/>
        <v>0</v>
      </c>
      <c r="AB338" s="68"/>
      <c r="AC338" s="71" t="str">
        <f t="shared" si="451"/>
        <v/>
      </c>
      <c r="AD338" s="68" t="str">
        <f t="shared" si="452"/>
        <v/>
      </c>
      <c r="AE338" s="68"/>
      <c r="AF338" s="72" t="str">
        <f t="shared" si="453"/>
        <v/>
      </c>
      <c r="AG338" s="59" t="str">
        <f t="shared" si="454"/>
        <v/>
      </c>
      <c r="AH338" s="73" t="str">
        <f t="shared" si="488"/>
        <v/>
      </c>
      <c r="AI338" s="61" t="str">
        <f t="shared" si="483"/>
        <v/>
      </c>
      <c r="AJ338" s="62" t="str">
        <f t="shared" si="489"/>
        <v/>
      </c>
      <c r="AK338" s="73" t="str">
        <f t="shared" si="484"/>
        <v/>
      </c>
      <c r="AL338" s="61" t="str">
        <f t="shared" si="485"/>
        <v/>
      </c>
      <c r="AM338" s="63" t="str">
        <f t="shared" si="490"/>
        <v/>
      </c>
      <c r="AN338" s="73" t="str">
        <f t="shared" si="491"/>
        <v/>
      </c>
      <c r="AO338" s="61">
        <f t="shared" si="486"/>
        <v>0</v>
      </c>
      <c r="AP338" s="62" t="str">
        <f t="shared" si="492"/>
        <v/>
      </c>
      <c r="AQ338" s="61" t="str">
        <f t="shared" si="493"/>
        <v/>
      </c>
      <c r="AR338" s="59" t="str">
        <f t="shared" si="494"/>
        <v/>
      </c>
      <c r="AS338" s="72" t="str">
        <f t="shared" si="455"/>
        <v/>
      </c>
      <c r="AT338" s="74" t="str">
        <f t="shared" si="456"/>
        <v/>
      </c>
      <c r="AU338" s="74" t="str">
        <f t="shared" si="457"/>
        <v/>
      </c>
      <c r="AV338" s="74" t="str">
        <f t="shared" si="458"/>
        <v/>
      </c>
    </row>
    <row r="339" spans="2:48" x14ac:dyDescent="0.25">
      <c r="B339" s="68">
        <f t="shared" ref="B339:D339" si="504">B338</f>
        <v>500000</v>
      </c>
      <c r="C339" s="68">
        <f t="shared" si="504"/>
        <v>40000</v>
      </c>
      <c r="D339" s="68">
        <f t="shared" si="504"/>
        <v>100000</v>
      </c>
      <c r="E339" s="68"/>
      <c r="F339" s="68">
        <f t="shared" si="438"/>
        <v>0</v>
      </c>
      <c r="G339" s="68">
        <f t="shared" si="439"/>
        <v>0</v>
      </c>
      <c r="H339" s="68" t="str">
        <f t="shared" si="440"/>
        <v/>
      </c>
      <c r="I339" s="68"/>
      <c r="J339" s="68">
        <f t="shared" si="441"/>
        <v>100000</v>
      </c>
      <c r="K339" s="69">
        <f t="shared" si="479"/>
        <v>20000</v>
      </c>
      <c r="L339" s="68">
        <f t="shared" si="442"/>
        <v>580000</v>
      </c>
      <c r="M339" s="68"/>
      <c r="N339" s="68">
        <f t="shared" si="480"/>
        <v>48000</v>
      </c>
      <c r="O339" s="68">
        <f t="shared" si="443"/>
        <v>0</v>
      </c>
      <c r="P339" s="69">
        <f t="shared" si="444"/>
        <v>0</v>
      </c>
      <c r="Q339" s="7">
        <f t="shared" si="445"/>
        <v>0</v>
      </c>
      <c r="R339" s="7">
        <f t="shared" si="481"/>
        <v>0</v>
      </c>
      <c r="S339" s="7">
        <f t="shared" si="482"/>
        <v>0.2</v>
      </c>
      <c r="T339" s="68"/>
      <c r="U339" s="68">
        <f t="shared" si="446"/>
        <v>0</v>
      </c>
      <c r="V339" s="68">
        <f t="shared" si="502"/>
        <v>0</v>
      </c>
      <c r="W339" s="68"/>
      <c r="X339" s="68">
        <f t="shared" si="447"/>
        <v>0</v>
      </c>
      <c r="Y339" s="69">
        <f t="shared" si="448"/>
        <v>0</v>
      </c>
      <c r="Z339" s="7">
        <f t="shared" si="449"/>
        <v>0</v>
      </c>
      <c r="AA339" s="7">
        <f t="shared" si="450"/>
        <v>0</v>
      </c>
      <c r="AB339" s="68"/>
      <c r="AC339" s="71" t="str">
        <f t="shared" si="451"/>
        <v/>
      </c>
      <c r="AD339" s="68" t="str">
        <f t="shared" si="452"/>
        <v/>
      </c>
      <c r="AE339" s="68"/>
      <c r="AF339" s="72" t="str">
        <f t="shared" si="453"/>
        <v/>
      </c>
      <c r="AG339" s="59" t="str">
        <f t="shared" si="454"/>
        <v/>
      </c>
      <c r="AH339" s="73" t="str">
        <f t="shared" si="488"/>
        <v/>
      </c>
      <c r="AI339" s="61" t="str">
        <f t="shared" si="483"/>
        <v/>
      </c>
      <c r="AJ339" s="62" t="str">
        <f t="shared" si="489"/>
        <v/>
      </c>
      <c r="AK339" s="73" t="str">
        <f t="shared" si="484"/>
        <v/>
      </c>
      <c r="AL339" s="61" t="str">
        <f t="shared" si="485"/>
        <v/>
      </c>
      <c r="AM339" s="63" t="str">
        <f t="shared" si="490"/>
        <v/>
      </c>
      <c r="AN339" s="73" t="str">
        <f t="shared" si="491"/>
        <v/>
      </c>
      <c r="AO339" s="61">
        <f t="shared" si="486"/>
        <v>0</v>
      </c>
      <c r="AP339" s="62" t="str">
        <f t="shared" si="492"/>
        <v/>
      </c>
      <c r="AQ339" s="61" t="str">
        <f t="shared" si="493"/>
        <v/>
      </c>
      <c r="AR339" s="59" t="str">
        <f t="shared" si="494"/>
        <v/>
      </c>
      <c r="AS339" s="72" t="str">
        <f t="shared" si="455"/>
        <v/>
      </c>
      <c r="AT339" s="74" t="str">
        <f t="shared" si="456"/>
        <v/>
      </c>
      <c r="AU339" s="74" t="str">
        <f t="shared" si="457"/>
        <v/>
      </c>
      <c r="AV339" s="74" t="str">
        <f t="shared" si="458"/>
        <v/>
      </c>
    </row>
    <row r="340" spans="2:48" x14ac:dyDescent="0.25">
      <c r="B340" s="68">
        <f t="shared" ref="B340:D340" si="505">B339</f>
        <v>500000</v>
      </c>
      <c r="C340" s="68">
        <f t="shared" si="505"/>
        <v>40000</v>
      </c>
      <c r="D340" s="68">
        <f t="shared" si="505"/>
        <v>100000</v>
      </c>
      <c r="E340" s="68"/>
      <c r="F340" s="68">
        <f t="shared" si="438"/>
        <v>0</v>
      </c>
      <c r="G340" s="68">
        <f t="shared" si="439"/>
        <v>0</v>
      </c>
      <c r="H340" s="68" t="str">
        <f t="shared" si="440"/>
        <v/>
      </c>
      <c r="I340" s="68"/>
      <c r="J340" s="68">
        <f t="shared" si="441"/>
        <v>100000</v>
      </c>
      <c r="K340" s="69">
        <f t="shared" si="479"/>
        <v>20000</v>
      </c>
      <c r="L340" s="68">
        <f t="shared" si="442"/>
        <v>580000</v>
      </c>
      <c r="M340" s="68"/>
      <c r="N340" s="68">
        <f t="shared" si="480"/>
        <v>48000</v>
      </c>
      <c r="O340" s="68">
        <f t="shared" si="443"/>
        <v>0</v>
      </c>
      <c r="P340" s="69">
        <f t="shared" si="444"/>
        <v>0</v>
      </c>
      <c r="Q340" s="7">
        <f t="shared" si="445"/>
        <v>0</v>
      </c>
      <c r="R340" s="7">
        <f t="shared" si="481"/>
        <v>0</v>
      </c>
      <c r="S340" s="7">
        <f t="shared" si="482"/>
        <v>0.2</v>
      </c>
      <c r="T340" s="68"/>
      <c r="U340" s="68">
        <f t="shared" si="446"/>
        <v>0</v>
      </c>
      <c r="V340" s="68">
        <f t="shared" si="502"/>
        <v>0</v>
      </c>
      <c r="W340" s="68"/>
      <c r="X340" s="68">
        <f t="shared" si="447"/>
        <v>0</v>
      </c>
      <c r="Y340" s="69">
        <f t="shared" si="448"/>
        <v>0</v>
      </c>
      <c r="Z340" s="7">
        <f t="shared" si="449"/>
        <v>0</v>
      </c>
      <c r="AA340" s="7">
        <f t="shared" si="450"/>
        <v>0</v>
      </c>
      <c r="AB340" s="68"/>
      <c r="AC340" s="71" t="str">
        <f t="shared" si="451"/>
        <v/>
      </c>
      <c r="AD340" s="68" t="str">
        <f t="shared" si="452"/>
        <v/>
      </c>
      <c r="AE340" s="68"/>
      <c r="AF340" s="72" t="str">
        <f t="shared" si="453"/>
        <v/>
      </c>
      <c r="AG340" s="59" t="str">
        <f t="shared" si="454"/>
        <v/>
      </c>
      <c r="AH340" s="73" t="str">
        <f t="shared" si="488"/>
        <v/>
      </c>
      <c r="AI340" s="61" t="str">
        <f t="shared" si="483"/>
        <v/>
      </c>
      <c r="AJ340" s="62" t="str">
        <f t="shared" si="489"/>
        <v/>
      </c>
      <c r="AK340" s="73" t="str">
        <f t="shared" si="484"/>
        <v/>
      </c>
      <c r="AL340" s="61" t="str">
        <f t="shared" si="485"/>
        <v/>
      </c>
      <c r="AM340" s="63" t="str">
        <f t="shared" si="490"/>
        <v/>
      </c>
      <c r="AN340" s="73" t="str">
        <f t="shared" si="491"/>
        <v/>
      </c>
      <c r="AO340" s="61">
        <f t="shared" si="486"/>
        <v>0</v>
      </c>
      <c r="AP340" s="62" t="str">
        <f t="shared" si="492"/>
        <v/>
      </c>
      <c r="AQ340" s="61" t="str">
        <f t="shared" si="493"/>
        <v/>
      </c>
      <c r="AR340" s="59" t="str">
        <f t="shared" si="494"/>
        <v/>
      </c>
      <c r="AS340" s="72" t="str">
        <f t="shared" si="455"/>
        <v/>
      </c>
      <c r="AT340" s="74" t="str">
        <f t="shared" si="456"/>
        <v/>
      </c>
      <c r="AU340" s="74" t="str">
        <f t="shared" si="457"/>
        <v/>
      </c>
      <c r="AV340" s="74" t="str">
        <f t="shared" si="458"/>
        <v/>
      </c>
    </row>
    <row r="341" spans="2:48" x14ac:dyDescent="0.25">
      <c r="B341" s="68">
        <f t="shared" ref="B341:D341" si="506">B340</f>
        <v>500000</v>
      </c>
      <c r="C341" s="68">
        <f t="shared" si="506"/>
        <v>40000</v>
      </c>
      <c r="D341" s="68">
        <f t="shared" si="506"/>
        <v>100000</v>
      </c>
      <c r="E341" s="68"/>
      <c r="F341" s="68">
        <f t="shared" si="438"/>
        <v>0</v>
      </c>
      <c r="G341" s="68">
        <f t="shared" si="439"/>
        <v>0</v>
      </c>
      <c r="H341" s="68" t="str">
        <f t="shared" si="440"/>
        <v/>
      </c>
      <c r="I341" s="68"/>
      <c r="J341" s="68">
        <f t="shared" si="441"/>
        <v>100000</v>
      </c>
      <c r="K341" s="69">
        <f t="shared" si="479"/>
        <v>20000</v>
      </c>
      <c r="L341" s="68">
        <f t="shared" si="442"/>
        <v>580000</v>
      </c>
      <c r="M341" s="68"/>
      <c r="N341" s="68">
        <f t="shared" si="480"/>
        <v>48000</v>
      </c>
      <c r="O341" s="68">
        <f t="shared" si="443"/>
        <v>0</v>
      </c>
      <c r="P341" s="69">
        <f t="shared" si="444"/>
        <v>0</v>
      </c>
      <c r="Q341" s="7">
        <f t="shared" si="445"/>
        <v>0</v>
      </c>
      <c r="R341" s="7">
        <f t="shared" si="481"/>
        <v>0</v>
      </c>
      <c r="S341" s="7">
        <f t="shared" si="482"/>
        <v>0.2</v>
      </c>
      <c r="T341" s="68"/>
      <c r="U341" s="68">
        <f t="shared" si="446"/>
        <v>0</v>
      </c>
      <c r="V341" s="68">
        <f t="shared" si="502"/>
        <v>0</v>
      </c>
      <c r="W341" s="68"/>
      <c r="X341" s="68">
        <f t="shared" si="447"/>
        <v>0</v>
      </c>
      <c r="Y341" s="69">
        <f t="shared" si="448"/>
        <v>0</v>
      </c>
      <c r="Z341" s="7">
        <f t="shared" si="449"/>
        <v>0</v>
      </c>
      <c r="AA341" s="7">
        <f t="shared" si="450"/>
        <v>0</v>
      </c>
      <c r="AB341" s="68"/>
      <c r="AC341" s="71" t="str">
        <f t="shared" si="451"/>
        <v/>
      </c>
      <c r="AD341" s="68" t="str">
        <f t="shared" si="452"/>
        <v/>
      </c>
      <c r="AE341" s="68"/>
      <c r="AF341" s="72" t="str">
        <f t="shared" si="453"/>
        <v/>
      </c>
      <c r="AG341" s="59" t="str">
        <f t="shared" si="454"/>
        <v/>
      </c>
      <c r="AH341" s="73" t="str">
        <f t="shared" si="488"/>
        <v/>
      </c>
      <c r="AI341" s="61" t="str">
        <f t="shared" si="483"/>
        <v/>
      </c>
      <c r="AJ341" s="62" t="str">
        <f t="shared" si="489"/>
        <v/>
      </c>
      <c r="AK341" s="73" t="str">
        <f t="shared" si="484"/>
        <v/>
      </c>
      <c r="AL341" s="61" t="str">
        <f t="shared" si="485"/>
        <v/>
      </c>
      <c r="AM341" s="63" t="str">
        <f t="shared" si="490"/>
        <v/>
      </c>
      <c r="AN341" s="73" t="str">
        <f t="shared" si="491"/>
        <v/>
      </c>
      <c r="AO341" s="61">
        <f t="shared" si="486"/>
        <v>0</v>
      </c>
      <c r="AP341" s="62" t="str">
        <f t="shared" si="492"/>
        <v/>
      </c>
      <c r="AQ341" s="61" t="str">
        <f t="shared" si="493"/>
        <v/>
      </c>
      <c r="AR341" s="59" t="str">
        <f t="shared" si="494"/>
        <v/>
      </c>
      <c r="AS341" s="72" t="str">
        <f t="shared" si="455"/>
        <v/>
      </c>
      <c r="AT341" s="74" t="str">
        <f t="shared" si="456"/>
        <v/>
      </c>
      <c r="AU341" s="74" t="str">
        <f t="shared" si="457"/>
        <v/>
      </c>
      <c r="AV341" s="74" t="str">
        <f t="shared" si="458"/>
        <v/>
      </c>
    </row>
    <row r="342" spans="2:48" x14ac:dyDescent="0.25">
      <c r="B342" s="68">
        <f t="shared" ref="B342:D342" si="507">B341</f>
        <v>500000</v>
      </c>
      <c r="C342" s="68">
        <f t="shared" si="507"/>
        <v>40000</v>
      </c>
      <c r="D342" s="68">
        <f t="shared" si="507"/>
        <v>100000</v>
      </c>
      <c r="E342" s="68"/>
      <c r="F342" s="68">
        <f t="shared" si="438"/>
        <v>0</v>
      </c>
      <c r="G342" s="68">
        <f t="shared" si="439"/>
        <v>0</v>
      </c>
      <c r="H342" s="68" t="str">
        <f t="shared" si="440"/>
        <v/>
      </c>
      <c r="I342" s="68"/>
      <c r="J342" s="68">
        <f t="shared" si="441"/>
        <v>100000</v>
      </c>
      <c r="K342" s="69">
        <f t="shared" si="479"/>
        <v>20000</v>
      </c>
      <c r="L342" s="68">
        <f t="shared" si="442"/>
        <v>580000</v>
      </c>
      <c r="M342" s="68"/>
      <c r="N342" s="68">
        <f t="shared" si="480"/>
        <v>48000</v>
      </c>
      <c r="O342" s="68">
        <f t="shared" si="443"/>
        <v>0</v>
      </c>
      <c r="P342" s="69">
        <f t="shared" si="444"/>
        <v>0</v>
      </c>
      <c r="Q342" s="7">
        <f t="shared" si="445"/>
        <v>0</v>
      </c>
      <c r="R342" s="7">
        <f t="shared" si="481"/>
        <v>0</v>
      </c>
      <c r="S342" s="7">
        <f t="shared" si="482"/>
        <v>0.2</v>
      </c>
      <c r="T342" s="68"/>
      <c r="U342" s="68">
        <f t="shared" si="446"/>
        <v>0</v>
      </c>
      <c r="V342" s="68">
        <f t="shared" si="502"/>
        <v>0</v>
      </c>
      <c r="W342" s="68"/>
      <c r="X342" s="68">
        <f t="shared" si="447"/>
        <v>0</v>
      </c>
      <c r="Y342" s="69">
        <f t="shared" si="448"/>
        <v>0</v>
      </c>
      <c r="Z342" s="7">
        <f t="shared" si="449"/>
        <v>0</v>
      </c>
      <c r="AA342" s="7">
        <f t="shared" si="450"/>
        <v>0</v>
      </c>
      <c r="AB342" s="68"/>
      <c r="AC342" s="71" t="str">
        <f t="shared" si="451"/>
        <v/>
      </c>
      <c r="AD342" s="68" t="str">
        <f t="shared" si="452"/>
        <v/>
      </c>
      <c r="AE342" s="68"/>
      <c r="AF342" s="72" t="str">
        <f t="shared" si="453"/>
        <v/>
      </c>
      <c r="AG342" s="59" t="str">
        <f t="shared" si="454"/>
        <v/>
      </c>
      <c r="AH342" s="73" t="str">
        <f t="shared" si="488"/>
        <v/>
      </c>
      <c r="AI342" s="61" t="str">
        <f t="shared" si="483"/>
        <v/>
      </c>
      <c r="AJ342" s="62" t="str">
        <f t="shared" si="489"/>
        <v/>
      </c>
      <c r="AK342" s="73" t="str">
        <f t="shared" si="484"/>
        <v/>
      </c>
      <c r="AL342" s="61" t="str">
        <f t="shared" si="485"/>
        <v/>
      </c>
      <c r="AM342" s="63" t="str">
        <f t="shared" si="490"/>
        <v/>
      </c>
      <c r="AN342" s="73" t="str">
        <f t="shared" si="491"/>
        <v/>
      </c>
      <c r="AO342" s="61">
        <f t="shared" si="486"/>
        <v>0</v>
      </c>
      <c r="AP342" s="62" t="str">
        <f t="shared" si="492"/>
        <v/>
      </c>
      <c r="AQ342" s="61" t="str">
        <f t="shared" si="493"/>
        <v/>
      </c>
      <c r="AR342" s="59" t="str">
        <f t="shared" si="494"/>
        <v/>
      </c>
      <c r="AS342" s="72" t="str">
        <f t="shared" si="455"/>
        <v/>
      </c>
      <c r="AT342" s="74" t="str">
        <f t="shared" si="456"/>
        <v/>
      </c>
      <c r="AU342" s="74" t="str">
        <f t="shared" si="457"/>
        <v/>
      </c>
      <c r="AV342" s="74" t="str">
        <f t="shared" si="458"/>
        <v/>
      </c>
    </row>
    <row r="343" spans="2:48" x14ac:dyDescent="0.25">
      <c r="B343" s="68">
        <f t="shared" ref="B343:D343" si="508">B342</f>
        <v>500000</v>
      </c>
      <c r="C343" s="68">
        <f t="shared" si="508"/>
        <v>40000</v>
      </c>
      <c r="D343" s="68">
        <f t="shared" si="508"/>
        <v>100000</v>
      </c>
      <c r="E343" s="68"/>
      <c r="F343" s="68">
        <f t="shared" si="438"/>
        <v>0</v>
      </c>
      <c r="G343" s="68">
        <f t="shared" si="439"/>
        <v>0</v>
      </c>
      <c r="H343" s="68" t="str">
        <f t="shared" si="440"/>
        <v/>
      </c>
      <c r="I343" s="68"/>
      <c r="J343" s="68">
        <f t="shared" si="441"/>
        <v>100000</v>
      </c>
      <c r="K343" s="69">
        <f t="shared" si="479"/>
        <v>20000</v>
      </c>
      <c r="L343" s="68">
        <f t="shared" si="442"/>
        <v>580000</v>
      </c>
      <c r="M343" s="68"/>
      <c r="N343" s="68">
        <f t="shared" si="480"/>
        <v>48000</v>
      </c>
      <c r="O343" s="68">
        <f t="shared" si="443"/>
        <v>0</v>
      </c>
      <c r="P343" s="69">
        <f t="shared" si="444"/>
        <v>0</v>
      </c>
      <c r="Q343" s="7">
        <f t="shared" si="445"/>
        <v>0</v>
      </c>
      <c r="R343" s="7">
        <f t="shared" si="481"/>
        <v>0</v>
      </c>
      <c r="S343" s="7">
        <f t="shared" si="482"/>
        <v>0.2</v>
      </c>
      <c r="T343" s="68"/>
      <c r="U343" s="68">
        <f t="shared" si="446"/>
        <v>0</v>
      </c>
      <c r="V343" s="68">
        <f t="shared" si="502"/>
        <v>0</v>
      </c>
      <c r="W343" s="68"/>
      <c r="X343" s="68">
        <f t="shared" si="447"/>
        <v>0</v>
      </c>
      <c r="Y343" s="69">
        <f t="shared" si="448"/>
        <v>0</v>
      </c>
      <c r="Z343" s="7">
        <f t="shared" si="449"/>
        <v>0</v>
      </c>
      <c r="AA343" s="7">
        <f t="shared" si="450"/>
        <v>0</v>
      </c>
      <c r="AB343" s="68"/>
      <c r="AC343" s="71" t="str">
        <f t="shared" si="451"/>
        <v/>
      </c>
      <c r="AD343" s="68" t="str">
        <f t="shared" si="452"/>
        <v/>
      </c>
      <c r="AE343" s="68"/>
      <c r="AF343" s="72" t="str">
        <f t="shared" si="453"/>
        <v/>
      </c>
      <c r="AG343" s="59" t="str">
        <f t="shared" si="454"/>
        <v/>
      </c>
      <c r="AH343" s="73" t="str">
        <f t="shared" si="488"/>
        <v/>
      </c>
      <c r="AI343" s="61" t="str">
        <f t="shared" si="483"/>
        <v/>
      </c>
      <c r="AJ343" s="62" t="str">
        <f t="shared" si="489"/>
        <v/>
      </c>
      <c r="AK343" s="73" t="str">
        <f t="shared" si="484"/>
        <v/>
      </c>
      <c r="AL343" s="61" t="str">
        <f t="shared" si="485"/>
        <v/>
      </c>
      <c r="AM343" s="63" t="str">
        <f t="shared" si="490"/>
        <v/>
      </c>
      <c r="AN343" s="73" t="str">
        <f t="shared" si="491"/>
        <v/>
      </c>
      <c r="AO343" s="61">
        <f t="shared" si="486"/>
        <v>0</v>
      </c>
      <c r="AP343" s="62" t="str">
        <f t="shared" si="492"/>
        <v/>
      </c>
      <c r="AQ343" s="61" t="str">
        <f t="shared" si="493"/>
        <v/>
      </c>
      <c r="AR343" s="59" t="str">
        <f t="shared" si="494"/>
        <v/>
      </c>
      <c r="AS343" s="72" t="str">
        <f t="shared" si="455"/>
        <v/>
      </c>
      <c r="AT343" s="74" t="str">
        <f t="shared" si="456"/>
        <v/>
      </c>
      <c r="AU343" s="74" t="str">
        <f t="shared" si="457"/>
        <v/>
      </c>
      <c r="AV343" s="74" t="str">
        <f t="shared" si="458"/>
        <v/>
      </c>
    </row>
    <row r="344" spans="2:48" x14ac:dyDescent="0.25">
      <c r="B344" s="68">
        <f t="shared" ref="B344:D344" si="509">B343</f>
        <v>500000</v>
      </c>
      <c r="C344" s="68">
        <f t="shared" si="509"/>
        <v>40000</v>
      </c>
      <c r="D344" s="68">
        <f t="shared" si="509"/>
        <v>100000</v>
      </c>
      <c r="E344" s="68"/>
      <c r="F344" s="68">
        <f t="shared" si="438"/>
        <v>0</v>
      </c>
      <c r="G344" s="68">
        <f t="shared" si="439"/>
        <v>0</v>
      </c>
      <c r="H344" s="68" t="str">
        <f t="shared" si="440"/>
        <v/>
      </c>
      <c r="I344" s="68"/>
      <c r="J344" s="68">
        <f t="shared" si="441"/>
        <v>100000</v>
      </c>
      <c r="K344" s="69">
        <f t="shared" si="479"/>
        <v>20000</v>
      </c>
      <c r="L344" s="68">
        <f t="shared" si="442"/>
        <v>580000</v>
      </c>
      <c r="M344" s="68"/>
      <c r="N344" s="68">
        <f t="shared" si="480"/>
        <v>48000</v>
      </c>
      <c r="O344" s="68">
        <f t="shared" si="443"/>
        <v>0</v>
      </c>
      <c r="P344" s="69">
        <f t="shared" si="444"/>
        <v>0</v>
      </c>
      <c r="Q344" s="7">
        <f t="shared" si="445"/>
        <v>0</v>
      </c>
      <c r="R344" s="7">
        <f t="shared" si="481"/>
        <v>0</v>
      </c>
      <c r="S344" s="7">
        <f t="shared" si="482"/>
        <v>0.2</v>
      </c>
      <c r="T344" s="68"/>
      <c r="U344" s="68">
        <f t="shared" si="446"/>
        <v>0</v>
      </c>
      <c r="V344" s="68">
        <f t="shared" si="502"/>
        <v>0</v>
      </c>
      <c r="W344" s="68"/>
      <c r="X344" s="68">
        <f t="shared" si="447"/>
        <v>0</v>
      </c>
      <c r="Y344" s="69">
        <f t="shared" si="448"/>
        <v>0</v>
      </c>
      <c r="Z344" s="7">
        <f t="shared" si="449"/>
        <v>0</v>
      </c>
      <c r="AA344" s="7">
        <f t="shared" si="450"/>
        <v>0</v>
      </c>
      <c r="AB344" s="68"/>
      <c r="AC344" s="71" t="str">
        <f t="shared" si="451"/>
        <v/>
      </c>
      <c r="AD344" s="68" t="str">
        <f t="shared" si="452"/>
        <v/>
      </c>
      <c r="AE344" s="68"/>
      <c r="AF344" s="72" t="str">
        <f t="shared" si="453"/>
        <v/>
      </c>
      <c r="AG344" s="59" t="str">
        <f t="shared" si="454"/>
        <v/>
      </c>
      <c r="AH344" s="73" t="str">
        <f t="shared" si="488"/>
        <v/>
      </c>
      <c r="AI344" s="61" t="str">
        <f t="shared" si="483"/>
        <v/>
      </c>
      <c r="AJ344" s="62" t="str">
        <f t="shared" si="489"/>
        <v/>
      </c>
      <c r="AK344" s="73" t="str">
        <f t="shared" si="484"/>
        <v/>
      </c>
      <c r="AL344" s="61" t="str">
        <f t="shared" si="485"/>
        <v/>
      </c>
      <c r="AM344" s="63" t="str">
        <f t="shared" si="490"/>
        <v/>
      </c>
      <c r="AN344" s="73" t="str">
        <f t="shared" si="491"/>
        <v/>
      </c>
      <c r="AO344" s="61">
        <f t="shared" si="486"/>
        <v>0</v>
      </c>
      <c r="AP344" s="62" t="str">
        <f t="shared" si="492"/>
        <v/>
      </c>
      <c r="AQ344" s="61" t="str">
        <f t="shared" si="493"/>
        <v/>
      </c>
      <c r="AR344" s="59" t="str">
        <f t="shared" si="494"/>
        <v/>
      </c>
      <c r="AS344" s="72" t="str">
        <f t="shared" si="455"/>
        <v/>
      </c>
      <c r="AT344" s="74" t="str">
        <f t="shared" si="456"/>
        <v/>
      </c>
      <c r="AU344" s="74" t="str">
        <f t="shared" si="457"/>
        <v/>
      </c>
      <c r="AV344" s="74" t="str">
        <f t="shared" si="458"/>
        <v/>
      </c>
    </row>
    <row r="345" spans="2:48" x14ac:dyDescent="0.25">
      <c r="B345" s="68">
        <f t="shared" ref="B345:D345" si="510">B344</f>
        <v>500000</v>
      </c>
      <c r="C345" s="68">
        <f t="shared" si="510"/>
        <v>40000</v>
      </c>
      <c r="D345" s="68">
        <f t="shared" si="510"/>
        <v>100000</v>
      </c>
      <c r="E345" s="68"/>
      <c r="F345" s="68">
        <f t="shared" si="438"/>
        <v>0</v>
      </c>
      <c r="G345" s="68">
        <f t="shared" si="439"/>
        <v>0</v>
      </c>
      <c r="H345" s="68" t="str">
        <f t="shared" si="440"/>
        <v/>
      </c>
      <c r="I345" s="68"/>
      <c r="J345" s="68">
        <f t="shared" si="441"/>
        <v>100000</v>
      </c>
      <c r="K345" s="69">
        <f t="shared" si="479"/>
        <v>20000</v>
      </c>
      <c r="L345" s="68">
        <f t="shared" si="442"/>
        <v>580000</v>
      </c>
      <c r="M345" s="68"/>
      <c r="N345" s="68">
        <f t="shared" si="480"/>
        <v>48000</v>
      </c>
      <c r="O345" s="68">
        <f t="shared" si="443"/>
        <v>0</v>
      </c>
      <c r="P345" s="69">
        <f t="shared" si="444"/>
        <v>0</v>
      </c>
      <c r="Q345" s="7">
        <f t="shared" si="445"/>
        <v>0</v>
      </c>
      <c r="R345" s="7">
        <f t="shared" si="481"/>
        <v>0</v>
      </c>
      <c r="S345" s="7">
        <f t="shared" si="482"/>
        <v>0.2</v>
      </c>
      <c r="T345" s="68"/>
      <c r="U345" s="68">
        <f t="shared" si="446"/>
        <v>0</v>
      </c>
      <c r="V345" s="68">
        <f t="shared" si="502"/>
        <v>0</v>
      </c>
      <c r="W345" s="68"/>
      <c r="X345" s="68">
        <f t="shared" si="447"/>
        <v>0</v>
      </c>
      <c r="Y345" s="69">
        <f t="shared" si="448"/>
        <v>0</v>
      </c>
      <c r="Z345" s="7">
        <f t="shared" si="449"/>
        <v>0</v>
      </c>
      <c r="AA345" s="7">
        <f t="shared" si="450"/>
        <v>0</v>
      </c>
      <c r="AB345" s="68"/>
      <c r="AC345" s="71" t="str">
        <f t="shared" si="451"/>
        <v/>
      </c>
      <c r="AD345" s="68" t="str">
        <f t="shared" si="452"/>
        <v/>
      </c>
      <c r="AE345" s="68"/>
      <c r="AF345" s="72" t="str">
        <f t="shared" si="453"/>
        <v/>
      </c>
      <c r="AG345" s="59" t="str">
        <f t="shared" si="454"/>
        <v/>
      </c>
      <c r="AH345" s="73" t="str">
        <f t="shared" si="488"/>
        <v/>
      </c>
      <c r="AI345" s="61" t="str">
        <f t="shared" si="483"/>
        <v/>
      </c>
      <c r="AJ345" s="62" t="str">
        <f t="shared" si="489"/>
        <v/>
      </c>
      <c r="AK345" s="73" t="str">
        <f t="shared" si="484"/>
        <v/>
      </c>
      <c r="AL345" s="61" t="str">
        <f t="shared" si="485"/>
        <v/>
      </c>
      <c r="AM345" s="63" t="str">
        <f t="shared" si="490"/>
        <v/>
      </c>
      <c r="AN345" s="73" t="str">
        <f t="shared" si="491"/>
        <v/>
      </c>
      <c r="AO345" s="61">
        <f t="shared" si="486"/>
        <v>0</v>
      </c>
      <c r="AP345" s="62" t="str">
        <f t="shared" si="492"/>
        <v/>
      </c>
      <c r="AQ345" s="61" t="str">
        <f t="shared" si="493"/>
        <v/>
      </c>
      <c r="AR345" s="59" t="str">
        <f t="shared" si="494"/>
        <v/>
      </c>
      <c r="AS345" s="72" t="str">
        <f t="shared" si="455"/>
        <v/>
      </c>
      <c r="AT345" s="74" t="str">
        <f t="shared" si="456"/>
        <v/>
      </c>
      <c r="AU345" s="74" t="str">
        <f t="shared" si="457"/>
        <v/>
      </c>
      <c r="AV345" s="74" t="str">
        <f t="shared" si="458"/>
        <v/>
      </c>
    </row>
    <row r="346" spans="2:48" x14ac:dyDescent="0.25">
      <c r="B346" s="68">
        <f t="shared" ref="B346:D346" si="511">B345</f>
        <v>500000</v>
      </c>
      <c r="C346" s="68">
        <f t="shared" si="511"/>
        <v>40000</v>
      </c>
      <c r="D346" s="68">
        <f t="shared" si="511"/>
        <v>100000</v>
      </c>
      <c r="E346" s="68"/>
      <c r="F346" s="68">
        <f t="shared" si="438"/>
        <v>0</v>
      </c>
      <c r="G346" s="68">
        <f t="shared" si="439"/>
        <v>0</v>
      </c>
      <c r="H346" s="68" t="str">
        <f t="shared" si="440"/>
        <v/>
      </c>
      <c r="I346" s="68"/>
      <c r="J346" s="68">
        <f t="shared" si="441"/>
        <v>100000</v>
      </c>
      <c r="K346" s="69">
        <f t="shared" si="479"/>
        <v>20000</v>
      </c>
      <c r="L346" s="68">
        <f t="shared" si="442"/>
        <v>580000</v>
      </c>
      <c r="M346" s="68"/>
      <c r="N346" s="68">
        <f t="shared" si="480"/>
        <v>48000</v>
      </c>
      <c r="O346" s="68">
        <f t="shared" si="443"/>
        <v>0</v>
      </c>
      <c r="P346" s="69">
        <f t="shared" si="444"/>
        <v>0</v>
      </c>
      <c r="Q346" s="7">
        <f t="shared" si="445"/>
        <v>0</v>
      </c>
      <c r="R346" s="7">
        <f t="shared" si="481"/>
        <v>0</v>
      </c>
      <c r="S346" s="7">
        <f t="shared" si="482"/>
        <v>0.2</v>
      </c>
      <c r="T346" s="68"/>
      <c r="U346" s="68">
        <f t="shared" si="446"/>
        <v>0</v>
      </c>
      <c r="V346" s="68">
        <f t="shared" si="502"/>
        <v>0</v>
      </c>
      <c r="W346" s="68"/>
      <c r="X346" s="68">
        <f t="shared" si="447"/>
        <v>0</v>
      </c>
      <c r="Y346" s="69">
        <f t="shared" si="448"/>
        <v>0</v>
      </c>
      <c r="Z346" s="7">
        <f t="shared" si="449"/>
        <v>0</v>
      </c>
      <c r="AA346" s="7">
        <f t="shared" si="450"/>
        <v>0</v>
      </c>
      <c r="AB346" s="68"/>
      <c r="AC346" s="71" t="str">
        <f t="shared" si="451"/>
        <v/>
      </c>
      <c r="AD346" s="68" t="str">
        <f t="shared" si="452"/>
        <v/>
      </c>
      <c r="AE346" s="68"/>
      <c r="AF346" s="72" t="str">
        <f t="shared" si="453"/>
        <v/>
      </c>
      <c r="AG346" s="59" t="str">
        <f t="shared" si="454"/>
        <v/>
      </c>
      <c r="AH346" s="73" t="str">
        <f t="shared" si="488"/>
        <v/>
      </c>
      <c r="AI346" s="61" t="str">
        <f t="shared" si="483"/>
        <v/>
      </c>
      <c r="AJ346" s="62" t="str">
        <f t="shared" si="489"/>
        <v/>
      </c>
      <c r="AK346" s="73" t="str">
        <f t="shared" si="484"/>
        <v/>
      </c>
      <c r="AL346" s="61" t="str">
        <f t="shared" si="485"/>
        <v/>
      </c>
      <c r="AM346" s="63" t="str">
        <f t="shared" si="490"/>
        <v/>
      </c>
      <c r="AN346" s="73" t="str">
        <f t="shared" si="491"/>
        <v/>
      </c>
      <c r="AO346" s="61">
        <f t="shared" si="486"/>
        <v>0</v>
      </c>
      <c r="AP346" s="62" t="str">
        <f t="shared" si="492"/>
        <v/>
      </c>
      <c r="AQ346" s="61" t="str">
        <f t="shared" si="493"/>
        <v/>
      </c>
      <c r="AR346" s="59" t="str">
        <f t="shared" si="494"/>
        <v/>
      </c>
      <c r="AS346" s="72" t="str">
        <f t="shared" si="455"/>
        <v/>
      </c>
      <c r="AT346" s="74" t="str">
        <f t="shared" si="456"/>
        <v/>
      </c>
      <c r="AU346" s="74" t="str">
        <f t="shared" si="457"/>
        <v/>
      </c>
      <c r="AV346" s="74" t="str">
        <f t="shared" si="458"/>
        <v/>
      </c>
    </row>
    <row r="347" spans="2:48" x14ac:dyDescent="0.25">
      <c r="B347" s="68">
        <f t="shared" ref="B347:D347" si="512">B346</f>
        <v>500000</v>
      </c>
      <c r="C347" s="68">
        <f t="shared" si="512"/>
        <v>40000</v>
      </c>
      <c r="D347" s="68">
        <f t="shared" si="512"/>
        <v>100000</v>
      </c>
      <c r="E347" s="68"/>
      <c r="F347" s="68">
        <f t="shared" si="438"/>
        <v>0</v>
      </c>
      <c r="G347" s="68">
        <f t="shared" si="439"/>
        <v>0</v>
      </c>
      <c r="H347" s="68" t="str">
        <f t="shared" si="440"/>
        <v/>
      </c>
      <c r="I347" s="68"/>
      <c r="J347" s="68">
        <f t="shared" si="441"/>
        <v>100000</v>
      </c>
      <c r="K347" s="69">
        <f t="shared" si="479"/>
        <v>20000</v>
      </c>
      <c r="L347" s="68">
        <f t="shared" si="442"/>
        <v>580000</v>
      </c>
      <c r="M347" s="68"/>
      <c r="N347" s="68">
        <f t="shared" si="480"/>
        <v>48000</v>
      </c>
      <c r="O347" s="68">
        <f t="shared" si="443"/>
        <v>0</v>
      </c>
      <c r="P347" s="69">
        <f t="shared" si="444"/>
        <v>0</v>
      </c>
      <c r="Q347" s="7">
        <f t="shared" si="445"/>
        <v>0</v>
      </c>
      <c r="R347" s="7">
        <f t="shared" si="481"/>
        <v>0</v>
      </c>
      <c r="S347" s="7">
        <f t="shared" si="482"/>
        <v>0.2</v>
      </c>
      <c r="T347" s="68"/>
      <c r="U347" s="68">
        <f t="shared" si="446"/>
        <v>0</v>
      </c>
      <c r="V347" s="68">
        <f t="shared" si="502"/>
        <v>0</v>
      </c>
      <c r="W347" s="68"/>
      <c r="X347" s="68">
        <f t="shared" si="447"/>
        <v>0</v>
      </c>
      <c r="Y347" s="69">
        <f t="shared" si="448"/>
        <v>0</v>
      </c>
      <c r="Z347" s="7">
        <f t="shared" si="449"/>
        <v>0</v>
      </c>
      <c r="AA347" s="7">
        <f t="shared" si="450"/>
        <v>0</v>
      </c>
      <c r="AB347" s="68"/>
      <c r="AC347" s="71" t="str">
        <f t="shared" si="451"/>
        <v/>
      </c>
      <c r="AD347" s="68" t="str">
        <f t="shared" si="452"/>
        <v/>
      </c>
      <c r="AE347" s="68"/>
      <c r="AF347" s="72" t="str">
        <f t="shared" si="453"/>
        <v/>
      </c>
      <c r="AG347" s="59" t="str">
        <f t="shared" si="454"/>
        <v/>
      </c>
      <c r="AH347" s="73" t="str">
        <f t="shared" si="488"/>
        <v/>
      </c>
      <c r="AI347" s="61" t="str">
        <f t="shared" si="483"/>
        <v/>
      </c>
      <c r="AJ347" s="62" t="str">
        <f t="shared" si="489"/>
        <v/>
      </c>
      <c r="AK347" s="73" t="str">
        <f t="shared" si="484"/>
        <v/>
      </c>
      <c r="AL347" s="61" t="str">
        <f t="shared" si="485"/>
        <v/>
      </c>
      <c r="AM347" s="63" t="str">
        <f t="shared" si="490"/>
        <v/>
      </c>
      <c r="AN347" s="73" t="str">
        <f t="shared" si="491"/>
        <v/>
      </c>
      <c r="AO347" s="61">
        <f t="shared" si="486"/>
        <v>0</v>
      </c>
      <c r="AP347" s="62" t="str">
        <f t="shared" si="492"/>
        <v/>
      </c>
      <c r="AQ347" s="61" t="str">
        <f t="shared" si="493"/>
        <v/>
      </c>
      <c r="AR347" s="59" t="str">
        <f t="shared" si="494"/>
        <v/>
      </c>
      <c r="AS347" s="72" t="str">
        <f t="shared" si="455"/>
        <v/>
      </c>
      <c r="AT347" s="74" t="str">
        <f t="shared" si="456"/>
        <v/>
      </c>
      <c r="AU347" s="74" t="str">
        <f t="shared" si="457"/>
        <v/>
      </c>
      <c r="AV347" s="74" t="str">
        <f t="shared" si="458"/>
        <v/>
      </c>
    </row>
    <row r="348" spans="2:48" x14ac:dyDescent="0.25">
      <c r="B348" s="68">
        <f t="shared" ref="B348:D348" si="513">B347</f>
        <v>500000</v>
      </c>
      <c r="C348" s="68">
        <f t="shared" si="513"/>
        <v>40000</v>
      </c>
      <c r="D348" s="68">
        <f t="shared" si="513"/>
        <v>100000</v>
      </c>
      <c r="E348" s="68"/>
      <c r="F348" s="68">
        <f t="shared" si="438"/>
        <v>0</v>
      </c>
      <c r="G348" s="68">
        <f t="shared" si="439"/>
        <v>0</v>
      </c>
      <c r="H348" s="68" t="str">
        <f t="shared" si="440"/>
        <v/>
      </c>
      <c r="I348" s="68"/>
      <c r="J348" s="68">
        <f t="shared" si="441"/>
        <v>100000</v>
      </c>
      <c r="K348" s="69">
        <f t="shared" si="479"/>
        <v>20000</v>
      </c>
      <c r="L348" s="68">
        <f t="shared" si="442"/>
        <v>580000</v>
      </c>
      <c r="M348" s="68"/>
      <c r="N348" s="68">
        <f t="shared" si="480"/>
        <v>48000</v>
      </c>
      <c r="O348" s="68">
        <f t="shared" si="443"/>
        <v>0</v>
      </c>
      <c r="P348" s="69">
        <f t="shared" si="444"/>
        <v>0</v>
      </c>
      <c r="Q348" s="7">
        <f t="shared" si="445"/>
        <v>0</v>
      </c>
      <c r="R348" s="7">
        <f t="shared" si="481"/>
        <v>0</v>
      </c>
      <c r="S348" s="7">
        <f t="shared" si="482"/>
        <v>0.2</v>
      </c>
      <c r="T348" s="68"/>
      <c r="U348" s="68">
        <f t="shared" si="446"/>
        <v>0</v>
      </c>
      <c r="V348" s="68">
        <f t="shared" si="502"/>
        <v>0</v>
      </c>
      <c r="W348" s="68"/>
      <c r="X348" s="68">
        <f t="shared" si="447"/>
        <v>0</v>
      </c>
      <c r="Y348" s="69">
        <f t="shared" si="448"/>
        <v>0</v>
      </c>
      <c r="Z348" s="7">
        <f t="shared" si="449"/>
        <v>0</v>
      </c>
      <c r="AA348" s="7">
        <f t="shared" si="450"/>
        <v>0</v>
      </c>
      <c r="AB348" s="68"/>
      <c r="AC348" s="71" t="str">
        <f t="shared" si="451"/>
        <v/>
      </c>
      <c r="AD348" s="68" t="str">
        <f t="shared" si="452"/>
        <v/>
      </c>
      <c r="AE348" s="68"/>
      <c r="AF348" s="72" t="str">
        <f t="shared" si="453"/>
        <v/>
      </c>
      <c r="AG348" s="59" t="str">
        <f t="shared" si="454"/>
        <v/>
      </c>
      <c r="AH348" s="73" t="str">
        <f t="shared" si="488"/>
        <v/>
      </c>
      <c r="AI348" s="61" t="str">
        <f t="shared" si="483"/>
        <v/>
      </c>
      <c r="AJ348" s="62" t="str">
        <f t="shared" si="489"/>
        <v/>
      </c>
      <c r="AK348" s="73" t="str">
        <f t="shared" si="484"/>
        <v/>
      </c>
      <c r="AL348" s="61" t="str">
        <f t="shared" si="485"/>
        <v/>
      </c>
      <c r="AM348" s="63" t="str">
        <f t="shared" si="490"/>
        <v/>
      </c>
      <c r="AN348" s="73" t="str">
        <f t="shared" si="491"/>
        <v/>
      </c>
      <c r="AO348" s="61">
        <f t="shared" si="486"/>
        <v>0</v>
      </c>
      <c r="AP348" s="62" t="str">
        <f t="shared" si="492"/>
        <v/>
      </c>
      <c r="AQ348" s="61" t="str">
        <f t="shared" si="493"/>
        <v/>
      </c>
      <c r="AR348" s="59" t="str">
        <f t="shared" si="494"/>
        <v/>
      </c>
      <c r="AS348" s="72" t="str">
        <f t="shared" si="455"/>
        <v/>
      </c>
      <c r="AT348" s="74" t="str">
        <f t="shared" si="456"/>
        <v/>
      </c>
      <c r="AU348" s="74" t="str">
        <f t="shared" si="457"/>
        <v/>
      </c>
      <c r="AV348" s="74" t="str">
        <f t="shared" si="458"/>
        <v/>
      </c>
    </row>
    <row r="349" spans="2:48" x14ac:dyDescent="0.25">
      <c r="B349" s="68">
        <f t="shared" ref="B349:D349" si="514">B348</f>
        <v>500000</v>
      </c>
      <c r="C349" s="68">
        <f t="shared" si="514"/>
        <v>40000</v>
      </c>
      <c r="D349" s="68">
        <f t="shared" si="514"/>
        <v>100000</v>
      </c>
      <c r="E349" s="68"/>
      <c r="F349" s="68">
        <f t="shared" si="438"/>
        <v>0</v>
      </c>
      <c r="G349" s="68">
        <f t="shared" si="439"/>
        <v>0</v>
      </c>
      <c r="H349" s="68" t="str">
        <f t="shared" si="440"/>
        <v/>
      </c>
      <c r="I349" s="68"/>
      <c r="J349" s="68">
        <f t="shared" si="441"/>
        <v>100000</v>
      </c>
      <c r="K349" s="69">
        <f t="shared" si="479"/>
        <v>20000</v>
      </c>
      <c r="L349" s="68">
        <f t="shared" si="442"/>
        <v>580000</v>
      </c>
      <c r="M349" s="68"/>
      <c r="N349" s="68">
        <f t="shared" si="480"/>
        <v>48000</v>
      </c>
      <c r="O349" s="68">
        <f t="shared" si="443"/>
        <v>0</v>
      </c>
      <c r="P349" s="69">
        <f t="shared" si="444"/>
        <v>0</v>
      </c>
      <c r="Q349" s="7">
        <f t="shared" si="445"/>
        <v>0</v>
      </c>
      <c r="R349" s="7">
        <f t="shared" si="481"/>
        <v>0</v>
      </c>
      <c r="S349" s="7">
        <f t="shared" si="482"/>
        <v>0.2</v>
      </c>
      <c r="T349" s="68"/>
      <c r="U349" s="68">
        <f t="shared" si="446"/>
        <v>0</v>
      </c>
      <c r="V349" s="68">
        <f t="shared" si="502"/>
        <v>0</v>
      </c>
      <c r="W349" s="68"/>
      <c r="X349" s="68">
        <f t="shared" si="447"/>
        <v>0</v>
      </c>
      <c r="Y349" s="69">
        <f t="shared" si="448"/>
        <v>0</v>
      </c>
      <c r="Z349" s="7">
        <f t="shared" si="449"/>
        <v>0</v>
      </c>
      <c r="AA349" s="7">
        <f t="shared" si="450"/>
        <v>0</v>
      </c>
      <c r="AB349" s="68"/>
      <c r="AC349" s="71" t="str">
        <f t="shared" si="451"/>
        <v/>
      </c>
      <c r="AD349" s="68" t="str">
        <f t="shared" si="452"/>
        <v/>
      </c>
      <c r="AE349" s="68"/>
      <c r="AF349" s="72" t="str">
        <f t="shared" si="453"/>
        <v/>
      </c>
      <c r="AG349" s="59" t="str">
        <f t="shared" si="454"/>
        <v/>
      </c>
      <c r="AH349" s="73" t="str">
        <f t="shared" si="488"/>
        <v/>
      </c>
      <c r="AI349" s="61" t="str">
        <f t="shared" si="483"/>
        <v/>
      </c>
      <c r="AJ349" s="62" t="str">
        <f t="shared" si="489"/>
        <v/>
      </c>
      <c r="AK349" s="73" t="str">
        <f t="shared" si="484"/>
        <v/>
      </c>
      <c r="AL349" s="61" t="str">
        <f t="shared" si="485"/>
        <v/>
      </c>
      <c r="AM349" s="63" t="str">
        <f t="shared" si="490"/>
        <v/>
      </c>
      <c r="AN349" s="73" t="str">
        <f t="shared" si="491"/>
        <v/>
      </c>
      <c r="AO349" s="61">
        <f t="shared" si="486"/>
        <v>0</v>
      </c>
      <c r="AP349" s="62" t="str">
        <f t="shared" si="492"/>
        <v/>
      </c>
      <c r="AQ349" s="61" t="str">
        <f t="shared" si="493"/>
        <v/>
      </c>
      <c r="AR349" s="59" t="str">
        <f t="shared" si="494"/>
        <v/>
      </c>
      <c r="AS349" s="72" t="str">
        <f t="shared" si="455"/>
        <v/>
      </c>
      <c r="AT349" s="74" t="str">
        <f t="shared" si="456"/>
        <v/>
      </c>
      <c r="AU349" s="74" t="str">
        <f t="shared" si="457"/>
        <v/>
      </c>
      <c r="AV349" s="74" t="str">
        <f t="shared" si="458"/>
        <v/>
      </c>
    </row>
    <row r="350" spans="2:48" x14ac:dyDescent="0.25">
      <c r="B350" s="68">
        <f t="shared" ref="B350:D350" si="515">B349</f>
        <v>500000</v>
      </c>
      <c r="C350" s="68">
        <f t="shared" si="515"/>
        <v>40000</v>
      </c>
      <c r="D350" s="68">
        <f t="shared" si="515"/>
        <v>100000</v>
      </c>
      <c r="E350" s="68"/>
      <c r="F350" s="68">
        <f t="shared" si="438"/>
        <v>0</v>
      </c>
      <c r="G350" s="68">
        <f t="shared" si="439"/>
        <v>0</v>
      </c>
      <c r="H350" s="68" t="str">
        <f t="shared" si="440"/>
        <v/>
      </c>
      <c r="I350" s="68"/>
      <c r="J350" s="68">
        <f t="shared" si="441"/>
        <v>100000</v>
      </c>
      <c r="K350" s="69">
        <f t="shared" si="479"/>
        <v>20000</v>
      </c>
      <c r="L350" s="68">
        <f t="shared" si="442"/>
        <v>580000</v>
      </c>
      <c r="M350" s="68"/>
      <c r="N350" s="68">
        <f t="shared" si="480"/>
        <v>48000</v>
      </c>
      <c r="O350" s="68">
        <f t="shared" si="443"/>
        <v>0</v>
      </c>
      <c r="P350" s="69">
        <f t="shared" si="444"/>
        <v>0</v>
      </c>
      <c r="Q350" s="7">
        <f t="shared" si="445"/>
        <v>0</v>
      </c>
      <c r="R350" s="7">
        <f t="shared" si="481"/>
        <v>0</v>
      </c>
      <c r="S350" s="7">
        <f t="shared" si="482"/>
        <v>0.2</v>
      </c>
      <c r="T350" s="68"/>
      <c r="U350" s="68">
        <f t="shared" si="446"/>
        <v>0</v>
      </c>
      <c r="V350" s="68">
        <f t="shared" si="502"/>
        <v>0</v>
      </c>
      <c r="W350" s="68"/>
      <c r="X350" s="68">
        <f t="shared" si="447"/>
        <v>0</v>
      </c>
      <c r="Y350" s="69">
        <f t="shared" si="448"/>
        <v>0</v>
      </c>
      <c r="Z350" s="7">
        <f t="shared" si="449"/>
        <v>0</v>
      </c>
      <c r="AA350" s="7">
        <f t="shared" si="450"/>
        <v>0</v>
      </c>
      <c r="AB350" s="68"/>
      <c r="AC350" s="71" t="str">
        <f t="shared" si="451"/>
        <v/>
      </c>
      <c r="AD350" s="68" t="str">
        <f t="shared" si="452"/>
        <v/>
      </c>
      <c r="AE350" s="68"/>
      <c r="AF350" s="72" t="str">
        <f t="shared" si="453"/>
        <v/>
      </c>
      <c r="AG350" s="59" t="str">
        <f t="shared" si="454"/>
        <v/>
      </c>
      <c r="AH350" s="73" t="str">
        <f t="shared" si="488"/>
        <v/>
      </c>
      <c r="AI350" s="61" t="str">
        <f t="shared" si="483"/>
        <v/>
      </c>
      <c r="AJ350" s="62" t="str">
        <f t="shared" si="489"/>
        <v/>
      </c>
      <c r="AK350" s="73" t="str">
        <f t="shared" si="484"/>
        <v/>
      </c>
      <c r="AL350" s="61" t="str">
        <f t="shared" si="485"/>
        <v/>
      </c>
      <c r="AM350" s="63" t="str">
        <f t="shared" si="490"/>
        <v/>
      </c>
      <c r="AN350" s="73" t="str">
        <f t="shared" si="491"/>
        <v/>
      </c>
      <c r="AO350" s="61">
        <f t="shared" si="486"/>
        <v>0</v>
      </c>
      <c r="AP350" s="62" t="str">
        <f t="shared" si="492"/>
        <v/>
      </c>
      <c r="AQ350" s="61" t="str">
        <f t="shared" si="493"/>
        <v/>
      </c>
      <c r="AR350" s="59" t="str">
        <f t="shared" si="494"/>
        <v/>
      </c>
      <c r="AS350" s="72" t="str">
        <f t="shared" si="455"/>
        <v/>
      </c>
      <c r="AT350" s="74" t="str">
        <f t="shared" si="456"/>
        <v/>
      </c>
      <c r="AU350" s="74" t="str">
        <f t="shared" si="457"/>
        <v/>
      </c>
      <c r="AV350" s="74" t="str">
        <f t="shared" si="458"/>
        <v/>
      </c>
    </row>
    <row r="351" spans="2:48" x14ac:dyDescent="0.25">
      <c r="B351" s="68">
        <f t="shared" ref="B351:D351" si="516">B350</f>
        <v>500000</v>
      </c>
      <c r="C351" s="68">
        <f t="shared" si="516"/>
        <v>40000</v>
      </c>
      <c r="D351" s="68">
        <f t="shared" si="516"/>
        <v>100000</v>
      </c>
      <c r="E351" s="68"/>
      <c r="F351" s="68">
        <f t="shared" si="438"/>
        <v>0</v>
      </c>
      <c r="G351" s="68">
        <f t="shared" si="439"/>
        <v>0</v>
      </c>
      <c r="H351" s="68" t="str">
        <f t="shared" si="440"/>
        <v/>
      </c>
      <c r="I351" s="68"/>
      <c r="J351" s="68">
        <f t="shared" si="441"/>
        <v>100000</v>
      </c>
      <c r="K351" s="69">
        <f t="shared" si="479"/>
        <v>20000</v>
      </c>
      <c r="L351" s="68">
        <f t="shared" si="442"/>
        <v>580000</v>
      </c>
      <c r="M351" s="68"/>
      <c r="N351" s="68">
        <f t="shared" si="480"/>
        <v>48000</v>
      </c>
      <c r="O351" s="68">
        <f t="shared" si="443"/>
        <v>0</v>
      </c>
      <c r="P351" s="69">
        <f t="shared" si="444"/>
        <v>0</v>
      </c>
      <c r="Q351" s="7">
        <f t="shared" si="445"/>
        <v>0</v>
      </c>
      <c r="R351" s="7">
        <f t="shared" si="481"/>
        <v>0</v>
      </c>
      <c r="S351" s="7">
        <f t="shared" si="482"/>
        <v>0.2</v>
      </c>
      <c r="T351" s="68"/>
      <c r="U351" s="68">
        <f t="shared" si="446"/>
        <v>0</v>
      </c>
      <c r="V351" s="68">
        <f t="shared" si="502"/>
        <v>0</v>
      </c>
      <c r="W351" s="68"/>
      <c r="X351" s="68">
        <f t="shared" si="447"/>
        <v>0</v>
      </c>
      <c r="Y351" s="69">
        <f t="shared" si="448"/>
        <v>0</v>
      </c>
      <c r="Z351" s="7">
        <f t="shared" si="449"/>
        <v>0</v>
      </c>
      <c r="AA351" s="7">
        <f t="shared" si="450"/>
        <v>0</v>
      </c>
      <c r="AB351" s="68"/>
      <c r="AC351" s="71" t="str">
        <f t="shared" si="451"/>
        <v/>
      </c>
      <c r="AD351" s="68" t="str">
        <f t="shared" si="452"/>
        <v/>
      </c>
      <c r="AE351" s="68"/>
      <c r="AF351" s="72" t="str">
        <f t="shared" si="453"/>
        <v/>
      </c>
      <c r="AG351" s="59" t="str">
        <f t="shared" si="454"/>
        <v/>
      </c>
      <c r="AH351" s="73" t="str">
        <f t="shared" si="488"/>
        <v/>
      </c>
      <c r="AI351" s="61" t="str">
        <f t="shared" si="483"/>
        <v/>
      </c>
      <c r="AJ351" s="62" t="str">
        <f t="shared" si="489"/>
        <v/>
      </c>
      <c r="AK351" s="73" t="str">
        <f t="shared" si="484"/>
        <v/>
      </c>
      <c r="AL351" s="61" t="str">
        <f t="shared" si="485"/>
        <v/>
      </c>
      <c r="AM351" s="63" t="str">
        <f t="shared" si="490"/>
        <v/>
      </c>
      <c r="AN351" s="73" t="str">
        <f t="shared" si="491"/>
        <v/>
      </c>
      <c r="AO351" s="61">
        <f t="shared" si="486"/>
        <v>0</v>
      </c>
      <c r="AP351" s="62" t="str">
        <f t="shared" si="492"/>
        <v/>
      </c>
      <c r="AQ351" s="61" t="str">
        <f t="shared" si="493"/>
        <v/>
      </c>
      <c r="AR351" s="59" t="str">
        <f t="shared" si="494"/>
        <v/>
      </c>
      <c r="AS351" s="72" t="str">
        <f t="shared" si="455"/>
        <v/>
      </c>
      <c r="AT351" s="74" t="str">
        <f t="shared" si="456"/>
        <v/>
      </c>
      <c r="AU351" s="74" t="str">
        <f t="shared" si="457"/>
        <v/>
      </c>
      <c r="AV351" s="74" t="str">
        <f t="shared" si="458"/>
        <v/>
      </c>
    </row>
    <row r="352" spans="2:48" x14ac:dyDescent="0.25">
      <c r="B352" s="68">
        <f t="shared" ref="B352:D352" si="517">B351</f>
        <v>500000</v>
      </c>
      <c r="C352" s="68">
        <f t="shared" si="517"/>
        <v>40000</v>
      </c>
      <c r="D352" s="68">
        <f t="shared" si="517"/>
        <v>100000</v>
      </c>
      <c r="E352" s="68"/>
      <c r="F352" s="68">
        <f t="shared" si="438"/>
        <v>0</v>
      </c>
      <c r="G352" s="68">
        <f t="shared" si="439"/>
        <v>0</v>
      </c>
      <c r="H352" s="68" t="str">
        <f t="shared" si="440"/>
        <v/>
      </c>
      <c r="I352" s="68"/>
      <c r="J352" s="68">
        <f t="shared" si="441"/>
        <v>100000</v>
      </c>
      <c r="K352" s="69">
        <f t="shared" si="479"/>
        <v>20000</v>
      </c>
      <c r="L352" s="68">
        <f t="shared" si="442"/>
        <v>580000</v>
      </c>
      <c r="M352" s="68"/>
      <c r="N352" s="68">
        <f t="shared" si="480"/>
        <v>48000</v>
      </c>
      <c r="O352" s="68">
        <f t="shared" si="443"/>
        <v>0</v>
      </c>
      <c r="P352" s="69">
        <f t="shared" si="444"/>
        <v>0</v>
      </c>
      <c r="Q352" s="7">
        <f t="shared" si="445"/>
        <v>0</v>
      </c>
      <c r="R352" s="7">
        <f t="shared" si="481"/>
        <v>0</v>
      </c>
      <c r="S352" s="7">
        <f t="shared" si="482"/>
        <v>0.2</v>
      </c>
      <c r="T352" s="68"/>
      <c r="U352" s="68">
        <f t="shared" si="446"/>
        <v>0</v>
      </c>
      <c r="V352" s="68">
        <f t="shared" si="502"/>
        <v>0</v>
      </c>
      <c r="W352" s="68"/>
      <c r="X352" s="68">
        <f t="shared" si="447"/>
        <v>0</v>
      </c>
      <c r="Y352" s="69">
        <f t="shared" si="448"/>
        <v>0</v>
      </c>
      <c r="Z352" s="7">
        <f t="shared" si="449"/>
        <v>0</v>
      </c>
      <c r="AA352" s="7">
        <f t="shared" si="450"/>
        <v>0</v>
      </c>
      <c r="AB352" s="68"/>
      <c r="AC352" s="71" t="str">
        <f t="shared" si="451"/>
        <v/>
      </c>
      <c r="AD352" s="68" t="str">
        <f t="shared" si="452"/>
        <v/>
      </c>
      <c r="AE352" s="68"/>
      <c r="AF352" s="72" t="str">
        <f t="shared" si="453"/>
        <v/>
      </c>
      <c r="AG352" s="59" t="str">
        <f t="shared" si="454"/>
        <v/>
      </c>
      <c r="AH352" s="73" t="str">
        <f t="shared" si="488"/>
        <v/>
      </c>
      <c r="AI352" s="61" t="str">
        <f t="shared" si="483"/>
        <v/>
      </c>
      <c r="AJ352" s="62" t="str">
        <f t="shared" si="489"/>
        <v/>
      </c>
      <c r="AK352" s="73" t="str">
        <f t="shared" si="484"/>
        <v/>
      </c>
      <c r="AL352" s="61" t="str">
        <f t="shared" si="485"/>
        <v/>
      </c>
      <c r="AM352" s="63" t="str">
        <f t="shared" si="490"/>
        <v/>
      </c>
      <c r="AN352" s="73" t="str">
        <f t="shared" si="491"/>
        <v/>
      </c>
      <c r="AO352" s="61">
        <f t="shared" si="486"/>
        <v>0</v>
      </c>
      <c r="AP352" s="62" t="str">
        <f t="shared" si="492"/>
        <v/>
      </c>
      <c r="AQ352" s="61" t="str">
        <f t="shared" si="493"/>
        <v/>
      </c>
      <c r="AR352" s="59" t="str">
        <f t="shared" si="494"/>
        <v/>
      </c>
      <c r="AS352" s="72" t="str">
        <f t="shared" si="455"/>
        <v/>
      </c>
      <c r="AT352" s="74" t="str">
        <f t="shared" si="456"/>
        <v/>
      </c>
      <c r="AU352" s="74" t="str">
        <f t="shared" si="457"/>
        <v/>
      </c>
      <c r="AV352" s="74" t="str">
        <f t="shared" si="458"/>
        <v/>
      </c>
    </row>
    <row r="353" spans="2:48" x14ac:dyDescent="0.25">
      <c r="B353" s="68">
        <f t="shared" ref="B353:D353" si="518">B352</f>
        <v>500000</v>
      </c>
      <c r="C353" s="68">
        <f t="shared" si="518"/>
        <v>40000</v>
      </c>
      <c r="D353" s="68">
        <f t="shared" si="518"/>
        <v>100000</v>
      </c>
      <c r="E353" s="68"/>
      <c r="F353" s="68">
        <f t="shared" si="438"/>
        <v>0</v>
      </c>
      <c r="G353" s="68">
        <f t="shared" si="439"/>
        <v>0</v>
      </c>
      <c r="H353" s="68" t="str">
        <f t="shared" si="440"/>
        <v/>
      </c>
      <c r="I353" s="68"/>
      <c r="J353" s="68">
        <f t="shared" si="441"/>
        <v>100000</v>
      </c>
      <c r="K353" s="69">
        <f t="shared" si="479"/>
        <v>20000</v>
      </c>
      <c r="L353" s="68">
        <f t="shared" si="442"/>
        <v>580000</v>
      </c>
      <c r="M353" s="68"/>
      <c r="N353" s="68">
        <f t="shared" si="480"/>
        <v>48000</v>
      </c>
      <c r="O353" s="68">
        <f t="shared" si="443"/>
        <v>0</v>
      </c>
      <c r="P353" s="69">
        <f t="shared" si="444"/>
        <v>0</v>
      </c>
      <c r="Q353" s="7">
        <f t="shared" si="445"/>
        <v>0</v>
      </c>
      <c r="R353" s="7">
        <f t="shared" si="481"/>
        <v>0</v>
      </c>
      <c r="S353" s="7">
        <f t="shared" si="482"/>
        <v>0.2</v>
      </c>
      <c r="T353" s="68"/>
      <c r="U353" s="68">
        <f t="shared" si="446"/>
        <v>0</v>
      </c>
      <c r="V353" s="68">
        <f t="shared" si="502"/>
        <v>0</v>
      </c>
      <c r="W353" s="68"/>
      <c r="X353" s="68">
        <f t="shared" si="447"/>
        <v>0</v>
      </c>
      <c r="Y353" s="69">
        <f t="shared" si="448"/>
        <v>0</v>
      </c>
      <c r="Z353" s="7">
        <f t="shared" si="449"/>
        <v>0</v>
      </c>
      <c r="AA353" s="7">
        <f t="shared" si="450"/>
        <v>0</v>
      </c>
      <c r="AB353" s="68"/>
      <c r="AC353" s="71" t="str">
        <f t="shared" si="451"/>
        <v/>
      </c>
      <c r="AD353" s="68" t="str">
        <f t="shared" si="452"/>
        <v/>
      </c>
      <c r="AE353" s="68"/>
      <c r="AF353" s="72" t="str">
        <f t="shared" si="453"/>
        <v/>
      </c>
      <c r="AG353" s="59" t="str">
        <f t="shared" si="454"/>
        <v/>
      </c>
      <c r="AH353" s="73" t="str">
        <f t="shared" si="488"/>
        <v/>
      </c>
      <c r="AI353" s="61" t="str">
        <f t="shared" si="483"/>
        <v/>
      </c>
      <c r="AJ353" s="62" t="str">
        <f t="shared" si="489"/>
        <v/>
      </c>
      <c r="AK353" s="73" t="str">
        <f t="shared" si="484"/>
        <v/>
      </c>
      <c r="AL353" s="61" t="str">
        <f t="shared" si="485"/>
        <v/>
      </c>
      <c r="AM353" s="63" t="str">
        <f t="shared" si="490"/>
        <v/>
      </c>
      <c r="AN353" s="73" t="str">
        <f t="shared" si="491"/>
        <v/>
      </c>
      <c r="AO353" s="61">
        <f t="shared" si="486"/>
        <v>0</v>
      </c>
      <c r="AP353" s="62" t="str">
        <f t="shared" si="492"/>
        <v/>
      </c>
      <c r="AQ353" s="61" t="str">
        <f t="shared" si="493"/>
        <v/>
      </c>
      <c r="AR353" s="59" t="str">
        <f t="shared" si="494"/>
        <v/>
      </c>
      <c r="AS353" s="72" t="str">
        <f t="shared" si="455"/>
        <v/>
      </c>
      <c r="AT353" s="74" t="str">
        <f t="shared" si="456"/>
        <v/>
      </c>
      <c r="AU353" s="74" t="str">
        <f t="shared" si="457"/>
        <v/>
      </c>
      <c r="AV353" s="74" t="str">
        <f t="shared" si="458"/>
        <v/>
      </c>
    </row>
    <row r="354" spans="2:48" x14ac:dyDescent="0.25">
      <c r="B354" s="68">
        <f t="shared" ref="B354:D354" si="519">B353</f>
        <v>500000</v>
      </c>
      <c r="C354" s="68">
        <f t="shared" si="519"/>
        <v>40000</v>
      </c>
      <c r="D354" s="68">
        <f t="shared" si="519"/>
        <v>100000</v>
      </c>
      <c r="E354" s="68"/>
      <c r="F354" s="68">
        <f t="shared" si="438"/>
        <v>0</v>
      </c>
      <c r="G354" s="68">
        <f t="shared" si="439"/>
        <v>0</v>
      </c>
      <c r="H354" s="68" t="str">
        <f t="shared" si="440"/>
        <v/>
      </c>
      <c r="I354" s="68"/>
      <c r="J354" s="68">
        <f t="shared" si="441"/>
        <v>100000</v>
      </c>
      <c r="K354" s="69">
        <f t="shared" si="479"/>
        <v>20000</v>
      </c>
      <c r="L354" s="68">
        <f t="shared" si="442"/>
        <v>580000</v>
      </c>
      <c r="M354" s="68"/>
      <c r="N354" s="68">
        <f t="shared" si="480"/>
        <v>48000</v>
      </c>
      <c r="O354" s="68">
        <f t="shared" si="443"/>
        <v>0</v>
      </c>
      <c r="P354" s="69">
        <f t="shared" si="444"/>
        <v>0</v>
      </c>
      <c r="Q354" s="7">
        <f t="shared" si="445"/>
        <v>0</v>
      </c>
      <c r="R354" s="7">
        <f t="shared" si="481"/>
        <v>0</v>
      </c>
      <c r="S354" s="7">
        <f t="shared" si="482"/>
        <v>0.2</v>
      </c>
      <c r="T354" s="68"/>
      <c r="U354" s="68">
        <f t="shared" si="446"/>
        <v>0</v>
      </c>
      <c r="V354" s="68">
        <f t="shared" si="502"/>
        <v>0</v>
      </c>
      <c r="W354" s="68"/>
      <c r="X354" s="68">
        <f t="shared" si="447"/>
        <v>0</v>
      </c>
      <c r="Y354" s="69">
        <f t="shared" si="448"/>
        <v>0</v>
      </c>
      <c r="Z354" s="7">
        <f t="shared" si="449"/>
        <v>0</v>
      </c>
      <c r="AA354" s="7">
        <f t="shared" si="450"/>
        <v>0</v>
      </c>
      <c r="AB354" s="68"/>
      <c r="AC354" s="71" t="str">
        <f t="shared" si="451"/>
        <v/>
      </c>
      <c r="AD354" s="68" t="str">
        <f t="shared" si="452"/>
        <v/>
      </c>
      <c r="AE354" s="68"/>
      <c r="AF354" s="72" t="str">
        <f t="shared" si="453"/>
        <v/>
      </c>
      <c r="AG354" s="59" t="str">
        <f t="shared" si="454"/>
        <v/>
      </c>
      <c r="AH354" s="73" t="str">
        <f t="shared" si="488"/>
        <v/>
      </c>
      <c r="AI354" s="61" t="str">
        <f t="shared" si="483"/>
        <v/>
      </c>
      <c r="AJ354" s="62" t="str">
        <f t="shared" si="489"/>
        <v/>
      </c>
      <c r="AK354" s="73" t="str">
        <f t="shared" si="484"/>
        <v/>
      </c>
      <c r="AL354" s="61" t="str">
        <f t="shared" si="485"/>
        <v/>
      </c>
      <c r="AM354" s="63" t="str">
        <f t="shared" si="490"/>
        <v/>
      </c>
      <c r="AN354" s="73" t="str">
        <f t="shared" si="491"/>
        <v/>
      </c>
      <c r="AO354" s="61">
        <f t="shared" si="486"/>
        <v>0</v>
      </c>
      <c r="AP354" s="62" t="str">
        <f t="shared" si="492"/>
        <v/>
      </c>
      <c r="AQ354" s="61" t="str">
        <f t="shared" si="493"/>
        <v/>
      </c>
      <c r="AR354" s="59" t="str">
        <f t="shared" si="494"/>
        <v/>
      </c>
      <c r="AS354" s="72" t="str">
        <f t="shared" si="455"/>
        <v/>
      </c>
      <c r="AT354" s="74" t="str">
        <f t="shared" si="456"/>
        <v/>
      </c>
      <c r="AU354" s="74" t="str">
        <f t="shared" si="457"/>
        <v/>
      </c>
      <c r="AV354" s="74" t="str">
        <f t="shared" si="458"/>
        <v/>
      </c>
    </row>
    <row r="355" spans="2:48" x14ac:dyDescent="0.25">
      <c r="B355" s="68">
        <f t="shared" ref="B355:D355" si="520">B354</f>
        <v>500000</v>
      </c>
      <c r="C355" s="68">
        <f t="shared" si="520"/>
        <v>40000</v>
      </c>
      <c r="D355" s="68">
        <f t="shared" si="520"/>
        <v>100000</v>
      </c>
      <c r="E355" s="68"/>
      <c r="F355" s="68">
        <f t="shared" si="438"/>
        <v>0</v>
      </c>
      <c r="G355" s="68">
        <f t="shared" si="439"/>
        <v>0</v>
      </c>
      <c r="H355" s="68" t="str">
        <f t="shared" si="440"/>
        <v/>
      </c>
      <c r="I355" s="68"/>
      <c r="J355" s="68">
        <f t="shared" si="441"/>
        <v>100000</v>
      </c>
      <c r="K355" s="69">
        <f t="shared" si="479"/>
        <v>20000</v>
      </c>
      <c r="L355" s="68">
        <f t="shared" si="442"/>
        <v>580000</v>
      </c>
      <c r="M355" s="68"/>
      <c r="N355" s="68">
        <f t="shared" si="480"/>
        <v>48000</v>
      </c>
      <c r="O355" s="68">
        <f t="shared" si="443"/>
        <v>0</v>
      </c>
      <c r="P355" s="69">
        <f t="shared" si="444"/>
        <v>0</v>
      </c>
      <c r="Q355" s="7">
        <f t="shared" si="445"/>
        <v>0</v>
      </c>
      <c r="R355" s="7">
        <f t="shared" si="481"/>
        <v>0</v>
      </c>
      <c r="S355" s="7">
        <f t="shared" si="482"/>
        <v>0.2</v>
      </c>
      <c r="T355" s="68"/>
      <c r="U355" s="68">
        <f t="shared" si="446"/>
        <v>0</v>
      </c>
      <c r="V355" s="68">
        <f t="shared" si="502"/>
        <v>0</v>
      </c>
      <c r="W355" s="68"/>
      <c r="X355" s="68">
        <f t="shared" si="447"/>
        <v>0</v>
      </c>
      <c r="Y355" s="69">
        <f t="shared" si="448"/>
        <v>0</v>
      </c>
      <c r="Z355" s="7">
        <f t="shared" si="449"/>
        <v>0</v>
      </c>
      <c r="AA355" s="7">
        <f t="shared" si="450"/>
        <v>0</v>
      </c>
      <c r="AB355" s="68"/>
      <c r="AC355" s="71" t="str">
        <f t="shared" si="451"/>
        <v/>
      </c>
      <c r="AD355" s="68" t="str">
        <f t="shared" si="452"/>
        <v/>
      </c>
      <c r="AE355" s="68"/>
      <c r="AF355" s="72" t="str">
        <f t="shared" si="453"/>
        <v/>
      </c>
      <c r="AG355" s="59" t="str">
        <f t="shared" si="454"/>
        <v/>
      </c>
      <c r="AH355" s="73" t="str">
        <f t="shared" si="488"/>
        <v/>
      </c>
      <c r="AI355" s="61" t="str">
        <f t="shared" si="483"/>
        <v/>
      </c>
      <c r="AJ355" s="62" t="str">
        <f t="shared" si="489"/>
        <v/>
      </c>
      <c r="AK355" s="73" t="str">
        <f t="shared" si="484"/>
        <v/>
      </c>
      <c r="AL355" s="61" t="str">
        <f t="shared" si="485"/>
        <v/>
      </c>
      <c r="AM355" s="63" t="str">
        <f t="shared" si="490"/>
        <v/>
      </c>
      <c r="AN355" s="73" t="str">
        <f t="shared" si="491"/>
        <v/>
      </c>
      <c r="AO355" s="61">
        <f t="shared" si="486"/>
        <v>0</v>
      </c>
      <c r="AP355" s="62" t="str">
        <f t="shared" si="492"/>
        <v/>
      </c>
      <c r="AQ355" s="61" t="str">
        <f t="shared" si="493"/>
        <v/>
      </c>
      <c r="AR355" s="59" t="str">
        <f t="shared" si="494"/>
        <v/>
      </c>
      <c r="AS355" s="72" t="str">
        <f t="shared" si="455"/>
        <v/>
      </c>
      <c r="AT355" s="74" t="str">
        <f t="shared" si="456"/>
        <v/>
      </c>
      <c r="AU355" s="74" t="str">
        <f t="shared" si="457"/>
        <v/>
      </c>
      <c r="AV355" s="74" t="str">
        <f t="shared" si="458"/>
        <v/>
      </c>
    </row>
    <row r="356" spans="2:48" x14ac:dyDescent="0.25">
      <c r="B356" s="68">
        <f t="shared" ref="B356:D356" si="521">B355</f>
        <v>500000</v>
      </c>
      <c r="C356" s="68">
        <f t="shared" si="521"/>
        <v>40000</v>
      </c>
      <c r="D356" s="68">
        <f t="shared" si="521"/>
        <v>100000</v>
      </c>
      <c r="E356" s="68"/>
      <c r="F356" s="68">
        <f t="shared" si="438"/>
        <v>0</v>
      </c>
      <c r="G356" s="68">
        <f t="shared" si="439"/>
        <v>0</v>
      </c>
      <c r="H356" s="68" t="str">
        <f t="shared" si="440"/>
        <v/>
      </c>
      <c r="I356" s="68"/>
      <c r="J356" s="68">
        <f t="shared" si="441"/>
        <v>100000</v>
      </c>
      <c r="K356" s="69">
        <f t="shared" si="479"/>
        <v>20000</v>
      </c>
      <c r="L356" s="68">
        <f t="shared" si="442"/>
        <v>580000</v>
      </c>
      <c r="M356" s="68"/>
      <c r="N356" s="68">
        <f t="shared" si="480"/>
        <v>48000</v>
      </c>
      <c r="O356" s="68">
        <f t="shared" si="443"/>
        <v>0</v>
      </c>
      <c r="P356" s="69">
        <f t="shared" si="444"/>
        <v>0</v>
      </c>
      <c r="Q356" s="7">
        <f t="shared" si="445"/>
        <v>0</v>
      </c>
      <c r="R356" s="7">
        <f t="shared" si="481"/>
        <v>0</v>
      </c>
      <c r="S356" s="7">
        <f t="shared" si="482"/>
        <v>0.2</v>
      </c>
      <c r="T356" s="68"/>
      <c r="U356" s="68">
        <f t="shared" si="446"/>
        <v>0</v>
      </c>
      <c r="V356" s="68">
        <f t="shared" si="502"/>
        <v>0</v>
      </c>
      <c r="W356" s="68"/>
      <c r="X356" s="68">
        <f t="shared" si="447"/>
        <v>0</v>
      </c>
      <c r="Y356" s="69">
        <f t="shared" si="448"/>
        <v>0</v>
      </c>
      <c r="Z356" s="7">
        <f t="shared" si="449"/>
        <v>0</v>
      </c>
      <c r="AA356" s="7">
        <f t="shared" si="450"/>
        <v>0</v>
      </c>
      <c r="AB356" s="68"/>
      <c r="AC356" s="71" t="str">
        <f t="shared" si="451"/>
        <v/>
      </c>
      <c r="AD356" s="68" t="str">
        <f t="shared" si="452"/>
        <v/>
      </c>
      <c r="AE356" s="68"/>
      <c r="AF356" s="72" t="str">
        <f t="shared" si="453"/>
        <v/>
      </c>
      <c r="AG356" s="59" t="str">
        <f t="shared" si="454"/>
        <v/>
      </c>
      <c r="AH356" s="73" t="str">
        <f t="shared" si="488"/>
        <v/>
      </c>
      <c r="AI356" s="61" t="str">
        <f t="shared" si="483"/>
        <v/>
      </c>
      <c r="AJ356" s="62" t="str">
        <f t="shared" si="489"/>
        <v/>
      </c>
      <c r="AK356" s="73" t="str">
        <f t="shared" si="484"/>
        <v/>
      </c>
      <c r="AL356" s="61" t="str">
        <f t="shared" si="485"/>
        <v/>
      </c>
      <c r="AM356" s="63" t="str">
        <f t="shared" si="490"/>
        <v/>
      </c>
      <c r="AN356" s="73" t="str">
        <f t="shared" si="491"/>
        <v/>
      </c>
      <c r="AO356" s="61">
        <f t="shared" si="486"/>
        <v>0</v>
      </c>
      <c r="AP356" s="62" t="str">
        <f t="shared" si="492"/>
        <v/>
      </c>
      <c r="AQ356" s="61" t="str">
        <f t="shared" si="493"/>
        <v/>
      </c>
      <c r="AR356" s="59" t="str">
        <f t="shared" si="494"/>
        <v/>
      </c>
      <c r="AS356" s="72" t="str">
        <f t="shared" si="455"/>
        <v/>
      </c>
      <c r="AT356" s="74" t="str">
        <f t="shared" si="456"/>
        <v/>
      </c>
      <c r="AU356" s="74" t="str">
        <f t="shared" si="457"/>
        <v/>
      </c>
      <c r="AV356" s="74" t="str">
        <f t="shared" si="458"/>
        <v/>
      </c>
    </row>
    <row r="357" spans="2:48" x14ac:dyDescent="0.25">
      <c r="B357" s="68">
        <f t="shared" ref="B357:D357" si="522">B356</f>
        <v>500000</v>
      </c>
      <c r="C357" s="68">
        <f t="shared" si="522"/>
        <v>40000</v>
      </c>
      <c r="D357" s="68">
        <f t="shared" si="522"/>
        <v>100000</v>
      </c>
      <c r="E357" s="68"/>
      <c r="F357" s="68">
        <f t="shared" si="438"/>
        <v>0</v>
      </c>
      <c r="G357" s="68">
        <f t="shared" si="439"/>
        <v>0</v>
      </c>
      <c r="H357" s="68" t="str">
        <f t="shared" si="440"/>
        <v/>
      </c>
      <c r="I357" s="68"/>
      <c r="J357" s="68">
        <f t="shared" si="441"/>
        <v>100000</v>
      </c>
      <c r="K357" s="69">
        <f t="shared" si="479"/>
        <v>20000</v>
      </c>
      <c r="L357" s="68">
        <f t="shared" si="442"/>
        <v>580000</v>
      </c>
      <c r="M357" s="68"/>
      <c r="N357" s="68">
        <f t="shared" si="480"/>
        <v>48000</v>
      </c>
      <c r="O357" s="68">
        <f t="shared" si="443"/>
        <v>0</v>
      </c>
      <c r="P357" s="69">
        <f t="shared" si="444"/>
        <v>0</v>
      </c>
      <c r="Q357" s="7">
        <f t="shared" si="445"/>
        <v>0</v>
      </c>
      <c r="R357" s="7">
        <f t="shared" si="481"/>
        <v>0</v>
      </c>
      <c r="S357" s="7">
        <f t="shared" si="482"/>
        <v>0.2</v>
      </c>
      <c r="T357" s="68"/>
      <c r="U357" s="68">
        <f t="shared" si="446"/>
        <v>0</v>
      </c>
      <c r="V357" s="68">
        <f t="shared" si="502"/>
        <v>0</v>
      </c>
      <c r="W357" s="68"/>
      <c r="X357" s="68">
        <f t="shared" si="447"/>
        <v>0</v>
      </c>
      <c r="Y357" s="69">
        <f t="shared" si="448"/>
        <v>0</v>
      </c>
      <c r="Z357" s="7">
        <f t="shared" si="449"/>
        <v>0</v>
      </c>
      <c r="AA357" s="7">
        <f t="shared" si="450"/>
        <v>0</v>
      </c>
      <c r="AB357" s="68"/>
      <c r="AC357" s="71" t="str">
        <f t="shared" si="451"/>
        <v/>
      </c>
      <c r="AD357" s="68" t="str">
        <f t="shared" si="452"/>
        <v/>
      </c>
      <c r="AE357" s="68"/>
      <c r="AF357" s="72" t="str">
        <f t="shared" si="453"/>
        <v/>
      </c>
      <c r="AG357" s="59" t="str">
        <f t="shared" si="454"/>
        <v/>
      </c>
      <c r="AH357" s="73" t="str">
        <f t="shared" si="488"/>
        <v/>
      </c>
      <c r="AI357" s="61" t="str">
        <f t="shared" si="483"/>
        <v/>
      </c>
      <c r="AJ357" s="62" t="str">
        <f t="shared" si="489"/>
        <v/>
      </c>
      <c r="AK357" s="73" t="str">
        <f t="shared" si="484"/>
        <v/>
      </c>
      <c r="AL357" s="61" t="str">
        <f t="shared" si="485"/>
        <v/>
      </c>
      <c r="AM357" s="63" t="str">
        <f t="shared" si="490"/>
        <v/>
      </c>
      <c r="AN357" s="73" t="str">
        <f t="shared" si="491"/>
        <v/>
      </c>
      <c r="AO357" s="61">
        <f t="shared" si="486"/>
        <v>0</v>
      </c>
      <c r="AP357" s="62" t="str">
        <f t="shared" si="492"/>
        <v/>
      </c>
      <c r="AQ357" s="61" t="str">
        <f t="shared" si="493"/>
        <v/>
      </c>
      <c r="AR357" s="59" t="str">
        <f t="shared" si="494"/>
        <v/>
      </c>
      <c r="AS357" s="72" t="str">
        <f t="shared" si="455"/>
        <v/>
      </c>
      <c r="AT357" s="74" t="str">
        <f t="shared" si="456"/>
        <v/>
      </c>
      <c r="AU357" s="74" t="str">
        <f t="shared" si="457"/>
        <v/>
      </c>
      <c r="AV357" s="74" t="str">
        <f t="shared" si="458"/>
        <v/>
      </c>
    </row>
    <row r="358" spans="2:48" x14ac:dyDescent="0.25">
      <c r="B358" s="68">
        <f t="shared" ref="B358:D358" si="523">B357</f>
        <v>500000</v>
      </c>
      <c r="C358" s="68">
        <f t="shared" si="523"/>
        <v>40000</v>
      </c>
      <c r="D358" s="68">
        <f t="shared" si="523"/>
        <v>100000</v>
      </c>
      <c r="E358" s="68"/>
      <c r="F358" s="68">
        <f t="shared" si="438"/>
        <v>0</v>
      </c>
      <c r="G358" s="68">
        <f t="shared" si="439"/>
        <v>0</v>
      </c>
      <c r="H358" s="68" t="str">
        <f t="shared" si="440"/>
        <v/>
      </c>
      <c r="I358" s="68"/>
      <c r="J358" s="68">
        <f t="shared" si="441"/>
        <v>100000</v>
      </c>
      <c r="K358" s="69">
        <f t="shared" si="479"/>
        <v>20000</v>
      </c>
      <c r="L358" s="68">
        <f t="shared" si="442"/>
        <v>580000</v>
      </c>
      <c r="M358" s="68"/>
      <c r="N358" s="68">
        <f t="shared" si="480"/>
        <v>48000</v>
      </c>
      <c r="O358" s="68">
        <f t="shared" si="443"/>
        <v>0</v>
      </c>
      <c r="P358" s="69">
        <f t="shared" si="444"/>
        <v>0</v>
      </c>
      <c r="Q358" s="7">
        <f t="shared" si="445"/>
        <v>0</v>
      </c>
      <c r="R358" s="7">
        <f t="shared" si="481"/>
        <v>0</v>
      </c>
      <c r="S358" s="7">
        <f t="shared" si="482"/>
        <v>0.2</v>
      </c>
      <c r="T358" s="68"/>
      <c r="U358" s="68">
        <f t="shared" si="446"/>
        <v>0</v>
      </c>
      <c r="V358" s="68">
        <f t="shared" si="502"/>
        <v>0</v>
      </c>
      <c r="W358" s="68"/>
      <c r="X358" s="68">
        <f t="shared" si="447"/>
        <v>0</v>
      </c>
      <c r="Y358" s="69">
        <f t="shared" si="448"/>
        <v>0</v>
      </c>
      <c r="Z358" s="7">
        <f t="shared" si="449"/>
        <v>0</v>
      </c>
      <c r="AA358" s="7">
        <f t="shared" si="450"/>
        <v>0</v>
      </c>
      <c r="AB358" s="68"/>
      <c r="AC358" s="71" t="str">
        <f t="shared" si="451"/>
        <v/>
      </c>
      <c r="AD358" s="68" t="str">
        <f t="shared" si="452"/>
        <v/>
      </c>
      <c r="AE358" s="68"/>
      <c r="AF358" s="72" t="str">
        <f t="shared" si="453"/>
        <v/>
      </c>
      <c r="AG358" s="59" t="str">
        <f t="shared" si="454"/>
        <v/>
      </c>
      <c r="AH358" s="73" t="str">
        <f t="shared" si="488"/>
        <v/>
      </c>
      <c r="AI358" s="61" t="str">
        <f t="shared" si="483"/>
        <v/>
      </c>
      <c r="AJ358" s="62" t="str">
        <f t="shared" si="489"/>
        <v/>
      </c>
      <c r="AK358" s="73" t="str">
        <f t="shared" si="484"/>
        <v/>
      </c>
      <c r="AL358" s="61" t="str">
        <f t="shared" si="485"/>
        <v/>
      </c>
      <c r="AM358" s="63" t="str">
        <f t="shared" si="490"/>
        <v/>
      </c>
      <c r="AN358" s="73" t="str">
        <f t="shared" si="491"/>
        <v/>
      </c>
      <c r="AO358" s="61">
        <f t="shared" si="486"/>
        <v>0</v>
      </c>
      <c r="AP358" s="62" t="str">
        <f t="shared" si="492"/>
        <v/>
      </c>
      <c r="AQ358" s="61" t="str">
        <f t="shared" si="493"/>
        <v/>
      </c>
      <c r="AR358" s="59" t="str">
        <f t="shared" si="494"/>
        <v/>
      </c>
      <c r="AS358" s="72" t="str">
        <f t="shared" si="455"/>
        <v/>
      </c>
      <c r="AT358" s="74" t="str">
        <f t="shared" si="456"/>
        <v/>
      </c>
      <c r="AU358" s="74" t="str">
        <f t="shared" si="457"/>
        <v/>
      </c>
      <c r="AV358" s="74" t="str">
        <f t="shared" si="458"/>
        <v/>
      </c>
    </row>
    <row r="359" spans="2:48" x14ac:dyDescent="0.25">
      <c r="B359" s="68">
        <f t="shared" ref="B359:D359" si="524">B358</f>
        <v>500000</v>
      </c>
      <c r="C359" s="68">
        <f t="shared" si="524"/>
        <v>40000</v>
      </c>
      <c r="D359" s="68">
        <f t="shared" si="524"/>
        <v>100000</v>
      </c>
      <c r="E359" s="68"/>
      <c r="F359" s="68">
        <f t="shared" si="438"/>
        <v>0</v>
      </c>
      <c r="G359" s="68">
        <f t="shared" si="439"/>
        <v>0</v>
      </c>
      <c r="H359" s="68" t="str">
        <f t="shared" si="440"/>
        <v/>
      </c>
      <c r="I359" s="68"/>
      <c r="J359" s="68">
        <f t="shared" si="441"/>
        <v>100000</v>
      </c>
      <c r="K359" s="69">
        <f t="shared" si="479"/>
        <v>20000</v>
      </c>
      <c r="L359" s="68">
        <f t="shared" si="442"/>
        <v>580000</v>
      </c>
      <c r="M359" s="68"/>
      <c r="N359" s="68">
        <f t="shared" si="480"/>
        <v>48000</v>
      </c>
      <c r="O359" s="68">
        <f t="shared" si="443"/>
        <v>0</v>
      </c>
      <c r="P359" s="69">
        <f t="shared" si="444"/>
        <v>0</v>
      </c>
      <c r="Q359" s="7">
        <f t="shared" si="445"/>
        <v>0</v>
      </c>
      <c r="R359" s="7">
        <f t="shared" si="481"/>
        <v>0</v>
      </c>
      <c r="S359" s="7">
        <f t="shared" si="482"/>
        <v>0.2</v>
      </c>
      <c r="T359" s="68"/>
      <c r="U359" s="68">
        <f t="shared" si="446"/>
        <v>0</v>
      </c>
      <c r="V359" s="68">
        <f t="shared" si="502"/>
        <v>0</v>
      </c>
      <c r="W359" s="68"/>
      <c r="X359" s="68">
        <f t="shared" si="447"/>
        <v>0</v>
      </c>
      <c r="Y359" s="69">
        <f t="shared" si="448"/>
        <v>0</v>
      </c>
      <c r="Z359" s="7">
        <f t="shared" si="449"/>
        <v>0</v>
      </c>
      <c r="AA359" s="7">
        <f t="shared" si="450"/>
        <v>0</v>
      </c>
      <c r="AB359" s="68"/>
      <c r="AC359" s="71" t="str">
        <f t="shared" si="451"/>
        <v/>
      </c>
      <c r="AD359" s="68" t="str">
        <f t="shared" si="452"/>
        <v/>
      </c>
      <c r="AE359" s="68"/>
      <c r="AF359" s="72" t="str">
        <f t="shared" si="453"/>
        <v/>
      </c>
      <c r="AG359" s="59" t="str">
        <f t="shared" si="454"/>
        <v/>
      </c>
      <c r="AH359" s="73" t="str">
        <f t="shared" si="488"/>
        <v/>
      </c>
      <c r="AI359" s="61" t="str">
        <f t="shared" si="483"/>
        <v/>
      </c>
      <c r="AJ359" s="62" t="str">
        <f t="shared" si="489"/>
        <v/>
      </c>
      <c r="AK359" s="73" t="str">
        <f t="shared" si="484"/>
        <v/>
      </c>
      <c r="AL359" s="61" t="str">
        <f t="shared" si="485"/>
        <v/>
      </c>
      <c r="AM359" s="63" t="str">
        <f t="shared" si="490"/>
        <v/>
      </c>
      <c r="AN359" s="73" t="str">
        <f t="shared" si="491"/>
        <v/>
      </c>
      <c r="AO359" s="61">
        <f t="shared" si="486"/>
        <v>0</v>
      </c>
      <c r="AP359" s="62" t="str">
        <f t="shared" si="492"/>
        <v/>
      </c>
      <c r="AQ359" s="61" t="str">
        <f t="shared" si="493"/>
        <v/>
      </c>
      <c r="AR359" s="59" t="str">
        <f t="shared" si="494"/>
        <v/>
      </c>
      <c r="AS359" s="72" t="str">
        <f t="shared" si="455"/>
        <v/>
      </c>
      <c r="AT359" s="74" t="str">
        <f t="shared" si="456"/>
        <v/>
      </c>
      <c r="AU359" s="74" t="str">
        <f t="shared" si="457"/>
        <v/>
      </c>
      <c r="AV359" s="74" t="str">
        <f t="shared" si="458"/>
        <v/>
      </c>
    </row>
    <row r="360" spans="2:48" x14ac:dyDescent="0.25">
      <c r="B360" s="68">
        <f t="shared" ref="B360:D360" si="525">B359</f>
        <v>500000</v>
      </c>
      <c r="C360" s="68">
        <f t="shared" si="525"/>
        <v>40000</v>
      </c>
      <c r="D360" s="68">
        <f t="shared" si="525"/>
        <v>100000</v>
      </c>
      <c r="E360" s="68"/>
      <c r="F360" s="68">
        <f t="shared" si="438"/>
        <v>0</v>
      </c>
      <c r="G360" s="68">
        <f t="shared" si="439"/>
        <v>0</v>
      </c>
      <c r="H360" s="68" t="str">
        <f t="shared" si="440"/>
        <v/>
      </c>
      <c r="I360" s="68"/>
      <c r="J360" s="68">
        <f t="shared" si="441"/>
        <v>100000</v>
      </c>
      <c r="K360" s="69">
        <f t="shared" si="479"/>
        <v>20000</v>
      </c>
      <c r="L360" s="68">
        <f t="shared" si="442"/>
        <v>580000</v>
      </c>
      <c r="M360" s="68"/>
      <c r="N360" s="68">
        <f t="shared" si="480"/>
        <v>48000</v>
      </c>
      <c r="O360" s="68">
        <f t="shared" si="443"/>
        <v>0</v>
      </c>
      <c r="P360" s="69">
        <f t="shared" si="444"/>
        <v>0</v>
      </c>
      <c r="Q360" s="7">
        <f t="shared" si="445"/>
        <v>0</v>
      </c>
      <c r="R360" s="7">
        <f t="shared" si="481"/>
        <v>0</v>
      </c>
      <c r="S360" s="7">
        <f t="shared" si="482"/>
        <v>0.2</v>
      </c>
      <c r="T360" s="68"/>
      <c r="U360" s="68">
        <f t="shared" si="446"/>
        <v>0</v>
      </c>
      <c r="V360" s="68">
        <f t="shared" si="502"/>
        <v>0</v>
      </c>
      <c r="W360" s="68"/>
      <c r="X360" s="68">
        <f t="shared" si="447"/>
        <v>0</v>
      </c>
      <c r="Y360" s="69">
        <f t="shared" si="448"/>
        <v>0</v>
      </c>
      <c r="Z360" s="7">
        <f t="shared" si="449"/>
        <v>0</v>
      </c>
      <c r="AA360" s="7">
        <f t="shared" si="450"/>
        <v>0</v>
      </c>
      <c r="AB360" s="68"/>
      <c r="AC360" s="71" t="str">
        <f t="shared" si="451"/>
        <v/>
      </c>
      <c r="AD360" s="68" t="str">
        <f t="shared" si="452"/>
        <v/>
      </c>
      <c r="AE360" s="68"/>
      <c r="AF360" s="72" t="str">
        <f t="shared" si="453"/>
        <v/>
      </c>
      <c r="AG360" s="59" t="str">
        <f t="shared" si="454"/>
        <v/>
      </c>
      <c r="AH360" s="73" t="str">
        <f t="shared" si="488"/>
        <v/>
      </c>
      <c r="AI360" s="61" t="str">
        <f t="shared" si="483"/>
        <v/>
      </c>
      <c r="AJ360" s="62" t="str">
        <f t="shared" si="489"/>
        <v/>
      </c>
      <c r="AK360" s="73" t="str">
        <f t="shared" si="484"/>
        <v/>
      </c>
      <c r="AL360" s="61" t="str">
        <f t="shared" si="485"/>
        <v/>
      </c>
      <c r="AM360" s="63" t="str">
        <f t="shared" si="490"/>
        <v/>
      </c>
      <c r="AN360" s="73" t="str">
        <f t="shared" si="491"/>
        <v/>
      </c>
      <c r="AO360" s="61">
        <f t="shared" si="486"/>
        <v>0</v>
      </c>
      <c r="AP360" s="62" t="str">
        <f t="shared" si="492"/>
        <v/>
      </c>
      <c r="AQ360" s="61" t="str">
        <f t="shared" si="493"/>
        <v/>
      </c>
      <c r="AR360" s="59" t="str">
        <f t="shared" si="494"/>
        <v/>
      </c>
      <c r="AS360" s="72" t="str">
        <f t="shared" si="455"/>
        <v/>
      </c>
      <c r="AT360" s="74" t="str">
        <f t="shared" si="456"/>
        <v/>
      </c>
      <c r="AU360" s="74" t="str">
        <f t="shared" si="457"/>
        <v/>
      </c>
      <c r="AV360" s="74" t="str">
        <f t="shared" si="458"/>
        <v/>
      </c>
    </row>
    <row r="361" spans="2:48" x14ac:dyDescent="0.25">
      <c r="B361" s="68">
        <f t="shared" ref="B361:D361" si="526">B360</f>
        <v>500000</v>
      </c>
      <c r="C361" s="68">
        <f t="shared" si="526"/>
        <v>40000</v>
      </c>
      <c r="D361" s="68">
        <f t="shared" si="526"/>
        <v>100000</v>
      </c>
      <c r="E361" s="68"/>
      <c r="F361" s="68">
        <f t="shared" si="438"/>
        <v>0</v>
      </c>
      <c r="G361" s="68">
        <f t="shared" si="439"/>
        <v>0</v>
      </c>
      <c r="H361" s="68" t="str">
        <f t="shared" si="440"/>
        <v/>
      </c>
      <c r="I361" s="68"/>
      <c r="J361" s="68">
        <f t="shared" si="441"/>
        <v>100000</v>
      </c>
      <c r="K361" s="69">
        <f t="shared" si="479"/>
        <v>20000</v>
      </c>
      <c r="L361" s="68">
        <f t="shared" si="442"/>
        <v>580000</v>
      </c>
      <c r="M361" s="68"/>
      <c r="N361" s="68">
        <f t="shared" si="480"/>
        <v>48000</v>
      </c>
      <c r="O361" s="68">
        <f t="shared" si="443"/>
        <v>0</v>
      </c>
      <c r="P361" s="69">
        <f t="shared" si="444"/>
        <v>0</v>
      </c>
      <c r="Q361" s="7">
        <f t="shared" si="445"/>
        <v>0</v>
      </c>
      <c r="R361" s="7">
        <f t="shared" si="481"/>
        <v>0</v>
      </c>
      <c r="S361" s="7">
        <f t="shared" si="482"/>
        <v>0.2</v>
      </c>
      <c r="T361" s="68"/>
      <c r="U361" s="68">
        <f t="shared" si="446"/>
        <v>0</v>
      </c>
      <c r="V361" s="68">
        <f t="shared" si="502"/>
        <v>0</v>
      </c>
      <c r="W361" s="68"/>
      <c r="X361" s="68">
        <f t="shared" si="447"/>
        <v>0</v>
      </c>
      <c r="Y361" s="69">
        <f t="shared" si="448"/>
        <v>0</v>
      </c>
      <c r="Z361" s="7">
        <f t="shared" si="449"/>
        <v>0</v>
      </c>
      <c r="AA361" s="7">
        <f t="shared" si="450"/>
        <v>0</v>
      </c>
      <c r="AB361" s="68"/>
      <c r="AC361" s="71" t="str">
        <f t="shared" si="451"/>
        <v/>
      </c>
      <c r="AD361" s="68" t="str">
        <f t="shared" si="452"/>
        <v/>
      </c>
      <c r="AE361" s="68"/>
      <c r="AF361" s="72" t="str">
        <f t="shared" si="453"/>
        <v/>
      </c>
      <c r="AG361" s="59" t="str">
        <f t="shared" si="454"/>
        <v/>
      </c>
      <c r="AH361" s="73" t="str">
        <f t="shared" si="488"/>
        <v/>
      </c>
      <c r="AI361" s="61" t="str">
        <f t="shared" si="483"/>
        <v/>
      </c>
      <c r="AJ361" s="62" t="str">
        <f t="shared" si="489"/>
        <v/>
      </c>
      <c r="AK361" s="73" t="str">
        <f t="shared" si="484"/>
        <v/>
      </c>
      <c r="AL361" s="61" t="str">
        <f t="shared" si="485"/>
        <v/>
      </c>
      <c r="AM361" s="63" t="str">
        <f t="shared" si="490"/>
        <v/>
      </c>
      <c r="AN361" s="73" t="str">
        <f t="shared" si="491"/>
        <v/>
      </c>
      <c r="AO361" s="61">
        <f t="shared" si="486"/>
        <v>0</v>
      </c>
      <c r="AP361" s="62" t="str">
        <f t="shared" si="492"/>
        <v/>
      </c>
      <c r="AQ361" s="61" t="str">
        <f t="shared" si="493"/>
        <v/>
      </c>
      <c r="AR361" s="59" t="str">
        <f t="shared" si="494"/>
        <v/>
      </c>
      <c r="AS361" s="72" t="str">
        <f t="shared" si="455"/>
        <v/>
      </c>
      <c r="AT361" s="74" t="str">
        <f t="shared" si="456"/>
        <v/>
      </c>
      <c r="AU361" s="74" t="str">
        <f t="shared" si="457"/>
        <v/>
      </c>
      <c r="AV361" s="74" t="str">
        <f t="shared" si="458"/>
        <v/>
      </c>
    </row>
    <row r="362" spans="2:48" x14ac:dyDescent="0.25">
      <c r="B362" s="68">
        <f t="shared" ref="B362:D362" si="527">B361</f>
        <v>500000</v>
      </c>
      <c r="C362" s="68">
        <f t="shared" si="527"/>
        <v>40000</v>
      </c>
      <c r="D362" s="68">
        <f t="shared" si="527"/>
        <v>100000</v>
      </c>
      <c r="E362" s="68"/>
      <c r="F362" s="68">
        <f t="shared" si="438"/>
        <v>0</v>
      </c>
      <c r="G362" s="68">
        <f t="shared" si="439"/>
        <v>0</v>
      </c>
      <c r="H362" s="68" t="str">
        <f t="shared" si="440"/>
        <v/>
      </c>
      <c r="I362" s="68"/>
      <c r="J362" s="68">
        <f t="shared" si="441"/>
        <v>100000</v>
      </c>
      <c r="K362" s="69">
        <f t="shared" si="479"/>
        <v>20000</v>
      </c>
      <c r="L362" s="68">
        <f t="shared" si="442"/>
        <v>580000</v>
      </c>
      <c r="M362" s="68"/>
      <c r="N362" s="68">
        <f t="shared" si="480"/>
        <v>48000</v>
      </c>
      <c r="O362" s="68">
        <f t="shared" si="443"/>
        <v>0</v>
      </c>
      <c r="P362" s="69">
        <f t="shared" si="444"/>
        <v>0</v>
      </c>
      <c r="Q362" s="7">
        <f t="shared" si="445"/>
        <v>0</v>
      </c>
      <c r="R362" s="7">
        <f t="shared" si="481"/>
        <v>0</v>
      </c>
      <c r="S362" s="7">
        <f t="shared" si="482"/>
        <v>0.2</v>
      </c>
      <c r="T362" s="68"/>
      <c r="U362" s="68">
        <f t="shared" si="446"/>
        <v>0</v>
      </c>
      <c r="V362" s="68">
        <f t="shared" si="502"/>
        <v>0</v>
      </c>
      <c r="W362" s="68"/>
      <c r="X362" s="68">
        <f t="shared" si="447"/>
        <v>0</v>
      </c>
      <c r="Y362" s="69">
        <f t="shared" si="448"/>
        <v>0</v>
      </c>
      <c r="Z362" s="7">
        <f t="shared" si="449"/>
        <v>0</v>
      </c>
      <c r="AA362" s="7">
        <f t="shared" si="450"/>
        <v>0</v>
      </c>
      <c r="AB362" s="68"/>
      <c r="AC362" s="71" t="str">
        <f t="shared" si="451"/>
        <v/>
      </c>
      <c r="AD362" s="68" t="str">
        <f t="shared" si="452"/>
        <v/>
      </c>
      <c r="AE362" s="68"/>
      <c r="AF362" s="72" t="str">
        <f t="shared" si="453"/>
        <v/>
      </c>
      <c r="AG362" s="59" t="str">
        <f t="shared" si="454"/>
        <v/>
      </c>
      <c r="AH362" s="73" t="str">
        <f t="shared" si="488"/>
        <v/>
      </c>
      <c r="AI362" s="61" t="str">
        <f t="shared" si="483"/>
        <v/>
      </c>
      <c r="AJ362" s="62" t="str">
        <f t="shared" si="489"/>
        <v/>
      </c>
      <c r="AK362" s="73" t="str">
        <f t="shared" si="484"/>
        <v/>
      </c>
      <c r="AL362" s="61" t="str">
        <f t="shared" si="485"/>
        <v/>
      </c>
      <c r="AM362" s="63" t="str">
        <f t="shared" si="490"/>
        <v/>
      </c>
      <c r="AN362" s="73" t="str">
        <f t="shared" si="491"/>
        <v/>
      </c>
      <c r="AO362" s="61">
        <f t="shared" si="486"/>
        <v>0</v>
      </c>
      <c r="AP362" s="62" t="str">
        <f t="shared" si="492"/>
        <v/>
      </c>
      <c r="AQ362" s="61" t="str">
        <f t="shared" si="493"/>
        <v/>
      </c>
      <c r="AR362" s="59" t="str">
        <f t="shared" si="494"/>
        <v/>
      </c>
      <c r="AS362" s="72" t="str">
        <f t="shared" si="455"/>
        <v/>
      </c>
      <c r="AT362" s="74" t="str">
        <f t="shared" si="456"/>
        <v/>
      </c>
      <c r="AU362" s="74" t="str">
        <f t="shared" si="457"/>
        <v/>
      </c>
      <c r="AV362" s="74" t="str">
        <f t="shared" si="458"/>
        <v/>
      </c>
    </row>
    <row r="363" spans="2:48" x14ac:dyDescent="0.25">
      <c r="B363" s="68">
        <f t="shared" ref="B363:D363" si="528">B362</f>
        <v>500000</v>
      </c>
      <c r="C363" s="68">
        <f t="shared" si="528"/>
        <v>40000</v>
      </c>
      <c r="D363" s="68">
        <f t="shared" si="528"/>
        <v>100000</v>
      </c>
      <c r="E363" s="68"/>
      <c r="F363" s="68">
        <f t="shared" si="438"/>
        <v>0</v>
      </c>
      <c r="G363" s="68">
        <f t="shared" si="439"/>
        <v>0</v>
      </c>
      <c r="H363" s="68" t="str">
        <f t="shared" si="440"/>
        <v/>
      </c>
      <c r="I363" s="68"/>
      <c r="J363" s="68">
        <f t="shared" si="441"/>
        <v>100000</v>
      </c>
      <c r="K363" s="69">
        <f t="shared" si="479"/>
        <v>20000</v>
      </c>
      <c r="L363" s="68">
        <f t="shared" si="442"/>
        <v>580000</v>
      </c>
      <c r="M363" s="68"/>
      <c r="N363" s="68">
        <f t="shared" si="480"/>
        <v>48000</v>
      </c>
      <c r="O363" s="68">
        <f t="shared" si="443"/>
        <v>0</v>
      </c>
      <c r="P363" s="69">
        <f t="shared" si="444"/>
        <v>0</v>
      </c>
      <c r="Q363" s="7">
        <f t="shared" si="445"/>
        <v>0</v>
      </c>
      <c r="R363" s="7">
        <f t="shared" si="481"/>
        <v>0</v>
      </c>
      <c r="S363" s="7">
        <f t="shared" si="482"/>
        <v>0.2</v>
      </c>
      <c r="T363" s="68"/>
      <c r="U363" s="68">
        <f t="shared" si="446"/>
        <v>0</v>
      </c>
      <c r="V363" s="68">
        <f t="shared" si="502"/>
        <v>0</v>
      </c>
      <c r="W363" s="68"/>
      <c r="X363" s="68">
        <f t="shared" si="447"/>
        <v>0</v>
      </c>
      <c r="Y363" s="69">
        <f t="shared" si="448"/>
        <v>0</v>
      </c>
      <c r="Z363" s="7">
        <f t="shared" si="449"/>
        <v>0</v>
      </c>
      <c r="AA363" s="7">
        <f t="shared" si="450"/>
        <v>0</v>
      </c>
      <c r="AB363" s="68"/>
      <c r="AC363" s="71" t="str">
        <f t="shared" si="451"/>
        <v/>
      </c>
      <c r="AD363" s="68" t="str">
        <f t="shared" si="452"/>
        <v/>
      </c>
      <c r="AE363" s="68"/>
      <c r="AF363" s="72" t="str">
        <f t="shared" si="453"/>
        <v/>
      </c>
      <c r="AG363" s="59" t="str">
        <f t="shared" si="454"/>
        <v/>
      </c>
      <c r="AH363" s="73" t="str">
        <f t="shared" si="488"/>
        <v/>
      </c>
      <c r="AI363" s="61" t="str">
        <f t="shared" si="483"/>
        <v/>
      </c>
      <c r="AJ363" s="62" t="str">
        <f t="shared" si="489"/>
        <v/>
      </c>
      <c r="AK363" s="73" t="str">
        <f t="shared" si="484"/>
        <v/>
      </c>
      <c r="AL363" s="61" t="str">
        <f t="shared" si="485"/>
        <v/>
      </c>
      <c r="AM363" s="63" t="str">
        <f t="shared" si="490"/>
        <v/>
      </c>
      <c r="AN363" s="73" t="str">
        <f t="shared" si="491"/>
        <v/>
      </c>
      <c r="AO363" s="61">
        <f t="shared" si="486"/>
        <v>0</v>
      </c>
      <c r="AP363" s="62" t="str">
        <f t="shared" si="492"/>
        <v/>
      </c>
      <c r="AQ363" s="61" t="str">
        <f t="shared" si="493"/>
        <v/>
      </c>
      <c r="AR363" s="59" t="str">
        <f t="shared" si="494"/>
        <v/>
      </c>
      <c r="AS363" s="72" t="str">
        <f t="shared" si="455"/>
        <v/>
      </c>
      <c r="AT363" s="74" t="str">
        <f t="shared" si="456"/>
        <v/>
      </c>
      <c r="AU363" s="74" t="str">
        <f t="shared" si="457"/>
        <v/>
      </c>
      <c r="AV363" s="74" t="str">
        <f t="shared" si="458"/>
        <v/>
      </c>
    </row>
    <row r="364" spans="2:48" x14ac:dyDescent="0.25">
      <c r="B364" s="68">
        <f t="shared" ref="B364:D364" si="529">B363</f>
        <v>500000</v>
      </c>
      <c r="C364" s="68">
        <f t="shared" si="529"/>
        <v>40000</v>
      </c>
      <c r="D364" s="68">
        <f t="shared" si="529"/>
        <v>100000</v>
      </c>
      <c r="E364" s="68"/>
      <c r="F364" s="68">
        <f t="shared" si="438"/>
        <v>0</v>
      </c>
      <c r="G364" s="68">
        <f t="shared" si="439"/>
        <v>0</v>
      </c>
      <c r="H364" s="68" t="str">
        <f t="shared" si="440"/>
        <v/>
      </c>
      <c r="I364" s="68"/>
      <c r="J364" s="68">
        <f t="shared" si="441"/>
        <v>100000</v>
      </c>
      <c r="K364" s="69">
        <f t="shared" si="479"/>
        <v>20000</v>
      </c>
      <c r="L364" s="68">
        <f t="shared" si="442"/>
        <v>580000</v>
      </c>
      <c r="M364" s="68"/>
      <c r="N364" s="68">
        <f t="shared" si="480"/>
        <v>48000</v>
      </c>
      <c r="O364" s="68">
        <f t="shared" si="443"/>
        <v>0</v>
      </c>
      <c r="P364" s="69">
        <f t="shared" si="444"/>
        <v>0</v>
      </c>
      <c r="Q364" s="7">
        <f t="shared" si="445"/>
        <v>0</v>
      </c>
      <c r="R364" s="7">
        <f t="shared" si="481"/>
        <v>0</v>
      </c>
      <c r="S364" s="7">
        <f t="shared" si="482"/>
        <v>0.2</v>
      </c>
      <c r="T364" s="68"/>
      <c r="U364" s="68">
        <f t="shared" si="446"/>
        <v>0</v>
      </c>
      <c r="V364" s="68">
        <f t="shared" si="502"/>
        <v>0</v>
      </c>
      <c r="W364" s="68"/>
      <c r="X364" s="68">
        <f t="shared" si="447"/>
        <v>0</v>
      </c>
      <c r="Y364" s="69">
        <f t="shared" si="448"/>
        <v>0</v>
      </c>
      <c r="Z364" s="7">
        <f t="shared" si="449"/>
        <v>0</v>
      </c>
      <c r="AA364" s="7">
        <f t="shared" si="450"/>
        <v>0</v>
      </c>
      <c r="AB364" s="68"/>
      <c r="AC364" s="71" t="str">
        <f t="shared" si="451"/>
        <v/>
      </c>
      <c r="AD364" s="68" t="str">
        <f t="shared" si="452"/>
        <v/>
      </c>
      <c r="AE364" s="68"/>
      <c r="AF364" s="72" t="str">
        <f t="shared" si="453"/>
        <v/>
      </c>
      <c r="AG364" s="59" t="str">
        <f t="shared" si="454"/>
        <v/>
      </c>
      <c r="AH364" s="73" t="str">
        <f t="shared" si="488"/>
        <v/>
      </c>
      <c r="AI364" s="61" t="str">
        <f t="shared" si="483"/>
        <v/>
      </c>
      <c r="AJ364" s="62" t="str">
        <f t="shared" si="489"/>
        <v/>
      </c>
      <c r="AK364" s="73" t="str">
        <f t="shared" si="484"/>
        <v/>
      </c>
      <c r="AL364" s="61" t="str">
        <f t="shared" si="485"/>
        <v/>
      </c>
      <c r="AM364" s="63" t="str">
        <f t="shared" si="490"/>
        <v/>
      </c>
      <c r="AN364" s="73" t="str">
        <f t="shared" si="491"/>
        <v/>
      </c>
      <c r="AO364" s="61">
        <f t="shared" si="486"/>
        <v>0</v>
      </c>
      <c r="AP364" s="62" t="str">
        <f t="shared" si="492"/>
        <v/>
      </c>
      <c r="AQ364" s="61" t="str">
        <f t="shared" si="493"/>
        <v/>
      </c>
      <c r="AR364" s="59" t="str">
        <f t="shared" si="494"/>
        <v/>
      </c>
      <c r="AS364" s="72" t="str">
        <f t="shared" si="455"/>
        <v/>
      </c>
      <c r="AT364" s="74" t="str">
        <f t="shared" si="456"/>
        <v/>
      </c>
      <c r="AU364" s="74" t="str">
        <f t="shared" si="457"/>
        <v/>
      </c>
      <c r="AV364" s="74" t="str">
        <f t="shared" si="458"/>
        <v/>
      </c>
    </row>
    <row r="365" spans="2:48" x14ac:dyDescent="0.25">
      <c r="B365" s="68">
        <f t="shared" ref="B365:D365" si="530">B364</f>
        <v>500000</v>
      </c>
      <c r="C365" s="68">
        <f t="shared" si="530"/>
        <v>40000</v>
      </c>
      <c r="D365" s="68">
        <f t="shared" si="530"/>
        <v>100000</v>
      </c>
      <c r="E365" s="68"/>
      <c r="F365" s="68">
        <f t="shared" si="438"/>
        <v>0</v>
      </c>
      <c r="G365" s="68">
        <f t="shared" si="439"/>
        <v>0</v>
      </c>
      <c r="H365" s="68" t="str">
        <f t="shared" si="440"/>
        <v/>
      </c>
      <c r="I365" s="68"/>
      <c r="J365" s="68">
        <f t="shared" si="441"/>
        <v>100000</v>
      </c>
      <c r="K365" s="69">
        <f t="shared" si="479"/>
        <v>20000</v>
      </c>
      <c r="L365" s="68">
        <f t="shared" si="442"/>
        <v>580000</v>
      </c>
      <c r="M365" s="68"/>
      <c r="N365" s="68">
        <f t="shared" si="480"/>
        <v>48000</v>
      </c>
      <c r="O365" s="68">
        <f t="shared" si="443"/>
        <v>0</v>
      </c>
      <c r="P365" s="69">
        <f t="shared" si="444"/>
        <v>0</v>
      </c>
      <c r="Q365" s="7">
        <f t="shared" si="445"/>
        <v>0</v>
      </c>
      <c r="R365" s="7">
        <f t="shared" si="481"/>
        <v>0</v>
      </c>
      <c r="S365" s="7">
        <f t="shared" si="482"/>
        <v>0.2</v>
      </c>
      <c r="T365" s="68"/>
      <c r="U365" s="68">
        <f t="shared" si="446"/>
        <v>0</v>
      </c>
      <c r="V365" s="68">
        <f t="shared" si="502"/>
        <v>0</v>
      </c>
      <c r="W365" s="68"/>
      <c r="X365" s="68">
        <f t="shared" si="447"/>
        <v>0</v>
      </c>
      <c r="Y365" s="69">
        <f t="shared" si="448"/>
        <v>0</v>
      </c>
      <c r="Z365" s="7">
        <f t="shared" si="449"/>
        <v>0</v>
      </c>
      <c r="AA365" s="7">
        <f t="shared" si="450"/>
        <v>0</v>
      </c>
      <c r="AB365" s="68"/>
      <c r="AC365" s="71" t="str">
        <f t="shared" si="451"/>
        <v/>
      </c>
      <c r="AD365" s="68" t="str">
        <f t="shared" si="452"/>
        <v/>
      </c>
      <c r="AE365" s="68"/>
      <c r="AF365" s="72" t="str">
        <f t="shared" si="453"/>
        <v/>
      </c>
      <c r="AG365" s="59" t="str">
        <f t="shared" si="454"/>
        <v/>
      </c>
      <c r="AH365" s="73" t="str">
        <f t="shared" si="488"/>
        <v/>
      </c>
      <c r="AI365" s="61" t="str">
        <f t="shared" si="483"/>
        <v/>
      </c>
      <c r="AJ365" s="62" t="str">
        <f t="shared" si="489"/>
        <v/>
      </c>
      <c r="AK365" s="73" t="str">
        <f t="shared" si="484"/>
        <v/>
      </c>
      <c r="AL365" s="61" t="str">
        <f t="shared" si="485"/>
        <v/>
      </c>
      <c r="AM365" s="63" t="str">
        <f t="shared" si="490"/>
        <v/>
      </c>
      <c r="AN365" s="73" t="str">
        <f t="shared" si="491"/>
        <v/>
      </c>
      <c r="AO365" s="61">
        <f t="shared" si="486"/>
        <v>0</v>
      </c>
      <c r="AP365" s="62" t="str">
        <f t="shared" si="492"/>
        <v/>
      </c>
      <c r="AQ365" s="61" t="str">
        <f t="shared" si="493"/>
        <v/>
      </c>
      <c r="AR365" s="59" t="str">
        <f t="shared" si="494"/>
        <v/>
      </c>
      <c r="AS365" s="72" t="str">
        <f t="shared" si="455"/>
        <v/>
      </c>
      <c r="AT365" s="74" t="str">
        <f t="shared" si="456"/>
        <v/>
      </c>
      <c r="AU365" s="74" t="str">
        <f t="shared" si="457"/>
        <v/>
      </c>
      <c r="AV365" s="74" t="str">
        <f t="shared" si="458"/>
        <v/>
      </c>
    </row>
    <row r="366" spans="2:48" x14ac:dyDescent="0.25">
      <c r="B366" s="68">
        <f t="shared" ref="B366:D366" si="531">B365</f>
        <v>500000</v>
      </c>
      <c r="C366" s="68">
        <f t="shared" si="531"/>
        <v>40000</v>
      </c>
      <c r="D366" s="68">
        <f t="shared" si="531"/>
        <v>100000</v>
      </c>
      <c r="E366" s="68"/>
      <c r="F366" s="68">
        <f t="shared" si="438"/>
        <v>0</v>
      </c>
      <c r="G366" s="68">
        <f t="shared" si="439"/>
        <v>0</v>
      </c>
      <c r="H366" s="68" t="str">
        <f t="shared" si="440"/>
        <v/>
      </c>
      <c r="I366" s="68"/>
      <c r="J366" s="68">
        <f t="shared" si="441"/>
        <v>100000</v>
      </c>
      <c r="K366" s="69">
        <f t="shared" si="479"/>
        <v>20000</v>
      </c>
      <c r="L366" s="68">
        <f t="shared" si="442"/>
        <v>580000</v>
      </c>
      <c r="M366" s="68"/>
      <c r="N366" s="68">
        <f t="shared" si="480"/>
        <v>48000</v>
      </c>
      <c r="O366" s="68">
        <f t="shared" si="443"/>
        <v>0</v>
      </c>
      <c r="P366" s="69">
        <f t="shared" si="444"/>
        <v>0</v>
      </c>
      <c r="Q366" s="7">
        <f t="shared" si="445"/>
        <v>0</v>
      </c>
      <c r="R366" s="7">
        <f t="shared" si="481"/>
        <v>0</v>
      </c>
      <c r="S366" s="7">
        <f t="shared" si="482"/>
        <v>0.2</v>
      </c>
      <c r="T366" s="68"/>
      <c r="U366" s="68">
        <f t="shared" si="446"/>
        <v>0</v>
      </c>
      <c r="V366" s="68">
        <f t="shared" si="502"/>
        <v>0</v>
      </c>
      <c r="W366" s="68"/>
      <c r="X366" s="68">
        <f t="shared" si="447"/>
        <v>0</v>
      </c>
      <c r="Y366" s="69">
        <f t="shared" si="448"/>
        <v>0</v>
      </c>
      <c r="Z366" s="7">
        <f t="shared" si="449"/>
        <v>0</v>
      </c>
      <c r="AA366" s="7">
        <f t="shared" si="450"/>
        <v>0</v>
      </c>
      <c r="AB366" s="68"/>
      <c r="AC366" s="71" t="str">
        <f t="shared" si="451"/>
        <v/>
      </c>
      <c r="AD366" s="68" t="str">
        <f t="shared" si="452"/>
        <v/>
      </c>
      <c r="AE366" s="68"/>
      <c r="AF366" s="72" t="str">
        <f t="shared" si="453"/>
        <v/>
      </c>
      <c r="AG366" s="59" t="str">
        <f t="shared" si="454"/>
        <v/>
      </c>
      <c r="AH366" s="73" t="str">
        <f t="shared" si="488"/>
        <v/>
      </c>
      <c r="AI366" s="61" t="str">
        <f t="shared" si="483"/>
        <v/>
      </c>
      <c r="AJ366" s="62" t="str">
        <f t="shared" si="489"/>
        <v/>
      </c>
      <c r="AK366" s="73" t="str">
        <f t="shared" si="484"/>
        <v/>
      </c>
      <c r="AL366" s="61" t="str">
        <f t="shared" si="485"/>
        <v/>
      </c>
      <c r="AM366" s="63" t="str">
        <f t="shared" si="490"/>
        <v/>
      </c>
      <c r="AN366" s="73" t="str">
        <f t="shared" si="491"/>
        <v/>
      </c>
      <c r="AO366" s="61">
        <f t="shared" si="486"/>
        <v>0</v>
      </c>
      <c r="AP366" s="62" t="str">
        <f t="shared" si="492"/>
        <v/>
      </c>
      <c r="AQ366" s="61" t="str">
        <f t="shared" si="493"/>
        <v/>
      </c>
      <c r="AR366" s="59" t="str">
        <f t="shared" si="494"/>
        <v/>
      </c>
      <c r="AS366" s="72" t="str">
        <f t="shared" si="455"/>
        <v/>
      </c>
      <c r="AT366" s="74" t="str">
        <f t="shared" si="456"/>
        <v/>
      </c>
      <c r="AU366" s="74" t="str">
        <f t="shared" si="457"/>
        <v/>
      </c>
      <c r="AV366" s="74" t="str">
        <f t="shared" si="458"/>
        <v/>
      </c>
    </row>
    <row r="367" spans="2:48" x14ac:dyDescent="0.25">
      <c r="B367" s="68">
        <f t="shared" ref="B367:D367" si="532">B366</f>
        <v>500000</v>
      </c>
      <c r="C367" s="68">
        <f t="shared" si="532"/>
        <v>40000</v>
      </c>
      <c r="D367" s="68">
        <f t="shared" si="532"/>
        <v>100000</v>
      </c>
      <c r="E367" s="68"/>
      <c r="F367" s="68">
        <f t="shared" si="438"/>
        <v>0</v>
      </c>
      <c r="G367" s="68">
        <f t="shared" si="439"/>
        <v>0</v>
      </c>
      <c r="H367" s="68" t="str">
        <f t="shared" si="440"/>
        <v/>
      </c>
      <c r="I367" s="68"/>
      <c r="J367" s="68">
        <f t="shared" si="441"/>
        <v>100000</v>
      </c>
      <c r="K367" s="69">
        <f t="shared" si="479"/>
        <v>20000</v>
      </c>
      <c r="L367" s="68">
        <f t="shared" si="442"/>
        <v>580000</v>
      </c>
      <c r="M367" s="68"/>
      <c r="N367" s="68">
        <f t="shared" si="480"/>
        <v>48000</v>
      </c>
      <c r="O367" s="68">
        <f t="shared" si="443"/>
        <v>0</v>
      </c>
      <c r="P367" s="69">
        <f t="shared" si="444"/>
        <v>0</v>
      </c>
      <c r="Q367" s="7">
        <f t="shared" si="445"/>
        <v>0</v>
      </c>
      <c r="R367" s="7">
        <f t="shared" si="481"/>
        <v>0</v>
      </c>
      <c r="S367" s="7">
        <f t="shared" si="482"/>
        <v>0.2</v>
      </c>
      <c r="T367" s="68"/>
      <c r="U367" s="68">
        <f t="shared" si="446"/>
        <v>0</v>
      </c>
      <c r="V367" s="68">
        <f t="shared" si="502"/>
        <v>0</v>
      </c>
      <c r="W367" s="68"/>
      <c r="X367" s="68">
        <f t="shared" si="447"/>
        <v>0</v>
      </c>
      <c r="Y367" s="69">
        <f t="shared" si="448"/>
        <v>0</v>
      </c>
      <c r="Z367" s="7">
        <f t="shared" si="449"/>
        <v>0</v>
      </c>
      <c r="AA367" s="7">
        <f t="shared" si="450"/>
        <v>0</v>
      </c>
      <c r="AB367" s="68"/>
      <c r="AC367" s="71" t="str">
        <f t="shared" si="451"/>
        <v/>
      </c>
      <c r="AD367" s="68" t="str">
        <f t="shared" si="452"/>
        <v/>
      </c>
      <c r="AE367" s="68"/>
      <c r="AF367" s="72" t="str">
        <f t="shared" si="453"/>
        <v/>
      </c>
      <c r="AG367" s="59" t="str">
        <f t="shared" si="454"/>
        <v/>
      </c>
      <c r="AH367" s="73" t="str">
        <f t="shared" si="488"/>
        <v/>
      </c>
      <c r="AI367" s="61" t="str">
        <f t="shared" si="483"/>
        <v/>
      </c>
      <c r="AJ367" s="62" t="str">
        <f t="shared" si="489"/>
        <v/>
      </c>
      <c r="AK367" s="73" t="str">
        <f t="shared" si="484"/>
        <v/>
      </c>
      <c r="AL367" s="61" t="str">
        <f t="shared" si="485"/>
        <v/>
      </c>
      <c r="AM367" s="63" t="str">
        <f t="shared" si="490"/>
        <v/>
      </c>
      <c r="AN367" s="73" t="str">
        <f t="shared" si="491"/>
        <v/>
      </c>
      <c r="AO367" s="61">
        <f t="shared" si="486"/>
        <v>0</v>
      </c>
      <c r="AP367" s="62" t="str">
        <f t="shared" si="492"/>
        <v/>
      </c>
      <c r="AQ367" s="61" t="str">
        <f t="shared" si="493"/>
        <v/>
      </c>
      <c r="AR367" s="59" t="str">
        <f t="shared" si="494"/>
        <v/>
      </c>
      <c r="AS367" s="72" t="str">
        <f t="shared" si="455"/>
        <v/>
      </c>
      <c r="AT367" s="74" t="str">
        <f t="shared" si="456"/>
        <v/>
      </c>
      <c r="AU367" s="74" t="str">
        <f t="shared" si="457"/>
        <v/>
      </c>
      <c r="AV367" s="74" t="str">
        <f t="shared" si="458"/>
        <v/>
      </c>
    </row>
    <row r="368" spans="2:48" x14ac:dyDescent="0.25">
      <c r="B368" s="68">
        <f t="shared" ref="B368:D368" si="533">B367</f>
        <v>500000</v>
      </c>
      <c r="C368" s="68">
        <f t="shared" si="533"/>
        <v>40000</v>
      </c>
      <c r="D368" s="68">
        <f t="shared" si="533"/>
        <v>100000</v>
      </c>
      <c r="E368" s="68"/>
      <c r="F368" s="68">
        <f t="shared" si="438"/>
        <v>0</v>
      </c>
      <c r="G368" s="68">
        <f t="shared" si="439"/>
        <v>0</v>
      </c>
      <c r="H368" s="68" t="str">
        <f t="shared" si="440"/>
        <v/>
      </c>
      <c r="I368" s="68"/>
      <c r="J368" s="68">
        <f t="shared" si="441"/>
        <v>100000</v>
      </c>
      <c r="K368" s="69">
        <f t="shared" si="479"/>
        <v>20000</v>
      </c>
      <c r="L368" s="68">
        <f t="shared" si="442"/>
        <v>580000</v>
      </c>
      <c r="M368" s="68"/>
      <c r="N368" s="68">
        <f t="shared" si="480"/>
        <v>48000</v>
      </c>
      <c r="O368" s="68">
        <f t="shared" si="443"/>
        <v>0</v>
      </c>
      <c r="P368" s="69">
        <f t="shared" si="444"/>
        <v>0</v>
      </c>
      <c r="Q368" s="7">
        <f t="shared" si="445"/>
        <v>0</v>
      </c>
      <c r="R368" s="7">
        <f t="shared" si="481"/>
        <v>0</v>
      </c>
      <c r="S368" s="7">
        <f t="shared" si="482"/>
        <v>0.2</v>
      </c>
      <c r="T368" s="68"/>
      <c r="U368" s="68">
        <f t="shared" si="446"/>
        <v>0</v>
      </c>
      <c r="V368" s="68">
        <f t="shared" si="502"/>
        <v>0</v>
      </c>
      <c r="W368" s="68"/>
      <c r="X368" s="68">
        <f t="shared" si="447"/>
        <v>0</v>
      </c>
      <c r="Y368" s="69">
        <f t="shared" si="448"/>
        <v>0</v>
      </c>
      <c r="Z368" s="7">
        <f t="shared" si="449"/>
        <v>0</v>
      </c>
      <c r="AA368" s="7">
        <f t="shared" si="450"/>
        <v>0</v>
      </c>
      <c r="AB368" s="68"/>
      <c r="AC368" s="71" t="str">
        <f t="shared" si="451"/>
        <v/>
      </c>
      <c r="AD368" s="68" t="str">
        <f t="shared" si="452"/>
        <v/>
      </c>
      <c r="AE368" s="68"/>
      <c r="AF368" s="72" t="str">
        <f t="shared" si="453"/>
        <v/>
      </c>
      <c r="AG368" s="59" t="str">
        <f t="shared" si="454"/>
        <v/>
      </c>
      <c r="AH368" s="73" t="str">
        <f t="shared" si="488"/>
        <v/>
      </c>
      <c r="AI368" s="61" t="str">
        <f t="shared" si="483"/>
        <v/>
      </c>
      <c r="AJ368" s="62" t="str">
        <f t="shared" si="489"/>
        <v/>
      </c>
      <c r="AK368" s="73" t="str">
        <f t="shared" si="484"/>
        <v/>
      </c>
      <c r="AL368" s="61" t="str">
        <f t="shared" si="485"/>
        <v/>
      </c>
      <c r="AM368" s="63" t="str">
        <f t="shared" si="490"/>
        <v/>
      </c>
      <c r="AN368" s="73" t="str">
        <f t="shared" si="491"/>
        <v/>
      </c>
      <c r="AO368" s="61">
        <f t="shared" si="486"/>
        <v>0</v>
      </c>
      <c r="AP368" s="62" t="str">
        <f t="shared" si="492"/>
        <v/>
      </c>
      <c r="AQ368" s="61" t="str">
        <f t="shared" si="493"/>
        <v/>
      </c>
      <c r="AR368" s="59" t="str">
        <f t="shared" si="494"/>
        <v/>
      </c>
      <c r="AS368" s="72" t="str">
        <f t="shared" si="455"/>
        <v/>
      </c>
      <c r="AT368" s="74" t="str">
        <f t="shared" si="456"/>
        <v/>
      </c>
      <c r="AU368" s="74" t="str">
        <f t="shared" si="457"/>
        <v/>
      </c>
      <c r="AV368" s="74" t="str">
        <f t="shared" si="458"/>
        <v/>
      </c>
    </row>
    <row r="369" spans="2:48" x14ac:dyDescent="0.25">
      <c r="B369" s="68">
        <f t="shared" ref="B369:D369" si="534">B368</f>
        <v>500000</v>
      </c>
      <c r="C369" s="68">
        <f t="shared" si="534"/>
        <v>40000</v>
      </c>
      <c r="D369" s="68">
        <f t="shared" si="534"/>
        <v>100000</v>
      </c>
      <c r="E369" s="68"/>
      <c r="F369" s="68">
        <f t="shared" si="438"/>
        <v>0</v>
      </c>
      <c r="G369" s="68">
        <f t="shared" si="439"/>
        <v>0</v>
      </c>
      <c r="H369" s="68" t="str">
        <f t="shared" si="440"/>
        <v/>
      </c>
      <c r="I369" s="68"/>
      <c r="J369" s="68">
        <f t="shared" si="441"/>
        <v>100000</v>
      </c>
      <c r="K369" s="69">
        <f t="shared" si="479"/>
        <v>20000</v>
      </c>
      <c r="L369" s="68">
        <f t="shared" si="442"/>
        <v>580000</v>
      </c>
      <c r="M369" s="68"/>
      <c r="N369" s="68">
        <f t="shared" si="480"/>
        <v>48000</v>
      </c>
      <c r="O369" s="68">
        <f t="shared" si="443"/>
        <v>0</v>
      </c>
      <c r="P369" s="69">
        <f t="shared" si="444"/>
        <v>0</v>
      </c>
      <c r="Q369" s="7">
        <f t="shared" si="445"/>
        <v>0</v>
      </c>
      <c r="R369" s="7">
        <f t="shared" si="481"/>
        <v>0</v>
      </c>
      <c r="S369" s="7">
        <f t="shared" si="482"/>
        <v>0.2</v>
      </c>
      <c r="T369" s="68"/>
      <c r="U369" s="68">
        <f t="shared" si="446"/>
        <v>0</v>
      </c>
      <c r="V369" s="68">
        <f t="shared" si="502"/>
        <v>0</v>
      </c>
      <c r="W369" s="68"/>
      <c r="X369" s="68">
        <f t="shared" si="447"/>
        <v>0</v>
      </c>
      <c r="Y369" s="69">
        <f t="shared" si="448"/>
        <v>0</v>
      </c>
      <c r="Z369" s="7">
        <f t="shared" si="449"/>
        <v>0</v>
      </c>
      <c r="AA369" s="7">
        <f t="shared" si="450"/>
        <v>0</v>
      </c>
      <c r="AB369" s="68"/>
      <c r="AC369" s="71" t="str">
        <f t="shared" si="451"/>
        <v/>
      </c>
      <c r="AD369" s="68" t="str">
        <f t="shared" si="452"/>
        <v/>
      </c>
      <c r="AE369" s="68"/>
      <c r="AF369" s="72" t="str">
        <f t="shared" si="453"/>
        <v/>
      </c>
      <c r="AG369" s="59" t="str">
        <f t="shared" si="454"/>
        <v/>
      </c>
      <c r="AH369" s="73" t="str">
        <f t="shared" si="488"/>
        <v/>
      </c>
      <c r="AI369" s="61" t="str">
        <f t="shared" si="483"/>
        <v/>
      </c>
      <c r="AJ369" s="62" t="str">
        <f t="shared" si="489"/>
        <v/>
      </c>
      <c r="AK369" s="73" t="str">
        <f t="shared" si="484"/>
        <v/>
      </c>
      <c r="AL369" s="61" t="str">
        <f t="shared" si="485"/>
        <v/>
      </c>
      <c r="AM369" s="63" t="str">
        <f t="shared" si="490"/>
        <v/>
      </c>
      <c r="AN369" s="73" t="str">
        <f t="shared" si="491"/>
        <v/>
      </c>
      <c r="AO369" s="61">
        <f t="shared" si="486"/>
        <v>0</v>
      </c>
      <c r="AP369" s="62" t="str">
        <f t="shared" si="492"/>
        <v/>
      </c>
      <c r="AQ369" s="61" t="str">
        <f t="shared" si="493"/>
        <v/>
      </c>
      <c r="AR369" s="59" t="str">
        <f t="shared" si="494"/>
        <v/>
      </c>
      <c r="AS369" s="72" t="str">
        <f t="shared" si="455"/>
        <v/>
      </c>
      <c r="AT369" s="74" t="str">
        <f t="shared" si="456"/>
        <v/>
      </c>
      <c r="AU369" s="74" t="str">
        <f t="shared" si="457"/>
        <v/>
      </c>
      <c r="AV369" s="74" t="str">
        <f t="shared" si="458"/>
        <v/>
      </c>
    </row>
    <row r="370" spans="2:48" x14ac:dyDescent="0.25">
      <c r="B370" s="68">
        <f t="shared" ref="B370:D370" si="535">B369</f>
        <v>500000</v>
      </c>
      <c r="C370" s="68">
        <f t="shared" si="535"/>
        <v>40000</v>
      </c>
      <c r="D370" s="68">
        <f t="shared" si="535"/>
        <v>100000</v>
      </c>
      <c r="E370" s="68"/>
      <c r="F370" s="68">
        <f t="shared" si="438"/>
        <v>0</v>
      </c>
      <c r="G370" s="68">
        <f t="shared" si="439"/>
        <v>0</v>
      </c>
      <c r="H370" s="68" t="str">
        <f t="shared" si="440"/>
        <v/>
      </c>
      <c r="I370" s="68"/>
      <c r="J370" s="68">
        <f t="shared" si="441"/>
        <v>100000</v>
      </c>
      <c r="K370" s="69">
        <f t="shared" si="479"/>
        <v>20000</v>
      </c>
      <c r="L370" s="68">
        <f t="shared" si="442"/>
        <v>580000</v>
      </c>
      <c r="M370" s="68"/>
      <c r="N370" s="68">
        <f t="shared" si="480"/>
        <v>48000</v>
      </c>
      <c r="O370" s="68">
        <f t="shared" si="443"/>
        <v>0</v>
      </c>
      <c r="P370" s="69">
        <f t="shared" si="444"/>
        <v>0</v>
      </c>
      <c r="Q370" s="7">
        <f t="shared" si="445"/>
        <v>0</v>
      </c>
      <c r="R370" s="7">
        <f t="shared" si="481"/>
        <v>0</v>
      </c>
      <c r="S370" s="7">
        <f t="shared" si="482"/>
        <v>0.2</v>
      </c>
      <c r="T370" s="68"/>
      <c r="U370" s="68">
        <f t="shared" si="446"/>
        <v>0</v>
      </c>
      <c r="V370" s="68">
        <f t="shared" si="502"/>
        <v>0</v>
      </c>
      <c r="W370" s="68"/>
      <c r="X370" s="68">
        <f t="shared" si="447"/>
        <v>0</v>
      </c>
      <c r="Y370" s="69">
        <f t="shared" si="448"/>
        <v>0</v>
      </c>
      <c r="Z370" s="7">
        <f t="shared" si="449"/>
        <v>0</v>
      </c>
      <c r="AA370" s="7">
        <f t="shared" si="450"/>
        <v>0</v>
      </c>
      <c r="AB370" s="68"/>
      <c r="AC370" s="71" t="str">
        <f t="shared" si="451"/>
        <v/>
      </c>
      <c r="AD370" s="68" t="str">
        <f t="shared" si="452"/>
        <v/>
      </c>
      <c r="AE370" s="68"/>
      <c r="AF370" s="72" t="str">
        <f t="shared" si="453"/>
        <v/>
      </c>
      <c r="AG370" s="59" t="str">
        <f t="shared" si="454"/>
        <v/>
      </c>
      <c r="AH370" s="73" t="str">
        <f t="shared" si="488"/>
        <v/>
      </c>
      <c r="AI370" s="61" t="str">
        <f t="shared" si="483"/>
        <v/>
      </c>
      <c r="AJ370" s="62" t="str">
        <f t="shared" si="489"/>
        <v/>
      </c>
      <c r="AK370" s="73" t="str">
        <f t="shared" si="484"/>
        <v/>
      </c>
      <c r="AL370" s="61" t="str">
        <f t="shared" si="485"/>
        <v/>
      </c>
      <c r="AM370" s="63" t="str">
        <f t="shared" si="490"/>
        <v/>
      </c>
      <c r="AN370" s="73" t="str">
        <f t="shared" si="491"/>
        <v/>
      </c>
      <c r="AO370" s="61">
        <f t="shared" si="486"/>
        <v>0</v>
      </c>
      <c r="AP370" s="62" t="str">
        <f t="shared" si="492"/>
        <v/>
      </c>
      <c r="AQ370" s="61" t="str">
        <f t="shared" si="493"/>
        <v/>
      </c>
      <c r="AR370" s="59" t="str">
        <f t="shared" si="494"/>
        <v/>
      </c>
      <c r="AS370" s="72" t="str">
        <f t="shared" si="455"/>
        <v/>
      </c>
      <c r="AT370" s="74" t="str">
        <f t="shared" si="456"/>
        <v/>
      </c>
      <c r="AU370" s="74" t="str">
        <f t="shared" si="457"/>
        <v/>
      </c>
      <c r="AV370" s="74" t="str">
        <f t="shared" si="458"/>
        <v/>
      </c>
    </row>
    <row r="371" spans="2:48" x14ac:dyDescent="0.25">
      <c r="B371" s="68">
        <f t="shared" ref="B371:D371" si="536">B370</f>
        <v>500000</v>
      </c>
      <c r="C371" s="68">
        <f t="shared" si="536"/>
        <v>40000</v>
      </c>
      <c r="D371" s="68">
        <f t="shared" si="536"/>
        <v>100000</v>
      </c>
      <c r="E371" s="68"/>
      <c r="F371" s="68">
        <f t="shared" si="438"/>
        <v>0</v>
      </c>
      <c r="G371" s="68">
        <f t="shared" si="439"/>
        <v>0</v>
      </c>
      <c r="H371" s="68" t="str">
        <f t="shared" si="440"/>
        <v/>
      </c>
      <c r="I371" s="68"/>
      <c r="J371" s="68">
        <f t="shared" si="441"/>
        <v>100000</v>
      </c>
      <c r="K371" s="69">
        <f t="shared" si="479"/>
        <v>20000</v>
      </c>
      <c r="L371" s="68">
        <f t="shared" si="442"/>
        <v>580000</v>
      </c>
      <c r="M371" s="68"/>
      <c r="N371" s="68">
        <f t="shared" si="480"/>
        <v>48000</v>
      </c>
      <c r="O371" s="68">
        <f t="shared" si="443"/>
        <v>0</v>
      </c>
      <c r="P371" s="69">
        <f t="shared" si="444"/>
        <v>0</v>
      </c>
      <c r="Q371" s="7">
        <f t="shared" si="445"/>
        <v>0</v>
      </c>
      <c r="R371" s="7">
        <f t="shared" si="481"/>
        <v>0</v>
      </c>
      <c r="S371" s="7">
        <f t="shared" si="482"/>
        <v>0.2</v>
      </c>
      <c r="T371" s="68"/>
      <c r="U371" s="68">
        <f t="shared" si="446"/>
        <v>0</v>
      </c>
      <c r="V371" s="68">
        <f t="shared" si="502"/>
        <v>0</v>
      </c>
      <c r="W371" s="68"/>
      <c r="X371" s="68">
        <f t="shared" si="447"/>
        <v>0</v>
      </c>
      <c r="Y371" s="69">
        <f t="shared" si="448"/>
        <v>0</v>
      </c>
      <c r="Z371" s="7">
        <f t="shared" si="449"/>
        <v>0</v>
      </c>
      <c r="AA371" s="7">
        <f t="shared" si="450"/>
        <v>0</v>
      </c>
      <c r="AB371" s="68"/>
      <c r="AC371" s="71" t="str">
        <f t="shared" si="451"/>
        <v/>
      </c>
      <c r="AD371" s="68" t="str">
        <f t="shared" si="452"/>
        <v/>
      </c>
      <c r="AE371" s="68"/>
      <c r="AF371" s="72" t="str">
        <f t="shared" si="453"/>
        <v/>
      </c>
      <c r="AG371" s="59" t="str">
        <f t="shared" si="454"/>
        <v/>
      </c>
      <c r="AH371" s="73" t="str">
        <f t="shared" si="488"/>
        <v/>
      </c>
      <c r="AI371" s="61" t="str">
        <f t="shared" si="483"/>
        <v/>
      </c>
      <c r="AJ371" s="62" t="str">
        <f t="shared" si="489"/>
        <v/>
      </c>
      <c r="AK371" s="73" t="str">
        <f t="shared" si="484"/>
        <v/>
      </c>
      <c r="AL371" s="61" t="str">
        <f t="shared" si="485"/>
        <v/>
      </c>
      <c r="AM371" s="63" t="str">
        <f t="shared" si="490"/>
        <v/>
      </c>
      <c r="AN371" s="73" t="str">
        <f t="shared" si="491"/>
        <v/>
      </c>
      <c r="AO371" s="61">
        <f t="shared" si="486"/>
        <v>0</v>
      </c>
      <c r="AP371" s="62" t="str">
        <f t="shared" si="492"/>
        <v/>
      </c>
      <c r="AQ371" s="61" t="str">
        <f t="shared" si="493"/>
        <v/>
      </c>
      <c r="AR371" s="59" t="str">
        <f t="shared" si="494"/>
        <v/>
      </c>
      <c r="AS371" s="72" t="str">
        <f t="shared" si="455"/>
        <v/>
      </c>
      <c r="AT371" s="74" t="str">
        <f t="shared" si="456"/>
        <v/>
      </c>
      <c r="AU371" s="74" t="str">
        <f t="shared" si="457"/>
        <v/>
      </c>
      <c r="AV371" s="74" t="str">
        <f t="shared" si="458"/>
        <v/>
      </c>
    </row>
    <row r="372" spans="2:48" x14ac:dyDescent="0.25">
      <c r="B372" s="68">
        <f t="shared" ref="B372:D372" si="537">B371</f>
        <v>500000</v>
      </c>
      <c r="C372" s="68">
        <f t="shared" si="537"/>
        <v>40000</v>
      </c>
      <c r="D372" s="68">
        <f t="shared" si="537"/>
        <v>100000</v>
      </c>
      <c r="E372" s="68"/>
      <c r="F372" s="68">
        <f t="shared" si="438"/>
        <v>0</v>
      </c>
      <c r="G372" s="68">
        <f t="shared" si="439"/>
        <v>0</v>
      </c>
      <c r="H372" s="68" t="str">
        <f t="shared" si="440"/>
        <v/>
      </c>
      <c r="I372" s="68"/>
      <c r="J372" s="68">
        <f t="shared" si="441"/>
        <v>100000</v>
      </c>
      <c r="K372" s="69">
        <f t="shared" si="479"/>
        <v>20000</v>
      </c>
      <c r="L372" s="68">
        <f t="shared" si="442"/>
        <v>580000</v>
      </c>
      <c r="M372" s="68"/>
      <c r="N372" s="68">
        <f t="shared" si="480"/>
        <v>48000</v>
      </c>
      <c r="O372" s="68">
        <f t="shared" si="443"/>
        <v>0</v>
      </c>
      <c r="P372" s="69">
        <f t="shared" si="444"/>
        <v>0</v>
      </c>
      <c r="Q372" s="7">
        <f t="shared" si="445"/>
        <v>0</v>
      </c>
      <c r="R372" s="7">
        <f t="shared" si="481"/>
        <v>0</v>
      </c>
      <c r="S372" s="7">
        <f t="shared" si="482"/>
        <v>0.2</v>
      </c>
      <c r="T372" s="68"/>
      <c r="U372" s="68">
        <f t="shared" si="446"/>
        <v>0</v>
      </c>
      <c r="V372" s="68">
        <f t="shared" si="502"/>
        <v>0</v>
      </c>
      <c r="W372" s="68"/>
      <c r="X372" s="68">
        <f t="shared" si="447"/>
        <v>0</v>
      </c>
      <c r="Y372" s="69">
        <f t="shared" si="448"/>
        <v>0</v>
      </c>
      <c r="Z372" s="7">
        <f t="shared" si="449"/>
        <v>0</v>
      </c>
      <c r="AA372" s="7">
        <f t="shared" si="450"/>
        <v>0</v>
      </c>
      <c r="AB372" s="68"/>
      <c r="AC372" s="71" t="str">
        <f t="shared" si="451"/>
        <v/>
      </c>
      <c r="AD372" s="68" t="str">
        <f t="shared" si="452"/>
        <v/>
      </c>
      <c r="AE372" s="68"/>
      <c r="AF372" s="72" t="str">
        <f t="shared" si="453"/>
        <v/>
      </c>
      <c r="AG372" s="59" t="str">
        <f t="shared" si="454"/>
        <v/>
      </c>
      <c r="AH372" s="73" t="str">
        <f t="shared" si="488"/>
        <v/>
      </c>
      <c r="AI372" s="61" t="str">
        <f t="shared" si="483"/>
        <v/>
      </c>
      <c r="AJ372" s="62" t="str">
        <f t="shared" si="489"/>
        <v/>
      </c>
      <c r="AK372" s="73" t="str">
        <f t="shared" si="484"/>
        <v/>
      </c>
      <c r="AL372" s="61" t="str">
        <f t="shared" si="485"/>
        <v/>
      </c>
      <c r="AM372" s="63" t="str">
        <f t="shared" si="490"/>
        <v/>
      </c>
      <c r="AN372" s="73" t="str">
        <f t="shared" si="491"/>
        <v/>
      </c>
      <c r="AO372" s="61">
        <f t="shared" si="486"/>
        <v>0</v>
      </c>
      <c r="AP372" s="62" t="str">
        <f t="shared" si="492"/>
        <v/>
      </c>
      <c r="AQ372" s="61" t="str">
        <f t="shared" si="493"/>
        <v/>
      </c>
      <c r="AR372" s="59" t="str">
        <f t="shared" si="494"/>
        <v/>
      </c>
      <c r="AS372" s="72" t="str">
        <f t="shared" si="455"/>
        <v/>
      </c>
      <c r="AT372" s="74" t="str">
        <f t="shared" si="456"/>
        <v/>
      </c>
      <c r="AU372" s="74" t="str">
        <f t="shared" si="457"/>
        <v/>
      </c>
      <c r="AV372" s="74" t="str">
        <f t="shared" si="458"/>
        <v/>
      </c>
    </row>
    <row r="373" spans="2:48" x14ac:dyDescent="0.25">
      <c r="B373" s="68">
        <f t="shared" ref="B373:D373" si="538">B372</f>
        <v>500000</v>
      </c>
      <c r="C373" s="68">
        <f t="shared" si="538"/>
        <v>40000</v>
      </c>
      <c r="D373" s="68">
        <f t="shared" si="538"/>
        <v>100000</v>
      </c>
      <c r="E373" s="68"/>
      <c r="F373" s="68">
        <f t="shared" ref="F373:F436" si="539">IF(AND(F372+1000&lt;=C373,F372&lt;&gt;0),F372+1000,0)</f>
        <v>0</v>
      </c>
      <c r="G373" s="68">
        <f t="shared" ref="G373:G436" si="540">IF(F373&gt;0,IF(C373-F373&lt;L373,C373-F373,L373),0)</f>
        <v>0</v>
      </c>
      <c r="H373" s="68" t="str">
        <f t="shared" ref="H373:H436" si="541">IF(F373+G373=0,"","laske")</f>
        <v/>
      </c>
      <c r="I373" s="68"/>
      <c r="J373" s="68">
        <f t="shared" ref="J373:J436" si="542">D373-F373</f>
        <v>100000</v>
      </c>
      <c r="K373" s="69">
        <f t="shared" si="479"/>
        <v>20000</v>
      </c>
      <c r="L373" s="68">
        <f t="shared" ref="L373:L436" si="543">+B373+J373-K373</f>
        <v>580000</v>
      </c>
      <c r="M373" s="68"/>
      <c r="N373" s="68">
        <f t="shared" si="480"/>
        <v>48000</v>
      </c>
      <c r="O373" s="68">
        <f t="shared" ref="O373:O436" si="544">IF(N373&gt;G373,G373,N373)</f>
        <v>0</v>
      </c>
      <c r="P373" s="69">
        <f t="shared" ref="P373:P436" si="545">VLOOKUP(O373,tulos_pot_osinko,14)</f>
        <v>0</v>
      </c>
      <c r="Q373" s="7">
        <f t="shared" ref="Q373:Q436" si="546">VLOOKUP(O373,tulos_pot_osinko,15)</f>
        <v>0</v>
      </c>
      <c r="R373" s="7">
        <f t="shared" si="481"/>
        <v>0</v>
      </c>
      <c r="S373" s="7">
        <f t="shared" si="482"/>
        <v>0.2</v>
      </c>
      <c r="T373" s="68"/>
      <c r="U373" s="68">
        <f t="shared" ref="U373:U436" si="547">-O373+G373</f>
        <v>0</v>
      </c>
      <c r="V373" s="68">
        <f t="shared" si="502"/>
        <v>0</v>
      </c>
      <c r="W373" s="68"/>
      <c r="X373" s="68">
        <f t="shared" ref="X373:X436" si="548">+F373+V373</f>
        <v>0</v>
      </c>
      <c r="Y373" s="69">
        <f t="shared" ref="Y373:Y436" si="549">VLOOKUP(X373,tulos_ansiotulovero,3,1)</f>
        <v>0</v>
      </c>
      <c r="Z373" s="7">
        <f t="shared" ref="Z373:Z436" si="550">IF(F373+U373 &gt; 0,Y373/(F373+U373),0)</f>
        <v>0</v>
      </c>
      <c r="AA373" s="7">
        <f t="shared" ref="AA373:AA436" si="551">VLOOKUP(X373,tulos_ansiotulovero,6,1)</f>
        <v>0</v>
      </c>
      <c r="AB373" s="68"/>
      <c r="AC373" s="71" t="str">
        <f t="shared" ref="AC373:AC436" si="552">IF(H373="laske",+K373+P373+Y373,"")</f>
        <v/>
      </c>
      <c r="AD373" s="68" t="str">
        <f t="shared" ref="AD373:AD436" si="553">IF(H373="laske",-MIN($AC$9:$AC$94)+AC373,"")</f>
        <v/>
      </c>
      <c r="AE373" s="68"/>
      <c r="AF373" s="72" t="str">
        <f t="shared" ref="AF373:AF436" si="554">IF(H373="laske",(F373+O373+U373)-(+P373+Y373),"")</f>
        <v/>
      </c>
      <c r="AG373" s="59" t="str">
        <f t="shared" ref="AG373:AG436" si="555">IF(H373="laske",(P373+Y373)/(F373+G373),"")</f>
        <v/>
      </c>
      <c r="AH373" s="73" t="str">
        <f t="shared" si="488"/>
        <v/>
      </c>
      <c r="AI373" s="61" t="str">
        <f t="shared" si="483"/>
        <v/>
      </c>
      <c r="AJ373" s="62" t="str">
        <f t="shared" si="489"/>
        <v/>
      </c>
      <c r="AK373" s="73" t="str">
        <f t="shared" si="484"/>
        <v/>
      </c>
      <c r="AL373" s="61" t="str">
        <f t="shared" si="485"/>
        <v/>
      </c>
      <c r="AM373" s="63" t="str">
        <f t="shared" si="490"/>
        <v/>
      </c>
      <c r="AN373" s="73" t="str">
        <f t="shared" si="491"/>
        <v/>
      </c>
      <c r="AO373" s="61">
        <f t="shared" si="486"/>
        <v>0</v>
      </c>
      <c r="AP373" s="62" t="str">
        <f t="shared" si="492"/>
        <v/>
      </c>
      <c r="AQ373" s="61" t="str">
        <f t="shared" si="493"/>
        <v/>
      </c>
      <c r="AR373" s="59" t="str">
        <f t="shared" si="494"/>
        <v/>
      </c>
      <c r="AS373" s="72" t="str">
        <f t="shared" ref="AS373:AS436" si="556">IF(H373="laske",J373-K373-G373,"")</f>
        <v/>
      </c>
      <c r="AT373" s="74" t="str">
        <f t="shared" ref="AT373:AT436" si="557">IF(H373="laske",+AS373+AF373,"")</f>
        <v/>
      </c>
      <c r="AU373" s="74" t="str">
        <f t="shared" ref="AU373:AU436" si="558">IF(H373="laske",-MAX($AT$9:$AT$94)+AT373,"")</f>
        <v/>
      </c>
      <c r="AV373" s="74" t="str">
        <f t="shared" ref="AV373:AV436" si="559">IF(H373="laske",+B373+AS373,"")</f>
        <v/>
      </c>
    </row>
    <row r="374" spans="2:48" x14ac:dyDescent="0.25">
      <c r="B374" s="68">
        <f t="shared" ref="B374:D374" si="560">B373</f>
        <v>500000</v>
      </c>
      <c r="C374" s="68">
        <f t="shared" si="560"/>
        <v>40000</v>
      </c>
      <c r="D374" s="68">
        <f t="shared" si="560"/>
        <v>100000</v>
      </c>
      <c r="E374" s="68"/>
      <c r="F374" s="68">
        <f t="shared" si="539"/>
        <v>0</v>
      </c>
      <c r="G374" s="68">
        <f t="shared" si="540"/>
        <v>0</v>
      </c>
      <c r="H374" s="68" t="str">
        <f t="shared" si="541"/>
        <v/>
      </c>
      <c r="I374" s="68"/>
      <c r="J374" s="68">
        <f t="shared" si="542"/>
        <v>100000</v>
      </c>
      <c r="K374" s="69">
        <f t="shared" si="479"/>
        <v>20000</v>
      </c>
      <c r="L374" s="68">
        <f t="shared" si="543"/>
        <v>580000</v>
      </c>
      <c r="M374" s="68"/>
      <c r="N374" s="68">
        <f t="shared" si="480"/>
        <v>48000</v>
      </c>
      <c r="O374" s="68">
        <f t="shared" si="544"/>
        <v>0</v>
      </c>
      <c r="P374" s="69">
        <f t="shared" si="545"/>
        <v>0</v>
      </c>
      <c r="Q374" s="7">
        <f t="shared" si="546"/>
        <v>0</v>
      </c>
      <c r="R374" s="7">
        <f t="shared" si="481"/>
        <v>0</v>
      </c>
      <c r="S374" s="7">
        <f t="shared" si="482"/>
        <v>0.2</v>
      </c>
      <c r="T374" s="68"/>
      <c r="U374" s="68">
        <f t="shared" si="547"/>
        <v>0</v>
      </c>
      <c r="V374" s="68">
        <f t="shared" si="502"/>
        <v>0</v>
      </c>
      <c r="W374" s="68"/>
      <c r="X374" s="68">
        <f t="shared" si="548"/>
        <v>0</v>
      </c>
      <c r="Y374" s="69">
        <f t="shared" si="549"/>
        <v>0</v>
      </c>
      <c r="Z374" s="7">
        <f t="shared" si="550"/>
        <v>0</v>
      </c>
      <c r="AA374" s="7">
        <f t="shared" si="551"/>
        <v>0</v>
      </c>
      <c r="AB374" s="68"/>
      <c r="AC374" s="71" t="str">
        <f t="shared" si="552"/>
        <v/>
      </c>
      <c r="AD374" s="68" t="str">
        <f t="shared" si="553"/>
        <v/>
      </c>
      <c r="AE374" s="68"/>
      <c r="AF374" s="72" t="str">
        <f t="shared" si="554"/>
        <v/>
      </c>
      <c r="AG374" s="59" t="str">
        <f t="shared" si="555"/>
        <v/>
      </c>
      <c r="AH374" s="73" t="str">
        <f t="shared" si="488"/>
        <v/>
      </c>
      <c r="AI374" s="61" t="str">
        <f t="shared" si="483"/>
        <v/>
      </c>
      <c r="AJ374" s="62" t="str">
        <f t="shared" si="489"/>
        <v/>
      </c>
      <c r="AK374" s="73" t="str">
        <f t="shared" si="484"/>
        <v/>
      </c>
      <c r="AL374" s="61" t="str">
        <f t="shared" si="485"/>
        <v/>
      </c>
      <c r="AM374" s="63" t="str">
        <f t="shared" si="490"/>
        <v/>
      </c>
      <c r="AN374" s="73" t="str">
        <f t="shared" si="491"/>
        <v/>
      </c>
      <c r="AO374" s="61">
        <f t="shared" si="486"/>
        <v>0</v>
      </c>
      <c r="AP374" s="62" t="str">
        <f t="shared" si="492"/>
        <v/>
      </c>
      <c r="AQ374" s="61" t="str">
        <f t="shared" si="493"/>
        <v/>
      </c>
      <c r="AR374" s="59" t="str">
        <f t="shared" si="494"/>
        <v/>
      </c>
      <c r="AS374" s="72" t="str">
        <f t="shared" si="556"/>
        <v/>
      </c>
      <c r="AT374" s="74" t="str">
        <f t="shared" si="557"/>
        <v/>
      </c>
      <c r="AU374" s="74" t="str">
        <f t="shared" si="558"/>
        <v/>
      </c>
      <c r="AV374" s="74" t="str">
        <f t="shared" si="559"/>
        <v/>
      </c>
    </row>
    <row r="375" spans="2:48" x14ac:dyDescent="0.25">
      <c r="B375" s="68">
        <f t="shared" ref="B375:D375" si="561">B374</f>
        <v>500000</v>
      </c>
      <c r="C375" s="68">
        <f t="shared" si="561"/>
        <v>40000</v>
      </c>
      <c r="D375" s="68">
        <f t="shared" si="561"/>
        <v>100000</v>
      </c>
      <c r="E375" s="68"/>
      <c r="F375" s="68">
        <f t="shared" si="539"/>
        <v>0</v>
      </c>
      <c r="G375" s="68">
        <f t="shared" si="540"/>
        <v>0</v>
      </c>
      <c r="H375" s="68" t="str">
        <f t="shared" si="541"/>
        <v/>
      </c>
      <c r="I375" s="68"/>
      <c r="J375" s="68">
        <f t="shared" si="542"/>
        <v>100000</v>
      </c>
      <c r="K375" s="69">
        <f t="shared" si="479"/>
        <v>20000</v>
      </c>
      <c r="L375" s="68">
        <f t="shared" si="543"/>
        <v>580000</v>
      </c>
      <c r="M375" s="68"/>
      <c r="N375" s="68">
        <f t="shared" si="480"/>
        <v>48000</v>
      </c>
      <c r="O375" s="68">
        <f t="shared" si="544"/>
        <v>0</v>
      </c>
      <c r="P375" s="69">
        <f t="shared" si="545"/>
        <v>0</v>
      </c>
      <c r="Q375" s="7">
        <f t="shared" si="546"/>
        <v>0</v>
      </c>
      <c r="R375" s="7">
        <f t="shared" si="481"/>
        <v>0</v>
      </c>
      <c r="S375" s="7">
        <f t="shared" si="482"/>
        <v>0.2</v>
      </c>
      <c r="T375" s="68"/>
      <c r="U375" s="68">
        <f t="shared" si="547"/>
        <v>0</v>
      </c>
      <c r="V375" s="68">
        <f t="shared" si="502"/>
        <v>0</v>
      </c>
      <c r="W375" s="68"/>
      <c r="X375" s="68">
        <f t="shared" si="548"/>
        <v>0</v>
      </c>
      <c r="Y375" s="69">
        <f t="shared" si="549"/>
        <v>0</v>
      </c>
      <c r="Z375" s="7">
        <f t="shared" si="550"/>
        <v>0</v>
      </c>
      <c r="AA375" s="7">
        <f t="shared" si="551"/>
        <v>0</v>
      </c>
      <c r="AB375" s="68"/>
      <c r="AC375" s="71" t="str">
        <f t="shared" si="552"/>
        <v/>
      </c>
      <c r="AD375" s="68" t="str">
        <f t="shared" si="553"/>
        <v/>
      </c>
      <c r="AE375" s="68"/>
      <c r="AF375" s="72" t="str">
        <f t="shared" si="554"/>
        <v/>
      </c>
      <c r="AG375" s="59" t="str">
        <f t="shared" si="555"/>
        <v/>
      </c>
      <c r="AH375" s="73" t="str">
        <f t="shared" si="488"/>
        <v/>
      </c>
      <c r="AI375" s="61" t="str">
        <f t="shared" si="483"/>
        <v/>
      </c>
      <c r="AJ375" s="62" t="str">
        <f t="shared" si="489"/>
        <v/>
      </c>
      <c r="AK375" s="73" t="str">
        <f t="shared" si="484"/>
        <v/>
      </c>
      <c r="AL375" s="61" t="str">
        <f t="shared" si="485"/>
        <v/>
      </c>
      <c r="AM375" s="63" t="str">
        <f t="shared" si="490"/>
        <v/>
      </c>
      <c r="AN375" s="73" t="str">
        <f t="shared" si="491"/>
        <v/>
      </c>
      <c r="AO375" s="61">
        <f t="shared" si="486"/>
        <v>0</v>
      </c>
      <c r="AP375" s="62" t="str">
        <f t="shared" si="492"/>
        <v/>
      </c>
      <c r="AQ375" s="61" t="str">
        <f t="shared" si="493"/>
        <v/>
      </c>
      <c r="AR375" s="59" t="str">
        <f t="shared" si="494"/>
        <v/>
      </c>
      <c r="AS375" s="72" t="str">
        <f t="shared" si="556"/>
        <v/>
      </c>
      <c r="AT375" s="74" t="str">
        <f t="shared" si="557"/>
        <v/>
      </c>
      <c r="AU375" s="74" t="str">
        <f t="shared" si="558"/>
        <v/>
      </c>
      <c r="AV375" s="74" t="str">
        <f t="shared" si="559"/>
        <v/>
      </c>
    </row>
    <row r="376" spans="2:48" x14ac:dyDescent="0.25">
      <c r="B376" s="68">
        <f t="shared" ref="B376:D376" si="562">B375</f>
        <v>500000</v>
      </c>
      <c r="C376" s="68">
        <f t="shared" si="562"/>
        <v>40000</v>
      </c>
      <c r="D376" s="68">
        <f t="shared" si="562"/>
        <v>100000</v>
      </c>
      <c r="E376" s="68"/>
      <c r="F376" s="68">
        <f t="shared" si="539"/>
        <v>0</v>
      </c>
      <c r="G376" s="68">
        <f t="shared" si="540"/>
        <v>0</v>
      </c>
      <c r="H376" s="68" t="str">
        <f t="shared" si="541"/>
        <v/>
      </c>
      <c r="I376" s="68"/>
      <c r="J376" s="68">
        <f t="shared" si="542"/>
        <v>100000</v>
      </c>
      <c r="K376" s="69">
        <f t="shared" si="479"/>
        <v>20000</v>
      </c>
      <c r="L376" s="68">
        <f t="shared" si="543"/>
        <v>580000</v>
      </c>
      <c r="M376" s="68"/>
      <c r="N376" s="68">
        <f t="shared" si="480"/>
        <v>48000</v>
      </c>
      <c r="O376" s="68">
        <f t="shared" si="544"/>
        <v>0</v>
      </c>
      <c r="P376" s="69">
        <f t="shared" si="545"/>
        <v>0</v>
      </c>
      <c r="Q376" s="7">
        <f t="shared" si="546"/>
        <v>0</v>
      </c>
      <c r="R376" s="7">
        <f t="shared" si="481"/>
        <v>0</v>
      </c>
      <c r="S376" s="7">
        <f t="shared" si="482"/>
        <v>0.2</v>
      </c>
      <c r="T376" s="68"/>
      <c r="U376" s="68">
        <f t="shared" si="547"/>
        <v>0</v>
      </c>
      <c r="V376" s="68">
        <f t="shared" si="502"/>
        <v>0</v>
      </c>
      <c r="W376" s="68"/>
      <c r="X376" s="68">
        <f t="shared" si="548"/>
        <v>0</v>
      </c>
      <c r="Y376" s="69">
        <f t="shared" si="549"/>
        <v>0</v>
      </c>
      <c r="Z376" s="7">
        <f t="shared" si="550"/>
        <v>0</v>
      </c>
      <c r="AA376" s="7">
        <f t="shared" si="551"/>
        <v>0</v>
      </c>
      <c r="AB376" s="68"/>
      <c r="AC376" s="71" t="str">
        <f t="shared" si="552"/>
        <v/>
      </c>
      <c r="AD376" s="68" t="str">
        <f t="shared" si="553"/>
        <v/>
      </c>
      <c r="AE376" s="68"/>
      <c r="AF376" s="72" t="str">
        <f t="shared" si="554"/>
        <v/>
      </c>
      <c r="AG376" s="59" t="str">
        <f t="shared" si="555"/>
        <v/>
      </c>
      <c r="AH376" s="73" t="str">
        <f t="shared" si="488"/>
        <v/>
      </c>
      <c r="AI376" s="61" t="str">
        <f t="shared" si="483"/>
        <v/>
      </c>
      <c r="AJ376" s="62" t="str">
        <f t="shared" si="489"/>
        <v/>
      </c>
      <c r="AK376" s="73" t="str">
        <f t="shared" si="484"/>
        <v/>
      </c>
      <c r="AL376" s="61" t="str">
        <f t="shared" si="485"/>
        <v/>
      </c>
      <c r="AM376" s="63" t="str">
        <f t="shared" si="490"/>
        <v/>
      </c>
      <c r="AN376" s="73" t="str">
        <f t="shared" si="491"/>
        <v/>
      </c>
      <c r="AO376" s="61">
        <f t="shared" si="486"/>
        <v>0</v>
      </c>
      <c r="AP376" s="62" t="str">
        <f t="shared" si="492"/>
        <v/>
      </c>
      <c r="AQ376" s="61" t="str">
        <f t="shared" si="493"/>
        <v/>
      </c>
      <c r="AR376" s="59" t="str">
        <f t="shared" si="494"/>
        <v/>
      </c>
      <c r="AS376" s="72" t="str">
        <f t="shared" si="556"/>
        <v/>
      </c>
      <c r="AT376" s="74" t="str">
        <f t="shared" si="557"/>
        <v/>
      </c>
      <c r="AU376" s="74" t="str">
        <f t="shared" si="558"/>
        <v/>
      </c>
      <c r="AV376" s="74" t="str">
        <f t="shared" si="559"/>
        <v/>
      </c>
    </row>
    <row r="377" spans="2:48" x14ac:dyDescent="0.25">
      <c r="B377" s="68">
        <f t="shared" ref="B377:D377" si="563">B376</f>
        <v>500000</v>
      </c>
      <c r="C377" s="68">
        <f t="shared" si="563"/>
        <v>40000</v>
      </c>
      <c r="D377" s="68">
        <f t="shared" si="563"/>
        <v>100000</v>
      </c>
      <c r="E377" s="68"/>
      <c r="F377" s="68">
        <f t="shared" si="539"/>
        <v>0</v>
      </c>
      <c r="G377" s="68">
        <f t="shared" si="540"/>
        <v>0</v>
      </c>
      <c r="H377" s="68" t="str">
        <f t="shared" si="541"/>
        <v/>
      </c>
      <c r="I377" s="68"/>
      <c r="J377" s="68">
        <f t="shared" si="542"/>
        <v>100000</v>
      </c>
      <c r="K377" s="69">
        <f t="shared" si="479"/>
        <v>20000</v>
      </c>
      <c r="L377" s="68">
        <f t="shared" si="543"/>
        <v>580000</v>
      </c>
      <c r="M377" s="68"/>
      <c r="N377" s="68">
        <f t="shared" si="480"/>
        <v>48000</v>
      </c>
      <c r="O377" s="68">
        <f t="shared" si="544"/>
        <v>0</v>
      </c>
      <c r="P377" s="69">
        <f t="shared" si="545"/>
        <v>0</v>
      </c>
      <c r="Q377" s="7">
        <f t="shared" si="546"/>
        <v>0</v>
      </c>
      <c r="R377" s="7">
        <f t="shared" si="481"/>
        <v>0</v>
      </c>
      <c r="S377" s="7">
        <f t="shared" si="482"/>
        <v>0.2</v>
      </c>
      <c r="T377" s="68"/>
      <c r="U377" s="68">
        <f t="shared" si="547"/>
        <v>0</v>
      </c>
      <c r="V377" s="68">
        <f t="shared" si="502"/>
        <v>0</v>
      </c>
      <c r="W377" s="68"/>
      <c r="X377" s="68">
        <f t="shared" si="548"/>
        <v>0</v>
      </c>
      <c r="Y377" s="69">
        <f t="shared" si="549"/>
        <v>0</v>
      </c>
      <c r="Z377" s="7">
        <f t="shared" si="550"/>
        <v>0</v>
      </c>
      <c r="AA377" s="7">
        <f t="shared" si="551"/>
        <v>0</v>
      </c>
      <c r="AB377" s="68"/>
      <c r="AC377" s="71" t="str">
        <f t="shared" si="552"/>
        <v/>
      </c>
      <c r="AD377" s="68" t="str">
        <f t="shared" si="553"/>
        <v/>
      </c>
      <c r="AE377" s="68"/>
      <c r="AF377" s="72" t="str">
        <f t="shared" si="554"/>
        <v/>
      </c>
      <c r="AG377" s="59" t="str">
        <f t="shared" si="555"/>
        <v/>
      </c>
      <c r="AH377" s="73" t="str">
        <f t="shared" si="488"/>
        <v/>
      </c>
      <c r="AI377" s="61" t="str">
        <f t="shared" si="483"/>
        <v/>
      </c>
      <c r="AJ377" s="62" t="str">
        <f t="shared" si="489"/>
        <v/>
      </c>
      <c r="AK377" s="73" t="str">
        <f t="shared" si="484"/>
        <v/>
      </c>
      <c r="AL377" s="61" t="str">
        <f t="shared" si="485"/>
        <v/>
      </c>
      <c r="AM377" s="63" t="str">
        <f t="shared" si="490"/>
        <v/>
      </c>
      <c r="AN377" s="73" t="str">
        <f t="shared" si="491"/>
        <v/>
      </c>
      <c r="AO377" s="61">
        <f t="shared" si="486"/>
        <v>0</v>
      </c>
      <c r="AP377" s="62" t="str">
        <f t="shared" si="492"/>
        <v/>
      </c>
      <c r="AQ377" s="61" t="str">
        <f t="shared" si="493"/>
        <v/>
      </c>
      <c r="AR377" s="59" t="str">
        <f t="shared" si="494"/>
        <v/>
      </c>
      <c r="AS377" s="72" t="str">
        <f t="shared" si="556"/>
        <v/>
      </c>
      <c r="AT377" s="74" t="str">
        <f t="shared" si="557"/>
        <v/>
      </c>
      <c r="AU377" s="74" t="str">
        <f t="shared" si="558"/>
        <v/>
      </c>
      <c r="AV377" s="74" t="str">
        <f t="shared" si="559"/>
        <v/>
      </c>
    </row>
    <row r="378" spans="2:48" x14ac:dyDescent="0.25">
      <c r="B378" s="68">
        <f t="shared" ref="B378:D378" si="564">B377</f>
        <v>500000</v>
      </c>
      <c r="C378" s="68">
        <f t="shared" si="564"/>
        <v>40000</v>
      </c>
      <c r="D378" s="68">
        <f t="shared" si="564"/>
        <v>100000</v>
      </c>
      <c r="E378" s="68"/>
      <c r="F378" s="68">
        <f t="shared" si="539"/>
        <v>0</v>
      </c>
      <c r="G378" s="68">
        <f t="shared" si="540"/>
        <v>0</v>
      </c>
      <c r="H378" s="68" t="str">
        <f t="shared" si="541"/>
        <v/>
      </c>
      <c r="I378" s="68"/>
      <c r="J378" s="68">
        <f t="shared" si="542"/>
        <v>100000</v>
      </c>
      <c r="K378" s="69">
        <f t="shared" si="479"/>
        <v>20000</v>
      </c>
      <c r="L378" s="68">
        <f t="shared" si="543"/>
        <v>580000</v>
      </c>
      <c r="M378" s="68"/>
      <c r="N378" s="68">
        <f t="shared" si="480"/>
        <v>48000</v>
      </c>
      <c r="O378" s="68">
        <f t="shared" si="544"/>
        <v>0</v>
      </c>
      <c r="P378" s="69">
        <f t="shared" si="545"/>
        <v>0</v>
      </c>
      <c r="Q378" s="7">
        <f t="shared" si="546"/>
        <v>0</v>
      </c>
      <c r="R378" s="7">
        <f t="shared" si="481"/>
        <v>0</v>
      </c>
      <c r="S378" s="7">
        <f t="shared" si="482"/>
        <v>0.2</v>
      </c>
      <c r="T378" s="68"/>
      <c r="U378" s="68">
        <f t="shared" si="547"/>
        <v>0</v>
      </c>
      <c r="V378" s="68">
        <f t="shared" si="502"/>
        <v>0</v>
      </c>
      <c r="W378" s="68"/>
      <c r="X378" s="68">
        <f t="shared" si="548"/>
        <v>0</v>
      </c>
      <c r="Y378" s="69">
        <f t="shared" si="549"/>
        <v>0</v>
      </c>
      <c r="Z378" s="7">
        <f t="shared" si="550"/>
        <v>0</v>
      </c>
      <c r="AA378" s="7">
        <f t="shared" si="551"/>
        <v>0</v>
      </c>
      <c r="AB378" s="68"/>
      <c r="AC378" s="71" t="str">
        <f t="shared" si="552"/>
        <v/>
      </c>
      <c r="AD378" s="68" t="str">
        <f t="shared" si="553"/>
        <v/>
      </c>
      <c r="AE378" s="68"/>
      <c r="AF378" s="72" t="str">
        <f t="shared" si="554"/>
        <v/>
      </c>
      <c r="AG378" s="59" t="str">
        <f t="shared" si="555"/>
        <v/>
      </c>
      <c r="AH378" s="73" t="str">
        <f t="shared" si="488"/>
        <v/>
      </c>
      <c r="AI378" s="61" t="str">
        <f t="shared" si="483"/>
        <v/>
      </c>
      <c r="AJ378" s="62" t="str">
        <f t="shared" si="489"/>
        <v/>
      </c>
      <c r="AK378" s="73" t="str">
        <f t="shared" si="484"/>
        <v/>
      </c>
      <c r="AL378" s="61" t="str">
        <f t="shared" si="485"/>
        <v/>
      </c>
      <c r="AM378" s="63" t="str">
        <f t="shared" si="490"/>
        <v/>
      </c>
      <c r="AN378" s="73" t="str">
        <f t="shared" si="491"/>
        <v/>
      </c>
      <c r="AO378" s="61">
        <f t="shared" si="486"/>
        <v>0</v>
      </c>
      <c r="AP378" s="62" t="str">
        <f t="shared" si="492"/>
        <v/>
      </c>
      <c r="AQ378" s="61" t="str">
        <f t="shared" si="493"/>
        <v/>
      </c>
      <c r="AR378" s="59" t="str">
        <f t="shared" si="494"/>
        <v/>
      </c>
      <c r="AS378" s="72" t="str">
        <f t="shared" si="556"/>
        <v/>
      </c>
      <c r="AT378" s="74" t="str">
        <f t="shared" si="557"/>
        <v/>
      </c>
      <c r="AU378" s="74" t="str">
        <f t="shared" si="558"/>
        <v/>
      </c>
      <c r="AV378" s="74" t="str">
        <f t="shared" si="559"/>
        <v/>
      </c>
    </row>
    <row r="379" spans="2:48" x14ac:dyDescent="0.25">
      <c r="B379" s="68">
        <f t="shared" ref="B379:D379" si="565">B378</f>
        <v>500000</v>
      </c>
      <c r="C379" s="68">
        <f t="shared" si="565"/>
        <v>40000</v>
      </c>
      <c r="D379" s="68">
        <f t="shared" si="565"/>
        <v>100000</v>
      </c>
      <c r="E379" s="68"/>
      <c r="F379" s="68">
        <f t="shared" si="539"/>
        <v>0</v>
      </c>
      <c r="G379" s="68">
        <f t="shared" si="540"/>
        <v>0</v>
      </c>
      <c r="H379" s="68" t="str">
        <f t="shared" si="541"/>
        <v/>
      </c>
      <c r="I379" s="68"/>
      <c r="J379" s="68">
        <f t="shared" si="542"/>
        <v>100000</v>
      </c>
      <c r="K379" s="69">
        <f t="shared" si="479"/>
        <v>20000</v>
      </c>
      <c r="L379" s="68">
        <f t="shared" si="543"/>
        <v>580000</v>
      </c>
      <c r="M379" s="68"/>
      <c r="N379" s="68">
        <f t="shared" si="480"/>
        <v>48000</v>
      </c>
      <c r="O379" s="68">
        <f t="shared" si="544"/>
        <v>0</v>
      </c>
      <c r="P379" s="69">
        <f t="shared" si="545"/>
        <v>0</v>
      </c>
      <c r="Q379" s="7">
        <f t="shared" si="546"/>
        <v>0</v>
      </c>
      <c r="R379" s="7">
        <f t="shared" si="481"/>
        <v>0</v>
      </c>
      <c r="S379" s="7">
        <f t="shared" si="482"/>
        <v>0.2</v>
      </c>
      <c r="T379" s="68"/>
      <c r="U379" s="68">
        <f t="shared" si="547"/>
        <v>0</v>
      </c>
      <c r="V379" s="68">
        <f t="shared" si="502"/>
        <v>0</v>
      </c>
      <c r="W379" s="68"/>
      <c r="X379" s="68">
        <f t="shared" si="548"/>
        <v>0</v>
      </c>
      <c r="Y379" s="69">
        <f t="shared" si="549"/>
        <v>0</v>
      </c>
      <c r="Z379" s="7">
        <f t="shared" si="550"/>
        <v>0</v>
      </c>
      <c r="AA379" s="7">
        <f t="shared" si="551"/>
        <v>0</v>
      </c>
      <c r="AB379" s="68"/>
      <c r="AC379" s="71" t="str">
        <f t="shared" si="552"/>
        <v/>
      </c>
      <c r="AD379" s="68" t="str">
        <f t="shared" si="553"/>
        <v/>
      </c>
      <c r="AE379" s="68"/>
      <c r="AF379" s="72" t="str">
        <f t="shared" si="554"/>
        <v/>
      </c>
      <c r="AG379" s="59" t="str">
        <f t="shared" si="555"/>
        <v/>
      </c>
      <c r="AH379" s="73" t="str">
        <f t="shared" si="488"/>
        <v/>
      </c>
      <c r="AI379" s="61" t="str">
        <f t="shared" si="483"/>
        <v/>
      </c>
      <c r="AJ379" s="62" t="str">
        <f t="shared" si="489"/>
        <v/>
      </c>
      <c r="AK379" s="73" t="str">
        <f t="shared" si="484"/>
        <v/>
      </c>
      <c r="AL379" s="61" t="str">
        <f t="shared" si="485"/>
        <v/>
      </c>
      <c r="AM379" s="63" t="str">
        <f t="shared" si="490"/>
        <v/>
      </c>
      <c r="AN379" s="73" t="str">
        <f t="shared" si="491"/>
        <v/>
      </c>
      <c r="AO379" s="61">
        <f t="shared" si="486"/>
        <v>0</v>
      </c>
      <c r="AP379" s="62" t="str">
        <f t="shared" si="492"/>
        <v/>
      </c>
      <c r="AQ379" s="61" t="str">
        <f t="shared" si="493"/>
        <v/>
      </c>
      <c r="AR379" s="59" t="str">
        <f t="shared" si="494"/>
        <v/>
      </c>
      <c r="AS379" s="72" t="str">
        <f t="shared" si="556"/>
        <v/>
      </c>
      <c r="AT379" s="74" t="str">
        <f t="shared" si="557"/>
        <v/>
      </c>
      <c r="AU379" s="74" t="str">
        <f t="shared" si="558"/>
        <v/>
      </c>
      <c r="AV379" s="74" t="str">
        <f t="shared" si="559"/>
        <v/>
      </c>
    </row>
    <row r="380" spans="2:48" x14ac:dyDescent="0.25">
      <c r="B380" s="68">
        <f t="shared" ref="B380:D380" si="566">B379</f>
        <v>500000</v>
      </c>
      <c r="C380" s="68">
        <f t="shared" si="566"/>
        <v>40000</v>
      </c>
      <c r="D380" s="68">
        <f t="shared" si="566"/>
        <v>100000</v>
      </c>
      <c r="E380" s="68"/>
      <c r="F380" s="68">
        <f t="shared" si="539"/>
        <v>0</v>
      </c>
      <c r="G380" s="68">
        <f t="shared" si="540"/>
        <v>0</v>
      </c>
      <c r="H380" s="68" t="str">
        <f t="shared" si="541"/>
        <v/>
      </c>
      <c r="I380" s="68"/>
      <c r="J380" s="68">
        <f t="shared" si="542"/>
        <v>100000</v>
      </c>
      <c r="K380" s="69">
        <f t="shared" si="479"/>
        <v>20000</v>
      </c>
      <c r="L380" s="68">
        <f t="shared" si="543"/>
        <v>580000</v>
      </c>
      <c r="M380" s="68"/>
      <c r="N380" s="68">
        <f t="shared" si="480"/>
        <v>48000</v>
      </c>
      <c r="O380" s="68">
        <f t="shared" si="544"/>
        <v>0</v>
      </c>
      <c r="P380" s="69">
        <f t="shared" si="545"/>
        <v>0</v>
      </c>
      <c r="Q380" s="7">
        <f t="shared" si="546"/>
        <v>0</v>
      </c>
      <c r="R380" s="7">
        <f t="shared" si="481"/>
        <v>0</v>
      </c>
      <c r="S380" s="7">
        <f t="shared" si="482"/>
        <v>0.2</v>
      </c>
      <c r="T380" s="68"/>
      <c r="U380" s="68">
        <f t="shared" si="547"/>
        <v>0</v>
      </c>
      <c r="V380" s="68">
        <f t="shared" si="502"/>
        <v>0</v>
      </c>
      <c r="W380" s="68"/>
      <c r="X380" s="68">
        <f t="shared" si="548"/>
        <v>0</v>
      </c>
      <c r="Y380" s="69">
        <f t="shared" si="549"/>
        <v>0</v>
      </c>
      <c r="Z380" s="7">
        <f t="shared" si="550"/>
        <v>0</v>
      </c>
      <c r="AA380" s="7">
        <f t="shared" si="551"/>
        <v>0</v>
      </c>
      <c r="AB380" s="68"/>
      <c r="AC380" s="71" t="str">
        <f t="shared" si="552"/>
        <v/>
      </c>
      <c r="AD380" s="68" t="str">
        <f t="shared" si="553"/>
        <v/>
      </c>
      <c r="AE380" s="68"/>
      <c r="AF380" s="72" t="str">
        <f t="shared" si="554"/>
        <v/>
      </c>
      <c r="AG380" s="59" t="str">
        <f t="shared" si="555"/>
        <v/>
      </c>
      <c r="AH380" s="73" t="str">
        <f t="shared" si="488"/>
        <v/>
      </c>
      <c r="AI380" s="61" t="str">
        <f t="shared" si="483"/>
        <v/>
      </c>
      <c r="AJ380" s="62" t="str">
        <f t="shared" si="489"/>
        <v/>
      </c>
      <c r="AK380" s="73" t="str">
        <f t="shared" si="484"/>
        <v/>
      </c>
      <c r="AL380" s="61" t="str">
        <f t="shared" si="485"/>
        <v/>
      </c>
      <c r="AM380" s="63" t="str">
        <f t="shared" si="490"/>
        <v/>
      </c>
      <c r="AN380" s="73" t="str">
        <f t="shared" si="491"/>
        <v/>
      </c>
      <c r="AO380" s="61">
        <f t="shared" si="486"/>
        <v>0</v>
      </c>
      <c r="AP380" s="62" t="str">
        <f t="shared" si="492"/>
        <v/>
      </c>
      <c r="AQ380" s="61" t="str">
        <f t="shared" si="493"/>
        <v/>
      </c>
      <c r="AR380" s="59" t="str">
        <f t="shared" si="494"/>
        <v/>
      </c>
      <c r="AS380" s="72" t="str">
        <f t="shared" si="556"/>
        <v/>
      </c>
      <c r="AT380" s="74" t="str">
        <f t="shared" si="557"/>
        <v/>
      </c>
      <c r="AU380" s="74" t="str">
        <f t="shared" si="558"/>
        <v/>
      </c>
      <c r="AV380" s="74" t="str">
        <f t="shared" si="559"/>
        <v/>
      </c>
    </row>
    <row r="381" spans="2:48" x14ac:dyDescent="0.25">
      <c r="B381" s="68">
        <f t="shared" ref="B381:D381" si="567">B380</f>
        <v>500000</v>
      </c>
      <c r="C381" s="68">
        <f t="shared" si="567"/>
        <v>40000</v>
      </c>
      <c r="D381" s="68">
        <f t="shared" si="567"/>
        <v>100000</v>
      </c>
      <c r="E381" s="68"/>
      <c r="F381" s="68">
        <f t="shared" si="539"/>
        <v>0</v>
      </c>
      <c r="G381" s="68">
        <f t="shared" si="540"/>
        <v>0</v>
      </c>
      <c r="H381" s="68" t="str">
        <f t="shared" si="541"/>
        <v/>
      </c>
      <c r="I381" s="68"/>
      <c r="J381" s="68">
        <f t="shared" si="542"/>
        <v>100000</v>
      </c>
      <c r="K381" s="69">
        <f t="shared" si="479"/>
        <v>20000</v>
      </c>
      <c r="L381" s="68">
        <f t="shared" si="543"/>
        <v>580000</v>
      </c>
      <c r="M381" s="68"/>
      <c r="N381" s="68">
        <f t="shared" si="480"/>
        <v>48000</v>
      </c>
      <c r="O381" s="68">
        <f t="shared" si="544"/>
        <v>0</v>
      </c>
      <c r="P381" s="69">
        <f t="shared" si="545"/>
        <v>0</v>
      </c>
      <c r="Q381" s="7">
        <f t="shared" si="546"/>
        <v>0</v>
      </c>
      <c r="R381" s="7">
        <f t="shared" si="481"/>
        <v>0</v>
      </c>
      <c r="S381" s="7">
        <f t="shared" si="482"/>
        <v>0.2</v>
      </c>
      <c r="T381" s="68"/>
      <c r="U381" s="68">
        <f t="shared" si="547"/>
        <v>0</v>
      </c>
      <c r="V381" s="68">
        <f t="shared" si="502"/>
        <v>0</v>
      </c>
      <c r="W381" s="68"/>
      <c r="X381" s="68">
        <f t="shared" si="548"/>
        <v>0</v>
      </c>
      <c r="Y381" s="69">
        <f t="shared" si="549"/>
        <v>0</v>
      </c>
      <c r="Z381" s="7">
        <f t="shared" si="550"/>
        <v>0</v>
      </c>
      <c r="AA381" s="7">
        <f t="shared" si="551"/>
        <v>0</v>
      </c>
      <c r="AB381" s="68"/>
      <c r="AC381" s="71" t="str">
        <f t="shared" si="552"/>
        <v/>
      </c>
      <c r="AD381" s="68" t="str">
        <f t="shared" si="553"/>
        <v/>
      </c>
      <c r="AE381" s="68"/>
      <c r="AF381" s="72" t="str">
        <f t="shared" si="554"/>
        <v/>
      </c>
      <c r="AG381" s="59" t="str">
        <f t="shared" si="555"/>
        <v/>
      </c>
      <c r="AH381" s="73" t="str">
        <f t="shared" si="488"/>
        <v/>
      </c>
      <c r="AI381" s="61" t="str">
        <f t="shared" si="483"/>
        <v/>
      </c>
      <c r="AJ381" s="62" t="str">
        <f t="shared" si="489"/>
        <v/>
      </c>
      <c r="AK381" s="73" t="str">
        <f t="shared" si="484"/>
        <v/>
      </c>
      <c r="AL381" s="61" t="str">
        <f t="shared" si="485"/>
        <v/>
      </c>
      <c r="AM381" s="63" t="str">
        <f t="shared" si="490"/>
        <v/>
      </c>
      <c r="AN381" s="73" t="str">
        <f t="shared" si="491"/>
        <v/>
      </c>
      <c r="AO381" s="61">
        <f t="shared" si="486"/>
        <v>0</v>
      </c>
      <c r="AP381" s="62" t="str">
        <f t="shared" si="492"/>
        <v/>
      </c>
      <c r="AQ381" s="61" t="str">
        <f t="shared" si="493"/>
        <v/>
      </c>
      <c r="AR381" s="59" t="str">
        <f t="shared" si="494"/>
        <v/>
      </c>
      <c r="AS381" s="72" t="str">
        <f t="shared" si="556"/>
        <v/>
      </c>
      <c r="AT381" s="74" t="str">
        <f t="shared" si="557"/>
        <v/>
      </c>
      <c r="AU381" s="74" t="str">
        <f t="shared" si="558"/>
        <v/>
      </c>
      <c r="AV381" s="74" t="str">
        <f t="shared" si="559"/>
        <v/>
      </c>
    </row>
    <row r="382" spans="2:48" x14ac:dyDescent="0.25">
      <c r="B382" s="68">
        <f t="shared" ref="B382:D382" si="568">B381</f>
        <v>500000</v>
      </c>
      <c r="C382" s="68">
        <f t="shared" si="568"/>
        <v>40000</v>
      </c>
      <c r="D382" s="68">
        <f t="shared" si="568"/>
        <v>100000</v>
      </c>
      <c r="E382" s="68"/>
      <c r="F382" s="68">
        <f t="shared" si="539"/>
        <v>0</v>
      </c>
      <c r="G382" s="68">
        <f t="shared" si="540"/>
        <v>0</v>
      </c>
      <c r="H382" s="68" t="str">
        <f t="shared" si="541"/>
        <v/>
      </c>
      <c r="I382" s="68"/>
      <c r="J382" s="68">
        <f t="shared" si="542"/>
        <v>100000</v>
      </c>
      <c r="K382" s="69">
        <f t="shared" si="479"/>
        <v>20000</v>
      </c>
      <c r="L382" s="68">
        <f t="shared" si="543"/>
        <v>580000</v>
      </c>
      <c r="M382" s="68"/>
      <c r="N382" s="68">
        <f t="shared" si="480"/>
        <v>48000</v>
      </c>
      <c r="O382" s="68">
        <f t="shared" si="544"/>
        <v>0</v>
      </c>
      <c r="P382" s="69">
        <f t="shared" si="545"/>
        <v>0</v>
      </c>
      <c r="Q382" s="7">
        <f t="shared" si="546"/>
        <v>0</v>
      </c>
      <c r="R382" s="7">
        <f t="shared" si="481"/>
        <v>0</v>
      </c>
      <c r="S382" s="7">
        <f t="shared" si="482"/>
        <v>0.2</v>
      </c>
      <c r="T382" s="68"/>
      <c r="U382" s="68">
        <f t="shared" si="547"/>
        <v>0</v>
      </c>
      <c r="V382" s="68">
        <f t="shared" si="502"/>
        <v>0</v>
      </c>
      <c r="W382" s="68"/>
      <c r="X382" s="68">
        <f t="shared" si="548"/>
        <v>0</v>
      </c>
      <c r="Y382" s="69">
        <f t="shared" si="549"/>
        <v>0</v>
      </c>
      <c r="Z382" s="7">
        <f t="shared" si="550"/>
        <v>0</v>
      </c>
      <c r="AA382" s="7">
        <f t="shared" si="551"/>
        <v>0</v>
      </c>
      <c r="AB382" s="68"/>
      <c r="AC382" s="71" t="str">
        <f t="shared" si="552"/>
        <v/>
      </c>
      <c r="AD382" s="68" t="str">
        <f t="shared" si="553"/>
        <v/>
      </c>
      <c r="AE382" s="68"/>
      <c r="AF382" s="72" t="str">
        <f t="shared" si="554"/>
        <v/>
      </c>
      <c r="AG382" s="59" t="str">
        <f t="shared" si="555"/>
        <v/>
      </c>
      <c r="AH382" s="73" t="str">
        <f t="shared" si="488"/>
        <v/>
      </c>
      <c r="AI382" s="61" t="str">
        <f t="shared" si="483"/>
        <v/>
      </c>
      <c r="AJ382" s="62" t="str">
        <f t="shared" si="489"/>
        <v/>
      </c>
      <c r="AK382" s="73" t="str">
        <f t="shared" si="484"/>
        <v/>
      </c>
      <c r="AL382" s="61" t="str">
        <f t="shared" si="485"/>
        <v/>
      </c>
      <c r="AM382" s="63" t="str">
        <f t="shared" si="490"/>
        <v/>
      </c>
      <c r="AN382" s="73" t="str">
        <f t="shared" si="491"/>
        <v/>
      </c>
      <c r="AO382" s="61">
        <f t="shared" si="486"/>
        <v>0</v>
      </c>
      <c r="AP382" s="62" t="str">
        <f t="shared" si="492"/>
        <v/>
      </c>
      <c r="AQ382" s="61" t="str">
        <f t="shared" si="493"/>
        <v/>
      </c>
      <c r="AR382" s="59" t="str">
        <f t="shared" si="494"/>
        <v/>
      </c>
      <c r="AS382" s="72" t="str">
        <f t="shared" si="556"/>
        <v/>
      </c>
      <c r="AT382" s="74" t="str">
        <f t="shared" si="557"/>
        <v/>
      </c>
      <c r="AU382" s="74" t="str">
        <f t="shared" si="558"/>
        <v/>
      </c>
      <c r="AV382" s="74" t="str">
        <f t="shared" si="559"/>
        <v/>
      </c>
    </row>
    <row r="383" spans="2:48" x14ac:dyDescent="0.25">
      <c r="B383" s="68">
        <f t="shared" ref="B383:D383" si="569">B382</f>
        <v>500000</v>
      </c>
      <c r="C383" s="68">
        <f t="shared" si="569"/>
        <v>40000</v>
      </c>
      <c r="D383" s="68">
        <f t="shared" si="569"/>
        <v>100000</v>
      </c>
      <c r="E383" s="68"/>
      <c r="F383" s="68">
        <f t="shared" si="539"/>
        <v>0</v>
      </c>
      <c r="G383" s="68">
        <f t="shared" si="540"/>
        <v>0</v>
      </c>
      <c r="H383" s="68" t="str">
        <f t="shared" si="541"/>
        <v/>
      </c>
      <c r="I383" s="68"/>
      <c r="J383" s="68">
        <f t="shared" si="542"/>
        <v>100000</v>
      </c>
      <c r="K383" s="69">
        <f t="shared" si="479"/>
        <v>20000</v>
      </c>
      <c r="L383" s="68">
        <f t="shared" si="543"/>
        <v>580000</v>
      </c>
      <c r="M383" s="68"/>
      <c r="N383" s="68">
        <f t="shared" si="480"/>
        <v>48000</v>
      </c>
      <c r="O383" s="68">
        <f t="shared" si="544"/>
        <v>0</v>
      </c>
      <c r="P383" s="69">
        <f t="shared" si="545"/>
        <v>0</v>
      </c>
      <c r="Q383" s="7">
        <f t="shared" si="546"/>
        <v>0</v>
      </c>
      <c r="R383" s="7">
        <f t="shared" si="481"/>
        <v>0</v>
      </c>
      <c r="S383" s="7">
        <f t="shared" si="482"/>
        <v>0.2</v>
      </c>
      <c r="T383" s="68"/>
      <c r="U383" s="68">
        <f t="shared" si="547"/>
        <v>0</v>
      </c>
      <c r="V383" s="68">
        <f t="shared" si="502"/>
        <v>0</v>
      </c>
      <c r="W383" s="68"/>
      <c r="X383" s="68">
        <f t="shared" si="548"/>
        <v>0</v>
      </c>
      <c r="Y383" s="69">
        <f t="shared" si="549"/>
        <v>0</v>
      </c>
      <c r="Z383" s="7">
        <f t="shared" si="550"/>
        <v>0</v>
      </c>
      <c r="AA383" s="7">
        <f t="shared" si="551"/>
        <v>0</v>
      </c>
      <c r="AB383" s="68"/>
      <c r="AC383" s="71" t="str">
        <f t="shared" si="552"/>
        <v/>
      </c>
      <c r="AD383" s="68" t="str">
        <f t="shared" si="553"/>
        <v/>
      </c>
      <c r="AE383" s="68"/>
      <c r="AF383" s="72" t="str">
        <f t="shared" si="554"/>
        <v/>
      </c>
      <c r="AG383" s="59" t="str">
        <f t="shared" si="555"/>
        <v/>
      </c>
      <c r="AH383" s="73" t="str">
        <f t="shared" si="488"/>
        <v/>
      </c>
      <c r="AI383" s="61" t="str">
        <f t="shared" si="483"/>
        <v/>
      </c>
      <c r="AJ383" s="62" t="str">
        <f t="shared" si="489"/>
        <v/>
      </c>
      <c r="AK383" s="73" t="str">
        <f t="shared" si="484"/>
        <v/>
      </c>
      <c r="AL383" s="61" t="str">
        <f t="shared" si="485"/>
        <v/>
      </c>
      <c r="AM383" s="63" t="str">
        <f t="shared" si="490"/>
        <v/>
      </c>
      <c r="AN383" s="73" t="str">
        <f t="shared" si="491"/>
        <v/>
      </c>
      <c r="AO383" s="61">
        <f t="shared" si="486"/>
        <v>0</v>
      </c>
      <c r="AP383" s="62" t="str">
        <f t="shared" si="492"/>
        <v/>
      </c>
      <c r="AQ383" s="61" t="str">
        <f t="shared" si="493"/>
        <v/>
      </c>
      <c r="AR383" s="59" t="str">
        <f t="shared" si="494"/>
        <v/>
      </c>
      <c r="AS383" s="72" t="str">
        <f t="shared" si="556"/>
        <v/>
      </c>
      <c r="AT383" s="74" t="str">
        <f t="shared" si="557"/>
        <v/>
      </c>
      <c r="AU383" s="74" t="str">
        <f t="shared" si="558"/>
        <v/>
      </c>
      <c r="AV383" s="74" t="str">
        <f t="shared" si="559"/>
        <v/>
      </c>
    </row>
    <row r="384" spans="2:48" x14ac:dyDescent="0.25">
      <c r="B384" s="68">
        <f t="shared" ref="B384:D384" si="570">B383</f>
        <v>500000</v>
      </c>
      <c r="C384" s="68">
        <f t="shared" si="570"/>
        <v>40000</v>
      </c>
      <c r="D384" s="68">
        <f t="shared" si="570"/>
        <v>100000</v>
      </c>
      <c r="E384" s="68"/>
      <c r="F384" s="68">
        <f t="shared" si="539"/>
        <v>0</v>
      </c>
      <c r="G384" s="68">
        <f t="shared" si="540"/>
        <v>0</v>
      </c>
      <c r="H384" s="68" t="str">
        <f t="shared" si="541"/>
        <v/>
      </c>
      <c r="I384" s="68"/>
      <c r="J384" s="68">
        <f t="shared" si="542"/>
        <v>100000</v>
      </c>
      <c r="K384" s="69">
        <f t="shared" si="479"/>
        <v>20000</v>
      </c>
      <c r="L384" s="68">
        <f t="shared" si="543"/>
        <v>580000</v>
      </c>
      <c r="M384" s="68"/>
      <c r="N384" s="68">
        <f t="shared" si="480"/>
        <v>48000</v>
      </c>
      <c r="O384" s="68">
        <f t="shared" si="544"/>
        <v>0</v>
      </c>
      <c r="P384" s="69">
        <f t="shared" si="545"/>
        <v>0</v>
      </c>
      <c r="Q384" s="7">
        <f t="shared" si="546"/>
        <v>0</v>
      </c>
      <c r="R384" s="7">
        <f t="shared" si="481"/>
        <v>0</v>
      </c>
      <c r="S384" s="7">
        <f t="shared" si="482"/>
        <v>0.2</v>
      </c>
      <c r="T384" s="68"/>
      <c r="U384" s="68">
        <f t="shared" si="547"/>
        <v>0</v>
      </c>
      <c r="V384" s="68">
        <f t="shared" si="502"/>
        <v>0</v>
      </c>
      <c r="W384" s="68"/>
      <c r="X384" s="68">
        <f t="shared" si="548"/>
        <v>0</v>
      </c>
      <c r="Y384" s="69">
        <f t="shared" si="549"/>
        <v>0</v>
      </c>
      <c r="Z384" s="7">
        <f t="shared" si="550"/>
        <v>0</v>
      </c>
      <c r="AA384" s="7">
        <f t="shared" si="551"/>
        <v>0</v>
      </c>
      <c r="AB384" s="68"/>
      <c r="AC384" s="71" t="str">
        <f t="shared" si="552"/>
        <v/>
      </c>
      <c r="AD384" s="68" t="str">
        <f t="shared" si="553"/>
        <v/>
      </c>
      <c r="AE384" s="68"/>
      <c r="AF384" s="72" t="str">
        <f t="shared" si="554"/>
        <v/>
      </c>
      <c r="AG384" s="59" t="str">
        <f t="shared" si="555"/>
        <v/>
      </c>
      <c r="AH384" s="73" t="str">
        <f t="shared" si="488"/>
        <v/>
      </c>
      <c r="AI384" s="61" t="str">
        <f t="shared" si="483"/>
        <v/>
      </c>
      <c r="AJ384" s="62" t="str">
        <f t="shared" si="489"/>
        <v/>
      </c>
      <c r="AK384" s="73" t="str">
        <f t="shared" si="484"/>
        <v/>
      </c>
      <c r="AL384" s="61" t="str">
        <f t="shared" si="485"/>
        <v/>
      </c>
      <c r="AM384" s="63" t="str">
        <f t="shared" si="490"/>
        <v/>
      </c>
      <c r="AN384" s="73" t="str">
        <f t="shared" si="491"/>
        <v/>
      </c>
      <c r="AO384" s="61">
        <f t="shared" si="486"/>
        <v>0</v>
      </c>
      <c r="AP384" s="62" t="str">
        <f t="shared" si="492"/>
        <v/>
      </c>
      <c r="AQ384" s="61" t="str">
        <f t="shared" si="493"/>
        <v/>
      </c>
      <c r="AR384" s="59" t="str">
        <f t="shared" si="494"/>
        <v/>
      </c>
      <c r="AS384" s="72" t="str">
        <f t="shared" si="556"/>
        <v/>
      </c>
      <c r="AT384" s="74" t="str">
        <f t="shared" si="557"/>
        <v/>
      </c>
      <c r="AU384" s="74" t="str">
        <f t="shared" si="558"/>
        <v/>
      </c>
      <c r="AV384" s="74" t="str">
        <f t="shared" si="559"/>
        <v/>
      </c>
    </row>
    <row r="385" spans="2:48" x14ac:dyDescent="0.25">
      <c r="B385" s="68">
        <f t="shared" ref="B385:D385" si="571">B384</f>
        <v>500000</v>
      </c>
      <c r="C385" s="68">
        <f t="shared" si="571"/>
        <v>40000</v>
      </c>
      <c r="D385" s="68">
        <f t="shared" si="571"/>
        <v>100000</v>
      </c>
      <c r="E385" s="68"/>
      <c r="F385" s="68">
        <f t="shared" si="539"/>
        <v>0</v>
      </c>
      <c r="G385" s="68">
        <f t="shared" si="540"/>
        <v>0</v>
      </c>
      <c r="H385" s="68" t="str">
        <f t="shared" si="541"/>
        <v/>
      </c>
      <c r="I385" s="68"/>
      <c r="J385" s="68">
        <f t="shared" si="542"/>
        <v>100000</v>
      </c>
      <c r="K385" s="69">
        <f t="shared" si="479"/>
        <v>20000</v>
      </c>
      <c r="L385" s="68">
        <f t="shared" si="543"/>
        <v>580000</v>
      </c>
      <c r="M385" s="68"/>
      <c r="N385" s="68">
        <f t="shared" si="480"/>
        <v>48000</v>
      </c>
      <c r="O385" s="68">
        <f t="shared" si="544"/>
        <v>0</v>
      </c>
      <c r="P385" s="69">
        <f t="shared" si="545"/>
        <v>0</v>
      </c>
      <c r="Q385" s="7">
        <f t="shared" si="546"/>
        <v>0</v>
      </c>
      <c r="R385" s="7">
        <f t="shared" si="481"/>
        <v>0</v>
      </c>
      <c r="S385" s="7">
        <f t="shared" si="482"/>
        <v>0.2</v>
      </c>
      <c r="T385" s="68"/>
      <c r="U385" s="68">
        <f t="shared" si="547"/>
        <v>0</v>
      </c>
      <c r="V385" s="68">
        <f t="shared" si="502"/>
        <v>0</v>
      </c>
      <c r="W385" s="68"/>
      <c r="X385" s="68">
        <f t="shared" si="548"/>
        <v>0</v>
      </c>
      <c r="Y385" s="69">
        <f t="shared" si="549"/>
        <v>0</v>
      </c>
      <c r="Z385" s="7">
        <f t="shared" si="550"/>
        <v>0</v>
      </c>
      <c r="AA385" s="7">
        <f t="shared" si="551"/>
        <v>0</v>
      </c>
      <c r="AB385" s="68"/>
      <c r="AC385" s="71" t="str">
        <f t="shared" si="552"/>
        <v/>
      </c>
      <c r="AD385" s="68" t="str">
        <f t="shared" si="553"/>
        <v/>
      </c>
      <c r="AE385" s="68"/>
      <c r="AF385" s="72" t="str">
        <f t="shared" si="554"/>
        <v/>
      </c>
      <c r="AG385" s="59" t="str">
        <f t="shared" si="555"/>
        <v/>
      </c>
      <c r="AH385" s="73" t="str">
        <f t="shared" si="488"/>
        <v/>
      </c>
      <c r="AI385" s="61" t="str">
        <f t="shared" si="483"/>
        <v/>
      </c>
      <c r="AJ385" s="62" t="str">
        <f t="shared" si="489"/>
        <v/>
      </c>
      <c r="AK385" s="73" t="str">
        <f t="shared" si="484"/>
        <v/>
      </c>
      <c r="AL385" s="61" t="str">
        <f t="shared" si="485"/>
        <v/>
      </c>
      <c r="AM385" s="63" t="str">
        <f t="shared" si="490"/>
        <v/>
      </c>
      <c r="AN385" s="73" t="str">
        <f t="shared" si="491"/>
        <v/>
      </c>
      <c r="AO385" s="61">
        <f t="shared" si="486"/>
        <v>0</v>
      </c>
      <c r="AP385" s="62" t="str">
        <f t="shared" si="492"/>
        <v/>
      </c>
      <c r="AQ385" s="61" t="str">
        <f t="shared" si="493"/>
        <v/>
      </c>
      <c r="AR385" s="59" t="str">
        <f t="shared" si="494"/>
        <v/>
      </c>
      <c r="AS385" s="72" t="str">
        <f t="shared" si="556"/>
        <v/>
      </c>
      <c r="AT385" s="74" t="str">
        <f t="shared" si="557"/>
        <v/>
      </c>
      <c r="AU385" s="74" t="str">
        <f t="shared" si="558"/>
        <v/>
      </c>
      <c r="AV385" s="74" t="str">
        <f t="shared" si="559"/>
        <v/>
      </c>
    </row>
    <row r="386" spans="2:48" x14ac:dyDescent="0.25">
      <c r="B386" s="68">
        <f t="shared" ref="B386:D386" si="572">B385</f>
        <v>500000</v>
      </c>
      <c r="C386" s="68">
        <f t="shared" si="572"/>
        <v>40000</v>
      </c>
      <c r="D386" s="68">
        <f t="shared" si="572"/>
        <v>100000</v>
      </c>
      <c r="E386" s="68"/>
      <c r="F386" s="68">
        <f t="shared" si="539"/>
        <v>0</v>
      </c>
      <c r="G386" s="68">
        <f t="shared" si="540"/>
        <v>0</v>
      </c>
      <c r="H386" s="68" t="str">
        <f t="shared" si="541"/>
        <v/>
      </c>
      <c r="I386" s="68"/>
      <c r="J386" s="68">
        <f t="shared" si="542"/>
        <v>100000</v>
      </c>
      <c r="K386" s="69">
        <f t="shared" si="479"/>
        <v>20000</v>
      </c>
      <c r="L386" s="68">
        <f t="shared" si="543"/>
        <v>580000</v>
      </c>
      <c r="M386" s="68"/>
      <c r="N386" s="68">
        <f t="shared" si="480"/>
        <v>48000</v>
      </c>
      <c r="O386" s="68">
        <f t="shared" si="544"/>
        <v>0</v>
      </c>
      <c r="P386" s="69">
        <f t="shared" si="545"/>
        <v>0</v>
      </c>
      <c r="Q386" s="7">
        <f t="shared" si="546"/>
        <v>0</v>
      </c>
      <c r="R386" s="7">
        <f t="shared" si="481"/>
        <v>0</v>
      </c>
      <c r="S386" s="7">
        <f t="shared" si="482"/>
        <v>0.2</v>
      </c>
      <c r="T386" s="68"/>
      <c r="U386" s="68">
        <f t="shared" si="547"/>
        <v>0</v>
      </c>
      <c r="V386" s="68">
        <f t="shared" si="502"/>
        <v>0</v>
      </c>
      <c r="W386" s="68"/>
      <c r="X386" s="68">
        <f t="shared" si="548"/>
        <v>0</v>
      </c>
      <c r="Y386" s="69">
        <f t="shared" si="549"/>
        <v>0</v>
      </c>
      <c r="Z386" s="7">
        <f t="shared" si="550"/>
        <v>0</v>
      </c>
      <c r="AA386" s="7">
        <f t="shared" si="551"/>
        <v>0</v>
      </c>
      <c r="AB386" s="68"/>
      <c r="AC386" s="71" t="str">
        <f t="shared" si="552"/>
        <v/>
      </c>
      <c r="AD386" s="68" t="str">
        <f t="shared" si="553"/>
        <v/>
      </c>
      <c r="AE386" s="68"/>
      <c r="AF386" s="72" t="str">
        <f t="shared" si="554"/>
        <v/>
      </c>
      <c r="AG386" s="59" t="str">
        <f t="shared" si="555"/>
        <v/>
      </c>
      <c r="AH386" s="73" t="str">
        <f t="shared" si="488"/>
        <v/>
      </c>
      <c r="AI386" s="61" t="str">
        <f t="shared" si="483"/>
        <v/>
      </c>
      <c r="AJ386" s="62" t="str">
        <f t="shared" si="489"/>
        <v/>
      </c>
      <c r="AK386" s="73" t="str">
        <f t="shared" si="484"/>
        <v/>
      </c>
      <c r="AL386" s="61" t="str">
        <f t="shared" si="485"/>
        <v/>
      </c>
      <c r="AM386" s="63" t="str">
        <f t="shared" si="490"/>
        <v/>
      </c>
      <c r="AN386" s="73" t="str">
        <f t="shared" si="491"/>
        <v/>
      </c>
      <c r="AO386" s="61">
        <f t="shared" si="486"/>
        <v>0</v>
      </c>
      <c r="AP386" s="62" t="str">
        <f t="shared" si="492"/>
        <v/>
      </c>
      <c r="AQ386" s="61" t="str">
        <f t="shared" si="493"/>
        <v/>
      </c>
      <c r="AR386" s="59" t="str">
        <f t="shared" si="494"/>
        <v/>
      </c>
      <c r="AS386" s="72" t="str">
        <f t="shared" si="556"/>
        <v/>
      </c>
      <c r="AT386" s="74" t="str">
        <f t="shared" si="557"/>
        <v/>
      </c>
      <c r="AU386" s="74" t="str">
        <f t="shared" si="558"/>
        <v/>
      </c>
      <c r="AV386" s="74" t="str">
        <f t="shared" si="559"/>
        <v/>
      </c>
    </row>
    <row r="387" spans="2:48" x14ac:dyDescent="0.25">
      <c r="B387" s="68">
        <f t="shared" ref="B387:D387" si="573">B386</f>
        <v>500000</v>
      </c>
      <c r="C387" s="68">
        <f t="shared" si="573"/>
        <v>40000</v>
      </c>
      <c r="D387" s="68">
        <f t="shared" si="573"/>
        <v>100000</v>
      </c>
      <c r="E387" s="68"/>
      <c r="F387" s="68">
        <f t="shared" si="539"/>
        <v>0</v>
      </c>
      <c r="G387" s="68">
        <f t="shared" si="540"/>
        <v>0</v>
      </c>
      <c r="H387" s="68" t="str">
        <f t="shared" si="541"/>
        <v/>
      </c>
      <c r="I387" s="68"/>
      <c r="J387" s="68">
        <f t="shared" si="542"/>
        <v>100000</v>
      </c>
      <c r="K387" s="69">
        <f t="shared" si="479"/>
        <v>20000</v>
      </c>
      <c r="L387" s="68">
        <f t="shared" si="543"/>
        <v>580000</v>
      </c>
      <c r="M387" s="68"/>
      <c r="N387" s="68">
        <f t="shared" si="480"/>
        <v>48000</v>
      </c>
      <c r="O387" s="68">
        <f t="shared" si="544"/>
        <v>0</v>
      </c>
      <c r="P387" s="69">
        <f t="shared" si="545"/>
        <v>0</v>
      </c>
      <c r="Q387" s="7">
        <f t="shared" si="546"/>
        <v>0</v>
      </c>
      <c r="R387" s="7">
        <f t="shared" si="481"/>
        <v>0</v>
      </c>
      <c r="S387" s="7">
        <f t="shared" si="482"/>
        <v>0.2</v>
      </c>
      <c r="T387" s="68"/>
      <c r="U387" s="68">
        <f t="shared" si="547"/>
        <v>0</v>
      </c>
      <c r="V387" s="68">
        <f t="shared" si="502"/>
        <v>0</v>
      </c>
      <c r="W387" s="68"/>
      <c r="X387" s="68">
        <f t="shared" si="548"/>
        <v>0</v>
      </c>
      <c r="Y387" s="69">
        <f t="shared" si="549"/>
        <v>0</v>
      </c>
      <c r="Z387" s="7">
        <f t="shared" si="550"/>
        <v>0</v>
      </c>
      <c r="AA387" s="7">
        <f t="shared" si="551"/>
        <v>0</v>
      </c>
      <c r="AB387" s="68"/>
      <c r="AC387" s="71" t="str">
        <f t="shared" si="552"/>
        <v/>
      </c>
      <c r="AD387" s="68" t="str">
        <f t="shared" si="553"/>
        <v/>
      </c>
      <c r="AE387" s="68"/>
      <c r="AF387" s="72" t="str">
        <f t="shared" si="554"/>
        <v/>
      </c>
      <c r="AG387" s="59" t="str">
        <f t="shared" si="555"/>
        <v/>
      </c>
      <c r="AH387" s="73" t="str">
        <f t="shared" si="488"/>
        <v/>
      </c>
      <c r="AI387" s="61" t="str">
        <f t="shared" si="483"/>
        <v/>
      </c>
      <c r="AJ387" s="62" t="str">
        <f t="shared" si="489"/>
        <v/>
      </c>
      <c r="AK387" s="73" t="str">
        <f t="shared" si="484"/>
        <v/>
      </c>
      <c r="AL387" s="61" t="str">
        <f t="shared" si="485"/>
        <v/>
      </c>
      <c r="AM387" s="63" t="str">
        <f t="shared" si="490"/>
        <v/>
      </c>
      <c r="AN387" s="73" t="str">
        <f t="shared" si="491"/>
        <v/>
      </c>
      <c r="AO387" s="61">
        <f t="shared" si="486"/>
        <v>0</v>
      </c>
      <c r="AP387" s="62" t="str">
        <f t="shared" si="492"/>
        <v/>
      </c>
      <c r="AQ387" s="61" t="str">
        <f t="shared" si="493"/>
        <v/>
      </c>
      <c r="AR387" s="59" t="str">
        <f t="shared" si="494"/>
        <v/>
      </c>
      <c r="AS387" s="72" t="str">
        <f t="shared" si="556"/>
        <v/>
      </c>
      <c r="AT387" s="74" t="str">
        <f t="shared" si="557"/>
        <v/>
      </c>
      <c r="AU387" s="74" t="str">
        <f t="shared" si="558"/>
        <v/>
      </c>
      <c r="AV387" s="74" t="str">
        <f t="shared" si="559"/>
        <v/>
      </c>
    </row>
    <row r="388" spans="2:48" x14ac:dyDescent="0.25">
      <c r="B388" s="68">
        <f t="shared" ref="B388:D388" si="574">B387</f>
        <v>500000</v>
      </c>
      <c r="C388" s="68">
        <f t="shared" si="574"/>
        <v>40000</v>
      </c>
      <c r="D388" s="68">
        <f t="shared" si="574"/>
        <v>100000</v>
      </c>
      <c r="E388" s="68"/>
      <c r="F388" s="68">
        <f t="shared" si="539"/>
        <v>0</v>
      </c>
      <c r="G388" s="68">
        <f t="shared" si="540"/>
        <v>0</v>
      </c>
      <c r="H388" s="68" t="str">
        <f t="shared" si="541"/>
        <v/>
      </c>
      <c r="I388" s="68"/>
      <c r="J388" s="68">
        <f t="shared" si="542"/>
        <v>100000</v>
      </c>
      <c r="K388" s="69">
        <f t="shared" si="479"/>
        <v>20000</v>
      </c>
      <c r="L388" s="68">
        <f t="shared" si="543"/>
        <v>580000</v>
      </c>
      <c r="M388" s="68"/>
      <c r="N388" s="68">
        <f t="shared" si="480"/>
        <v>48000</v>
      </c>
      <c r="O388" s="68">
        <f t="shared" si="544"/>
        <v>0</v>
      </c>
      <c r="P388" s="69">
        <f t="shared" si="545"/>
        <v>0</v>
      </c>
      <c r="Q388" s="7">
        <f t="shared" si="546"/>
        <v>0</v>
      </c>
      <c r="R388" s="7">
        <f t="shared" si="481"/>
        <v>0</v>
      </c>
      <c r="S388" s="7">
        <f t="shared" si="482"/>
        <v>0.2</v>
      </c>
      <c r="T388" s="68"/>
      <c r="U388" s="68">
        <f t="shared" si="547"/>
        <v>0</v>
      </c>
      <c r="V388" s="68">
        <f t="shared" si="502"/>
        <v>0</v>
      </c>
      <c r="W388" s="68"/>
      <c r="X388" s="68">
        <f t="shared" si="548"/>
        <v>0</v>
      </c>
      <c r="Y388" s="69">
        <f t="shared" si="549"/>
        <v>0</v>
      </c>
      <c r="Z388" s="7">
        <f t="shared" si="550"/>
        <v>0</v>
      </c>
      <c r="AA388" s="7">
        <f t="shared" si="551"/>
        <v>0</v>
      </c>
      <c r="AB388" s="68"/>
      <c r="AC388" s="71" t="str">
        <f t="shared" si="552"/>
        <v/>
      </c>
      <c r="AD388" s="68" t="str">
        <f t="shared" si="553"/>
        <v/>
      </c>
      <c r="AE388" s="68"/>
      <c r="AF388" s="72" t="str">
        <f t="shared" si="554"/>
        <v/>
      </c>
      <c r="AG388" s="59" t="str">
        <f t="shared" si="555"/>
        <v/>
      </c>
      <c r="AH388" s="73" t="str">
        <f t="shared" si="488"/>
        <v/>
      </c>
      <c r="AI388" s="61" t="str">
        <f t="shared" si="483"/>
        <v/>
      </c>
      <c r="AJ388" s="62" t="str">
        <f t="shared" si="489"/>
        <v/>
      </c>
      <c r="AK388" s="73" t="str">
        <f t="shared" si="484"/>
        <v/>
      </c>
      <c r="AL388" s="61" t="str">
        <f t="shared" si="485"/>
        <v/>
      </c>
      <c r="AM388" s="63" t="str">
        <f t="shared" si="490"/>
        <v/>
      </c>
      <c r="AN388" s="73" t="str">
        <f t="shared" si="491"/>
        <v/>
      </c>
      <c r="AO388" s="61">
        <f t="shared" si="486"/>
        <v>0</v>
      </c>
      <c r="AP388" s="62" t="str">
        <f t="shared" si="492"/>
        <v/>
      </c>
      <c r="AQ388" s="61" t="str">
        <f t="shared" si="493"/>
        <v/>
      </c>
      <c r="AR388" s="59" t="str">
        <f t="shared" si="494"/>
        <v/>
      </c>
      <c r="AS388" s="72" t="str">
        <f t="shared" si="556"/>
        <v/>
      </c>
      <c r="AT388" s="74" t="str">
        <f t="shared" si="557"/>
        <v/>
      </c>
      <c r="AU388" s="74" t="str">
        <f t="shared" si="558"/>
        <v/>
      </c>
      <c r="AV388" s="74" t="str">
        <f t="shared" si="559"/>
        <v/>
      </c>
    </row>
    <row r="389" spans="2:48" x14ac:dyDescent="0.25">
      <c r="B389" s="68">
        <f t="shared" ref="B389:D389" si="575">B388</f>
        <v>500000</v>
      </c>
      <c r="C389" s="68">
        <f t="shared" si="575"/>
        <v>40000</v>
      </c>
      <c r="D389" s="68">
        <f t="shared" si="575"/>
        <v>100000</v>
      </c>
      <c r="E389" s="68"/>
      <c r="F389" s="68">
        <f t="shared" si="539"/>
        <v>0</v>
      </c>
      <c r="G389" s="68">
        <f t="shared" si="540"/>
        <v>0</v>
      </c>
      <c r="H389" s="68" t="str">
        <f t="shared" si="541"/>
        <v/>
      </c>
      <c r="I389" s="68"/>
      <c r="J389" s="68">
        <f t="shared" si="542"/>
        <v>100000</v>
      </c>
      <c r="K389" s="69">
        <f t="shared" si="479"/>
        <v>20000</v>
      </c>
      <c r="L389" s="68">
        <f t="shared" si="543"/>
        <v>580000</v>
      </c>
      <c r="M389" s="68"/>
      <c r="N389" s="68">
        <f t="shared" si="480"/>
        <v>48000</v>
      </c>
      <c r="O389" s="68">
        <f t="shared" si="544"/>
        <v>0</v>
      </c>
      <c r="P389" s="69">
        <f t="shared" si="545"/>
        <v>0</v>
      </c>
      <c r="Q389" s="7">
        <f t="shared" si="546"/>
        <v>0</v>
      </c>
      <c r="R389" s="7">
        <f t="shared" si="481"/>
        <v>0</v>
      </c>
      <c r="S389" s="7">
        <f t="shared" si="482"/>
        <v>0.2</v>
      </c>
      <c r="T389" s="68"/>
      <c r="U389" s="68">
        <f t="shared" si="547"/>
        <v>0</v>
      </c>
      <c r="V389" s="68">
        <f t="shared" si="502"/>
        <v>0</v>
      </c>
      <c r="W389" s="68"/>
      <c r="X389" s="68">
        <f t="shared" si="548"/>
        <v>0</v>
      </c>
      <c r="Y389" s="69">
        <f t="shared" si="549"/>
        <v>0</v>
      </c>
      <c r="Z389" s="7">
        <f t="shared" si="550"/>
        <v>0</v>
      </c>
      <c r="AA389" s="7">
        <f t="shared" si="551"/>
        <v>0</v>
      </c>
      <c r="AB389" s="68"/>
      <c r="AC389" s="71" t="str">
        <f t="shared" si="552"/>
        <v/>
      </c>
      <c r="AD389" s="68" t="str">
        <f t="shared" si="553"/>
        <v/>
      </c>
      <c r="AE389" s="68"/>
      <c r="AF389" s="72" t="str">
        <f t="shared" si="554"/>
        <v/>
      </c>
      <c r="AG389" s="59" t="str">
        <f t="shared" si="555"/>
        <v/>
      </c>
      <c r="AH389" s="73" t="str">
        <f t="shared" si="488"/>
        <v/>
      </c>
      <c r="AI389" s="61" t="str">
        <f t="shared" si="483"/>
        <v/>
      </c>
      <c r="AJ389" s="62" t="str">
        <f t="shared" si="489"/>
        <v/>
      </c>
      <c r="AK389" s="73" t="str">
        <f t="shared" si="484"/>
        <v/>
      </c>
      <c r="AL389" s="61" t="str">
        <f t="shared" si="485"/>
        <v/>
      </c>
      <c r="AM389" s="63" t="str">
        <f t="shared" si="490"/>
        <v/>
      </c>
      <c r="AN389" s="73" t="str">
        <f t="shared" si="491"/>
        <v/>
      </c>
      <c r="AO389" s="61">
        <f t="shared" si="486"/>
        <v>0</v>
      </c>
      <c r="AP389" s="62" t="str">
        <f t="shared" si="492"/>
        <v/>
      </c>
      <c r="AQ389" s="61" t="str">
        <f t="shared" si="493"/>
        <v/>
      </c>
      <c r="AR389" s="59" t="str">
        <f t="shared" si="494"/>
        <v/>
      </c>
      <c r="AS389" s="72" t="str">
        <f t="shared" si="556"/>
        <v/>
      </c>
      <c r="AT389" s="74" t="str">
        <f t="shared" si="557"/>
        <v/>
      </c>
      <c r="AU389" s="74" t="str">
        <f t="shared" si="558"/>
        <v/>
      </c>
      <c r="AV389" s="74" t="str">
        <f t="shared" si="559"/>
        <v/>
      </c>
    </row>
    <row r="390" spans="2:48" x14ac:dyDescent="0.25">
      <c r="B390" s="68">
        <f t="shared" ref="B390:D390" si="576">B389</f>
        <v>500000</v>
      </c>
      <c r="C390" s="68">
        <f t="shared" si="576"/>
        <v>40000</v>
      </c>
      <c r="D390" s="68">
        <f t="shared" si="576"/>
        <v>100000</v>
      </c>
      <c r="E390" s="68"/>
      <c r="F390" s="68">
        <f t="shared" si="539"/>
        <v>0</v>
      </c>
      <c r="G390" s="68">
        <f t="shared" si="540"/>
        <v>0</v>
      </c>
      <c r="H390" s="68" t="str">
        <f t="shared" si="541"/>
        <v/>
      </c>
      <c r="I390" s="68"/>
      <c r="J390" s="68">
        <f t="shared" si="542"/>
        <v>100000</v>
      </c>
      <c r="K390" s="69">
        <f t="shared" si="479"/>
        <v>20000</v>
      </c>
      <c r="L390" s="68">
        <f t="shared" si="543"/>
        <v>580000</v>
      </c>
      <c r="M390" s="68"/>
      <c r="N390" s="68">
        <f t="shared" si="480"/>
        <v>48000</v>
      </c>
      <c r="O390" s="68">
        <f t="shared" si="544"/>
        <v>0</v>
      </c>
      <c r="P390" s="69">
        <f t="shared" si="545"/>
        <v>0</v>
      </c>
      <c r="Q390" s="7">
        <f t="shared" si="546"/>
        <v>0</v>
      </c>
      <c r="R390" s="7">
        <f t="shared" si="481"/>
        <v>0</v>
      </c>
      <c r="S390" s="7">
        <f t="shared" si="482"/>
        <v>0.2</v>
      </c>
      <c r="T390" s="68"/>
      <c r="U390" s="68">
        <f t="shared" si="547"/>
        <v>0</v>
      </c>
      <c r="V390" s="68">
        <f t="shared" si="502"/>
        <v>0</v>
      </c>
      <c r="W390" s="68"/>
      <c r="X390" s="68">
        <f t="shared" si="548"/>
        <v>0</v>
      </c>
      <c r="Y390" s="69">
        <f t="shared" si="549"/>
        <v>0</v>
      </c>
      <c r="Z390" s="7">
        <f t="shared" si="550"/>
        <v>0</v>
      </c>
      <c r="AA390" s="7">
        <f t="shared" si="551"/>
        <v>0</v>
      </c>
      <c r="AB390" s="68"/>
      <c r="AC390" s="71" t="str">
        <f t="shared" si="552"/>
        <v/>
      </c>
      <c r="AD390" s="68" t="str">
        <f t="shared" si="553"/>
        <v/>
      </c>
      <c r="AE390" s="68"/>
      <c r="AF390" s="72" t="str">
        <f t="shared" si="554"/>
        <v/>
      </c>
      <c r="AG390" s="59" t="str">
        <f t="shared" si="555"/>
        <v/>
      </c>
      <c r="AH390" s="73" t="str">
        <f t="shared" si="488"/>
        <v/>
      </c>
      <c r="AI390" s="61" t="str">
        <f t="shared" si="483"/>
        <v/>
      </c>
      <c r="AJ390" s="62" t="str">
        <f t="shared" si="489"/>
        <v/>
      </c>
      <c r="AK390" s="73" t="str">
        <f t="shared" si="484"/>
        <v/>
      </c>
      <c r="AL390" s="61" t="str">
        <f t="shared" si="485"/>
        <v/>
      </c>
      <c r="AM390" s="63" t="str">
        <f t="shared" si="490"/>
        <v/>
      </c>
      <c r="AN390" s="73" t="str">
        <f t="shared" si="491"/>
        <v/>
      </c>
      <c r="AO390" s="61">
        <f t="shared" si="486"/>
        <v>0</v>
      </c>
      <c r="AP390" s="62" t="str">
        <f t="shared" si="492"/>
        <v/>
      </c>
      <c r="AQ390" s="61" t="str">
        <f t="shared" si="493"/>
        <v/>
      </c>
      <c r="AR390" s="59" t="str">
        <f t="shared" si="494"/>
        <v/>
      </c>
      <c r="AS390" s="72" t="str">
        <f t="shared" si="556"/>
        <v/>
      </c>
      <c r="AT390" s="74" t="str">
        <f t="shared" si="557"/>
        <v/>
      </c>
      <c r="AU390" s="74" t="str">
        <f t="shared" si="558"/>
        <v/>
      </c>
      <c r="AV390" s="74" t="str">
        <f t="shared" si="559"/>
        <v/>
      </c>
    </row>
    <row r="391" spans="2:48" x14ac:dyDescent="0.25">
      <c r="B391" s="68">
        <f t="shared" ref="B391:D391" si="577">B390</f>
        <v>500000</v>
      </c>
      <c r="C391" s="68">
        <f t="shared" si="577"/>
        <v>40000</v>
      </c>
      <c r="D391" s="68">
        <f t="shared" si="577"/>
        <v>100000</v>
      </c>
      <c r="E391" s="68"/>
      <c r="F391" s="68">
        <f t="shared" si="539"/>
        <v>0</v>
      </c>
      <c r="G391" s="68">
        <f t="shared" si="540"/>
        <v>0</v>
      </c>
      <c r="H391" s="68" t="str">
        <f t="shared" si="541"/>
        <v/>
      </c>
      <c r="I391" s="68"/>
      <c r="J391" s="68">
        <f t="shared" si="542"/>
        <v>100000</v>
      </c>
      <c r="K391" s="69">
        <f t="shared" si="479"/>
        <v>20000</v>
      </c>
      <c r="L391" s="68">
        <f t="shared" si="543"/>
        <v>580000</v>
      </c>
      <c r="M391" s="68"/>
      <c r="N391" s="68">
        <f t="shared" si="480"/>
        <v>48000</v>
      </c>
      <c r="O391" s="68">
        <f t="shared" si="544"/>
        <v>0</v>
      </c>
      <c r="P391" s="69">
        <f t="shared" si="545"/>
        <v>0</v>
      </c>
      <c r="Q391" s="7">
        <f t="shared" si="546"/>
        <v>0</v>
      </c>
      <c r="R391" s="7">
        <f t="shared" si="481"/>
        <v>0</v>
      </c>
      <c r="S391" s="7">
        <f t="shared" si="482"/>
        <v>0.2</v>
      </c>
      <c r="T391" s="68"/>
      <c r="U391" s="68">
        <f t="shared" si="547"/>
        <v>0</v>
      </c>
      <c r="V391" s="68">
        <f t="shared" si="502"/>
        <v>0</v>
      </c>
      <c r="W391" s="68"/>
      <c r="X391" s="68">
        <f t="shared" si="548"/>
        <v>0</v>
      </c>
      <c r="Y391" s="69">
        <f t="shared" si="549"/>
        <v>0</v>
      </c>
      <c r="Z391" s="7">
        <f t="shared" si="550"/>
        <v>0</v>
      </c>
      <c r="AA391" s="7">
        <f t="shared" si="551"/>
        <v>0</v>
      </c>
      <c r="AB391" s="68"/>
      <c r="AC391" s="71" t="str">
        <f t="shared" si="552"/>
        <v/>
      </c>
      <c r="AD391" s="68" t="str">
        <f t="shared" si="553"/>
        <v/>
      </c>
      <c r="AE391" s="68"/>
      <c r="AF391" s="72" t="str">
        <f t="shared" si="554"/>
        <v/>
      </c>
      <c r="AG391" s="59" t="str">
        <f t="shared" si="555"/>
        <v/>
      </c>
      <c r="AH391" s="73" t="str">
        <f t="shared" si="488"/>
        <v/>
      </c>
      <c r="AI391" s="61" t="str">
        <f t="shared" si="483"/>
        <v/>
      </c>
      <c r="AJ391" s="62" t="str">
        <f t="shared" si="489"/>
        <v/>
      </c>
      <c r="AK391" s="73" t="str">
        <f t="shared" si="484"/>
        <v/>
      </c>
      <c r="AL391" s="61" t="str">
        <f t="shared" si="485"/>
        <v/>
      </c>
      <c r="AM391" s="63" t="str">
        <f t="shared" si="490"/>
        <v/>
      </c>
      <c r="AN391" s="73" t="str">
        <f t="shared" si="491"/>
        <v/>
      </c>
      <c r="AO391" s="61">
        <f t="shared" si="486"/>
        <v>0</v>
      </c>
      <c r="AP391" s="62" t="str">
        <f t="shared" si="492"/>
        <v/>
      </c>
      <c r="AQ391" s="61" t="str">
        <f t="shared" si="493"/>
        <v/>
      </c>
      <c r="AR391" s="59" t="str">
        <f t="shared" si="494"/>
        <v/>
      </c>
      <c r="AS391" s="72" t="str">
        <f t="shared" si="556"/>
        <v/>
      </c>
      <c r="AT391" s="74" t="str">
        <f t="shared" si="557"/>
        <v/>
      </c>
      <c r="AU391" s="74" t="str">
        <f t="shared" si="558"/>
        <v/>
      </c>
      <c r="AV391" s="74" t="str">
        <f t="shared" si="559"/>
        <v/>
      </c>
    </row>
    <row r="392" spans="2:48" x14ac:dyDescent="0.25">
      <c r="B392" s="68">
        <f t="shared" ref="B392:D392" si="578">B391</f>
        <v>500000</v>
      </c>
      <c r="C392" s="68">
        <f t="shared" si="578"/>
        <v>40000</v>
      </c>
      <c r="D392" s="68">
        <f t="shared" si="578"/>
        <v>100000</v>
      </c>
      <c r="E392" s="68"/>
      <c r="F392" s="68">
        <f t="shared" si="539"/>
        <v>0</v>
      </c>
      <c r="G392" s="68">
        <f t="shared" si="540"/>
        <v>0</v>
      </c>
      <c r="H392" s="68" t="str">
        <f t="shared" si="541"/>
        <v/>
      </c>
      <c r="I392" s="68"/>
      <c r="J392" s="68">
        <f t="shared" si="542"/>
        <v>100000</v>
      </c>
      <c r="K392" s="69">
        <f t="shared" si="479"/>
        <v>20000</v>
      </c>
      <c r="L392" s="68">
        <f t="shared" si="543"/>
        <v>580000</v>
      </c>
      <c r="M392" s="68"/>
      <c r="N392" s="68">
        <f t="shared" si="480"/>
        <v>48000</v>
      </c>
      <c r="O392" s="68">
        <f t="shared" si="544"/>
        <v>0</v>
      </c>
      <c r="P392" s="69">
        <f t="shared" si="545"/>
        <v>0</v>
      </c>
      <c r="Q392" s="7">
        <f t="shared" si="546"/>
        <v>0</v>
      </c>
      <c r="R392" s="7">
        <f t="shared" si="481"/>
        <v>0</v>
      </c>
      <c r="S392" s="7">
        <f t="shared" si="482"/>
        <v>0.2</v>
      </c>
      <c r="T392" s="68"/>
      <c r="U392" s="68">
        <f t="shared" si="547"/>
        <v>0</v>
      </c>
      <c r="V392" s="68">
        <f t="shared" si="502"/>
        <v>0</v>
      </c>
      <c r="W392" s="68"/>
      <c r="X392" s="68">
        <f t="shared" si="548"/>
        <v>0</v>
      </c>
      <c r="Y392" s="69">
        <f t="shared" si="549"/>
        <v>0</v>
      </c>
      <c r="Z392" s="7">
        <f t="shared" si="550"/>
        <v>0</v>
      </c>
      <c r="AA392" s="7">
        <f t="shared" si="551"/>
        <v>0</v>
      </c>
      <c r="AB392" s="68"/>
      <c r="AC392" s="71" t="str">
        <f t="shared" si="552"/>
        <v/>
      </c>
      <c r="AD392" s="68" t="str">
        <f t="shared" si="553"/>
        <v/>
      </c>
      <c r="AE392" s="68"/>
      <c r="AF392" s="72" t="str">
        <f t="shared" si="554"/>
        <v/>
      </c>
      <c r="AG392" s="59" t="str">
        <f t="shared" si="555"/>
        <v/>
      </c>
      <c r="AH392" s="73" t="str">
        <f t="shared" si="488"/>
        <v/>
      </c>
      <c r="AI392" s="61" t="str">
        <f t="shared" si="483"/>
        <v/>
      </c>
      <c r="AJ392" s="62" t="str">
        <f t="shared" si="489"/>
        <v/>
      </c>
      <c r="AK392" s="73" t="str">
        <f t="shared" si="484"/>
        <v/>
      </c>
      <c r="AL392" s="61" t="str">
        <f t="shared" si="485"/>
        <v/>
      </c>
      <c r="AM392" s="63" t="str">
        <f t="shared" si="490"/>
        <v/>
      </c>
      <c r="AN392" s="73" t="str">
        <f t="shared" si="491"/>
        <v/>
      </c>
      <c r="AO392" s="61">
        <f t="shared" si="486"/>
        <v>0</v>
      </c>
      <c r="AP392" s="62" t="str">
        <f t="shared" si="492"/>
        <v/>
      </c>
      <c r="AQ392" s="61" t="str">
        <f t="shared" si="493"/>
        <v/>
      </c>
      <c r="AR392" s="59" t="str">
        <f t="shared" si="494"/>
        <v/>
      </c>
      <c r="AS392" s="72" t="str">
        <f t="shared" si="556"/>
        <v/>
      </c>
      <c r="AT392" s="74" t="str">
        <f t="shared" si="557"/>
        <v/>
      </c>
      <c r="AU392" s="74" t="str">
        <f t="shared" si="558"/>
        <v/>
      </c>
      <c r="AV392" s="74" t="str">
        <f t="shared" si="559"/>
        <v/>
      </c>
    </row>
    <row r="393" spans="2:48" x14ac:dyDescent="0.25">
      <c r="B393" s="68">
        <f t="shared" ref="B393:D393" si="579">B392</f>
        <v>500000</v>
      </c>
      <c r="C393" s="68">
        <f t="shared" si="579"/>
        <v>40000</v>
      </c>
      <c r="D393" s="68">
        <f t="shared" si="579"/>
        <v>100000</v>
      </c>
      <c r="E393" s="68"/>
      <c r="F393" s="68">
        <f t="shared" si="539"/>
        <v>0</v>
      </c>
      <c r="G393" s="68">
        <f t="shared" si="540"/>
        <v>0</v>
      </c>
      <c r="H393" s="68" t="str">
        <f t="shared" si="541"/>
        <v/>
      </c>
      <c r="I393" s="68"/>
      <c r="J393" s="68">
        <f t="shared" si="542"/>
        <v>100000</v>
      </c>
      <c r="K393" s="69">
        <f t="shared" ref="K393:K456" si="580">IF(ISBLANK($L$4),IF(J393&gt;0,J393*yhteisövero_pros,0),J393*yhteisövero_pros)</f>
        <v>20000</v>
      </c>
      <c r="L393" s="68">
        <f t="shared" si="543"/>
        <v>580000</v>
      </c>
      <c r="M393" s="68"/>
      <c r="N393" s="68">
        <f t="shared" ref="N393:N456" si="581">IF(B393+J393 &gt; 0,(B393+J393)*Pääomatulo_osinko_max,0)</f>
        <v>48000</v>
      </c>
      <c r="O393" s="68">
        <f t="shared" si="544"/>
        <v>0</v>
      </c>
      <c r="P393" s="69">
        <f t="shared" si="545"/>
        <v>0</v>
      </c>
      <c r="Q393" s="7">
        <f t="shared" si="546"/>
        <v>0</v>
      </c>
      <c r="R393" s="7">
        <f t="shared" ref="R393:R456" si="582">VLOOKUP(O393,tulos_pot_osinko,16)</f>
        <v>0</v>
      </c>
      <c r="S393" s="7">
        <f t="shared" ref="S393:S456" si="583">VLOOKUP(O393,tulos_pot_osinko,18)</f>
        <v>0.2</v>
      </c>
      <c r="T393" s="68"/>
      <c r="U393" s="68">
        <f t="shared" si="547"/>
        <v>0</v>
      </c>
      <c r="V393" s="68">
        <f t="shared" si="502"/>
        <v>0</v>
      </c>
      <c r="W393" s="68"/>
      <c r="X393" s="68">
        <f t="shared" si="548"/>
        <v>0</v>
      </c>
      <c r="Y393" s="69">
        <f t="shared" si="549"/>
        <v>0</v>
      </c>
      <c r="Z393" s="7">
        <f t="shared" si="550"/>
        <v>0</v>
      </c>
      <c r="AA393" s="7">
        <f t="shared" si="551"/>
        <v>0</v>
      </c>
      <c r="AB393" s="68"/>
      <c r="AC393" s="71" t="str">
        <f t="shared" si="552"/>
        <v/>
      </c>
      <c r="AD393" s="68" t="str">
        <f t="shared" si="553"/>
        <v/>
      </c>
      <c r="AE393" s="68"/>
      <c r="AF393" s="72" t="str">
        <f t="shared" si="554"/>
        <v/>
      </c>
      <c r="AG393" s="59" t="str">
        <f t="shared" si="555"/>
        <v/>
      </c>
      <c r="AH393" s="73" t="str">
        <f t="shared" si="488"/>
        <v/>
      </c>
      <c r="AI393" s="61" t="str">
        <f t="shared" ref="AI393:AI456" si="584">IF(H393="laske",((1-yhteisövero_pros)*Q393+yhteisövero_pros),"")</f>
        <v/>
      </c>
      <c r="AJ393" s="62" t="str">
        <f t="shared" si="489"/>
        <v/>
      </c>
      <c r="AK393" s="73" t="str">
        <f t="shared" ref="AK393:AK456" si="585">IF(H393="laske",VLOOKUP(F393,tulos_ansiotulovero,3,1),"")</f>
        <v/>
      </c>
      <c r="AL393" s="61" t="str">
        <f t="shared" ref="AL393:AL456" si="586">IF(H393="laske",VLOOKUP(F393,tulos_ansiotulovero,7,1),"")</f>
        <v/>
      </c>
      <c r="AM393" s="63" t="str">
        <f t="shared" si="490"/>
        <v/>
      </c>
      <c r="AN393" s="73" t="str">
        <f t="shared" si="491"/>
        <v/>
      </c>
      <c r="AO393" s="61">
        <f t="shared" ref="AO393:AO456" si="587">IF(U393&gt;0,IF(H393="laske",((1-yhteisövero_pros)*AN393/U393+yhteisövero_pros),""),0)</f>
        <v>0</v>
      </c>
      <c r="AP393" s="62" t="str">
        <f t="shared" si="492"/>
        <v/>
      </c>
      <c r="AQ393" s="61" t="str">
        <f t="shared" si="493"/>
        <v/>
      </c>
      <c r="AR393" s="59" t="str">
        <f t="shared" si="494"/>
        <v/>
      </c>
      <c r="AS393" s="72" t="str">
        <f t="shared" si="556"/>
        <v/>
      </c>
      <c r="AT393" s="74" t="str">
        <f t="shared" si="557"/>
        <v/>
      </c>
      <c r="AU393" s="74" t="str">
        <f t="shared" si="558"/>
        <v/>
      </c>
      <c r="AV393" s="74" t="str">
        <f t="shared" si="559"/>
        <v/>
      </c>
    </row>
    <row r="394" spans="2:48" x14ac:dyDescent="0.25">
      <c r="B394" s="68">
        <f t="shared" ref="B394:D394" si="588">B393</f>
        <v>500000</v>
      </c>
      <c r="C394" s="68">
        <f t="shared" si="588"/>
        <v>40000</v>
      </c>
      <c r="D394" s="68">
        <f t="shared" si="588"/>
        <v>100000</v>
      </c>
      <c r="E394" s="68"/>
      <c r="F394" s="68">
        <f t="shared" si="539"/>
        <v>0</v>
      </c>
      <c r="G394" s="68">
        <f t="shared" si="540"/>
        <v>0</v>
      </c>
      <c r="H394" s="68" t="str">
        <f t="shared" si="541"/>
        <v/>
      </c>
      <c r="I394" s="68"/>
      <c r="J394" s="68">
        <f t="shared" si="542"/>
        <v>100000</v>
      </c>
      <c r="K394" s="69">
        <f t="shared" si="580"/>
        <v>20000</v>
      </c>
      <c r="L394" s="68">
        <f t="shared" si="543"/>
        <v>580000</v>
      </c>
      <c r="M394" s="68"/>
      <c r="N394" s="68">
        <f t="shared" si="581"/>
        <v>48000</v>
      </c>
      <c r="O394" s="68">
        <f t="shared" si="544"/>
        <v>0</v>
      </c>
      <c r="P394" s="69">
        <f t="shared" si="545"/>
        <v>0</v>
      </c>
      <c r="Q394" s="7">
        <f t="shared" si="546"/>
        <v>0</v>
      </c>
      <c r="R394" s="7">
        <f t="shared" si="582"/>
        <v>0</v>
      </c>
      <c r="S394" s="7">
        <f t="shared" si="583"/>
        <v>0.2</v>
      </c>
      <c r="T394" s="68"/>
      <c r="U394" s="68">
        <f t="shared" si="547"/>
        <v>0</v>
      </c>
      <c r="V394" s="68">
        <f t="shared" si="502"/>
        <v>0</v>
      </c>
      <c r="W394" s="68"/>
      <c r="X394" s="68">
        <f t="shared" si="548"/>
        <v>0</v>
      </c>
      <c r="Y394" s="69">
        <f t="shared" si="549"/>
        <v>0</v>
      </c>
      <c r="Z394" s="7">
        <f t="shared" si="550"/>
        <v>0</v>
      </c>
      <c r="AA394" s="7">
        <f t="shared" si="551"/>
        <v>0</v>
      </c>
      <c r="AB394" s="68"/>
      <c r="AC394" s="71" t="str">
        <f t="shared" si="552"/>
        <v/>
      </c>
      <c r="AD394" s="68" t="str">
        <f t="shared" si="553"/>
        <v/>
      </c>
      <c r="AE394" s="68"/>
      <c r="AF394" s="72" t="str">
        <f t="shared" si="554"/>
        <v/>
      </c>
      <c r="AG394" s="59" t="str">
        <f t="shared" si="555"/>
        <v/>
      </c>
      <c r="AH394" s="73" t="str">
        <f t="shared" ref="AH394:AH457" si="589">IF(H394="laske",P394,"")</f>
        <v/>
      </c>
      <c r="AI394" s="61" t="str">
        <f t="shared" si="584"/>
        <v/>
      </c>
      <c r="AJ394" s="62" t="str">
        <f t="shared" ref="AJ394:AJ457" si="590">IF(H394="laske",O394/(F394+G394),"")</f>
        <v/>
      </c>
      <c r="AK394" s="73" t="str">
        <f t="shared" si="585"/>
        <v/>
      </c>
      <c r="AL394" s="61" t="str">
        <f t="shared" si="586"/>
        <v/>
      </c>
      <c r="AM394" s="63" t="str">
        <f t="shared" ref="AM394:AM457" si="591">IF(H394="laske",F394/(F394+G394),"")</f>
        <v/>
      </c>
      <c r="AN394" s="73" t="str">
        <f t="shared" ref="AN394:AN457" si="592">IF(H394="laske",Y394-AK394,"")</f>
        <v/>
      </c>
      <c r="AO394" s="61">
        <f t="shared" si="587"/>
        <v>0</v>
      </c>
      <c r="AP394" s="62" t="str">
        <f t="shared" ref="AP394:AP457" si="593">IF(H394="laske",U394/(F394+G394),"")</f>
        <v/>
      </c>
      <c r="AQ394" s="61" t="str">
        <f t="shared" ref="AQ394:AQ457" si="594">IF(H394="laske",+AJ394+AM394+AP394,"")</f>
        <v/>
      </c>
      <c r="AR394" s="59" t="str">
        <f t="shared" ref="AR394:AR457" si="595">IF(H394="laske",AI394*AJ394+AL394*AM394+AO394*AP394,"")</f>
        <v/>
      </c>
      <c r="AS394" s="72" t="str">
        <f t="shared" si="556"/>
        <v/>
      </c>
      <c r="AT394" s="74" t="str">
        <f t="shared" si="557"/>
        <v/>
      </c>
      <c r="AU394" s="74" t="str">
        <f t="shared" si="558"/>
        <v/>
      </c>
      <c r="AV394" s="74" t="str">
        <f t="shared" si="559"/>
        <v/>
      </c>
    </row>
    <row r="395" spans="2:48" x14ac:dyDescent="0.25">
      <c r="B395" s="68">
        <f t="shared" ref="B395:D395" si="596">B394</f>
        <v>500000</v>
      </c>
      <c r="C395" s="68">
        <f t="shared" si="596"/>
        <v>40000</v>
      </c>
      <c r="D395" s="68">
        <f t="shared" si="596"/>
        <v>100000</v>
      </c>
      <c r="E395" s="68"/>
      <c r="F395" s="68">
        <f t="shared" si="539"/>
        <v>0</v>
      </c>
      <c r="G395" s="68">
        <f t="shared" si="540"/>
        <v>0</v>
      </c>
      <c r="H395" s="68" t="str">
        <f t="shared" si="541"/>
        <v/>
      </c>
      <c r="I395" s="68"/>
      <c r="J395" s="68">
        <f t="shared" si="542"/>
        <v>100000</v>
      </c>
      <c r="K395" s="69">
        <f t="shared" si="580"/>
        <v>20000</v>
      </c>
      <c r="L395" s="68">
        <f t="shared" si="543"/>
        <v>580000</v>
      </c>
      <c r="M395" s="68"/>
      <c r="N395" s="68">
        <f t="shared" si="581"/>
        <v>48000</v>
      </c>
      <c r="O395" s="68">
        <f t="shared" si="544"/>
        <v>0</v>
      </c>
      <c r="P395" s="69">
        <f t="shared" si="545"/>
        <v>0</v>
      </c>
      <c r="Q395" s="7">
        <f t="shared" si="546"/>
        <v>0</v>
      </c>
      <c r="R395" s="7">
        <f t="shared" si="582"/>
        <v>0</v>
      </c>
      <c r="S395" s="7">
        <f t="shared" si="583"/>
        <v>0.2</v>
      </c>
      <c r="T395" s="68"/>
      <c r="U395" s="68">
        <f t="shared" si="547"/>
        <v>0</v>
      </c>
      <c r="V395" s="68">
        <f t="shared" si="502"/>
        <v>0</v>
      </c>
      <c r="W395" s="68"/>
      <c r="X395" s="68">
        <f t="shared" si="548"/>
        <v>0</v>
      </c>
      <c r="Y395" s="69">
        <f t="shared" si="549"/>
        <v>0</v>
      </c>
      <c r="Z395" s="7">
        <f t="shared" si="550"/>
        <v>0</v>
      </c>
      <c r="AA395" s="7">
        <f t="shared" si="551"/>
        <v>0</v>
      </c>
      <c r="AB395" s="68"/>
      <c r="AC395" s="71" t="str">
        <f t="shared" si="552"/>
        <v/>
      </c>
      <c r="AD395" s="68" t="str">
        <f t="shared" si="553"/>
        <v/>
      </c>
      <c r="AE395" s="68"/>
      <c r="AF395" s="72" t="str">
        <f t="shared" si="554"/>
        <v/>
      </c>
      <c r="AG395" s="59" t="str">
        <f t="shared" si="555"/>
        <v/>
      </c>
      <c r="AH395" s="73" t="str">
        <f t="shared" si="589"/>
        <v/>
      </c>
      <c r="AI395" s="61" t="str">
        <f t="shared" si="584"/>
        <v/>
      </c>
      <c r="AJ395" s="62" t="str">
        <f t="shared" si="590"/>
        <v/>
      </c>
      <c r="AK395" s="73" t="str">
        <f t="shared" si="585"/>
        <v/>
      </c>
      <c r="AL395" s="61" t="str">
        <f t="shared" si="586"/>
        <v/>
      </c>
      <c r="AM395" s="63" t="str">
        <f t="shared" si="591"/>
        <v/>
      </c>
      <c r="AN395" s="73" t="str">
        <f t="shared" si="592"/>
        <v/>
      </c>
      <c r="AO395" s="61">
        <f t="shared" si="587"/>
        <v>0</v>
      </c>
      <c r="AP395" s="62" t="str">
        <f t="shared" si="593"/>
        <v/>
      </c>
      <c r="AQ395" s="61" t="str">
        <f t="shared" si="594"/>
        <v/>
      </c>
      <c r="AR395" s="59" t="str">
        <f t="shared" si="595"/>
        <v/>
      </c>
      <c r="AS395" s="72" t="str">
        <f t="shared" si="556"/>
        <v/>
      </c>
      <c r="AT395" s="74" t="str">
        <f t="shared" si="557"/>
        <v/>
      </c>
      <c r="AU395" s="74" t="str">
        <f t="shared" si="558"/>
        <v/>
      </c>
      <c r="AV395" s="74" t="str">
        <f t="shared" si="559"/>
        <v/>
      </c>
    </row>
    <row r="396" spans="2:48" x14ac:dyDescent="0.25">
      <c r="B396" s="68">
        <f t="shared" ref="B396:D396" si="597">B395</f>
        <v>500000</v>
      </c>
      <c r="C396" s="68">
        <f t="shared" si="597"/>
        <v>40000</v>
      </c>
      <c r="D396" s="68">
        <f t="shared" si="597"/>
        <v>100000</v>
      </c>
      <c r="E396" s="68"/>
      <c r="F396" s="68">
        <f t="shared" si="539"/>
        <v>0</v>
      </c>
      <c r="G396" s="68">
        <f t="shared" si="540"/>
        <v>0</v>
      </c>
      <c r="H396" s="68" t="str">
        <f t="shared" si="541"/>
        <v/>
      </c>
      <c r="I396" s="68"/>
      <c r="J396" s="68">
        <f t="shared" si="542"/>
        <v>100000</v>
      </c>
      <c r="K396" s="69">
        <f t="shared" si="580"/>
        <v>20000</v>
      </c>
      <c r="L396" s="68">
        <f t="shared" si="543"/>
        <v>580000</v>
      </c>
      <c r="M396" s="68"/>
      <c r="N396" s="68">
        <f t="shared" si="581"/>
        <v>48000</v>
      </c>
      <c r="O396" s="68">
        <f t="shared" si="544"/>
        <v>0</v>
      </c>
      <c r="P396" s="69">
        <f t="shared" si="545"/>
        <v>0</v>
      </c>
      <c r="Q396" s="7">
        <f t="shared" si="546"/>
        <v>0</v>
      </c>
      <c r="R396" s="7">
        <f t="shared" si="582"/>
        <v>0</v>
      </c>
      <c r="S396" s="7">
        <f t="shared" si="583"/>
        <v>0.2</v>
      </c>
      <c r="T396" s="68"/>
      <c r="U396" s="68">
        <f t="shared" si="547"/>
        <v>0</v>
      </c>
      <c r="V396" s="68">
        <f t="shared" si="502"/>
        <v>0</v>
      </c>
      <c r="W396" s="68"/>
      <c r="X396" s="68">
        <f t="shared" si="548"/>
        <v>0</v>
      </c>
      <c r="Y396" s="69">
        <f t="shared" si="549"/>
        <v>0</v>
      </c>
      <c r="Z396" s="7">
        <f t="shared" si="550"/>
        <v>0</v>
      </c>
      <c r="AA396" s="7">
        <f t="shared" si="551"/>
        <v>0</v>
      </c>
      <c r="AB396" s="68"/>
      <c r="AC396" s="71" t="str">
        <f t="shared" si="552"/>
        <v/>
      </c>
      <c r="AD396" s="68" t="str">
        <f t="shared" si="553"/>
        <v/>
      </c>
      <c r="AE396" s="68"/>
      <c r="AF396" s="72" t="str">
        <f t="shared" si="554"/>
        <v/>
      </c>
      <c r="AG396" s="59" t="str">
        <f t="shared" si="555"/>
        <v/>
      </c>
      <c r="AH396" s="73" t="str">
        <f t="shared" si="589"/>
        <v/>
      </c>
      <c r="AI396" s="61" t="str">
        <f t="shared" si="584"/>
        <v/>
      </c>
      <c r="AJ396" s="62" t="str">
        <f t="shared" si="590"/>
        <v/>
      </c>
      <c r="AK396" s="73" t="str">
        <f t="shared" si="585"/>
        <v/>
      </c>
      <c r="AL396" s="61" t="str">
        <f t="shared" si="586"/>
        <v/>
      </c>
      <c r="AM396" s="63" t="str">
        <f t="shared" si="591"/>
        <v/>
      </c>
      <c r="AN396" s="73" t="str">
        <f t="shared" si="592"/>
        <v/>
      </c>
      <c r="AO396" s="61">
        <f t="shared" si="587"/>
        <v>0</v>
      </c>
      <c r="AP396" s="62" t="str">
        <f t="shared" si="593"/>
        <v/>
      </c>
      <c r="AQ396" s="61" t="str">
        <f t="shared" si="594"/>
        <v/>
      </c>
      <c r="AR396" s="59" t="str">
        <f t="shared" si="595"/>
        <v/>
      </c>
      <c r="AS396" s="72" t="str">
        <f t="shared" si="556"/>
        <v/>
      </c>
      <c r="AT396" s="74" t="str">
        <f t="shared" si="557"/>
        <v/>
      </c>
      <c r="AU396" s="74" t="str">
        <f t="shared" si="558"/>
        <v/>
      </c>
      <c r="AV396" s="74" t="str">
        <f t="shared" si="559"/>
        <v/>
      </c>
    </row>
    <row r="397" spans="2:48" x14ac:dyDescent="0.25">
      <c r="B397" s="68">
        <f t="shared" ref="B397:D397" si="598">B396</f>
        <v>500000</v>
      </c>
      <c r="C397" s="68">
        <f t="shared" si="598"/>
        <v>40000</v>
      </c>
      <c r="D397" s="68">
        <f t="shared" si="598"/>
        <v>100000</v>
      </c>
      <c r="E397" s="68"/>
      <c r="F397" s="68">
        <f t="shared" si="539"/>
        <v>0</v>
      </c>
      <c r="G397" s="68">
        <f t="shared" si="540"/>
        <v>0</v>
      </c>
      <c r="H397" s="68" t="str">
        <f t="shared" si="541"/>
        <v/>
      </c>
      <c r="I397" s="68"/>
      <c r="J397" s="68">
        <f t="shared" si="542"/>
        <v>100000</v>
      </c>
      <c r="K397" s="69">
        <f t="shared" si="580"/>
        <v>20000</v>
      </c>
      <c r="L397" s="68">
        <f t="shared" si="543"/>
        <v>580000</v>
      </c>
      <c r="M397" s="68"/>
      <c r="N397" s="68">
        <f t="shared" si="581"/>
        <v>48000</v>
      </c>
      <c r="O397" s="68">
        <f t="shared" si="544"/>
        <v>0</v>
      </c>
      <c r="P397" s="69">
        <f t="shared" si="545"/>
        <v>0</v>
      </c>
      <c r="Q397" s="7">
        <f t="shared" si="546"/>
        <v>0</v>
      </c>
      <c r="R397" s="7">
        <f t="shared" si="582"/>
        <v>0</v>
      </c>
      <c r="S397" s="7">
        <f t="shared" si="583"/>
        <v>0.2</v>
      </c>
      <c r="T397" s="68"/>
      <c r="U397" s="68">
        <f t="shared" si="547"/>
        <v>0</v>
      </c>
      <c r="V397" s="68">
        <f t="shared" si="502"/>
        <v>0</v>
      </c>
      <c r="W397" s="68"/>
      <c r="X397" s="68">
        <f t="shared" si="548"/>
        <v>0</v>
      </c>
      <c r="Y397" s="69">
        <f t="shared" si="549"/>
        <v>0</v>
      </c>
      <c r="Z397" s="7">
        <f t="shared" si="550"/>
        <v>0</v>
      </c>
      <c r="AA397" s="7">
        <f t="shared" si="551"/>
        <v>0</v>
      </c>
      <c r="AB397" s="68"/>
      <c r="AC397" s="71" t="str">
        <f t="shared" si="552"/>
        <v/>
      </c>
      <c r="AD397" s="68" t="str">
        <f t="shared" si="553"/>
        <v/>
      </c>
      <c r="AE397" s="68"/>
      <c r="AF397" s="72" t="str">
        <f t="shared" si="554"/>
        <v/>
      </c>
      <c r="AG397" s="59" t="str">
        <f t="shared" si="555"/>
        <v/>
      </c>
      <c r="AH397" s="73" t="str">
        <f t="shared" si="589"/>
        <v/>
      </c>
      <c r="AI397" s="61" t="str">
        <f t="shared" si="584"/>
        <v/>
      </c>
      <c r="AJ397" s="62" t="str">
        <f t="shared" si="590"/>
        <v/>
      </c>
      <c r="AK397" s="73" t="str">
        <f t="shared" si="585"/>
        <v/>
      </c>
      <c r="AL397" s="61" t="str">
        <f t="shared" si="586"/>
        <v/>
      </c>
      <c r="AM397" s="63" t="str">
        <f t="shared" si="591"/>
        <v/>
      </c>
      <c r="AN397" s="73" t="str">
        <f t="shared" si="592"/>
        <v/>
      </c>
      <c r="AO397" s="61">
        <f t="shared" si="587"/>
        <v>0</v>
      </c>
      <c r="AP397" s="62" t="str">
        <f t="shared" si="593"/>
        <v/>
      </c>
      <c r="AQ397" s="61" t="str">
        <f t="shared" si="594"/>
        <v/>
      </c>
      <c r="AR397" s="59" t="str">
        <f t="shared" si="595"/>
        <v/>
      </c>
      <c r="AS397" s="72" t="str">
        <f t="shared" si="556"/>
        <v/>
      </c>
      <c r="AT397" s="74" t="str">
        <f t="shared" si="557"/>
        <v/>
      </c>
      <c r="AU397" s="74" t="str">
        <f t="shared" si="558"/>
        <v/>
      </c>
      <c r="AV397" s="74" t="str">
        <f t="shared" si="559"/>
        <v/>
      </c>
    </row>
    <row r="398" spans="2:48" x14ac:dyDescent="0.25">
      <c r="B398" s="68">
        <f t="shared" ref="B398:D398" si="599">B397</f>
        <v>500000</v>
      </c>
      <c r="C398" s="68">
        <f t="shared" si="599"/>
        <v>40000</v>
      </c>
      <c r="D398" s="68">
        <f t="shared" si="599"/>
        <v>100000</v>
      </c>
      <c r="E398" s="68"/>
      <c r="F398" s="68">
        <f t="shared" si="539"/>
        <v>0</v>
      </c>
      <c r="G398" s="68">
        <f t="shared" si="540"/>
        <v>0</v>
      </c>
      <c r="H398" s="68" t="str">
        <f t="shared" si="541"/>
        <v/>
      </c>
      <c r="I398" s="68"/>
      <c r="J398" s="68">
        <f t="shared" si="542"/>
        <v>100000</v>
      </c>
      <c r="K398" s="69">
        <f t="shared" si="580"/>
        <v>20000</v>
      </c>
      <c r="L398" s="68">
        <f t="shared" si="543"/>
        <v>580000</v>
      </c>
      <c r="M398" s="68"/>
      <c r="N398" s="68">
        <f t="shared" si="581"/>
        <v>48000</v>
      </c>
      <c r="O398" s="68">
        <f t="shared" si="544"/>
        <v>0</v>
      </c>
      <c r="P398" s="69">
        <f t="shared" si="545"/>
        <v>0</v>
      </c>
      <c r="Q398" s="7">
        <f t="shared" si="546"/>
        <v>0</v>
      </c>
      <c r="R398" s="7">
        <f t="shared" si="582"/>
        <v>0</v>
      </c>
      <c r="S398" s="7">
        <f t="shared" si="583"/>
        <v>0.2</v>
      </c>
      <c r="T398" s="68"/>
      <c r="U398" s="68">
        <f t="shared" si="547"/>
        <v>0</v>
      </c>
      <c r="V398" s="68">
        <f t="shared" si="502"/>
        <v>0</v>
      </c>
      <c r="W398" s="68"/>
      <c r="X398" s="68">
        <f t="shared" si="548"/>
        <v>0</v>
      </c>
      <c r="Y398" s="69">
        <f t="shared" si="549"/>
        <v>0</v>
      </c>
      <c r="Z398" s="7">
        <f t="shared" si="550"/>
        <v>0</v>
      </c>
      <c r="AA398" s="7">
        <f t="shared" si="551"/>
        <v>0</v>
      </c>
      <c r="AB398" s="68"/>
      <c r="AC398" s="71" t="str">
        <f t="shared" si="552"/>
        <v/>
      </c>
      <c r="AD398" s="68" t="str">
        <f t="shared" si="553"/>
        <v/>
      </c>
      <c r="AE398" s="68"/>
      <c r="AF398" s="72" t="str">
        <f t="shared" si="554"/>
        <v/>
      </c>
      <c r="AG398" s="59" t="str">
        <f t="shared" si="555"/>
        <v/>
      </c>
      <c r="AH398" s="73" t="str">
        <f t="shared" si="589"/>
        <v/>
      </c>
      <c r="AI398" s="61" t="str">
        <f t="shared" si="584"/>
        <v/>
      </c>
      <c r="AJ398" s="62" t="str">
        <f t="shared" si="590"/>
        <v/>
      </c>
      <c r="AK398" s="73" t="str">
        <f t="shared" si="585"/>
        <v/>
      </c>
      <c r="AL398" s="61" t="str">
        <f t="shared" si="586"/>
        <v/>
      </c>
      <c r="AM398" s="63" t="str">
        <f t="shared" si="591"/>
        <v/>
      </c>
      <c r="AN398" s="73" t="str">
        <f t="shared" si="592"/>
        <v/>
      </c>
      <c r="AO398" s="61">
        <f t="shared" si="587"/>
        <v>0</v>
      </c>
      <c r="AP398" s="62" t="str">
        <f t="shared" si="593"/>
        <v/>
      </c>
      <c r="AQ398" s="61" t="str">
        <f t="shared" si="594"/>
        <v/>
      </c>
      <c r="AR398" s="59" t="str">
        <f t="shared" si="595"/>
        <v/>
      </c>
      <c r="AS398" s="72" t="str">
        <f t="shared" si="556"/>
        <v/>
      </c>
      <c r="AT398" s="74" t="str">
        <f t="shared" si="557"/>
        <v/>
      </c>
      <c r="AU398" s="74" t="str">
        <f t="shared" si="558"/>
        <v/>
      </c>
      <c r="AV398" s="74" t="str">
        <f t="shared" si="559"/>
        <v/>
      </c>
    </row>
    <row r="399" spans="2:48" x14ac:dyDescent="0.25">
      <c r="B399" s="68">
        <f t="shared" ref="B399:D399" si="600">B398</f>
        <v>500000</v>
      </c>
      <c r="C399" s="68">
        <f t="shared" si="600"/>
        <v>40000</v>
      </c>
      <c r="D399" s="68">
        <f t="shared" si="600"/>
        <v>100000</v>
      </c>
      <c r="E399" s="68"/>
      <c r="F399" s="68">
        <f t="shared" si="539"/>
        <v>0</v>
      </c>
      <c r="G399" s="68">
        <f t="shared" si="540"/>
        <v>0</v>
      </c>
      <c r="H399" s="68" t="str">
        <f t="shared" si="541"/>
        <v/>
      </c>
      <c r="I399" s="68"/>
      <c r="J399" s="68">
        <f t="shared" si="542"/>
        <v>100000</v>
      </c>
      <c r="K399" s="69">
        <f t="shared" si="580"/>
        <v>20000</v>
      </c>
      <c r="L399" s="68">
        <f t="shared" si="543"/>
        <v>580000</v>
      </c>
      <c r="M399" s="68"/>
      <c r="N399" s="68">
        <f t="shared" si="581"/>
        <v>48000</v>
      </c>
      <c r="O399" s="68">
        <f t="shared" si="544"/>
        <v>0</v>
      </c>
      <c r="P399" s="69">
        <f t="shared" si="545"/>
        <v>0</v>
      </c>
      <c r="Q399" s="7">
        <f t="shared" si="546"/>
        <v>0</v>
      </c>
      <c r="R399" s="7">
        <f t="shared" si="582"/>
        <v>0</v>
      </c>
      <c r="S399" s="7">
        <f t="shared" si="583"/>
        <v>0.2</v>
      </c>
      <c r="T399" s="68"/>
      <c r="U399" s="68">
        <f t="shared" si="547"/>
        <v>0</v>
      </c>
      <c r="V399" s="68">
        <f t="shared" si="502"/>
        <v>0</v>
      </c>
      <c r="W399" s="68"/>
      <c r="X399" s="68">
        <f t="shared" si="548"/>
        <v>0</v>
      </c>
      <c r="Y399" s="69">
        <f t="shared" si="549"/>
        <v>0</v>
      </c>
      <c r="Z399" s="7">
        <f t="shared" si="550"/>
        <v>0</v>
      </c>
      <c r="AA399" s="7">
        <f t="shared" si="551"/>
        <v>0</v>
      </c>
      <c r="AB399" s="68"/>
      <c r="AC399" s="71" t="str">
        <f t="shared" si="552"/>
        <v/>
      </c>
      <c r="AD399" s="68" t="str">
        <f t="shared" si="553"/>
        <v/>
      </c>
      <c r="AE399" s="68"/>
      <c r="AF399" s="72" t="str">
        <f t="shared" si="554"/>
        <v/>
      </c>
      <c r="AG399" s="59" t="str">
        <f t="shared" si="555"/>
        <v/>
      </c>
      <c r="AH399" s="73" t="str">
        <f t="shared" si="589"/>
        <v/>
      </c>
      <c r="AI399" s="61" t="str">
        <f t="shared" si="584"/>
        <v/>
      </c>
      <c r="AJ399" s="62" t="str">
        <f t="shared" si="590"/>
        <v/>
      </c>
      <c r="AK399" s="73" t="str">
        <f t="shared" si="585"/>
        <v/>
      </c>
      <c r="AL399" s="61" t="str">
        <f t="shared" si="586"/>
        <v/>
      </c>
      <c r="AM399" s="63" t="str">
        <f t="shared" si="591"/>
        <v/>
      </c>
      <c r="AN399" s="73" t="str">
        <f t="shared" si="592"/>
        <v/>
      </c>
      <c r="AO399" s="61">
        <f t="shared" si="587"/>
        <v>0</v>
      </c>
      <c r="AP399" s="62" t="str">
        <f t="shared" si="593"/>
        <v/>
      </c>
      <c r="AQ399" s="61" t="str">
        <f t="shared" si="594"/>
        <v/>
      </c>
      <c r="AR399" s="59" t="str">
        <f t="shared" si="595"/>
        <v/>
      </c>
      <c r="AS399" s="72" t="str">
        <f t="shared" si="556"/>
        <v/>
      </c>
      <c r="AT399" s="74" t="str">
        <f t="shared" si="557"/>
        <v/>
      </c>
      <c r="AU399" s="74" t="str">
        <f t="shared" si="558"/>
        <v/>
      </c>
      <c r="AV399" s="74" t="str">
        <f t="shared" si="559"/>
        <v/>
      </c>
    </row>
    <row r="400" spans="2:48" x14ac:dyDescent="0.25">
      <c r="B400" s="68">
        <f t="shared" ref="B400:D400" si="601">B399</f>
        <v>500000</v>
      </c>
      <c r="C400" s="68">
        <f t="shared" si="601"/>
        <v>40000</v>
      </c>
      <c r="D400" s="68">
        <f t="shared" si="601"/>
        <v>100000</v>
      </c>
      <c r="E400" s="68"/>
      <c r="F400" s="68">
        <f t="shared" si="539"/>
        <v>0</v>
      </c>
      <c r="G400" s="68">
        <f t="shared" si="540"/>
        <v>0</v>
      </c>
      <c r="H400" s="68" t="str">
        <f t="shared" si="541"/>
        <v/>
      </c>
      <c r="I400" s="68"/>
      <c r="J400" s="68">
        <f t="shared" si="542"/>
        <v>100000</v>
      </c>
      <c r="K400" s="69">
        <f t="shared" si="580"/>
        <v>20000</v>
      </c>
      <c r="L400" s="68">
        <f t="shared" si="543"/>
        <v>580000</v>
      </c>
      <c r="M400" s="68"/>
      <c r="N400" s="68">
        <f t="shared" si="581"/>
        <v>48000</v>
      </c>
      <c r="O400" s="68">
        <f t="shared" si="544"/>
        <v>0</v>
      </c>
      <c r="P400" s="69">
        <f t="shared" si="545"/>
        <v>0</v>
      </c>
      <c r="Q400" s="7">
        <f t="shared" si="546"/>
        <v>0</v>
      </c>
      <c r="R400" s="7">
        <f t="shared" si="582"/>
        <v>0</v>
      </c>
      <c r="S400" s="7">
        <f t="shared" si="583"/>
        <v>0.2</v>
      </c>
      <c r="T400" s="68"/>
      <c r="U400" s="68">
        <f t="shared" si="547"/>
        <v>0</v>
      </c>
      <c r="V400" s="68">
        <f t="shared" si="502"/>
        <v>0</v>
      </c>
      <c r="W400" s="68"/>
      <c r="X400" s="68">
        <f t="shared" si="548"/>
        <v>0</v>
      </c>
      <c r="Y400" s="69">
        <f t="shared" si="549"/>
        <v>0</v>
      </c>
      <c r="Z400" s="7">
        <f t="shared" si="550"/>
        <v>0</v>
      </c>
      <c r="AA400" s="7">
        <f t="shared" si="551"/>
        <v>0</v>
      </c>
      <c r="AB400" s="68"/>
      <c r="AC400" s="71" t="str">
        <f t="shared" si="552"/>
        <v/>
      </c>
      <c r="AD400" s="68" t="str">
        <f t="shared" si="553"/>
        <v/>
      </c>
      <c r="AE400" s="68"/>
      <c r="AF400" s="72" t="str">
        <f t="shared" si="554"/>
        <v/>
      </c>
      <c r="AG400" s="59" t="str">
        <f t="shared" si="555"/>
        <v/>
      </c>
      <c r="AH400" s="73" t="str">
        <f t="shared" si="589"/>
        <v/>
      </c>
      <c r="AI400" s="61" t="str">
        <f t="shared" si="584"/>
        <v/>
      </c>
      <c r="AJ400" s="62" t="str">
        <f t="shared" si="590"/>
        <v/>
      </c>
      <c r="AK400" s="73" t="str">
        <f t="shared" si="585"/>
        <v/>
      </c>
      <c r="AL400" s="61" t="str">
        <f t="shared" si="586"/>
        <v/>
      </c>
      <c r="AM400" s="63" t="str">
        <f t="shared" si="591"/>
        <v/>
      </c>
      <c r="AN400" s="73" t="str">
        <f t="shared" si="592"/>
        <v/>
      </c>
      <c r="AO400" s="61">
        <f t="shared" si="587"/>
        <v>0</v>
      </c>
      <c r="AP400" s="62" t="str">
        <f t="shared" si="593"/>
        <v/>
      </c>
      <c r="AQ400" s="61" t="str">
        <f t="shared" si="594"/>
        <v/>
      </c>
      <c r="AR400" s="59" t="str">
        <f t="shared" si="595"/>
        <v/>
      </c>
      <c r="AS400" s="72" t="str">
        <f t="shared" si="556"/>
        <v/>
      </c>
      <c r="AT400" s="74" t="str">
        <f t="shared" si="557"/>
        <v/>
      </c>
      <c r="AU400" s="74" t="str">
        <f t="shared" si="558"/>
        <v/>
      </c>
      <c r="AV400" s="74" t="str">
        <f t="shared" si="559"/>
        <v/>
      </c>
    </row>
    <row r="401" spans="2:48" x14ac:dyDescent="0.25">
      <c r="B401" s="68">
        <f t="shared" ref="B401:D401" si="602">B400</f>
        <v>500000</v>
      </c>
      <c r="C401" s="68">
        <f t="shared" si="602"/>
        <v>40000</v>
      </c>
      <c r="D401" s="68">
        <f t="shared" si="602"/>
        <v>100000</v>
      </c>
      <c r="E401" s="68"/>
      <c r="F401" s="68">
        <f t="shared" si="539"/>
        <v>0</v>
      </c>
      <c r="G401" s="68">
        <f t="shared" si="540"/>
        <v>0</v>
      </c>
      <c r="H401" s="68" t="str">
        <f t="shared" si="541"/>
        <v/>
      </c>
      <c r="I401" s="68"/>
      <c r="J401" s="68">
        <f t="shared" si="542"/>
        <v>100000</v>
      </c>
      <c r="K401" s="69">
        <f t="shared" si="580"/>
        <v>20000</v>
      </c>
      <c r="L401" s="68">
        <f t="shared" si="543"/>
        <v>580000</v>
      </c>
      <c r="M401" s="68"/>
      <c r="N401" s="68">
        <f t="shared" si="581"/>
        <v>48000</v>
      </c>
      <c r="O401" s="68">
        <f t="shared" si="544"/>
        <v>0</v>
      </c>
      <c r="P401" s="69">
        <f t="shared" si="545"/>
        <v>0</v>
      </c>
      <c r="Q401" s="7">
        <f t="shared" si="546"/>
        <v>0</v>
      </c>
      <c r="R401" s="7">
        <f t="shared" si="582"/>
        <v>0</v>
      </c>
      <c r="S401" s="7">
        <f t="shared" si="583"/>
        <v>0.2</v>
      </c>
      <c r="T401" s="68"/>
      <c r="U401" s="68">
        <f t="shared" si="547"/>
        <v>0</v>
      </c>
      <c r="V401" s="68">
        <f t="shared" ref="V401:V464" si="603">U401*$V$5</f>
        <v>0</v>
      </c>
      <c r="W401" s="68"/>
      <c r="X401" s="68">
        <f t="shared" si="548"/>
        <v>0</v>
      </c>
      <c r="Y401" s="69">
        <f t="shared" si="549"/>
        <v>0</v>
      </c>
      <c r="Z401" s="7">
        <f t="shared" si="550"/>
        <v>0</v>
      </c>
      <c r="AA401" s="7">
        <f t="shared" si="551"/>
        <v>0</v>
      </c>
      <c r="AB401" s="68"/>
      <c r="AC401" s="71" t="str">
        <f t="shared" si="552"/>
        <v/>
      </c>
      <c r="AD401" s="68" t="str">
        <f t="shared" si="553"/>
        <v/>
      </c>
      <c r="AE401" s="68"/>
      <c r="AF401" s="72" t="str">
        <f t="shared" si="554"/>
        <v/>
      </c>
      <c r="AG401" s="59" t="str">
        <f t="shared" si="555"/>
        <v/>
      </c>
      <c r="AH401" s="73" t="str">
        <f t="shared" si="589"/>
        <v/>
      </c>
      <c r="AI401" s="61" t="str">
        <f t="shared" si="584"/>
        <v/>
      </c>
      <c r="AJ401" s="62" t="str">
        <f t="shared" si="590"/>
        <v/>
      </c>
      <c r="AK401" s="73" t="str">
        <f t="shared" si="585"/>
        <v/>
      </c>
      <c r="AL401" s="61" t="str">
        <f t="shared" si="586"/>
        <v/>
      </c>
      <c r="AM401" s="63" t="str">
        <f t="shared" si="591"/>
        <v/>
      </c>
      <c r="AN401" s="73" t="str">
        <f t="shared" si="592"/>
        <v/>
      </c>
      <c r="AO401" s="61">
        <f t="shared" si="587"/>
        <v>0</v>
      </c>
      <c r="AP401" s="62" t="str">
        <f t="shared" si="593"/>
        <v/>
      </c>
      <c r="AQ401" s="61" t="str">
        <f t="shared" si="594"/>
        <v/>
      </c>
      <c r="AR401" s="59" t="str">
        <f t="shared" si="595"/>
        <v/>
      </c>
      <c r="AS401" s="72" t="str">
        <f t="shared" si="556"/>
        <v/>
      </c>
      <c r="AT401" s="74" t="str">
        <f t="shared" si="557"/>
        <v/>
      </c>
      <c r="AU401" s="74" t="str">
        <f t="shared" si="558"/>
        <v/>
      </c>
      <c r="AV401" s="74" t="str">
        <f t="shared" si="559"/>
        <v/>
      </c>
    </row>
    <row r="402" spans="2:48" x14ac:dyDescent="0.25">
      <c r="B402" s="68">
        <f t="shared" ref="B402:D402" si="604">B401</f>
        <v>500000</v>
      </c>
      <c r="C402" s="68">
        <f t="shared" si="604"/>
        <v>40000</v>
      </c>
      <c r="D402" s="68">
        <f t="shared" si="604"/>
        <v>100000</v>
      </c>
      <c r="E402" s="68"/>
      <c r="F402" s="68">
        <f t="shared" si="539"/>
        <v>0</v>
      </c>
      <c r="G402" s="68">
        <f t="shared" si="540"/>
        <v>0</v>
      </c>
      <c r="H402" s="68" t="str">
        <f t="shared" si="541"/>
        <v/>
      </c>
      <c r="I402" s="68"/>
      <c r="J402" s="68">
        <f t="shared" si="542"/>
        <v>100000</v>
      </c>
      <c r="K402" s="69">
        <f t="shared" si="580"/>
        <v>20000</v>
      </c>
      <c r="L402" s="68">
        <f t="shared" si="543"/>
        <v>580000</v>
      </c>
      <c r="M402" s="68"/>
      <c r="N402" s="68">
        <f t="shared" si="581"/>
        <v>48000</v>
      </c>
      <c r="O402" s="68">
        <f t="shared" si="544"/>
        <v>0</v>
      </c>
      <c r="P402" s="69">
        <f t="shared" si="545"/>
        <v>0</v>
      </c>
      <c r="Q402" s="7">
        <f t="shared" si="546"/>
        <v>0</v>
      </c>
      <c r="R402" s="7">
        <f t="shared" si="582"/>
        <v>0</v>
      </c>
      <c r="S402" s="7">
        <f t="shared" si="583"/>
        <v>0.2</v>
      </c>
      <c r="T402" s="68"/>
      <c r="U402" s="68">
        <f t="shared" si="547"/>
        <v>0</v>
      </c>
      <c r="V402" s="68">
        <f t="shared" si="603"/>
        <v>0</v>
      </c>
      <c r="W402" s="68"/>
      <c r="X402" s="68">
        <f t="shared" si="548"/>
        <v>0</v>
      </c>
      <c r="Y402" s="69">
        <f t="shared" si="549"/>
        <v>0</v>
      </c>
      <c r="Z402" s="7">
        <f t="shared" si="550"/>
        <v>0</v>
      </c>
      <c r="AA402" s="7">
        <f t="shared" si="551"/>
        <v>0</v>
      </c>
      <c r="AB402" s="68"/>
      <c r="AC402" s="71" t="str">
        <f t="shared" si="552"/>
        <v/>
      </c>
      <c r="AD402" s="68" t="str">
        <f t="shared" si="553"/>
        <v/>
      </c>
      <c r="AE402" s="68"/>
      <c r="AF402" s="72" t="str">
        <f t="shared" si="554"/>
        <v/>
      </c>
      <c r="AG402" s="59" t="str">
        <f t="shared" si="555"/>
        <v/>
      </c>
      <c r="AH402" s="73" t="str">
        <f t="shared" si="589"/>
        <v/>
      </c>
      <c r="AI402" s="61" t="str">
        <f t="shared" si="584"/>
        <v/>
      </c>
      <c r="AJ402" s="62" t="str">
        <f t="shared" si="590"/>
        <v/>
      </c>
      <c r="AK402" s="73" t="str">
        <f t="shared" si="585"/>
        <v/>
      </c>
      <c r="AL402" s="61" t="str">
        <f t="shared" si="586"/>
        <v/>
      </c>
      <c r="AM402" s="63" t="str">
        <f t="shared" si="591"/>
        <v/>
      </c>
      <c r="AN402" s="73" t="str">
        <f t="shared" si="592"/>
        <v/>
      </c>
      <c r="AO402" s="61">
        <f t="shared" si="587"/>
        <v>0</v>
      </c>
      <c r="AP402" s="62" t="str">
        <f t="shared" si="593"/>
        <v/>
      </c>
      <c r="AQ402" s="61" t="str">
        <f t="shared" si="594"/>
        <v/>
      </c>
      <c r="AR402" s="59" t="str">
        <f t="shared" si="595"/>
        <v/>
      </c>
      <c r="AS402" s="72" t="str">
        <f t="shared" si="556"/>
        <v/>
      </c>
      <c r="AT402" s="74" t="str">
        <f t="shared" si="557"/>
        <v/>
      </c>
      <c r="AU402" s="74" t="str">
        <f t="shared" si="558"/>
        <v/>
      </c>
      <c r="AV402" s="74" t="str">
        <f t="shared" si="559"/>
        <v/>
      </c>
    </row>
    <row r="403" spans="2:48" x14ac:dyDescent="0.25">
      <c r="B403" s="68">
        <f t="shared" ref="B403:D403" si="605">B402</f>
        <v>500000</v>
      </c>
      <c r="C403" s="68">
        <f t="shared" si="605"/>
        <v>40000</v>
      </c>
      <c r="D403" s="68">
        <f t="shared" si="605"/>
        <v>100000</v>
      </c>
      <c r="E403" s="68"/>
      <c r="F403" s="68">
        <f t="shared" si="539"/>
        <v>0</v>
      </c>
      <c r="G403" s="68">
        <f t="shared" si="540"/>
        <v>0</v>
      </c>
      <c r="H403" s="68" t="str">
        <f t="shared" si="541"/>
        <v/>
      </c>
      <c r="I403" s="68"/>
      <c r="J403" s="68">
        <f t="shared" si="542"/>
        <v>100000</v>
      </c>
      <c r="K403" s="69">
        <f t="shared" si="580"/>
        <v>20000</v>
      </c>
      <c r="L403" s="68">
        <f t="shared" si="543"/>
        <v>580000</v>
      </c>
      <c r="M403" s="68"/>
      <c r="N403" s="68">
        <f t="shared" si="581"/>
        <v>48000</v>
      </c>
      <c r="O403" s="68">
        <f t="shared" si="544"/>
        <v>0</v>
      </c>
      <c r="P403" s="69">
        <f t="shared" si="545"/>
        <v>0</v>
      </c>
      <c r="Q403" s="7">
        <f t="shared" si="546"/>
        <v>0</v>
      </c>
      <c r="R403" s="7">
        <f t="shared" si="582"/>
        <v>0</v>
      </c>
      <c r="S403" s="7">
        <f t="shared" si="583"/>
        <v>0.2</v>
      </c>
      <c r="T403" s="68"/>
      <c r="U403" s="68">
        <f t="shared" si="547"/>
        <v>0</v>
      </c>
      <c r="V403" s="68">
        <f t="shared" si="603"/>
        <v>0</v>
      </c>
      <c r="W403" s="68"/>
      <c r="X403" s="68">
        <f t="shared" si="548"/>
        <v>0</v>
      </c>
      <c r="Y403" s="69">
        <f t="shared" si="549"/>
        <v>0</v>
      </c>
      <c r="Z403" s="7">
        <f t="shared" si="550"/>
        <v>0</v>
      </c>
      <c r="AA403" s="7">
        <f t="shared" si="551"/>
        <v>0</v>
      </c>
      <c r="AB403" s="68"/>
      <c r="AC403" s="71" t="str">
        <f t="shared" si="552"/>
        <v/>
      </c>
      <c r="AD403" s="68" t="str">
        <f t="shared" si="553"/>
        <v/>
      </c>
      <c r="AE403" s="68"/>
      <c r="AF403" s="72" t="str">
        <f t="shared" si="554"/>
        <v/>
      </c>
      <c r="AG403" s="59" t="str">
        <f t="shared" si="555"/>
        <v/>
      </c>
      <c r="AH403" s="73" t="str">
        <f t="shared" si="589"/>
        <v/>
      </c>
      <c r="AI403" s="61" t="str">
        <f t="shared" si="584"/>
        <v/>
      </c>
      <c r="AJ403" s="62" t="str">
        <f t="shared" si="590"/>
        <v/>
      </c>
      <c r="AK403" s="73" t="str">
        <f t="shared" si="585"/>
        <v/>
      </c>
      <c r="AL403" s="61" t="str">
        <f t="shared" si="586"/>
        <v/>
      </c>
      <c r="AM403" s="63" t="str">
        <f t="shared" si="591"/>
        <v/>
      </c>
      <c r="AN403" s="73" t="str">
        <f t="shared" si="592"/>
        <v/>
      </c>
      <c r="AO403" s="61">
        <f t="shared" si="587"/>
        <v>0</v>
      </c>
      <c r="AP403" s="62" t="str">
        <f t="shared" si="593"/>
        <v/>
      </c>
      <c r="AQ403" s="61" t="str">
        <f t="shared" si="594"/>
        <v/>
      </c>
      <c r="AR403" s="59" t="str">
        <f t="shared" si="595"/>
        <v/>
      </c>
      <c r="AS403" s="72" t="str">
        <f t="shared" si="556"/>
        <v/>
      </c>
      <c r="AT403" s="74" t="str">
        <f t="shared" si="557"/>
        <v/>
      </c>
      <c r="AU403" s="74" t="str">
        <f t="shared" si="558"/>
        <v/>
      </c>
      <c r="AV403" s="74" t="str">
        <f t="shared" si="559"/>
        <v/>
      </c>
    </row>
    <row r="404" spans="2:48" x14ac:dyDescent="0.25">
      <c r="B404" s="68">
        <f t="shared" ref="B404:D404" si="606">B403</f>
        <v>500000</v>
      </c>
      <c r="C404" s="68">
        <f t="shared" si="606"/>
        <v>40000</v>
      </c>
      <c r="D404" s="68">
        <f t="shared" si="606"/>
        <v>100000</v>
      </c>
      <c r="E404" s="68"/>
      <c r="F404" s="68">
        <f t="shared" si="539"/>
        <v>0</v>
      </c>
      <c r="G404" s="68">
        <f t="shared" si="540"/>
        <v>0</v>
      </c>
      <c r="H404" s="68" t="str">
        <f t="shared" si="541"/>
        <v/>
      </c>
      <c r="I404" s="68"/>
      <c r="J404" s="68">
        <f t="shared" si="542"/>
        <v>100000</v>
      </c>
      <c r="K404" s="69">
        <f t="shared" si="580"/>
        <v>20000</v>
      </c>
      <c r="L404" s="68">
        <f t="shared" si="543"/>
        <v>580000</v>
      </c>
      <c r="M404" s="68"/>
      <c r="N404" s="68">
        <f t="shared" si="581"/>
        <v>48000</v>
      </c>
      <c r="O404" s="68">
        <f t="shared" si="544"/>
        <v>0</v>
      </c>
      <c r="P404" s="69">
        <f t="shared" si="545"/>
        <v>0</v>
      </c>
      <c r="Q404" s="7">
        <f t="shared" si="546"/>
        <v>0</v>
      </c>
      <c r="R404" s="7">
        <f t="shared" si="582"/>
        <v>0</v>
      </c>
      <c r="S404" s="7">
        <f t="shared" si="583"/>
        <v>0.2</v>
      </c>
      <c r="T404" s="68"/>
      <c r="U404" s="68">
        <f t="shared" si="547"/>
        <v>0</v>
      </c>
      <c r="V404" s="68">
        <f t="shared" si="603"/>
        <v>0</v>
      </c>
      <c r="W404" s="68"/>
      <c r="X404" s="68">
        <f t="shared" si="548"/>
        <v>0</v>
      </c>
      <c r="Y404" s="69">
        <f t="shared" si="549"/>
        <v>0</v>
      </c>
      <c r="Z404" s="7">
        <f t="shared" si="550"/>
        <v>0</v>
      </c>
      <c r="AA404" s="7">
        <f t="shared" si="551"/>
        <v>0</v>
      </c>
      <c r="AB404" s="68"/>
      <c r="AC404" s="71" t="str">
        <f t="shared" si="552"/>
        <v/>
      </c>
      <c r="AD404" s="68" t="str">
        <f t="shared" si="553"/>
        <v/>
      </c>
      <c r="AE404" s="68"/>
      <c r="AF404" s="72" t="str">
        <f t="shared" si="554"/>
        <v/>
      </c>
      <c r="AG404" s="59" t="str">
        <f t="shared" si="555"/>
        <v/>
      </c>
      <c r="AH404" s="73" t="str">
        <f t="shared" si="589"/>
        <v/>
      </c>
      <c r="AI404" s="61" t="str">
        <f t="shared" si="584"/>
        <v/>
      </c>
      <c r="AJ404" s="62" t="str">
        <f t="shared" si="590"/>
        <v/>
      </c>
      <c r="AK404" s="73" t="str">
        <f t="shared" si="585"/>
        <v/>
      </c>
      <c r="AL404" s="61" t="str">
        <f t="shared" si="586"/>
        <v/>
      </c>
      <c r="AM404" s="63" t="str">
        <f t="shared" si="591"/>
        <v/>
      </c>
      <c r="AN404" s="73" t="str">
        <f t="shared" si="592"/>
        <v/>
      </c>
      <c r="AO404" s="61">
        <f t="shared" si="587"/>
        <v>0</v>
      </c>
      <c r="AP404" s="62" t="str">
        <f t="shared" si="593"/>
        <v/>
      </c>
      <c r="AQ404" s="61" t="str">
        <f t="shared" si="594"/>
        <v/>
      </c>
      <c r="AR404" s="59" t="str">
        <f t="shared" si="595"/>
        <v/>
      </c>
      <c r="AS404" s="72" t="str">
        <f t="shared" si="556"/>
        <v/>
      </c>
      <c r="AT404" s="74" t="str">
        <f t="shared" si="557"/>
        <v/>
      </c>
      <c r="AU404" s="74" t="str">
        <f t="shared" si="558"/>
        <v/>
      </c>
      <c r="AV404" s="74" t="str">
        <f t="shared" si="559"/>
        <v/>
      </c>
    </row>
    <row r="405" spans="2:48" x14ac:dyDescent="0.25">
      <c r="B405" s="68">
        <f t="shared" ref="B405:D405" si="607">B404</f>
        <v>500000</v>
      </c>
      <c r="C405" s="68">
        <f t="shared" si="607"/>
        <v>40000</v>
      </c>
      <c r="D405" s="68">
        <f t="shared" si="607"/>
        <v>100000</v>
      </c>
      <c r="E405" s="68"/>
      <c r="F405" s="68">
        <f t="shared" si="539"/>
        <v>0</v>
      </c>
      <c r="G405" s="68">
        <f t="shared" si="540"/>
        <v>0</v>
      </c>
      <c r="H405" s="68" t="str">
        <f t="shared" si="541"/>
        <v/>
      </c>
      <c r="I405" s="68"/>
      <c r="J405" s="68">
        <f t="shared" si="542"/>
        <v>100000</v>
      </c>
      <c r="K405" s="69">
        <f t="shared" si="580"/>
        <v>20000</v>
      </c>
      <c r="L405" s="68">
        <f t="shared" si="543"/>
        <v>580000</v>
      </c>
      <c r="M405" s="68"/>
      <c r="N405" s="68">
        <f t="shared" si="581"/>
        <v>48000</v>
      </c>
      <c r="O405" s="68">
        <f t="shared" si="544"/>
        <v>0</v>
      </c>
      <c r="P405" s="69">
        <f t="shared" si="545"/>
        <v>0</v>
      </c>
      <c r="Q405" s="7">
        <f t="shared" si="546"/>
        <v>0</v>
      </c>
      <c r="R405" s="7">
        <f t="shared" si="582"/>
        <v>0</v>
      </c>
      <c r="S405" s="7">
        <f t="shared" si="583"/>
        <v>0.2</v>
      </c>
      <c r="T405" s="68"/>
      <c r="U405" s="68">
        <f t="shared" si="547"/>
        <v>0</v>
      </c>
      <c r="V405" s="68">
        <f t="shared" si="603"/>
        <v>0</v>
      </c>
      <c r="W405" s="68"/>
      <c r="X405" s="68">
        <f t="shared" si="548"/>
        <v>0</v>
      </c>
      <c r="Y405" s="69">
        <f t="shared" si="549"/>
        <v>0</v>
      </c>
      <c r="Z405" s="7">
        <f t="shared" si="550"/>
        <v>0</v>
      </c>
      <c r="AA405" s="7">
        <f t="shared" si="551"/>
        <v>0</v>
      </c>
      <c r="AB405" s="68"/>
      <c r="AC405" s="71" t="str">
        <f t="shared" si="552"/>
        <v/>
      </c>
      <c r="AD405" s="68" t="str">
        <f t="shared" si="553"/>
        <v/>
      </c>
      <c r="AE405" s="68"/>
      <c r="AF405" s="72" t="str">
        <f t="shared" si="554"/>
        <v/>
      </c>
      <c r="AG405" s="59" t="str">
        <f t="shared" si="555"/>
        <v/>
      </c>
      <c r="AH405" s="73" t="str">
        <f t="shared" si="589"/>
        <v/>
      </c>
      <c r="AI405" s="61" t="str">
        <f t="shared" si="584"/>
        <v/>
      </c>
      <c r="AJ405" s="62" t="str">
        <f t="shared" si="590"/>
        <v/>
      </c>
      <c r="AK405" s="73" t="str">
        <f t="shared" si="585"/>
        <v/>
      </c>
      <c r="AL405" s="61" t="str">
        <f t="shared" si="586"/>
        <v/>
      </c>
      <c r="AM405" s="63" t="str">
        <f t="shared" si="591"/>
        <v/>
      </c>
      <c r="AN405" s="73" t="str">
        <f t="shared" si="592"/>
        <v/>
      </c>
      <c r="AO405" s="61">
        <f t="shared" si="587"/>
        <v>0</v>
      </c>
      <c r="AP405" s="62" t="str">
        <f t="shared" si="593"/>
        <v/>
      </c>
      <c r="AQ405" s="61" t="str">
        <f t="shared" si="594"/>
        <v/>
      </c>
      <c r="AR405" s="59" t="str">
        <f t="shared" si="595"/>
        <v/>
      </c>
      <c r="AS405" s="72" t="str">
        <f t="shared" si="556"/>
        <v/>
      </c>
      <c r="AT405" s="74" t="str">
        <f t="shared" si="557"/>
        <v/>
      </c>
      <c r="AU405" s="74" t="str">
        <f t="shared" si="558"/>
        <v/>
      </c>
      <c r="AV405" s="74" t="str">
        <f t="shared" si="559"/>
        <v/>
      </c>
    </row>
    <row r="406" spans="2:48" x14ac:dyDescent="0.25">
      <c r="B406" s="68">
        <f t="shared" ref="B406:D406" si="608">B405</f>
        <v>500000</v>
      </c>
      <c r="C406" s="68">
        <f t="shared" si="608"/>
        <v>40000</v>
      </c>
      <c r="D406" s="68">
        <f t="shared" si="608"/>
        <v>100000</v>
      </c>
      <c r="E406" s="68"/>
      <c r="F406" s="68">
        <f t="shared" si="539"/>
        <v>0</v>
      </c>
      <c r="G406" s="68">
        <f t="shared" si="540"/>
        <v>0</v>
      </c>
      <c r="H406" s="68" t="str">
        <f t="shared" si="541"/>
        <v/>
      </c>
      <c r="I406" s="68"/>
      <c r="J406" s="68">
        <f t="shared" si="542"/>
        <v>100000</v>
      </c>
      <c r="K406" s="69">
        <f t="shared" si="580"/>
        <v>20000</v>
      </c>
      <c r="L406" s="68">
        <f t="shared" si="543"/>
        <v>580000</v>
      </c>
      <c r="M406" s="68"/>
      <c r="N406" s="68">
        <f t="shared" si="581"/>
        <v>48000</v>
      </c>
      <c r="O406" s="68">
        <f t="shared" si="544"/>
        <v>0</v>
      </c>
      <c r="P406" s="69">
        <f t="shared" si="545"/>
        <v>0</v>
      </c>
      <c r="Q406" s="7">
        <f t="shared" si="546"/>
        <v>0</v>
      </c>
      <c r="R406" s="7">
        <f t="shared" si="582"/>
        <v>0</v>
      </c>
      <c r="S406" s="7">
        <f t="shared" si="583"/>
        <v>0.2</v>
      </c>
      <c r="T406" s="68"/>
      <c r="U406" s="68">
        <f t="shared" si="547"/>
        <v>0</v>
      </c>
      <c r="V406" s="68">
        <f t="shared" si="603"/>
        <v>0</v>
      </c>
      <c r="W406" s="68"/>
      <c r="X406" s="68">
        <f t="shared" si="548"/>
        <v>0</v>
      </c>
      <c r="Y406" s="69">
        <f t="shared" si="549"/>
        <v>0</v>
      </c>
      <c r="Z406" s="7">
        <f t="shared" si="550"/>
        <v>0</v>
      </c>
      <c r="AA406" s="7">
        <f t="shared" si="551"/>
        <v>0</v>
      </c>
      <c r="AB406" s="68"/>
      <c r="AC406" s="71" t="str">
        <f t="shared" si="552"/>
        <v/>
      </c>
      <c r="AD406" s="68" t="str">
        <f t="shared" si="553"/>
        <v/>
      </c>
      <c r="AE406" s="68"/>
      <c r="AF406" s="72" t="str">
        <f t="shared" si="554"/>
        <v/>
      </c>
      <c r="AG406" s="59" t="str">
        <f t="shared" si="555"/>
        <v/>
      </c>
      <c r="AH406" s="73" t="str">
        <f t="shared" si="589"/>
        <v/>
      </c>
      <c r="AI406" s="61" t="str">
        <f t="shared" si="584"/>
        <v/>
      </c>
      <c r="AJ406" s="62" t="str">
        <f t="shared" si="590"/>
        <v/>
      </c>
      <c r="AK406" s="73" t="str">
        <f t="shared" si="585"/>
        <v/>
      </c>
      <c r="AL406" s="61" t="str">
        <f t="shared" si="586"/>
        <v/>
      </c>
      <c r="AM406" s="63" t="str">
        <f t="shared" si="591"/>
        <v/>
      </c>
      <c r="AN406" s="73" t="str">
        <f t="shared" si="592"/>
        <v/>
      </c>
      <c r="AO406" s="61">
        <f t="shared" si="587"/>
        <v>0</v>
      </c>
      <c r="AP406" s="62" t="str">
        <f t="shared" si="593"/>
        <v/>
      </c>
      <c r="AQ406" s="61" t="str">
        <f t="shared" si="594"/>
        <v/>
      </c>
      <c r="AR406" s="59" t="str">
        <f t="shared" si="595"/>
        <v/>
      </c>
      <c r="AS406" s="72" t="str">
        <f t="shared" si="556"/>
        <v/>
      </c>
      <c r="AT406" s="74" t="str">
        <f t="shared" si="557"/>
        <v/>
      </c>
      <c r="AU406" s="74" t="str">
        <f t="shared" si="558"/>
        <v/>
      </c>
      <c r="AV406" s="74" t="str">
        <f t="shared" si="559"/>
        <v/>
      </c>
    </row>
    <row r="407" spans="2:48" x14ac:dyDescent="0.25">
      <c r="B407" s="68">
        <f t="shared" ref="B407:D407" si="609">B406</f>
        <v>500000</v>
      </c>
      <c r="C407" s="68">
        <f t="shared" si="609"/>
        <v>40000</v>
      </c>
      <c r="D407" s="68">
        <f t="shared" si="609"/>
        <v>100000</v>
      </c>
      <c r="E407" s="68"/>
      <c r="F407" s="68">
        <f t="shared" si="539"/>
        <v>0</v>
      </c>
      <c r="G407" s="68">
        <f t="shared" si="540"/>
        <v>0</v>
      </c>
      <c r="H407" s="68" t="str">
        <f t="shared" si="541"/>
        <v/>
      </c>
      <c r="I407" s="68"/>
      <c r="J407" s="68">
        <f t="shared" si="542"/>
        <v>100000</v>
      </c>
      <c r="K407" s="69">
        <f t="shared" si="580"/>
        <v>20000</v>
      </c>
      <c r="L407" s="68">
        <f t="shared" si="543"/>
        <v>580000</v>
      </c>
      <c r="M407" s="68"/>
      <c r="N407" s="68">
        <f t="shared" si="581"/>
        <v>48000</v>
      </c>
      <c r="O407" s="68">
        <f t="shared" si="544"/>
        <v>0</v>
      </c>
      <c r="P407" s="69">
        <f t="shared" si="545"/>
        <v>0</v>
      </c>
      <c r="Q407" s="7">
        <f t="shared" si="546"/>
        <v>0</v>
      </c>
      <c r="R407" s="7">
        <f t="shared" si="582"/>
        <v>0</v>
      </c>
      <c r="S407" s="7">
        <f t="shared" si="583"/>
        <v>0.2</v>
      </c>
      <c r="T407" s="68"/>
      <c r="U407" s="68">
        <f t="shared" si="547"/>
        <v>0</v>
      </c>
      <c r="V407" s="68">
        <f t="shared" si="603"/>
        <v>0</v>
      </c>
      <c r="W407" s="68"/>
      <c r="X407" s="68">
        <f t="shared" si="548"/>
        <v>0</v>
      </c>
      <c r="Y407" s="69">
        <f t="shared" si="549"/>
        <v>0</v>
      </c>
      <c r="Z407" s="7">
        <f t="shared" si="550"/>
        <v>0</v>
      </c>
      <c r="AA407" s="7">
        <f t="shared" si="551"/>
        <v>0</v>
      </c>
      <c r="AB407" s="68"/>
      <c r="AC407" s="71" t="str">
        <f t="shared" si="552"/>
        <v/>
      </c>
      <c r="AD407" s="68" t="str">
        <f t="shared" si="553"/>
        <v/>
      </c>
      <c r="AE407" s="68"/>
      <c r="AF407" s="72" t="str">
        <f t="shared" si="554"/>
        <v/>
      </c>
      <c r="AG407" s="59" t="str">
        <f t="shared" si="555"/>
        <v/>
      </c>
      <c r="AH407" s="73" t="str">
        <f t="shared" si="589"/>
        <v/>
      </c>
      <c r="AI407" s="61" t="str">
        <f t="shared" si="584"/>
        <v/>
      </c>
      <c r="AJ407" s="62" t="str">
        <f t="shared" si="590"/>
        <v/>
      </c>
      <c r="AK407" s="73" t="str">
        <f t="shared" si="585"/>
        <v/>
      </c>
      <c r="AL407" s="61" t="str">
        <f t="shared" si="586"/>
        <v/>
      </c>
      <c r="AM407" s="63" t="str">
        <f t="shared" si="591"/>
        <v/>
      </c>
      <c r="AN407" s="73" t="str">
        <f t="shared" si="592"/>
        <v/>
      </c>
      <c r="AO407" s="61">
        <f t="shared" si="587"/>
        <v>0</v>
      </c>
      <c r="AP407" s="62" t="str">
        <f t="shared" si="593"/>
        <v/>
      </c>
      <c r="AQ407" s="61" t="str">
        <f t="shared" si="594"/>
        <v/>
      </c>
      <c r="AR407" s="59" t="str">
        <f t="shared" si="595"/>
        <v/>
      </c>
      <c r="AS407" s="72" t="str">
        <f t="shared" si="556"/>
        <v/>
      </c>
      <c r="AT407" s="74" t="str">
        <f t="shared" si="557"/>
        <v/>
      </c>
      <c r="AU407" s="74" t="str">
        <f t="shared" si="558"/>
        <v/>
      </c>
      <c r="AV407" s="74" t="str">
        <f t="shared" si="559"/>
        <v/>
      </c>
    </row>
    <row r="408" spans="2:48" x14ac:dyDescent="0.25">
      <c r="B408" s="68">
        <f t="shared" ref="B408:D408" si="610">B407</f>
        <v>500000</v>
      </c>
      <c r="C408" s="68">
        <f t="shared" si="610"/>
        <v>40000</v>
      </c>
      <c r="D408" s="68">
        <f t="shared" si="610"/>
        <v>100000</v>
      </c>
      <c r="E408" s="68"/>
      <c r="F408" s="68">
        <f t="shared" si="539"/>
        <v>0</v>
      </c>
      <c r="G408" s="68">
        <f t="shared" si="540"/>
        <v>0</v>
      </c>
      <c r="H408" s="68" t="str">
        <f t="shared" si="541"/>
        <v/>
      </c>
      <c r="I408" s="68"/>
      <c r="J408" s="68">
        <f t="shared" si="542"/>
        <v>100000</v>
      </c>
      <c r="K408" s="69">
        <f t="shared" si="580"/>
        <v>20000</v>
      </c>
      <c r="L408" s="68">
        <f t="shared" si="543"/>
        <v>580000</v>
      </c>
      <c r="M408" s="68"/>
      <c r="N408" s="68">
        <f t="shared" si="581"/>
        <v>48000</v>
      </c>
      <c r="O408" s="68">
        <f t="shared" si="544"/>
        <v>0</v>
      </c>
      <c r="P408" s="69">
        <f t="shared" si="545"/>
        <v>0</v>
      </c>
      <c r="Q408" s="7">
        <f t="shared" si="546"/>
        <v>0</v>
      </c>
      <c r="R408" s="7">
        <f t="shared" si="582"/>
        <v>0</v>
      </c>
      <c r="S408" s="7">
        <f t="shared" si="583"/>
        <v>0.2</v>
      </c>
      <c r="T408" s="68"/>
      <c r="U408" s="68">
        <f t="shared" si="547"/>
        <v>0</v>
      </c>
      <c r="V408" s="68">
        <f t="shared" si="603"/>
        <v>0</v>
      </c>
      <c r="W408" s="68"/>
      <c r="X408" s="68">
        <f t="shared" si="548"/>
        <v>0</v>
      </c>
      <c r="Y408" s="69">
        <f t="shared" si="549"/>
        <v>0</v>
      </c>
      <c r="Z408" s="7">
        <f t="shared" si="550"/>
        <v>0</v>
      </c>
      <c r="AA408" s="7">
        <f t="shared" si="551"/>
        <v>0</v>
      </c>
      <c r="AB408" s="68"/>
      <c r="AC408" s="71" t="str">
        <f t="shared" si="552"/>
        <v/>
      </c>
      <c r="AD408" s="68" t="str">
        <f t="shared" si="553"/>
        <v/>
      </c>
      <c r="AE408" s="68"/>
      <c r="AF408" s="72" t="str">
        <f t="shared" si="554"/>
        <v/>
      </c>
      <c r="AG408" s="59" t="str">
        <f t="shared" si="555"/>
        <v/>
      </c>
      <c r="AH408" s="73" t="str">
        <f t="shared" si="589"/>
        <v/>
      </c>
      <c r="AI408" s="61" t="str">
        <f t="shared" si="584"/>
        <v/>
      </c>
      <c r="AJ408" s="62" t="str">
        <f t="shared" si="590"/>
        <v/>
      </c>
      <c r="AK408" s="73" t="str">
        <f t="shared" si="585"/>
        <v/>
      </c>
      <c r="AL408" s="61" t="str">
        <f t="shared" si="586"/>
        <v/>
      </c>
      <c r="AM408" s="63" t="str">
        <f t="shared" si="591"/>
        <v/>
      </c>
      <c r="AN408" s="73" t="str">
        <f t="shared" si="592"/>
        <v/>
      </c>
      <c r="AO408" s="61">
        <f t="shared" si="587"/>
        <v>0</v>
      </c>
      <c r="AP408" s="62" t="str">
        <f t="shared" si="593"/>
        <v/>
      </c>
      <c r="AQ408" s="61" t="str">
        <f t="shared" si="594"/>
        <v/>
      </c>
      <c r="AR408" s="59" t="str">
        <f t="shared" si="595"/>
        <v/>
      </c>
      <c r="AS408" s="72" t="str">
        <f t="shared" si="556"/>
        <v/>
      </c>
      <c r="AT408" s="74" t="str">
        <f t="shared" si="557"/>
        <v/>
      </c>
      <c r="AU408" s="74" t="str">
        <f t="shared" si="558"/>
        <v/>
      </c>
      <c r="AV408" s="74" t="str">
        <f t="shared" si="559"/>
        <v/>
      </c>
    </row>
    <row r="409" spans="2:48" x14ac:dyDescent="0.25">
      <c r="B409" s="68">
        <f t="shared" ref="B409:D409" si="611">B408</f>
        <v>500000</v>
      </c>
      <c r="C409" s="68">
        <f t="shared" si="611"/>
        <v>40000</v>
      </c>
      <c r="D409" s="68">
        <f t="shared" si="611"/>
        <v>100000</v>
      </c>
      <c r="E409" s="68"/>
      <c r="F409" s="68">
        <f t="shared" si="539"/>
        <v>0</v>
      </c>
      <c r="G409" s="68">
        <f t="shared" si="540"/>
        <v>0</v>
      </c>
      <c r="H409" s="68" t="str">
        <f t="shared" si="541"/>
        <v/>
      </c>
      <c r="I409" s="68"/>
      <c r="J409" s="68">
        <f t="shared" si="542"/>
        <v>100000</v>
      </c>
      <c r="K409" s="69">
        <f t="shared" si="580"/>
        <v>20000</v>
      </c>
      <c r="L409" s="68">
        <f t="shared" si="543"/>
        <v>580000</v>
      </c>
      <c r="M409" s="68"/>
      <c r="N409" s="68">
        <f t="shared" si="581"/>
        <v>48000</v>
      </c>
      <c r="O409" s="68">
        <f t="shared" si="544"/>
        <v>0</v>
      </c>
      <c r="P409" s="69">
        <f t="shared" si="545"/>
        <v>0</v>
      </c>
      <c r="Q409" s="7">
        <f t="shared" si="546"/>
        <v>0</v>
      </c>
      <c r="R409" s="7">
        <f t="shared" si="582"/>
        <v>0</v>
      </c>
      <c r="S409" s="7">
        <f t="shared" si="583"/>
        <v>0.2</v>
      </c>
      <c r="T409" s="68"/>
      <c r="U409" s="68">
        <f t="shared" si="547"/>
        <v>0</v>
      </c>
      <c r="V409" s="68">
        <f t="shared" si="603"/>
        <v>0</v>
      </c>
      <c r="W409" s="68"/>
      <c r="X409" s="68">
        <f t="shared" si="548"/>
        <v>0</v>
      </c>
      <c r="Y409" s="69">
        <f t="shared" si="549"/>
        <v>0</v>
      </c>
      <c r="Z409" s="7">
        <f t="shared" si="550"/>
        <v>0</v>
      </c>
      <c r="AA409" s="7">
        <f t="shared" si="551"/>
        <v>0</v>
      </c>
      <c r="AB409" s="68"/>
      <c r="AC409" s="71" t="str">
        <f t="shared" si="552"/>
        <v/>
      </c>
      <c r="AD409" s="68" t="str">
        <f t="shared" si="553"/>
        <v/>
      </c>
      <c r="AE409" s="68"/>
      <c r="AF409" s="72" t="str">
        <f t="shared" si="554"/>
        <v/>
      </c>
      <c r="AG409" s="59" t="str">
        <f t="shared" si="555"/>
        <v/>
      </c>
      <c r="AH409" s="73" t="str">
        <f t="shared" si="589"/>
        <v/>
      </c>
      <c r="AI409" s="61" t="str">
        <f t="shared" si="584"/>
        <v/>
      </c>
      <c r="AJ409" s="62" t="str">
        <f t="shared" si="590"/>
        <v/>
      </c>
      <c r="AK409" s="73" t="str">
        <f t="shared" si="585"/>
        <v/>
      </c>
      <c r="AL409" s="61" t="str">
        <f t="shared" si="586"/>
        <v/>
      </c>
      <c r="AM409" s="63" t="str">
        <f t="shared" si="591"/>
        <v/>
      </c>
      <c r="AN409" s="73" t="str">
        <f t="shared" si="592"/>
        <v/>
      </c>
      <c r="AO409" s="61">
        <f t="shared" si="587"/>
        <v>0</v>
      </c>
      <c r="AP409" s="62" t="str">
        <f t="shared" si="593"/>
        <v/>
      </c>
      <c r="AQ409" s="61" t="str">
        <f t="shared" si="594"/>
        <v/>
      </c>
      <c r="AR409" s="59" t="str">
        <f t="shared" si="595"/>
        <v/>
      </c>
      <c r="AS409" s="72" t="str">
        <f t="shared" si="556"/>
        <v/>
      </c>
      <c r="AT409" s="74" t="str">
        <f t="shared" si="557"/>
        <v/>
      </c>
      <c r="AU409" s="74" t="str">
        <f t="shared" si="558"/>
        <v/>
      </c>
      <c r="AV409" s="74" t="str">
        <f t="shared" si="559"/>
        <v/>
      </c>
    </row>
    <row r="410" spans="2:48" x14ac:dyDescent="0.25">
      <c r="B410" s="68">
        <f t="shared" ref="B410:D410" si="612">B409</f>
        <v>500000</v>
      </c>
      <c r="C410" s="68">
        <f t="shared" si="612"/>
        <v>40000</v>
      </c>
      <c r="D410" s="68">
        <f t="shared" si="612"/>
        <v>100000</v>
      </c>
      <c r="E410" s="68"/>
      <c r="F410" s="68">
        <f t="shared" si="539"/>
        <v>0</v>
      </c>
      <c r="G410" s="68">
        <f t="shared" si="540"/>
        <v>0</v>
      </c>
      <c r="H410" s="68" t="str">
        <f t="shared" si="541"/>
        <v/>
      </c>
      <c r="I410" s="68"/>
      <c r="J410" s="68">
        <f t="shared" si="542"/>
        <v>100000</v>
      </c>
      <c r="K410" s="69">
        <f t="shared" si="580"/>
        <v>20000</v>
      </c>
      <c r="L410" s="68">
        <f t="shared" si="543"/>
        <v>580000</v>
      </c>
      <c r="M410" s="68"/>
      <c r="N410" s="68">
        <f t="shared" si="581"/>
        <v>48000</v>
      </c>
      <c r="O410" s="68">
        <f t="shared" si="544"/>
        <v>0</v>
      </c>
      <c r="P410" s="69">
        <f t="shared" si="545"/>
        <v>0</v>
      </c>
      <c r="Q410" s="7">
        <f t="shared" si="546"/>
        <v>0</v>
      </c>
      <c r="R410" s="7">
        <f t="shared" si="582"/>
        <v>0</v>
      </c>
      <c r="S410" s="7">
        <f t="shared" si="583"/>
        <v>0.2</v>
      </c>
      <c r="T410" s="68"/>
      <c r="U410" s="68">
        <f t="shared" si="547"/>
        <v>0</v>
      </c>
      <c r="V410" s="68">
        <f t="shared" si="603"/>
        <v>0</v>
      </c>
      <c r="W410" s="68"/>
      <c r="X410" s="68">
        <f t="shared" si="548"/>
        <v>0</v>
      </c>
      <c r="Y410" s="69">
        <f t="shared" si="549"/>
        <v>0</v>
      </c>
      <c r="Z410" s="7">
        <f t="shared" si="550"/>
        <v>0</v>
      </c>
      <c r="AA410" s="7">
        <f t="shared" si="551"/>
        <v>0</v>
      </c>
      <c r="AB410" s="68"/>
      <c r="AC410" s="71" t="str">
        <f t="shared" si="552"/>
        <v/>
      </c>
      <c r="AD410" s="68" t="str">
        <f t="shared" si="553"/>
        <v/>
      </c>
      <c r="AE410" s="68"/>
      <c r="AF410" s="72" t="str">
        <f t="shared" si="554"/>
        <v/>
      </c>
      <c r="AG410" s="59" t="str">
        <f t="shared" si="555"/>
        <v/>
      </c>
      <c r="AH410" s="73" t="str">
        <f t="shared" si="589"/>
        <v/>
      </c>
      <c r="AI410" s="61" t="str">
        <f t="shared" si="584"/>
        <v/>
      </c>
      <c r="AJ410" s="62" t="str">
        <f t="shared" si="590"/>
        <v/>
      </c>
      <c r="AK410" s="73" t="str">
        <f t="shared" si="585"/>
        <v/>
      </c>
      <c r="AL410" s="61" t="str">
        <f t="shared" si="586"/>
        <v/>
      </c>
      <c r="AM410" s="63" t="str">
        <f t="shared" si="591"/>
        <v/>
      </c>
      <c r="AN410" s="73" t="str">
        <f t="shared" si="592"/>
        <v/>
      </c>
      <c r="AO410" s="61">
        <f t="shared" si="587"/>
        <v>0</v>
      </c>
      <c r="AP410" s="62" t="str">
        <f t="shared" si="593"/>
        <v/>
      </c>
      <c r="AQ410" s="61" t="str">
        <f t="shared" si="594"/>
        <v/>
      </c>
      <c r="AR410" s="59" t="str">
        <f t="shared" si="595"/>
        <v/>
      </c>
      <c r="AS410" s="72" t="str">
        <f t="shared" si="556"/>
        <v/>
      </c>
      <c r="AT410" s="74" t="str">
        <f t="shared" si="557"/>
        <v/>
      </c>
      <c r="AU410" s="74" t="str">
        <f t="shared" si="558"/>
        <v/>
      </c>
      <c r="AV410" s="74" t="str">
        <f t="shared" si="559"/>
        <v/>
      </c>
    </row>
    <row r="411" spans="2:48" x14ac:dyDescent="0.25">
      <c r="B411" s="68">
        <f t="shared" ref="B411:D411" si="613">B410</f>
        <v>500000</v>
      </c>
      <c r="C411" s="68">
        <f t="shared" si="613"/>
        <v>40000</v>
      </c>
      <c r="D411" s="68">
        <f t="shared" si="613"/>
        <v>100000</v>
      </c>
      <c r="E411" s="68"/>
      <c r="F411" s="68">
        <f t="shared" si="539"/>
        <v>0</v>
      </c>
      <c r="G411" s="68">
        <f t="shared" si="540"/>
        <v>0</v>
      </c>
      <c r="H411" s="68" t="str">
        <f t="shared" si="541"/>
        <v/>
      </c>
      <c r="I411" s="68"/>
      <c r="J411" s="68">
        <f t="shared" si="542"/>
        <v>100000</v>
      </c>
      <c r="K411" s="69">
        <f t="shared" si="580"/>
        <v>20000</v>
      </c>
      <c r="L411" s="68">
        <f t="shared" si="543"/>
        <v>580000</v>
      </c>
      <c r="M411" s="68"/>
      <c r="N411" s="68">
        <f t="shared" si="581"/>
        <v>48000</v>
      </c>
      <c r="O411" s="68">
        <f t="shared" si="544"/>
        <v>0</v>
      </c>
      <c r="P411" s="69">
        <f t="shared" si="545"/>
        <v>0</v>
      </c>
      <c r="Q411" s="7">
        <f t="shared" si="546"/>
        <v>0</v>
      </c>
      <c r="R411" s="7">
        <f t="shared" si="582"/>
        <v>0</v>
      </c>
      <c r="S411" s="7">
        <f t="shared" si="583"/>
        <v>0.2</v>
      </c>
      <c r="T411" s="68"/>
      <c r="U411" s="68">
        <f t="shared" si="547"/>
        <v>0</v>
      </c>
      <c r="V411" s="68">
        <f t="shared" si="603"/>
        <v>0</v>
      </c>
      <c r="W411" s="68"/>
      <c r="X411" s="68">
        <f t="shared" si="548"/>
        <v>0</v>
      </c>
      <c r="Y411" s="69">
        <f t="shared" si="549"/>
        <v>0</v>
      </c>
      <c r="Z411" s="7">
        <f t="shared" si="550"/>
        <v>0</v>
      </c>
      <c r="AA411" s="7">
        <f t="shared" si="551"/>
        <v>0</v>
      </c>
      <c r="AB411" s="68"/>
      <c r="AC411" s="71" t="str">
        <f t="shared" si="552"/>
        <v/>
      </c>
      <c r="AD411" s="68" t="str">
        <f t="shared" si="553"/>
        <v/>
      </c>
      <c r="AE411" s="68"/>
      <c r="AF411" s="72" t="str">
        <f t="shared" si="554"/>
        <v/>
      </c>
      <c r="AG411" s="59" t="str">
        <f t="shared" si="555"/>
        <v/>
      </c>
      <c r="AH411" s="73" t="str">
        <f t="shared" si="589"/>
        <v/>
      </c>
      <c r="AI411" s="61" t="str">
        <f t="shared" si="584"/>
        <v/>
      </c>
      <c r="AJ411" s="62" t="str">
        <f t="shared" si="590"/>
        <v/>
      </c>
      <c r="AK411" s="73" t="str">
        <f t="shared" si="585"/>
        <v/>
      </c>
      <c r="AL411" s="61" t="str">
        <f t="shared" si="586"/>
        <v/>
      </c>
      <c r="AM411" s="63" t="str">
        <f t="shared" si="591"/>
        <v/>
      </c>
      <c r="AN411" s="73" t="str">
        <f t="shared" si="592"/>
        <v/>
      </c>
      <c r="AO411" s="61">
        <f t="shared" si="587"/>
        <v>0</v>
      </c>
      <c r="AP411" s="62" t="str">
        <f t="shared" si="593"/>
        <v/>
      </c>
      <c r="AQ411" s="61" t="str">
        <f t="shared" si="594"/>
        <v/>
      </c>
      <c r="AR411" s="59" t="str">
        <f t="shared" si="595"/>
        <v/>
      </c>
      <c r="AS411" s="72" t="str">
        <f t="shared" si="556"/>
        <v/>
      </c>
      <c r="AT411" s="74" t="str">
        <f t="shared" si="557"/>
        <v/>
      </c>
      <c r="AU411" s="74" t="str">
        <f t="shared" si="558"/>
        <v/>
      </c>
      <c r="AV411" s="74" t="str">
        <f t="shared" si="559"/>
        <v/>
      </c>
    </row>
    <row r="412" spans="2:48" x14ac:dyDescent="0.25">
      <c r="B412" s="68">
        <f t="shared" ref="B412:D412" si="614">B411</f>
        <v>500000</v>
      </c>
      <c r="C412" s="68">
        <f t="shared" si="614"/>
        <v>40000</v>
      </c>
      <c r="D412" s="68">
        <f t="shared" si="614"/>
        <v>100000</v>
      </c>
      <c r="E412" s="68"/>
      <c r="F412" s="68">
        <f t="shared" si="539"/>
        <v>0</v>
      </c>
      <c r="G412" s="68">
        <f t="shared" si="540"/>
        <v>0</v>
      </c>
      <c r="H412" s="68" t="str">
        <f t="shared" si="541"/>
        <v/>
      </c>
      <c r="I412" s="68"/>
      <c r="J412" s="68">
        <f t="shared" si="542"/>
        <v>100000</v>
      </c>
      <c r="K412" s="69">
        <f t="shared" si="580"/>
        <v>20000</v>
      </c>
      <c r="L412" s="68">
        <f t="shared" si="543"/>
        <v>580000</v>
      </c>
      <c r="M412" s="68"/>
      <c r="N412" s="68">
        <f t="shared" si="581"/>
        <v>48000</v>
      </c>
      <c r="O412" s="68">
        <f t="shared" si="544"/>
        <v>0</v>
      </c>
      <c r="P412" s="69">
        <f t="shared" si="545"/>
        <v>0</v>
      </c>
      <c r="Q412" s="7">
        <f t="shared" si="546"/>
        <v>0</v>
      </c>
      <c r="R412" s="7">
        <f t="shared" si="582"/>
        <v>0</v>
      </c>
      <c r="S412" s="7">
        <f t="shared" si="583"/>
        <v>0.2</v>
      </c>
      <c r="T412" s="68"/>
      <c r="U412" s="68">
        <f t="shared" si="547"/>
        <v>0</v>
      </c>
      <c r="V412" s="68">
        <f t="shared" si="603"/>
        <v>0</v>
      </c>
      <c r="W412" s="68"/>
      <c r="X412" s="68">
        <f t="shared" si="548"/>
        <v>0</v>
      </c>
      <c r="Y412" s="69">
        <f t="shared" si="549"/>
        <v>0</v>
      </c>
      <c r="Z412" s="7">
        <f t="shared" si="550"/>
        <v>0</v>
      </c>
      <c r="AA412" s="7">
        <f t="shared" si="551"/>
        <v>0</v>
      </c>
      <c r="AB412" s="68"/>
      <c r="AC412" s="71" t="str">
        <f t="shared" si="552"/>
        <v/>
      </c>
      <c r="AD412" s="68" t="str">
        <f t="shared" si="553"/>
        <v/>
      </c>
      <c r="AE412" s="68"/>
      <c r="AF412" s="72" t="str">
        <f t="shared" si="554"/>
        <v/>
      </c>
      <c r="AG412" s="59" t="str">
        <f t="shared" si="555"/>
        <v/>
      </c>
      <c r="AH412" s="73" t="str">
        <f t="shared" si="589"/>
        <v/>
      </c>
      <c r="AI412" s="61" t="str">
        <f t="shared" si="584"/>
        <v/>
      </c>
      <c r="AJ412" s="62" t="str">
        <f t="shared" si="590"/>
        <v/>
      </c>
      <c r="AK412" s="73" t="str">
        <f t="shared" si="585"/>
        <v/>
      </c>
      <c r="AL412" s="61" t="str">
        <f t="shared" si="586"/>
        <v/>
      </c>
      <c r="AM412" s="63" t="str">
        <f t="shared" si="591"/>
        <v/>
      </c>
      <c r="AN412" s="73" t="str">
        <f t="shared" si="592"/>
        <v/>
      </c>
      <c r="AO412" s="61">
        <f t="shared" si="587"/>
        <v>0</v>
      </c>
      <c r="AP412" s="62" t="str">
        <f t="shared" si="593"/>
        <v/>
      </c>
      <c r="AQ412" s="61" t="str">
        <f t="shared" si="594"/>
        <v/>
      </c>
      <c r="AR412" s="59" t="str">
        <f t="shared" si="595"/>
        <v/>
      </c>
      <c r="AS412" s="72" t="str">
        <f t="shared" si="556"/>
        <v/>
      </c>
      <c r="AT412" s="74" t="str">
        <f t="shared" si="557"/>
        <v/>
      </c>
      <c r="AU412" s="74" t="str">
        <f t="shared" si="558"/>
        <v/>
      </c>
      <c r="AV412" s="74" t="str">
        <f t="shared" si="559"/>
        <v/>
      </c>
    </row>
    <row r="413" spans="2:48" x14ac:dyDescent="0.25">
      <c r="B413" s="68">
        <f t="shared" ref="B413:D413" si="615">B412</f>
        <v>500000</v>
      </c>
      <c r="C413" s="68">
        <f t="shared" si="615"/>
        <v>40000</v>
      </c>
      <c r="D413" s="68">
        <f t="shared" si="615"/>
        <v>100000</v>
      </c>
      <c r="E413" s="68"/>
      <c r="F413" s="68">
        <f t="shared" si="539"/>
        <v>0</v>
      </c>
      <c r="G413" s="68">
        <f t="shared" si="540"/>
        <v>0</v>
      </c>
      <c r="H413" s="68" t="str">
        <f t="shared" si="541"/>
        <v/>
      </c>
      <c r="I413" s="68"/>
      <c r="J413" s="68">
        <f t="shared" si="542"/>
        <v>100000</v>
      </c>
      <c r="K413" s="69">
        <f t="shared" si="580"/>
        <v>20000</v>
      </c>
      <c r="L413" s="68">
        <f t="shared" si="543"/>
        <v>580000</v>
      </c>
      <c r="M413" s="68"/>
      <c r="N413" s="68">
        <f t="shared" si="581"/>
        <v>48000</v>
      </c>
      <c r="O413" s="68">
        <f t="shared" si="544"/>
        <v>0</v>
      </c>
      <c r="P413" s="69">
        <f t="shared" si="545"/>
        <v>0</v>
      </c>
      <c r="Q413" s="7">
        <f t="shared" si="546"/>
        <v>0</v>
      </c>
      <c r="R413" s="7">
        <f t="shared" si="582"/>
        <v>0</v>
      </c>
      <c r="S413" s="7">
        <f t="shared" si="583"/>
        <v>0.2</v>
      </c>
      <c r="T413" s="68"/>
      <c r="U413" s="68">
        <f t="shared" si="547"/>
        <v>0</v>
      </c>
      <c r="V413" s="68">
        <f t="shared" si="603"/>
        <v>0</v>
      </c>
      <c r="W413" s="68"/>
      <c r="X413" s="68">
        <f t="shared" si="548"/>
        <v>0</v>
      </c>
      <c r="Y413" s="69">
        <f t="shared" si="549"/>
        <v>0</v>
      </c>
      <c r="Z413" s="7">
        <f t="shared" si="550"/>
        <v>0</v>
      </c>
      <c r="AA413" s="7">
        <f t="shared" si="551"/>
        <v>0</v>
      </c>
      <c r="AB413" s="68"/>
      <c r="AC413" s="71" t="str">
        <f t="shared" si="552"/>
        <v/>
      </c>
      <c r="AD413" s="68" t="str">
        <f t="shared" si="553"/>
        <v/>
      </c>
      <c r="AE413" s="68"/>
      <c r="AF413" s="72" t="str">
        <f t="shared" si="554"/>
        <v/>
      </c>
      <c r="AG413" s="59" t="str">
        <f t="shared" si="555"/>
        <v/>
      </c>
      <c r="AH413" s="73" t="str">
        <f t="shared" si="589"/>
        <v/>
      </c>
      <c r="AI413" s="61" t="str">
        <f t="shared" si="584"/>
        <v/>
      </c>
      <c r="AJ413" s="62" t="str">
        <f t="shared" si="590"/>
        <v/>
      </c>
      <c r="AK413" s="73" t="str">
        <f t="shared" si="585"/>
        <v/>
      </c>
      <c r="AL413" s="61" t="str">
        <f t="shared" si="586"/>
        <v/>
      </c>
      <c r="AM413" s="63" t="str">
        <f t="shared" si="591"/>
        <v/>
      </c>
      <c r="AN413" s="73" t="str">
        <f t="shared" si="592"/>
        <v/>
      </c>
      <c r="AO413" s="61">
        <f t="shared" si="587"/>
        <v>0</v>
      </c>
      <c r="AP413" s="62" t="str">
        <f t="shared" si="593"/>
        <v/>
      </c>
      <c r="AQ413" s="61" t="str">
        <f t="shared" si="594"/>
        <v/>
      </c>
      <c r="AR413" s="59" t="str">
        <f t="shared" si="595"/>
        <v/>
      </c>
      <c r="AS413" s="72" t="str">
        <f t="shared" si="556"/>
        <v/>
      </c>
      <c r="AT413" s="74" t="str">
        <f t="shared" si="557"/>
        <v/>
      </c>
      <c r="AU413" s="74" t="str">
        <f t="shared" si="558"/>
        <v/>
      </c>
      <c r="AV413" s="74" t="str">
        <f t="shared" si="559"/>
        <v/>
      </c>
    </row>
    <row r="414" spans="2:48" x14ac:dyDescent="0.25">
      <c r="B414" s="68">
        <f t="shared" ref="B414:D414" si="616">B413</f>
        <v>500000</v>
      </c>
      <c r="C414" s="68">
        <f t="shared" si="616"/>
        <v>40000</v>
      </c>
      <c r="D414" s="68">
        <f t="shared" si="616"/>
        <v>100000</v>
      </c>
      <c r="E414" s="68"/>
      <c r="F414" s="68">
        <f t="shared" si="539"/>
        <v>0</v>
      </c>
      <c r="G414" s="68">
        <f t="shared" si="540"/>
        <v>0</v>
      </c>
      <c r="H414" s="68" t="str">
        <f t="shared" si="541"/>
        <v/>
      </c>
      <c r="I414" s="68"/>
      <c r="J414" s="68">
        <f t="shared" si="542"/>
        <v>100000</v>
      </c>
      <c r="K414" s="69">
        <f t="shared" si="580"/>
        <v>20000</v>
      </c>
      <c r="L414" s="68">
        <f t="shared" si="543"/>
        <v>580000</v>
      </c>
      <c r="M414" s="68"/>
      <c r="N414" s="68">
        <f t="shared" si="581"/>
        <v>48000</v>
      </c>
      <c r="O414" s="68">
        <f t="shared" si="544"/>
        <v>0</v>
      </c>
      <c r="P414" s="69">
        <f t="shared" si="545"/>
        <v>0</v>
      </c>
      <c r="Q414" s="7">
        <f t="shared" si="546"/>
        <v>0</v>
      </c>
      <c r="R414" s="7">
        <f t="shared" si="582"/>
        <v>0</v>
      </c>
      <c r="S414" s="7">
        <f t="shared" si="583"/>
        <v>0.2</v>
      </c>
      <c r="T414" s="68"/>
      <c r="U414" s="68">
        <f t="shared" si="547"/>
        <v>0</v>
      </c>
      <c r="V414" s="68">
        <f t="shared" si="603"/>
        <v>0</v>
      </c>
      <c r="W414" s="68"/>
      <c r="X414" s="68">
        <f t="shared" si="548"/>
        <v>0</v>
      </c>
      <c r="Y414" s="69">
        <f t="shared" si="549"/>
        <v>0</v>
      </c>
      <c r="Z414" s="7">
        <f t="shared" si="550"/>
        <v>0</v>
      </c>
      <c r="AA414" s="7">
        <f t="shared" si="551"/>
        <v>0</v>
      </c>
      <c r="AB414" s="68"/>
      <c r="AC414" s="71" t="str">
        <f t="shared" si="552"/>
        <v/>
      </c>
      <c r="AD414" s="68" t="str">
        <f t="shared" si="553"/>
        <v/>
      </c>
      <c r="AE414" s="68"/>
      <c r="AF414" s="72" t="str">
        <f t="shared" si="554"/>
        <v/>
      </c>
      <c r="AG414" s="59" t="str">
        <f t="shared" si="555"/>
        <v/>
      </c>
      <c r="AH414" s="73" t="str">
        <f t="shared" si="589"/>
        <v/>
      </c>
      <c r="AI414" s="61" t="str">
        <f t="shared" si="584"/>
        <v/>
      </c>
      <c r="AJ414" s="62" t="str">
        <f t="shared" si="590"/>
        <v/>
      </c>
      <c r="AK414" s="73" t="str">
        <f t="shared" si="585"/>
        <v/>
      </c>
      <c r="AL414" s="61" t="str">
        <f t="shared" si="586"/>
        <v/>
      </c>
      <c r="AM414" s="63" t="str">
        <f t="shared" si="591"/>
        <v/>
      </c>
      <c r="AN414" s="73" t="str">
        <f t="shared" si="592"/>
        <v/>
      </c>
      <c r="AO414" s="61">
        <f t="shared" si="587"/>
        <v>0</v>
      </c>
      <c r="AP414" s="62" t="str">
        <f t="shared" si="593"/>
        <v/>
      </c>
      <c r="AQ414" s="61" t="str">
        <f t="shared" si="594"/>
        <v/>
      </c>
      <c r="AR414" s="59" t="str">
        <f t="shared" si="595"/>
        <v/>
      </c>
      <c r="AS414" s="72" t="str">
        <f t="shared" si="556"/>
        <v/>
      </c>
      <c r="AT414" s="74" t="str">
        <f t="shared" si="557"/>
        <v/>
      </c>
      <c r="AU414" s="74" t="str">
        <f t="shared" si="558"/>
        <v/>
      </c>
      <c r="AV414" s="74" t="str">
        <f t="shared" si="559"/>
        <v/>
      </c>
    </row>
    <row r="415" spans="2:48" x14ac:dyDescent="0.25">
      <c r="B415" s="68">
        <f t="shared" ref="B415:D415" si="617">B414</f>
        <v>500000</v>
      </c>
      <c r="C415" s="68">
        <f t="shared" si="617"/>
        <v>40000</v>
      </c>
      <c r="D415" s="68">
        <f t="shared" si="617"/>
        <v>100000</v>
      </c>
      <c r="E415" s="68"/>
      <c r="F415" s="68">
        <f t="shared" si="539"/>
        <v>0</v>
      </c>
      <c r="G415" s="68">
        <f t="shared" si="540"/>
        <v>0</v>
      </c>
      <c r="H415" s="68" t="str">
        <f t="shared" si="541"/>
        <v/>
      </c>
      <c r="I415" s="68"/>
      <c r="J415" s="68">
        <f t="shared" si="542"/>
        <v>100000</v>
      </c>
      <c r="K415" s="69">
        <f t="shared" si="580"/>
        <v>20000</v>
      </c>
      <c r="L415" s="68">
        <f t="shared" si="543"/>
        <v>580000</v>
      </c>
      <c r="M415" s="68"/>
      <c r="N415" s="68">
        <f t="shared" si="581"/>
        <v>48000</v>
      </c>
      <c r="O415" s="68">
        <f t="shared" si="544"/>
        <v>0</v>
      </c>
      <c r="P415" s="69">
        <f t="shared" si="545"/>
        <v>0</v>
      </c>
      <c r="Q415" s="7">
        <f t="shared" si="546"/>
        <v>0</v>
      </c>
      <c r="R415" s="7">
        <f t="shared" si="582"/>
        <v>0</v>
      </c>
      <c r="S415" s="7">
        <f t="shared" si="583"/>
        <v>0.2</v>
      </c>
      <c r="T415" s="68"/>
      <c r="U415" s="68">
        <f t="shared" si="547"/>
        <v>0</v>
      </c>
      <c r="V415" s="68">
        <f t="shared" si="603"/>
        <v>0</v>
      </c>
      <c r="W415" s="68"/>
      <c r="X415" s="68">
        <f t="shared" si="548"/>
        <v>0</v>
      </c>
      <c r="Y415" s="69">
        <f t="shared" si="549"/>
        <v>0</v>
      </c>
      <c r="Z415" s="7">
        <f t="shared" si="550"/>
        <v>0</v>
      </c>
      <c r="AA415" s="7">
        <f t="shared" si="551"/>
        <v>0</v>
      </c>
      <c r="AB415" s="68"/>
      <c r="AC415" s="71" t="str">
        <f t="shared" si="552"/>
        <v/>
      </c>
      <c r="AD415" s="68" t="str">
        <f t="shared" si="553"/>
        <v/>
      </c>
      <c r="AE415" s="68"/>
      <c r="AF415" s="72" t="str">
        <f t="shared" si="554"/>
        <v/>
      </c>
      <c r="AG415" s="59" t="str">
        <f t="shared" si="555"/>
        <v/>
      </c>
      <c r="AH415" s="73" t="str">
        <f t="shared" si="589"/>
        <v/>
      </c>
      <c r="AI415" s="61" t="str">
        <f t="shared" si="584"/>
        <v/>
      </c>
      <c r="AJ415" s="62" t="str">
        <f t="shared" si="590"/>
        <v/>
      </c>
      <c r="AK415" s="73" t="str">
        <f t="shared" si="585"/>
        <v/>
      </c>
      <c r="AL415" s="61" t="str">
        <f t="shared" si="586"/>
        <v/>
      </c>
      <c r="AM415" s="63" t="str">
        <f t="shared" si="591"/>
        <v/>
      </c>
      <c r="AN415" s="73" t="str">
        <f t="shared" si="592"/>
        <v/>
      </c>
      <c r="AO415" s="61">
        <f t="shared" si="587"/>
        <v>0</v>
      </c>
      <c r="AP415" s="62" t="str">
        <f t="shared" si="593"/>
        <v/>
      </c>
      <c r="AQ415" s="61" t="str">
        <f t="shared" si="594"/>
        <v/>
      </c>
      <c r="AR415" s="59" t="str">
        <f t="shared" si="595"/>
        <v/>
      </c>
      <c r="AS415" s="72" t="str">
        <f t="shared" si="556"/>
        <v/>
      </c>
      <c r="AT415" s="74" t="str">
        <f t="shared" si="557"/>
        <v/>
      </c>
      <c r="AU415" s="74" t="str">
        <f t="shared" si="558"/>
        <v/>
      </c>
      <c r="AV415" s="74" t="str">
        <f t="shared" si="559"/>
        <v/>
      </c>
    </row>
    <row r="416" spans="2:48" x14ac:dyDescent="0.25">
      <c r="B416" s="68">
        <f t="shared" ref="B416:D416" si="618">B415</f>
        <v>500000</v>
      </c>
      <c r="C416" s="68">
        <f t="shared" si="618"/>
        <v>40000</v>
      </c>
      <c r="D416" s="68">
        <f t="shared" si="618"/>
        <v>100000</v>
      </c>
      <c r="E416" s="68"/>
      <c r="F416" s="68">
        <f t="shared" si="539"/>
        <v>0</v>
      </c>
      <c r="G416" s="68">
        <f t="shared" si="540"/>
        <v>0</v>
      </c>
      <c r="H416" s="68" t="str">
        <f t="shared" si="541"/>
        <v/>
      </c>
      <c r="I416" s="68"/>
      <c r="J416" s="68">
        <f t="shared" si="542"/>
        <v>100000</v>
      </c>
      <c r="K416" s="69">
        <f t="shared" si="580"/>
        <v>20000</v>
      </c>
      <c r="L416" s="68">
        <f t="shared" si="543"/>
        <v>580000</v>
      </c>
      <c r="M416" s="68"/>
      <c r="N416" s="68">
        <f t="shared" si="581"/>
        <v>48000</v>
      </c>
      <c r="O416" s="68">
        <f t="shared" si="544"/>
        <v>0</v>
      </c>
      <c r="P416" s="69">
        <f t="shared" si="545"/>
        <v>0</v>
      </c>
      <c r="Q416" s="7">
        <f t="shared" si="546"/>
        <v>0</v>
      </c>
      <c r="R416" s="7">
        <f t="shared" si="582"/>
        <v>0</v>
      </c>
      <c r="S416" s="7">
        <f t="shared" si="583"/>
        <v>0.2</v>
      </c>
      <c r="T416" s="68"/>
      <c r="U416" s="68">
        <f t="shared" si="547"/>
        <v>0</v>
      </c>
      <c r="V416" s="68">
        <f t="shared" si="603"/>
        <v>0</v>
      </c>
      <c r="W416" s="68"/>
      <c r="X416" s="68">
        <f t="shared" si="548"/>
        <v>0</v>
      </c>
      <c r="Y416" s="69">
        <f t="shared" si="549"/>
        <v>0</v>
      </c>
      <c r="Z416" s="7">
        <f t="shared" si="550"/>
        <v>0</v>
      </c>
      <c r="AA416" s="7">
        <f t="shared" si="551"/>
        <v>0</v>
      </c>
      <c r="AB416" s="68"/>
      <c r="AC416" s="71" t="str">
        <f t="shared" si="552"/>
        <v/>
      </c>
      <c r="AD416" s="68" t="str">
        <f t="shared" si="553"/>
        <v/>
      </c>
      <c r="AE416" s="68"/>
      <c r="AF416" s="72" t="str">
        <f t="shared" si="554"/>
        <v/>
      </c>
      <c r="AG416" s="59" t="str">
        <f t="shared" si="555"/>
        <v/>
      </c>
      <c r="AH416" s="73" t="str">
        <f t="shared" si="589"/>
        <v/>
      </c>
      <c r="AI416" s="61" t="str">
        <f t="shared" si="584"/>
        <v/>
      </c>
      <c r="AJ416" s="62" t="str">
        <f t="shared" si="590"/>
        <v/>
      </c>
      <c r="AK416" s="73" t="str">
        <f t="shared" si="585"/>
        <v/>
      </c>
      <c r="AL416" s="61" t="str">
        <f t="shared" si="586"/>
        <v/>
      </c>
      <c r="AM416" s="63" t="str">
        <f t="shared" si="591"/>
        <v/>
      </c>
      <c r="AN416" s="73" t="str">
        <f t="shared" si="592"/>
        <v/>
      </c>
      <c r="AO416" s="61">
        <f t="shared" si="587"/>
        <v>0</v>
      </c>
      <c r="AP416" s="62" t="str">
        <f t="shared" si="593"/>
        <v/>
      </c>
      <c r="AQ416" s="61" t="str">
        <f t="shared" si="594"/>
        <v/>
      </c>
      <c r="AR416" s="59" t="str">
        <f t="shared" si="595"/>
        <v/>
      </c>
      <c r="AS416" s="72" t="str">
        <f t="shared" si="556"/>
        <v/>
      </c>
      <c r="AT416" s="74" t="str">
        <f t="shared" si="557"/>
        <v/>
      </c>
      <c r="AU416" s="74" t="str">
        <f t="shared" si="558"/>
        <v/>
      </c>
      <c r="AV416" s="74" t="str">
        <f t="shared" si="559"/>
        <v/>
      </c>
    </row>
    <row r="417" spans="2:48" x14ac:dyDescent="0.25">
      <c r="B417" s="68">
        <f t="shared" ref="B417:D417" si="619">B416</f>
        <v>500000</v>
      </c>
      <c r="C417" s="68">
        <f t="shared" si="619"/>
        <v>40000</v>
      </c>
      <c r="D417" s="68">
        <f t="shared" si="619"/>
        <v>100000</v>
      </c>
      <c r="E417" s="68"/>
      <c r="F417" s="68">
        <f t="shared" si="539"/>
        <v>0</v>
      </c>
      <c r="G417" s="68">
        <f t="shared" si="540"/>
        <v>0</v>
      </c>
      <c r="H417" s="68" t="str">
        <f t="shared" si="541"/>
        <v/>
      </c>
      <c r="I417" s="68"/>
      <c r="J417" s="68">
        <f t="shared" si="542"/>
        <v>100000</v>
      </c>
      <c r="K417" s="69">
        <f t="shared" si="580"/>
        <v>20000</v>
      </c>
      <c r="L417" s="68">
        <f t="shared" si="543"/>
        <v>580000</v>
      </c>
      <c r="M417" s="68"/>
      <c r="N417" s="68">
        <f t="shared" si="581"/>
        <v>48000</v>
      </c>
      <c r="O417" s="68">
        <f t="shared" si="544"/>
        <v>0</v>
      </c>
      <c r="P417" s="69">
        <f t="shared" si="545"/>
        <v>0</v>
      </c>
      <c r="Q417" s="7">
        <f t="shared" si="546"/>
        <v>0</v>
      </c>
      <c r="R417" s="7">
        <f t="shared" si="582"/>
        <v>0</v>
      </c>
      <c r="S417" s="7">
        <f t="shared" si="583"/>
        <v>0.2</v>
      </c>
      <c r="T417" s="68"/>
      <c r="U417" s="68">
        <f t="shared" si="547"/>
        <v>0</v>
      </c>
      <c r="V417" s="68">
        <f t="shared" si="603"/>
        <v>0</v>
      </c>
      <c r="W417" s="68"/>
      <c r="X417" s="68">
        <f t="shared" si="548"/>
        <v>0</v>
      </c>
      <c r="Y417" s="69">
        <f t="shared" si="549"/>
        <v>0</v>
      </c>
      <c r="Z417" s="7">
        <f t="shared" si="550"/>
        <v>0</v>
      </c>
      <c r="AA417" s="7">
        <f t="shared" si="551"/>
        <v>0</v>
      </c>
      <c r="AB417" s="68"/>
      <c r="AC417" s="71" t="str">
        <f t="shared" si="552"/>
        <v/>
      </c>
      <c r="AD417" s="68" t="str">
        <f t="shared" si="553"/>
        <v/>
      </c>
      <c r="AE417" s="68"/>
      <c r="AF417" s="72" t="str">
        <f t="shared" si="554"/>
        <v/>
      </c>
      <c r="AG417" s="59" t="str">
        <f t="shared" si="555"/>
        <v/>
      </c>
      <c r="AH417" s="73" t="str">
        <f t="shared" si="589"/>
        <v/>
      </c>
      <c r="AI417" s="61" t="str">
        <f t="shared" si="584"/>
        <v/>
      </c>
      <c r="AJ417" s="62" t="str">
        <f t="shared" si="590"/>
        <v/>
      </c>
      <c r="AK417" s="73" t="str">
        <f t="shared" si="585"/>
        <v/>
      </c>
      <c r="AL417" s="61" t="str">
        <f t="shared" si="586"/>
        <v/>
      </c>
      <c r="AM417" s="63" t="str">
        <f t="shared" si="591"/>
        <v/>
      </c>
      <c r="AN417" s="73" t="str">
        <f t="shared" si="592"/>
        <v/>
      </c>
      <c r="AO417" s="61">
        <f t="shared" si="587"/>
        <v>0</v>
      </c>
      <c r="AP417" s="62" t="str">
        <f t="shared" si="593"/>
        <v/>
      </c>
      <c r="AQ417" s="61" t="str">
        <f t="shared" si="594"/>
        <v/>
      </c>
      <c r="AR417" s="59" t="str">
        <f t="shared" si="595"/>
        <v/>
      </c>
      <c r="AS417" s="72" t="str">
        <f t="shared" si="556"/>
        <v/>
      </c>
      <c r="AT417" s="74" t="str">
        <f t="shared" si="557"/>
        <v/>
      </c>
      <c r="AU417" s="74" t="str">
        <f t="shared" si="558"/>
        <v/>
      </c>
      <c r="AV417" s="74" t="str">
        <f t="shared" si="559"/>
        <v/>
      </c>
    </row>
    <row r="418" spans="2:48" x14ac:dyDescent="0.25">
      <c r="B418" s="68">
        <f t="shared" ref="B418:D418" si="620">B417</f>
        <v>500000</v>
      </c>
      <c r="C418" s="68">
        <f t="shared" si="620"/>
        <v>40000</v>
      </c>
      <c r="D418" s="68">
        <f t="shared" si="620"/>
        <v>100000</v>
      </c>
      <c r="E418" s="68"/>
      <c r="F418" s="68">
        <f t="shared" si="539"/>
        <v>0</v>
      </c>
      <c r="G418" s="68">
        <f t="shared" si="540"/>
        <v>0</v>
      </c>
      <c r="H418" s="68" t="str">
        <f t="shared" si="541"/>
        <v/>
      </c>
      <c r="I418" s="68"/>
      <c r="J418" s="68">
        <f t="shared" si="542"/>
        <v>100000</v>
      </c>
      <c r="K418" s="69">
        <f t="shared" si="580"/>
        <v>20000</v>
      </c>
      <c r="L418" s="68">
        <f t="shared" si="543"/>
        <v>580000</v>
      </c>
      <c r="M418" s="68"/>
      <c r="N418" s="68">
        <f t="shared" si="581"/>
        <v>48000</v>
      </c>
      <c r="O418" s="68">
        <f t="shared" si="544"/>
        <v>0</v>
      </c>
      <c r="P418" s="69">
        <f t="shared" si="545"/>
        <v>0</v>
      </c>
      <c r="Q418" s="7">
        <f t="shared" si="546"/>
        <v>0</v>
      </c>
      <c r="R418" s="7">
        <f t="shared" si="582"/>
        <v>0</v>
      </c>
      <c r="S418" s="7">
        <f t="shared" si="583"/>
        <v>0.2</v>
      </c>
      <c r="T418" s="68"/>
      <c r="U418" s="68">
        <f t="shared" si="547"/>
        <v>0</v>
      </c>
      <c r="V418" s="68">
        <f t="shared" si="603"/>
        <v>0</v>
      </c>
      <c r="W418" s="68"/>
      <c r="X418" s="68">
        <f t="shared" si="548"/>
        <v>0</v>
      </c>
      <c r="Y418" s="69">
        <f t="shared" si="549"/>
        <v>0</v>
      </c>
      <c r="Z418" s="7">
        <f t="shared" si="550"/>
        <v>0</v>
      </c>
      <c r="AA418" s="7">
        <f t="shared" si="551"/>
        <v>0</v>
      </c>
      <c r="AB418" s="68"/>
      <c r="AC418" s="71" t="str">
        <f t="shared" si="552"/>
        <v/>
      </c>
      <c r="AD418" s="68" t="str">
        <f t="shared" si="553"/>
        <v/>
      </c>
      <c r="AE418" s="68"/>
      <c r="AF418" s="72" t="str">
        <f t="shared" si="554"/>
        <v/>
      </c>
      <c r="AG418" s="59" t="str">
        <f t="shared" si="555"/>
        <v/>
      </c>
      <c r="AH418" s="73" t="str">
        <f t="shared" si="589"/>
        <v/>
      </c>
      <c r="AI418" s="61" t="str">
        <f t="shared" si="584"/>
        <v/>
      </c>
      <c r="AJ418" s="62" t="str">
        <f t="shared" si="590"/>
        <v/>
      </c>
      <c r="AK418" s="73" t="str">
        <f t="shared" si="585"/>
        <v/>
      </c>
      <c r="AL418" s="61" t="str">
        <f t="shared" si="586"/>
        <v/>
      </c>
      <c r="AM418" s="63" t="str">
        <f t="shared" si="591"/>
        <v/>
      </c>
      <c r="AN418" s="73" t="str">
        <f t="shared" si="592"/>
        <v/>
      </c>
      <c r="AO418" s="61">
        <f t="shared" si="587"/>
        <v>0</v>
      </c>
      <c r="AP418" s="62" t="str">
        <f t="shared" si="593"/>
        <v/>
      </c>
      <c r="AQ418" s="61" t="str">
        <f t="shared" si="594"/>
        <v/>
      </c>
      <c r="AR418" s="59" t="str">
        <f t="shared" si="595"/>
        <v/>
      </c>
      <c r="AS418" s="72" t="str">
        <f t="shared" si="556"/>
        <v/>
      </c>
      <c r="AT418" s="74" t="str">
        <f t="shared" si="557"/>
        <v/>
      </c>
      <c r="AU418" s="74" t="str">
        <f t="shared" si="558"/>
        <v/>
      </c>
      <c r="AV418" s="74" t="str">
        <f t="shared" si="559"/>
        <v/>
      </c>
    </row>
    <row r="419" spans="2:48" x14ac:dyDescent="0.25">
      <c r="B419" s="68">
        <f t="shared" ref="B419:D419" si="621">B418</f>
        <v>500000</v>
      </c>
      <c r="C419" s="68">
        <f t="shared" si="621"/>
        <v>40000</v>
      </c>
      <c r="D419" s="68">
        <f t="shared" si="621"/>
        <v>100000</v>
      </c>
      <c r="E419" s="68"/>
      <c r="F419" s="68">
        <f t="shared" si="539"/>
        <v>0</v>
      </c>
      <c r="G419" s="68">
        <f t="shared" si="540"/>
        <v>0</v>
      </c>
      <c r="H419" s="68" t="str">
        <f t="shared" si="541"/>
        <v/>
      </c>
      <c r="I419" s="68"/>
      <c r="J419" s="68">
        <f t="shared" si="542"/>
        <v>100000</v>
      </c>
      <c r="K419" s="69">
        <f t="shared" si="580"/>
        <v>20000</v>
      </c>
      <c r="L419" s="68">
        <f t="shared" si="543"/>
        <v>580000</v>
      </c>
      <c r="M419" s="68"/>
      <c r="N419" s="68">
        <f t="shared" si="581"/>
        <v>48000</v>
      </c>
      <c r="O419" s="68">
        <f t="shared" si="544"/>
        <v>0</v>
      </c>
      <c r="P419" s="69">
        <f t="shared" si="545"/>
        <v>0</v>
      </c>
      <c r="Q419" s="7">
        <f t="shared" si="546"/>
        <v>0</v>
      </c>
      <c r="R419" s="7">
        <f t="shared" si="582"/>
        <v>0</v>
      </c>
      <c r="S419" s="7">
        <f t="shared" si="583"/>
        <v>0.2</v>
      </c>
      <c r="T419" s="68"/>
      <c r="U419" s="68">
        <f t="shared" si="547"/>
        <v>0</v>
      </c>
      <c r="V419" s="68">
        <f t="shared" si="603"/>
        <v>0</v>
      </c>
      <c r="W419" s="68"/>
      <c r="X419" s="68">
        <f t="shared" si="548"/>
        <v>0</v>
      </c>
      <c r="Y419" s="69">
        <f t="shared" si="549"/>
        <v>0</v>
      </c>
      <c r="Z419" s="7">
        <f t="shared" si="550"/>
        <v>0</v>
      </c>
      <c r="AA419" s="7">
        <f t="shared" si="551"/>
        <v>0</v>
      </c>
      <c r="AB419" s="68"/>
      <c r="AC419" s="71" t="str">
        <f t="shared" si="552"/>
        <v/>
      </c>
      <c r="AD419" s="68" t="str">
        <f t="shared" si="553"/>
        <v/>
      </c>
      <c r="AE419" s="68"/>
      <c r="AF419" s="72" t="str">
        <f t="shared" si="554"/>
        <v/>
      </c>
      <c r="AG419" s="59" t="str">
        <f t="shared" si="555"/>
        <v/>
      </c>
      <c r="AH419" s="73" t="str">
        <f t="shared" si="589"/>
        <v/>
      </c>
      <c r="AI419" s="61" t="str">
        <f t="shared" si="584"/>
        <v/>
      </c>
      <c r="AJ419" s="62" t="str">
        <f t="shared" si="590"/>
        <v/>
      </c>
      <c r="AK419" s="73" t="str">
        <f t="shared" si="585"/>
        <v/>
      </c>
      <c r="AL419" s="61" t="str">
        <f t="shared" si="586"/>
        <v/>
      </c>
      <c r="AM419" s="63" t="str">
        <f t="shared" si="591"/>
        <v/>
      </c>
      <c r="AN419" s="73" t="str">
        <f t="shared" si="592"/>
        <v/>
      </c>
      <c r="AO419" s="61">
        <f t="shared" si="587"/>
        <v>0</v>
      </c>
      <c r="AP419" s="62" t="str">
        <f t="shared" si="593"/>
        <v/>
      </c>
      <c r="AQ419" s="61" t="str">
        <f t="shared" si="594"/>
        <v/>
      </c>
      <c r="AR419" s="59" t="str">
        <f t="shared" si="595"/>
        <v/>
      </c>
      <c r="AS419" s="72" t="str">
        <f t="shared" si="556"/>
        <v/>
      </c>
      <c r="AT419" s="74" t="str">
        <f t="shared" si="557"/>
        <v/>
      </c>
      <c r="AU419" s="74" t="str">
        <f t="shared" si="558"/>
        <v/>
      </c>
      <c r="AV419" s="74" t="str">
        <f t="shared" si="559"/>
        <v/>
      </c>
    </row>
    <row r="420" spans="2:48" x14ac:dyDescent="0.25">
      <c r="B420" s="68">
        <f t="shared" ref="B420:D420" si="622">B419</f>
        <v>500000</v>
      </c>
      <c r="C420" s="68">
        <f t="shared" si="622"/>
        <v>40000</v>
      </c>
      <c r="D420" s="68">
        <f t="shared" si="622"/>
        <v>100000</v>
      </c>
      <c r="E420" s="68"/>
      <c r="F420" s="68">
        <f t="shared" si="539"/>
        <v>0</v>
      </c>
      <c r="G420" s="68">
        <f t="shared" si="540"/>
        <v>0</v>
      </c>
      <c r="H420" s="68" t="str">
        <f t="shared" si="541"/>
        <v/>
      </c>
      <c r="I420" s="68"/>
      <c r="J420" s="68">
        <f t="shared" si="542"/>
        <v>100000</v>
      </c>
      <c r="K420" s="69">
        <f t="shared" si="580"/>
        <v>20000</v>
      </c>
      <c r="L420" s="68">
        <f t="shared" si="543"/>
        <v>580000</v>
      </c>
      <c r="M420" s="68"/>
      <c r="N420" s="68">
        <f t="shared" si="581"/>
        <v>48000</v>
      </c>
      <c r="O420" s="68">
        <f t="shared" si="544"/>
        <v>0</v>
      </c>
      <c r="P420" s="69">
        <f t="shared" si="545"/>
        <v>0</v>
      </c>
      <c r="Q420" s="7">
        <f t="shared" si="546"/>
        <v>0</v>
      </c>
      <c r="R420" s="7">
        <f t="shared" si="582"/>
        <v>0</v>
      </c>
      <c r="S420" s="7">
        <f t="shared" si="583"/>
        <v>0.2</v>
      </c>
      <c r="T420" s="68"/>
      <c r="U420" s="68">
        <f t="shared" si="547"/>
        <v>0</v>
      </c>
      <c r="V420" s="68">
        <f t="shared" si="603"/>
        <v>0</v>
      </c>
      <c r="W420" s="68"/>
      <c r="X420" s="68">
        <f t="shared" si="548"/>
        <v>0</v>
      </c>
      <c r="Y420" s="69">
        <f t="shared" si="549"/>
        <v>0</v>
      </c>
      <c r="Z420" s="7">
        <f t="shared" si="550"/>
        <v>0</v>
      </c>
      <c r="AA420" s="7">
        <f t="shared" si="551"/>
        <v>0</v>
      </c>
      <c r="AB420" s="68"/>
      <c r="AC420" s="71" t="str">
        <f t="shared" si="552"/>
        <v/>
      </c>
      <c r="AD420" s="68" t="str">
        <f t="shared" si="553"/>
        <v/>
      </c>
      <c r="AE420" s="68"/>
      <c r="AF420" s="72" t="str">
        <f t="shared" si="554"/>
        <v/>
      </c>
      <c r="AG420" s="59" t="str">
        <f t="shared" si="555"/>
        <v/>
      </c>
      <c r="AH420" s="73" t="str">
        <f t="shared" si="589"/>
        <v/>
      </c>
      <c r="AI420" s="61" t="str">
        <f t="shared" si="584"/>
        <v/>
      </c>
      <c r="AJ420" s="62" t="str">
        <f t="shared" si="590"/>
        <v/>
      </c>
      <c r="AK420" s="73" t="str">
        <f t="shared" si="585"/>
        <v/>
      </c>
      <c r="AL420" s="61" t="str">
        <f t="shared" si="586"/>
        <v/>
      </c>
      <c r="AM420" s="63" t="str">
        <f t="shared" si="591"/>
        <v/>
      </c>
      <c r="AN420" s="73" t="str">
        <f t="shared" si="592"/>
        <v/>
      </c>
      <c r="AO420" s="61">
        <f t="shared" si="587"/>
        <v>0</v>
      </c>
      <c r="AP420" s="62" t="str">
        <f t="shared" si="593"/>
        <v/>
      </c>
      <c r="AQ420" s="61" t="str">
        <f t="shared" si="594"/>
        <v/>
      </c>
      <c r="AR420" s="59" t="str">
        <f t="shared" si="595"/>
        <v/>
      </c>
      <c r="AS420" s="72" t="str">
        <f t="shared" si="556"/>
        <v/>
      </c>
      <c r="AT420" s="74" t="str">
        <f t="shared" si="557"/>
        <v/>
      </c>
      <c r="AU420" s="74" t="str">
        <f t="shared" si="558"/>
        <v/>
      </c>
      <c r="AV420" s="74" t="str">
        <f t="shared" si="559"/>
        <v/>
      </c>
    </row>
    <row r="421" spans="2:48" x14ac:dyDescent="0.25">
      <c r="B421" s="68">
        <f t="shared" ref="B421:D421" si="623">B420</f>
        <v>500000</v>
      </c>
      <c r="C421" s="68">
        <f t="shared" si="623"/>
        <v>40000</v>
      </c>
      <c r="D421" s="68">
        <f t="shared" si="623"/>
        <v>100000</v>
      </c>
      <c r="E421" s="68"/>
      <c r="F421" s="68">
        <f t="shared" si="539"/>
        <v>0</v>
      </c>
      <c r="G421" s="68">
        <f t="shared" si="540"/>
        <v>0</v>
      </c>
      <c r="H421" s="68" t="str">
        <f t="shared" si="541"/>
        <v/>
      </c>
      <c r="I421" s="68"/>
      <c r="J421" s="68">
        <f t="shared" si="542"/>
        <v>100000</v>
      </c>
      <c r="K421" s="69">
        <f t="shared" si="580"/>
        <v>20000</v>
      </c>
      <c r="L421" s="68">
        <f t="shared" si="543"/>
        <v>580000</v>
      </c>
      <c r="M421" s="68"/>
      <c r="N421" s="68">
        <f t="shared" si="581"/>
        <v>48000</v>
      </c>
      <c r="O421" s="68">
        <f t="shared" si="544"/>
        <v>0</v>
      </c>
      <c r="P421" s="69">
        <f t="shared" si="545"/>
        <v>0</v>
      </c>
      <c r="Q421" s="7">
        <f t="shared" si="546"/>
        <v>0</v>
      </c>
      <c r="R421" s="7">
        <f t="shared" si="582"/>
        <v>0</v>
      </c>
      <c r="S421" s="7">
        <f t="shared" si="583"/>
        <v>0.2</v>
      </c>
      <c r="T421" s="68"/>
      <c r="U421" s="68">
        <f t="shared" si="547"/>
        <v>0</v>
      </c>
      <c r="V421" s="68">
        <f t="shared" si="603"/>
        <v>0</v>
      </c>
      <c r="W421" s="68"/>
      <c r="X421" s="68">
        <f t="shared" si="548"/>
        <v>0</v>
      </c>
      <c r="Y421" s="69">
        <f t="shared" si="549"/>
        <v>0</v>
      </c>
      <c r="Z421" s="7">
        <f t="shared" si="550"/>
        <v>0</v>
      </c>
      <c r="AA421" s="7">
        <f t="shared" si="551"/>
        <v>0</v>
      </c>
      <c r="AB421" s="68"/>
      <c r="AC421" s="71" t="str">
        <f t="shared" si="552"/>
        <v/>
      </c>
      <c r="AD421" s="68" t="str">
        <f t="shared" si="553"/>
        <v/>
      </c>
      <c r="AE421" s="68"/>
      <c r="AF421" s="72" t="str">
        <f t="shared" si="554"/>
        <v/>
      </c>
      <c r="AG421" s="59" t="str">
        <f t="shared" si="555"/>
        <v/>
      </c>
      <c r="AH421" s="73" t="str">
        <f t="shared" si="589"/>
        <v/>
      </c>
      <c r="AI421" s="61" t="str">
        <f t="shared" si="584"/>
        <v/>
      </c>
      <c r="AJ421" s="62" t="str">
        <f t="shared" si="590"/>
        <v/>
      </c>
      <c r="AK421" s="73" t="str">
        <f t="shared" si="585"/>
        <v/>
      </c>
      <c r="AL421" s="61" t="str">
        <f t="shared" si="586"/>
        <v/>
      </c>
      <c r="AM421" s="63" t="str">
        <f t="shared" si="591"/>
        <v/>
      </c>
      <c r="AN421" s="73" t="str">
        <f t="shared" si="592"/>
        <v/>
      </c>
      <c r="AO421" s="61">
        <f t="shared" si="587"/>
        <v>0</v>
      </c>
      <c r="AP421" s="62" t="str">
        <f t="shared" si="593"/>
        <v/>
      </c>
      <c r="AQ421" s="61" t="str">
        <f t="shared" si="594"/>
        <v/>
      </c>
      <c r="AR421" s="59" t="str">
        <f t="shared" si="595"/>
        <v/>
      </c>
      <c r="AS421" s="72" t="str">
        <f t="shared" si="556"/>
        <v/>
      </c>
      <c r="AT421" s="74" t="str">
        <f t="shared" si="557"/>
        <v/>
      </c>
      <c r="AU421" s="74" t="str">
        <f t="shared" si="558"/>
        <v/>
      </c>
      <c r="AV421" s="74" t="str">
        <f t="shared" si="559"/>
        <v/>
      </c>
    </row>
    <row r="422" spans="2:48" x14ac:dyDescent="0.25">
      <c r="B422" s="68">
        <f t="shared" ref="B422:D422" si="624">B421</f>
        <v>500000</v>
      </c>
      <c r="C422" s="68">
        <f t="shared" si="624"/>
        <v>40000</v>
      </c>
      <c r="D422" s="68">
        <f t="shared" si="624"/>
        <v>100000</v>
      </c>
      <c r="E422" s="68"/>
      <c r="F422" s="68">
        <f t="shared" si="539"/>
        <v>0</v>
      </c>
      <c r="G422" s="68">
        <f t="shared" si="540"/>
        <v>0</v>
      </c>
      <c r="H422" s="68" t="str">
        <f t="shared" si="541"/>
        <v/>
      </c>
      <c r="I422" s="68"/>
      <c r="J422" s="68">
        <f t="shared" si="542"/>
        <v>100000</v>
      </c>
      <c r="K422" s="69">
        <f t="shared" si="580"/>
        <v>20000</v>
      </c>
      <c r="L422" s="68">
        <f t="shared" si="543"/>
        <v>580000</v>
      </c>
      <c r="M422" s="68"/>
      <c r="N422" s="68">
        <f t="shared" si="581"/>
        <v>48000</v>
      </c>
      <c r="O422" s="68">
        <f t="shared" si="544"/>
        <v>0</v>
      </c>
      <c r="P422" s="69">
        <f t="shared" si="545"/>
        <v>0</v>
      </c>
      <c r="Q422" s="7">
        <f t="shared" si="546"/>
        <v>0</v>
      </c>
      <c r="R422" s="7">
        <f t="shared" si="582"/>
        <v>0</v>
      </c>
      <c r="S422" s="7">
        <f t="shared" si="583"/>
        <v>0.2</v>
      </c>
      <c r="T422" s="68"/>
      <c r="U422" s="68">
        <f t="shared" si="547"/>
        <v>0</v>
      </c>
      <c r="V422" s="68">
        <f t="shared" si="603"/>
        <v>0</v>
      </c>
      <c r="W422" s="68"/>
      <c r="X422" s="68">
        <f t="shared" si="548"/>
        <v>0</v>
      </c>
      <c r="Y422" s="69">
        <f t="shared" si="549"/>
        <v>0</v>
      </c>
      <c r="Z422" s="7">
        <f t="shared" si="550"/>
        <v>0</v>
      </c>
      <c r="AA422" s="7">
        <f t="shared" si="551"/>
        <v>0</v>
      </c>
      <c r="AB422" s="68"/>
      <c r="AC422" s="71" t="str">
        <f t="shared" si="552"/>
        <v/>
      </c>
      <c r="AD422" s="68" t="str">
        <f t="shared" si="553"/>
        <v/>
      </c>
      <c r="AE422" s="68"/>
      <c r="AF422" s="72" t="str">
        <f t="shared" si="554"/>
        <v/>
      </c>
      <c r="AG422" s="59" t="str">
        <f t="shared" si="555"/>
        <v/>
      </c>
      <c r="AH422" s="73" t="str">
        <f t="shared" si="589"/>
        <v/>
      </c>
      <c r="AI422" s="61" t="str">
        <f t="shared" si="584"/>
        <v/>
      </c>
      <c r="AJ422" s="62" t="str">
        <f t="shared" si="590"/>
        <v/>
      </c>
      <c r="AK422" s="73" t="str">
        <f t="shared" si="585"/>
        <v/>
      </c>
      <c r="AL422" s="61" t="str">
        <f t="shared" si="586"/>
        <v/>
      </c>
      <c r="AM422" s="63" t="str">
        <f t="shared" si="591"/>
        <v/>
      </c>
      <c r="AN422" s="73" t="str">
        <f t="shared" si="592"/>
        <v/>
      </c>
      <c r="AO422" s="61">
        <f t="shared" si="587"/>
        <v>0</v>
      </c>
      <c r="AP422" s="62" t="str">
        <f t="shared" si="593"/>
        <v/>
      </c>
      <c r="AQ422" s="61" t="str">
        <f t="shared" si="594"/>
        <v/>
      </c>
      <c r="AR422" s="59" t="str">
        <f t="shared" si="595"/>
        <v/>
      </c>
      <c r="AS422" s="72" t="str">
        <f t="shared" si="556"/>
        <v/>
      </c>
      <c r="AT422" s="74" t="str">
        <f t="shared" si="557"/>
        <v/>
      </c>
      <c r="AU422" s="74" t="str">
        <f t="shared" si="558"/>
        <v/>
      </c>
      <c r="AV422" s="74" t="str">
        <f t="shared" si="559"/>
        <v/>
      </c>
    </row>
    <row r="423" spans="2:48" x14ac:dyDescent="0.25">
      <c r="B423" s="68">
        <f t="shared" ref="B423:D423" si="625">B422</f>
        <v>500000</v>
      </c>
      <c r="C423" s="68">
        <f t="shared" si="625"/>
        <v>40000</v>
      </c>
      <c r="D423" s="68">
        <f t="shared" si="625"/>
        <v>100000</v>
      </c>
      <c r="E423" s="68"/>
      <c r="F423" s="68">
        <f t="shared" si="539"/>
        <v>0</v>
      </c>
      <c r="G423" s="68">
        <f t="shared" si="540"/>
        <v>0</v>
      </c>
      <c r="H423" s="68" t="str">
        <f t="shared" si="541"/>
        <v/>
      </c>
      <c r="I423" s="68"/>
      <c r="J423" s="68">
        <f t="shared" si="542"/>
        <v>100000</v>
      </c>
      <c r="K423" s="69">
        <f t="shared" si="580"/>
        <v>20000</v>
      </c>
      <c r="L423" s="68">
        <f t="shared" si="543"/>
        <v>580000</v>
      </c>
      <c r="M423" s="68"/>
      <c r="N423" s="68">
        <f t="shared" si="581"/>
        <v>48000</v>
      </c>
      <c r="O423" s="68">
        <f t="shared" si="544"/>
        <v>0</v>
      </c>
      <c r="P423" s="69">
        <f t="shared" si="545"/>
        <v>0</v>
      </c>
      <c r="Q423" s="7">
        <f t="shared" si="546"/>
        <v>0</v>
      </c>
      <c r="R423" s="7">
        <f t="shared" si="582"/>
        <v>0</v>
      </c>
      <c r="S423" s="7">
        <f t="shared" si="583"/>
        <v>0.2</v>
      </c>
      <c r="T423" s="68"/>
      <c r="U423" s="68">
        <f t="shared" si="547"/>
        <v>0</v>
      </c>
      <c r="V423" s="68">
        <f t="shared" si="603"/>
        <v>0</v>
      </c>
      <c r="W423" s="68"/>
      <c r="X423" s="68">
        <f t="shared" si="548"/>
        <v>0</v>
      </c>
      <c r="Y423" s="69">
        <f t="shared" si="549"/>
        <v>0</v>
      </c>
      <c r="Z423" s="7">
        <f t="shared" si="550"/>
        <v>0</v>
      </c>
      <c r="AA423" s="7">
        <f t="shared" si="551"/>
        <v>0</v>
      </c>
      <c r="AB423" s="68"/>
      <c r="AC423" s="71" t="str">
        <f t="shared" si="552"/>
        <v/>
      </c>
      <c r="AD423" s="68" t="str">
        <f t="shared" si="553"/>
        <v/>
      </c>
      <c r="AE423" s="68"/>
      <c r="AF423" s="72" t="str">
        <f t="shared" si="554"/>
        <v/>
      </c>
      <c r="AG423" s="59" t="str">
        <f t="shared" si="555"/>
        <v/>
      </c>
      <c r="AH423" s="73" t="str">
        <f t="shared" si="589"/>
        <v/>
      </c>
      <c r="AI423" s="61" t="str">
        <f t="shared" si="584"/>
        <v/>
      </c>
      <c r="AJ423" s="62" t="str">
        <f t="shared" si="590"/>
        <v/>
      </c>
      <c r="AK423" s="73" t="str">
        <f t="shared" si="585"/>
        <v/>
      </c>
      <c r="AL423" s="61" t="str">
        <f t="shared" si="586"/>
        <v/>
      </c>
      <c r="AM423" s="63" t="str">
        <f t="shared" si="591"/>
        <v/>
      </c>
      <c r="AN423" s="73" t="str">
        <f t="shared" si="592"/>
        <v/>
      </c>
      <c r="AO423" s="61">
        <f t="shared" si="587"/>
        <v>0</v>
      </c>
      <c r="AP423" s="62" t="str">
        <f t="shared" si="593"/>
        <v/>
      </c>
      <c r="AQ423" s="61" t="str">
        <f t="shared" si="594"/>
        <v/>
      </c>
      <c r="AR423" s="59" t="str">
        <f t="shared" si="595"/>
        <v/>
      </c>
      <c r="AS423" s="72" t="str">
        <f t="shared" si="556"/>
        <v/>
      </c>
      <c r="AT423" s="74" t="str">
        <f t="shared" si="557"/>
        <v/>
      </c>
      <c r="AU423" s="74" t="str">
        <f t="shared" si="558"/>
        <v/>
      </c>
      <c r="AV423" s="74" t="str">
        <f t="shared" si="559"/>
        <v/>
      </c>
    </row>
    <row r="424" spans="2:48" x14ac:dyDescent="0.25">
      <c r="B424" s="68">
        <f t="shared" ref="B424:D424" si="626">B423</f>
        <v>500000</v>
      </c>
      <c r="C424" s="68">
        <f t="shared" si="626"/>
        <v>40000</v>
      </c>
      <c r="D424" s="68">
        <f t="shared" si="626"/>
        <v>100000</v>
      </c>
      <c r="E424" s="68"/>
      <c r="F424" s="68">
        <f t="shared" si="539"/>
        <v>0</v>
      </c>
      <c r="G424" s="68">
        <f t="shared" si="540"/>
        <v>0</v>
      </c>
      <c r="H424" s="68" t="str">
        <f t="shared" si="541"/>
        <v/>
      </c>
      <c r="I424" s="68"/>
      <c r="J424" s="68">
        <f t="shared" si="542"/>
        <v>100000</v>
      </c>
      <c r="K424" s="69">
        <f t="shared" si="580"/>
        <v>20000</v>
      </c>
      <c r="L424" s="68">
        <f t="shared" si="543"/>
        <v>580000</v>
      </c>
      <c r="M424" s="68"/>
      <c r="N424" s="68">
        <f t="shared" si="581"/>
        <v>48000</v>
      </c>
      <c r="O424" s="68">
        <f t="shared" si="544"/>
        <v>0</v>
      </c>
      <c r="P424" s="69">
        <f t="shared" si="545"/>
        <v>0</v>
      </c>
      <c r="Q424" s="7">
        <f t="shared" si="546"/>
        <v>0</v>
      </c>
      <c r="R424" s="7">
        <f t="shared" si="582"/>
        <v>0</v>
      </c>
      <c r="S424" s="7">
        <f t="shared" si="583"/>
        <v>0.2</v>
      </c>
      <c r="T424" s="68"/>
      <c r="U424" s="68">
        <f t="shared" si="547"/>
        <v>0</v>
      </c>
      <c r="V424" s="68">
        <f t="shared" si="603"/>
        <v>0</v>
      </c>
      <c r="W424" s="68"/>
      <c r="X424" s="68">
        <f t="shared" si="548"/>
        <v>0</v>
      </c>
      <c r="Y424" s="69">
        <f t="shared" si="549"/>
        <v>0</v>
      </c>
      <c r="Z424" s="7">
        <f t="shared" si="550"/>
        <v>0</v>
      </c>
      <c r="AA424" s="7">
        <f t="shared" si="551"/>
        <v>0</v>
      </c>
      <c r="AB424" s="68"/>
      <c r="AC424" s="71" t="str">
        <f t="shared" si="552"/>
        <v/>
      </c>
      <c r="AD424" s="68" t="str">
        <f t="shared" si="553"/>
        <v/>
      </c>
      <c r="AE424" s="68"/>
      <c r="AF424" s="72" t="str">
        <f t="shared" si="554"/>
        <v/>
      </c>
      <c r="AG424" s="59" t="str">
        <f t="shared" si="555"/>
        <v/>
      </c>
      <c r="AH424" s="73" t="str">
        <f t="shared" si="589"/>
        <v/>
      </c>
      <c r="AI424" s="61" t="str">
        <f t="shared" si="584"/>
        <v/>
      </c>
      <c r="AJ424" s="62" t="str">
        <f t="shared" si="590"/>
        <v/>
      </c>
      <c r="AK424" s="73" t="str">
        <f t="shared" si="585"/>
        <v/>
      </c>
      <c r="AL424" s="61" t="str">
        <f t="shared" si="586"/>
        <v/>
      </c>
      <c r="AM424" s="63" t="str">
        <f t="shared" si="591"/>
        <v/>
      </c>
      <c r="AN424" s="73" t="str">
        <f t="shared" si="592"/>
        <v/>
      </c>
      <c r="AO424" s="61">
        <f t="shared" si="587"/>
        <v>0</v>
      </c>
      <c r="AP424" s="62" t="str">
        <f t="shared" si="593"/>
        <v/>
      </c>
      <c r="AQ424" s="61" t="str">
        <f t="shared" si="594"/>
        <v/>
      </c>
      <c r="AR424" s="59" t="str">
        <f t="shared" si="595"/>
        <v/>
      </c>
      <c r="AS424" s="72" t="str">
        <f t="shared" si="556"/>
        <v/>
      </c>
      <c r="AT424" s="74" t="str">
        <f t="shared" si="557"/>
        <v/>
      </c>
      <c r="AU424" s="74" t="str">
        <f t="shared" si="558"/>
        <v/>
      </c>
      <c r="AV424" s="74" t="str">
        <f t="shared" si="559"/>
        <v/>
      </c>
    </row>
    <row r="425" spans="2:48" x14ac:dyDescent="0.25">
      <c r="B425" s="68">
        <f t="shared" ref="B425:D425" si="627">B424</f>
        <v>500000</v>
      </c>
      <c r="C425" s="68">
        <f t="shared" si="627"/>
        <v>40000</v>
      </c>
      <c r="D425" s="68">
        <f t="shared" si="627"/>
        <v>100000</v>
      </c>
      <c r="E425" s="68"/>
      <c r="F425" s="68">
        <f t="shared" si="539"/>
        <v>0</v>
      </c>
      <c r="G425" s="68">
        <f t="shared" si="540"/>
        <v>0</v>
      </c>
      <c r="H425" s="68" t="str">
        <f t="shared" si="541"/>
        <v/>
      </c>
      <c r="I425" s="68"/>
      <c r="J425" s="68">
        <f t="shared" si="542"/>
        <v>100000</v>
      </c>
      <c r="K425" s="69">
        <f t="shared" si="580"/>
        <v>20000</v>
      </c>
      <c r="L425" s="68">
        <f t="shared" si="543"/>
        <v>580000</v>
      </c>
      <c r="M425" s="68"/>
      <c r="N425" s="68">
        <f t="shared" si="581"/>
        <v>48000</v>
      </c>
      <c r="O425" s="68">
        <f t="shared" si="544"/>
        <v>0</v>
      </c>
      <c r="P425" s="69">
        <f t="shared" si="545"/>
        <v>0</v>
      </c>
      <c r="Q425" s="7">
        <f t="shared" si="546"/>
        <v>0</v>
      </c>
      <c r="R425" s="7">
        <f t="shared" si="582"/>
        <v>0</v>
      </c>
      <c r="S425" s="7">
        <f t="shared" si="583"/>
        <v>0.2</v>
      </c>
      <c r="T425" s="68"/>
      <c r="U425" s="68">
        <f t="shared" si="547"/>
        <v>0</v>
      </c>
      <c r="V425" s="68">
        <f t="shared" si="603"/>
        <v>0</v>
      </c>
      <c r="W425" s="68"/>
      <c r="X425" s="68">
        <f t="shared" si="548"/>
        <v>0</v>
      </c>
      <c r="Y425" s="69">
        <f t="shared" si="549"/>
        <v>0</v>
      </c>
      <c r="Z425" s="7">
        <f t="shared" si="550"/>
        <v>0</v>
      </c>
      <c r="AA425" s="7">
        <f t="shared" si="551"/>
        <v>0</v>
      </c>
      <c r="AB425" s="68"/>
      <c r="AC425" s="71" t="str">
        <f t="shared" si="552"/>
        <v/>
      </c>
      <c r="AD425" s="68" t="str">
        <f t="shared" si="553"/>
        <v/>
      </c>
      <c r="AE425" s="68"/>
      <c r="AF425" s="72" t="str">
        <f t="shared" si="554"/>
        <v/>
      </c>
      <c r="AG425" s="59" t="str">
        <f t="shared" si="555"/>
        <v/>
      </c>
      <c r="AH425" s="73" t="str">
        <f t="shared" si="589"/>
        <v/>
      </c>
      <c r="AI425" s="61" t="str">
        <f t="shared" si="584"/>
        <v/>
      </c>
      <c r="AJ425" s="62" t="str">
        <f t="shared" si="590"/>
        <v/>
      </c>
      <c r="AK425" s="73" t="str">
        <f t="shared" si="585"/>
        <v/>
      </c>
      <c r="AL425" s="61" t="str">
        <f t="shared" si="586"/>
        <v/>
      </c>
      <c r="AM425" s="63" t="str">
        <f t="shared" si="591"/>
        <v/>
      </c>
      <c r="AN425" s="73" t="str">
        <f t="shared" si="592"/>
        <v/>
      </c>
      <c r="AO425" s="61">
        <f t="shared" si="587"/>
        <v>0</v>
      </c>
      <c r="AP425" s="62" t="str">
        <f t="shared" si="593"/>
        <v/>
      </c>
      <c r="AQ425" s="61" t="str">
        <f t="shared" si="594"/>
        <v/>
      </c>
      <c r="AR425" s="59" t="str">
        <f t="shared" si="595"/>
        <v/>
      </c>
      <c r="AS425" s="72" t="str">
        <f t="shared" si="556"/>
        <v/>
      </c>
      <c r="AT425" s="74" t="str">
        <f t="shared" si="557"/>
        <v/>
      </c>
      <c r="AU425" s="74" t="str">
        <f t="shared" si="558"/>
        <v/>
      </c>
      <c r="AV425" s="74" t="str">
        <f t="shared" si="559"/>
        <v/>
      </c>
    </row>
    <row r="426" spans="2:48" x14ac:dyDescent="0.25">
      <c r="B426" s="68">
        <f t="shared" ref="B426:D426" si="628">B425</f>
        <v>500000</v>
      </c>
      <c r="C426" s="68">
        <f t="shared" si="628"/>
        <v>40000</v>
      </c>
      <c r="D426" s="68">
        <f t="shared" si="628"/>
        <v>100000</v>
      </c>
      <c r="E426" s="68"/>
      <c r="F426" s="68">
        <f t="shared" si="539"/>
        <v>0</v>
      </c>
      <c r="G426" s="68">
        <f t="shared" si="540"/>
        <v>0</v>
      </c>
      <c r="H426" s="68" t="str">
        <f t="shared" si="541"/>
        <v/>
      </c>
      <c r="I426" s="68"/>
      <c r="J426" s="68">
        <f t="shared" si="542"/>
        <v>100000</v>
      </c>
      <c r="K426" s="69">
        <f t="shared" si="580"/>
        <v>20000</v>
      </c>
      <c r="L426" s="68">
        <f t="shared" si="543"/>
        <v>580000</v>
      </c>
      <c r="M426" s="68"/>
      <c r="N426" s="68">
        <f t="shared" si="581"/>
        <v>48000</v>
      </c>
      <c r="O426" s="68">
        <f t="shared" si="544"/>
        <v>0</v>
      </c>
      <c r="P426" s="69">
        <f t="shared" si="545"/>
        <v>0</v>
      </c>
      <c r="Q426" s="7">
        <f t="shared" si="546"/>
        <v>0</v>
      </c>
      <c r="R426" s="7">
        <f t="shared" si="582"/>
        <v>0</v>
      </c>
      <c r="S426" s="7">
        <f t="shared" si="583"/>
        <v>0.2</v>
      </c>
      <c r="T426" s="68"/>
      <c r="U426" s="68">
        <f t="shared" si="547"/>
        <v>0</v>
      </c>
      <c r="V426" s="68">
        <f t="shared" si="603"/>
        <v>0</v>
      </c>
      <c r="W426" s="68"/>
      <c r="X426" s="68">
        <f t="shared" si="548"/>
        <v>0</v>
      </c>
      <c r="Y426" s="69">
        <f t="shared" si="549"/>
        <v>0</v>
      </c>
      <c r="Z426" s="7">
        <f t="shared" si="550"/>
        <v>0</v>
      </c>
      <c r="AA426" s="7">
        <f t="shared" si="551"/>
        <v>0</v>
      </c>
      <c r="AB426" s="68"/>
      <c r="AC426" s="71" t="str">
        <f t="shared" si="552"/>
        <v/>
      </c>
      <c r="AD426" s="68" t="str">
        <f t="shared" si="553"/>
        <v/>
      </c>
      <c r="AE426" s="68"/>
      <c r="AF426" s="72" t="str">
        <f t="shared" si="554"/>
        <v/>
      </c>
      <c r="AG426" s="59" t="str">
        <f t="shared" si="555"/>
        <v/>
      </c>
      <c r="AH426" s="73" t="str">
        <f t="shared" si="589"/>
        <v/>
      </c>
      <c r="AI426" s="61" t="str">
        <f t="shared" si="584"/>
        <v/>
      </c>
      <c r="AJ426" s="62" t="str">
        <f t="shared" si="590"/>
        <v/>
      </c>
      <c r="AK426" s="73" t="str">
        <f t="shared" si="585"/>
        <v/>
      </c>
      <c r="AL426" s="61" t="str">
        <f t="shared" si="586"/>
        <v/>
      </c>
      <c r="AM426" s="63" t="str">
        <f t="shared" si="591"/>
        <v/>
      </c>
      <c r="AN426" s="73" t="str">
        <f t="shared" si="592"/>
        <v/>
      </c>
      <c r="AO426" s="61">
        <f t="shared" si="587"/>
        <v>0</v>
      </c>
      <c r="AP426" s="62" t="str">
        <f t="shared" si="593"/>
        <v/>
      </c>
      <c r="AQ426" s="61" t="str">
        <f t="shared" si="594"/>
        <v/>
      </c>
      <c r="AR426" s="59" t="str">
        <f t="shared" si="595"/>
        <v/>
      </c>
      <c r="AS426" s="72" t="str">
        <f t="shared" si="556"/>
        <v/>
      </c>
      <c r="AT426" s="74" t="str">
        <f t="shared" si="557"/>
        <v/>
      </c>
      <c r="AU426" s="74" t="str">
        <f t="shared" si="558"/>
        <v/>
      </c>
      <c r="AV426" s="74" t="str">
        <f t="shared" si="559"/>
        <v/>
      </c>
    </row>
    <row r="427" spans="2:48" x14ac:dyDescent="0.25">
      <c r="B427" s="68">
        <f t="shared" ref="B427:D427" si="629">B426</f>
        <v>500000</v>
      </c>
      <c r="C427" s="68">
        <f t="shared" si="629"/>
        <v>40000</v>
      </c>
      <c r="D427" s="68">
        <f t="shared" si="629"/>
        <v>100000</v>
      </c>
      <c r="E427" s="68"/>
      <c r="F427" s="68">
        <f t="shared" si="539"/>
        <v>0</v>
      </c>
      <c r="G427" s="68">
        <f t="shared" si="540"/>
        <v>0</v>
      </c>
      <c r="H427" s="68" t="str">
        <f t="shared" si="541"/>
        <v/>
      </c>
      <c r="I427" s="68"/>
      <c r="J427" s="68">
        <f t="shared" si="542"/>
        <v>100000</v>
      </c>
      <c r="K427" s="69">
        <f t="shared" si="580"/>
        <v>20000</v>
      </c>
      <c r="L427" s="68">
        <f t="shared" si="543"/>
        <v>580000</v>
      </c>
      <c r="M427" s="68"/>
      <c r="N427" s="68">
        <f t="shared" si="581"/>
        <v>48000</v>
      </c>
      <c r="O427" s="68">
        <f t="shared" si="544"/>
        <v>0</v>
      </c>
      <c r="P427" s="69">
        <f t="shared" si="545"/>
        <v>0</v>
      </c>
      <c r="Q427" s="7">
        <f t="shared" si="546"/>
        <v>0</v>
      </c>
      <c r="R427" s="7">
        <f t="shared" si="582"/>
        <v>0</v>
      </c>
      <c r="S427" s="7">
        <f t="shared" si="583"/>
        <v>0.2</v>
      </c>
      <c r="T427" s="68"/>
      <c r="U427" s="68">
        <f t="shared" si="547"/>
        <v>0</v>
      </c>
      <c r="V427" s="68">
        <f t="shared" si="603"/>
        <v>0</v>
      </c>
      <c r="W427" s="68"/>
      <c r="X427" s="68">
        <f t="shared" si="548"/>
        <v>0</v>
      </c>
      <c r="Y427" s="69">
        <f t="shared" si="549"/>
        <v>0</v>
      </c>
      <c r="Z427" s="7">
        <f t="shared" si="550"/>
        <v>0</v>
      </c>
      <c r="AA427" s="7">
        <f t="shared" si="551"/>
        <v>0</v>
      </c>
      <c r="AB427" s="68"/>
      <c r="AC427" s="71" t="str">
        <f t="shared" si="552"/>
        <v/>
      </c>
      <c r="AD427" s="68" t="str">
        <f t="shared" si="553"/>
        <v/>
      </c>
      <c r="AE427" s="68"/>
      <c r="AF427" s="72" t="str">
        <f t="shared" si="554"/>
        <v/>
      </c>
      <c r="AG427" s="59" t="str">
        <f t="shared" si="555"/>
        <v/>
      </c>
      <c r="AH427" s="73" t="str">
        <f t="shared" si="589"/>
        <v/>
      </c>
      <c r="AI427" s="61" t="str">
        <f t="shared" si="584"/>
        <v/>
      </c>
      <c r="AJ427" s="62" t="str">
        <f t="shared" si="590"/>
        <v/>
      </c>
      <c r="AK427" s="73" t="str">
        <f t="shared" si="585"/>
        <v/>
      </c>
      <c r="AL427" s="61" t="str">
        <f t="shared" si="586"/>
        <v/>
      </c>
      <c r="AM427" s="63" t="str">
        <f t="shared" si="591"/>
        <v/>
      </c>
      <c r="AN427" s="73" t="str">
        <f t="shared" si="592"/>
        <v/>
      </c>
      <c r="AO427" s="61">
        <f t="shared" si="587"/>
        <v>0</v>
      </c>
      <c r="AP427" s="62" t="str">
        <f t="shared" si="593"/>
        <v/>
      </c>
      <c r="AQ427" s="61" t="str">
        <f t="shared" si="594"/>
        <v/>
      </c>
      <c r="AR427" s="59" t="str">
        <f t="shared" si="595"/>
        <v/>
      </c>
      <c r="AS427" s="72" t="str">
        <f t="shared" si="556"/>
        <v/>
      </c>
      <c r="AT427" s="74" t="str">
        <f t="shared" si="557"/>
        <v/>
      </c>
      <c r="AU427" s="74" t="str">
        <f t="shared" si="558"/>
        <v/>
      </c>
      <c r="AV427" s="74" t="str">
        <f t="shared" si="559"/>
        <v/>
      </c>
    </row>
    <row r="428" spans="2:48" x14ac:dyDescent="0.25">
      <c r="B428" s="68">
        <f t="shared" ref="B428:D428" si="630">B427</f>
        <v>500000</v>
      </c>
      <c r="C428" s="68">
        <f t="shared" si="630"/>
        <v>40000</v>
      </c>
      <c r="D428" s="68">
        <f t="shared" si="630"/>
        <v>100000</v>
      </c>
      <c r="E428" s="68"/>
      <c r="F428" s="68">
        <f t="shared" si="539"/>
        <v>0</v>
      </c>
      <c r="G428" s="68">
        <f t="shared" si="540"/>
        <v>0</v>
      </c>
      <c r="H428" s="68" t="str">
        <f t="shared" si="541"/>
        <v/>
      </c>
      <c r="I428" s="68"/>
      <c r="J428" s="68">
        <f t="shared" si="542"/>
        <v>100000</v>
      </c>
      <c r="K428" s="69">
        <f t="shared" si="580"/>
        <v>20000</v>
      </c>
      <c r="L428" s="68">
        <f t="shared" si="543"/>
        <v>580000</v>
      </c>
      <c r="M428" s="68"/>
      <c r="N428" s="68">
        <f t="shared" si="581"/>
        <v>48000</v>
      </c>
      <c r="O428" s="68">
        <f t="shared" si="544"/>
        <v>0</v>
      </c>
      <c r="P428" s="69">
        <f t="shared" si="545"/>
        <v>0</v>
      </c>
      <c r="Q428" s="7">
        <f t="shared" si="546"/>
        <v>0</v>
      </c>
      <c r="R428" s="7">
        <f t="shared" si="582"/>
        <v>0</v>
      </c>
      <c r="S428" s="7">
        <f t="shared" si="583"/>
        <v>0.2</v>
      </c>
      <c r="T428" s="68"/>
      <c r="U428" s="68">
        <f t="shared" si="547"/>
        <v>0</v>
      </c>
      <c r="V428" s="68">
        <f t="shared" si="603"/>
        <v>0</v>
      </c>
      <c r="W428" s="68"/>
      <c r="X428" s="68">
        <f t="shared" si="548"/>
        <v>0</v>
      </c>
      <c r="Y428" s="69">
        <f t="shared" si="549"/>
        <v>0</v>
      </c>
      <c r="Z428" s="7">
        <f t="shared" si="550"/>
        <v>0</v>
      </c>
      <c r="AA428" s="7">
        <f t="shared" si="551"/>
        <v>0</v>
      </c>
      <c r="AB428" s="68"/>
      <c r="AC428" s="71" t="str">
        <f t="shared" si="552"/>
        <v/>
      </c>
      <c r="AD428" s="68" t="str">
        <f t="shared" si="553"/>
        <v/>
      </c>
      <c r="AE428" s="68"/>
      <c r="AF428" s="72" t="str">
        <f t="shared" si="554"/>
        <v/>
      </c>
      <c r="AG428" s="59" t="str">
        <f t="shared" si="555"/>
        <v/>
      </c>
      <c r="AH428" s="73" t="str">
        <f t="shared" si="589"/>
        <v/>
      </c>
      <c r="AI428" s="61" t="str">
        <f t="shared" si="584"/>
        <v/>
      </c>
      <c r="AJ428" s="62" t="str">
        <f t="shared" si="590"/>
        <v/>
      </c>
      <c r="AK428" s="73" t="str">
        <f t="shared" si="585"/>
        <v/>
      </c>
      <c r="AL428" s="61" t="str">
        <f t="shared" si="586"/>
        <v/>
      </c>
      <c r="AM428" s="63" t="str">
        <f t="shared" si="591"/>
        <v/>
      </c>
      <c r="AN428" s="73" t="str">
        <f t="shared" si="592"/>
        <v/>
      </c>
      <c r="AO428" s="61">
        <f t="shared" si="587"/>
        <v>0</v>
      </c>
      <c r="AP428" s="62" t="str">
        <f t="shared" si="593"/>
        <v/>
      </c>
      <c r="AQ428" s="61" t="str">
        <f t="shared" si="594"/>
        <v/>
      </c>
      <c r="AR428" s="59" t="str">
        <f t="shared" si="595"/>
        <v/>
      </c>
      <c r="AS428" s="72" t="str">
        <f t="shared" si="556"/>
        <v/>
      </c>
      <c r="AT428" s="74" t="str">
        <f t="shared" si="557"/>
        <v/>
      </c>
      <c r="AU428" s="74" t="str">
        <f t="shared" si="558"/>
        <v/>
      </c>
      <c r="AV428" s="74" t="str">
        <f t="shared" si="559"/>
        <v/>
      </c>
    </row>
    <row r="429" spans="2:48" x14ac:dyDescent="0.25">
      <c r="B429" s="68">
        <f t="shared" ref="B429:D429" si="631">B428</f>
        <v>500000</v>
      </c>
      <c r="C429" s="68">
        <f t="shared" si="631"/>
        <v>40000</v>
      </c>
      <c r="D429" s="68">
        <f t="shared" si="631"/>
        <v>100000</v>
      </c>
      <c r="E429" s="68"/>
      <c r="F429" s="68">
        <f t="shared" si="539"/>
        <v>0</v>
      </c>
      <c r="G429" s="68">
        <f t="shared" si="540"/>
        <v>0</v>
      </c>
      <c r="H429" s="68" t="str">
        <f t="shared" si="541"/>
        <v/>
      </c>
      <c r="I429" s="68"/>
      <c r="J429" s="68">
        <f t="shared" si="542"/>
        <v>100000</v>
      </c>
      <c r="K429" s="69">
        <f t="shared" si="580"/>
        <v>20000</v>
      </c>
      <c r="L429" s="68">
        <f t="shared" si="543"/>
        <v>580000</v>
      </c>
      <c r="M429" s="68"/>
      <c r="N429" s="68">
        <f t="shared" si="581"/>
        <v>48000</v>
      </c>
      <c r="O429" s="68">
        <f t="shared" si="544"/>
        <v>0</v>
      </c>
      <c r="P429" s="69">
        <f t="shared" si="545"/>
        <v>0</v>
      </c>
      <c r="Q429" s="7">
        <f t="shared" si="546"/>
        <v>0</v>
      </c>
      <c r="R429" s="7">
        <f t="shared" si="582"/>
        <v>0</v>
      </c>
      <c r="S429" s="7">
        <f t="shared" si="583"/>
        <v>0.2</v>
      </c>
      <c r="T429" s="68"/>
      <c r="U429" s="68">
        <f t="shared" si="547"/>
        <v>0</v>
      </c>
      <c r="V429" s="68">
        <f t="shared" si="603"/>
        <v>0</v>
      </c>
      <c r="W429" s="68"/>
      <c r="X429" s="68">
        <f t="shared" si="548"/>
        <v>0</v>
      </c>
      <c r="Y429" s="69">
        <f t="shared" si="549"/>
        <v>0</v>
      </c>
      <c r="Z429" s="7">
        <f t="shared" si="550"/>
        <v>0</v>
      </c>
      <c r="AA429" s="7">
        <f t="shared" si="551"/>
        <v>0</v>
      </c>
      <c r="AB429" s="68"/>
      <c r="AC429" s="71" t="str">
        <f t="shared" si="552"/>
        <v/>
      </c>
      <c r="AD429" s="68" t="str">
        <f t="shared" si="553"/>
        <v/>
      </c>
      <c r="AE429" s="68"/>
      <c r="AF429" s="72" t="str">
        <f t="shared" si="554"/>
        <v/>
      </c>
      <c r="AG429" s="59" t="str">
        <f t="shared" si="555"/>
        <v/>
      </c>
      <c r="AH429" s="73" t="str">
        <f t="shared" si="589"/>
        <v/>
      </c>
      <c r="AI429" s="61" t="str">
        <f t="shared" si="584"/>
        <v/>
      </c>
      <c r="AJ429" s="62" t="str">
        <f t="shared" si="590"/>
        <v/>
      </c>
      <c r="AK429" s="73" t="str">
        <f t="shared" si="585"/>
        <v/>
      </c>
      <c r="AL429" s="61" t="str">
        <f t="shared" si="586"/>
        <v/>
      </c>
      <c r="AM429" s="63" t="str">
        <f t="shared" si="591"/>
        <v/>
      </c>
      <c r="AN429" s="73" t="str">
        <f t="shared" si="592"/>
        <v/>
      </c>
      <c r="AO429" s="61">
        <f t="shared" si="587"/>
        <v>0</v>
      </c>
      <c r="AP429" s="62" t="str">
        <f t="shared" si="593"/>
        <v/>
      </c>
      <c r="AQ429" s="61" t="str">
        <f t="shared" si="594"/>
        <v/>
      </c>
      <c r="AR429" s="59" t="str">
        <f t="shared" si="595"/>
        <v/>
      </c>
      <c r="AS429" s="72" t="str">
        <f t="shared" si="556"/>
        <v/>
      </c>
      <c r="AT429" s="74" t="str">
        <f t="shared" si="557"/>
        <v/>
      </c>
      <c r="AU429" s="74" t="str">
        <f t="shared" si="558"/>
        <v/>
      </c>
      <c r="AV429" s="74" t="str">
        <f t="shared" si="559"/>
        <v/>
      </c>
    </row>
    <row r="430" spans="2:48" x14ac:dyDescent="0.25">
      <c r="B430" s="68">
        <f t="shared" ref="B430:D430" si="632">B429</f>
        <v>500000</v>
      </c>
      <c r="C430" s="68">
        <f t="shared" si="632"/>
        <v>40000</v>
      </c>
      <c r="D430" s="68">
        <f t="shared" si="632"/>
        <v>100000</v>
      </c>
      <c r="E430" s="68"/>
      <c r="F430" s="68">
        <f t="shared" si="539"/>
        <v>0</v>
      </c>
      <c r="G430" s="68">
        <f t="shared" si="540"/>
        <v>0</v>
      </c>
      <c r="H430" s="68" t="str">
        <f t="shared" si="541"/>
        <v/>
      </c>
      <c r="I430" s="68"/>
      <c r="J430" s="68">
        <f t="shared" si="542"/>
        <v>100000</v>
      </c>
      <c r="K430" s="69">
        <f t="shared" si="580"/>
        <v>20000</v>
      </c>
      <c r="L430" s="68">
        <f t="shared" si="543"/>
        <v>580000</v>
      </c>
      <c r="M430" s="68"/>
      <c r="N430" s="68">
        <f t="shared" si="581"/>
        <v>48000</v>
      </c>
      <c r="O430" s="68">
        <f t="shared" si="544"/>
        <v>0</v>
      </c>
      <c r="P430" s="69">
        <f t="shared" si="545"/>
        <v>0</v>
      </c>
      <c r="Q430" s="7">
        <f t="shared" si="546"/>
        <v>0</v>
      </c>
      <c r="R430" s="7">
        <f t="shared" si="582"/>
        <v>0</v>
      </c>
      <c r="S430" s="7">
        <f t="shared" si="583"/>
        <v>0.2</v>
      </c>
      <c r="T430" s="68"/>
      <c r="U430" s="68">
        <f t="shared" si="547"/>
        <v>0</v>
      </c>
      <c r="V430" s="68">
        <f t="shared" si="603"/>
        <v>0</v>
      </c>
      <c r="W430" s="68"/>
      <c r="X430" s="68">
        <f t="shared" si="548"/>
        <v>0</v>
      </c>
      <c r="Y430" s="69">
        <f t="shared" si="549"/>
        <v>0</v>
      </c>
      <c r="Z430" s="7">
        <f t="shared" si="550"/>
        <v>0</v>
      </c>
      <c r="AA430" s="7">
        <f t="shared" si="551"/>
        <v>0</v>
      </c>
      <c r="AB430" s="68"/>
      <c r="AC430" s="71" t="str">
        <f t="shared" si="552"/>
        <v/>
      </c>
      <c r="AD430" s="68" t="str">
        <f t="shared" si="553"/>
        <v/>
      </c>
      <c r="AE430" s="68"/>
      <c r="AF430" s="72" t="str">
        <f t="shared" si="554"/>
        <v/>
      </c>
      <c r="AG430" s="59" t="str">
        <f t="shared" si="555"/>
        <v/>
      </c>
      <c r="AH430" s="73" t="str">
        <f t="shared" si="589"/>
        <v/>
      </c>
      <c r="AI430" s="61" t="str">
        <f t="shared" si="584"/>
        <v/>
      </c>
      <c r="AJ430" s="62" t="str">
        <f t="shared" si="590"/>
        <v/>
      </c>
      <c r="AK430" s="73" t="str">
        <f t="shared" si="585"/>
        <v/>
      </c>
      <c r="AL430" s="61" t="str">
        <f t="shared" si="586"/>
        <v/>
      </c>
      <c r="AM430" s="63" t="str">
        <f t="shared" si="591"/>
        <v/>
      </c>
      <c r="AN430" s="73" t="str">
        <f t="shared" si="592"/>
        <v/>
      </c>
      <c r="AO430" s="61">
        <f t="shared" si="587"/>
        <v>0</v>
      </c>
      <c r="AP430" s="62" t="str">
        <f t="shared" si="593"/>
        <v/>
      </c>
      <c r="AQ430" s="61" t="str">
        <f t="shared" si="594"/>
        <v/>
      </c>
      <c r="AR430" s="59" t="str">
        <f t="shared" si="595"/>
        <v/>
      </c>
      <c r="AS430" s="72" t="str">
        <f t="shared" si="556"/>
        <v/>
      </c>
      <c r="AT430" s="74" t="str">
        <f t="shared" si="557"/>
        <v/>
      </c>
      <c r="AU430" s="74" t="str">
        <f t="shared" si="558"/>
        <v/>
      </c>
      <c r="AV430" s="74" t="str">
        <f t="shared" si="559"/>
        <v/>
      </c>
    </row>
    <row r="431" spans="2:48" x14ac:dyDescent="0.25">
      <c r="B431" s="68">
        <f t="shared" ref="B431:D431" si="633">B430</f>
        <v>500000</v>
      </c>
      <c r="C431" s="68">
        <f t="shared" si="633"/>
        <v>40000</v>
      </c>
      <c r="D431" s="68">
        <f t="shared" si="633"/>
        <v>100000</v>
      </c>
      <c r="E431" s="68"/>
      <c r="F431" s="68">
        <f t="shared" si="539"/>
        <v>0</v>
      </c>
      <c r="G431" s="68">
        <f t="shared" si="540"/>
        <v>0</v>
      </c>
      <c r="H431" s="68" t="str">
        <f t="shared" si="541"/>
        <v/>
      </c>
      <c r="I431" s="68"/>
      <c r="J431" s="68">
        <f t="shared" si="542"/>
        <v>100000</v>
      </c>
      <c r="K431" s="69">
        <f t="shared" si="580"/>
        <v>20000</v>
      </c>
      <c r="L431" s="68">
        <f t="shared" si="543"/>
        <v>580000</v>
      </c>
      <c r="M431" s="68"/>
      <c r="N431" s="68">
        <f t="shared" si="581"/>
        <v>48000</v>
      </c>
      <c r="O431" s="68">
        <f t="shared" si="544"/>
        <v>0</v>
      </c>
      <c r="P431" s="69">
        <f t="shared" si="545"/>
        <v>0</v>
      </c>
      <c r="Q431" s="7">
        <f t="shared" si="546"/>
        <v>0</v>
      </c>
      <c r="R431" s="7">
        <f t="shared" si="582"/>
        <v>0</v>
      </c>
      <c r="S431" s="7">
        <f t="shared" si="583"/>
        <v>0.2</v>
      </c>
      <c r="T431" s="68"/>
      <c r="U431" s="68">
        <f t="shared" si="547"/>
        <v>0</v>
      </c>
      <c r="V431" s="68">
        <f t="shared" si="603"/>
        <v>0</v>
      </c>
      <c r="W431" s="68"/>
      <c r="X431" s="68">
        <f t="shared" si="548"/>
        <v>0</v>
      </c>
      <c r="Y431" s="69">
        <f t="shared" si="549"/>
        <v>0</v>
      </c>
      <c r="Z431" s="7">
        <f t="shared" si="550"/>
        <v>0</v>
      </c>
      <c r="AA431" s="7">
        <f t="shared" si="551"/>
        <v>0</v>
      </c>
      <c r="AB431" s="68"/>
      <c r="AC431" s="71" t="str">
        <f t="shared" si="552"/>
        <v/>
      </c>
      <c r="AD431" s="68" t="str">
        <f t="shared" si="553"/>
        <v/>
      </c>
      <c r="AE431" s="68"/>
      <c r="AF431" s="72" t="str">
        <f t="shared" si="554"/>
        <v/>
      </c>
      <c r="AG431" s="59" t="str">
        <f t="shared" si="555"/>
        <v/>
      </c>
      <c r="AH431" s="73" t="str">
        <f t="shared" si="589"/>
        <v/>
      </c>
      <c r="AI431" s="61" t="str">
        <f t="shared" si="584"/>
        <v/>
      </c>
      <c r="AJ431" s="62" t="str">
        <f t="shared" si="590"/>
        <v/>
      </c>
      <c r="AK431" s="73" t="str">
        <f t="shared" si="585"/>
        <v/>
      </c>
      <c r="AL431" s="61" t="str">
        <f t="shared" si="586"/>
        <v/>
      </c>
      <c r="AM431" s="63" t="str">
        <f t="shared" si="591"/>
        <v/>
      </c>
      <c r="AN431" s="73" t="str">
        <f t="shared" si="592"/>
        <v/>
      </c>
      <c r="AO431" s="61">
        <f t="shared" si="587"/>
        <v>0</v>
      </c>
      <c r="AP431" s="62" t="str">
        <f t="shared" si="593"/>
        <v/>
      </c>
      <c r="AQ431" s="61" t="str">
        <f t="shared" si="594"/>
        <v/>
      </c>
      <c r="AR431" s="59" t="str">
        <f t="shared" si="595"/>
        <v/>
      </c>
      <c r="AS431" s="72" t="str">
        <f t="shared" si="556"/>
        <v/>
      </c>
      <c r="AT431" s="74" t="str">
        <f t="shared" si="557"/>
        <v/>
      </c>
      <c r="AU431" s="74" t="str">
        <f t="shared" si="558"/>
        <v/>
      </c>
      <c r="AV431" s="74" t="str">
        <f t="shared" si="559"/>
        <v/>
      </c>
    </row>
    <row r="432" spans="2:48" x14ac:dyDescent="0.25">
      <c r="B432" s="68">
        <f t="shared" ref="B432:D432" si="634">B431</f>
        <v>500000</v>
      </c>
      <c r="C432" s="68">
        <f t="shared" si="634"/>
        <v>40000</v>
      </c>
      <c r="D432" s="68">
        <f t="shared" si="634"/>
        <v>100000</v>
      </c>
      <c r="E432" s="68"/>
      <c r="F432" s="68">
        <f t="shared" si="539"/>
        <v>0</v>
      </c>
      <c r="G432" s="68">
        <f t="shared" si="540"/>
        <v>0</v>
      </c>
      <c r="H432" s="68" t="str">
        <f t="shared" si="541"/>
        <v/>
      </c>
      <c r="I432" s="68"/>
      <c r="J432" s="68">
        <f t="shared" si="542"/>
        <v>100000</v>
      </c>
      <c r="K432" s="69">
        <f t="shared" si="580"/>
        <v>20000</v>
      </c>
      <c r="L432" s="68">
        <f t="shared" si="543"/>
        <v>580000</v>
      </c>
      <c r="M432" s="68"/>
      <c r="N432" s="68">
        <f t="shared" si="581"/>
        <v>48000</v>
      </c>
      <c r="O432" s="68">
        <f t="shared" si="544"/>
        <v>0</v>
      </c>
      <c r="P432" s="69">
        <f t="shared" si="545"/>
        <v>0</v>
      </c>
      <c r="Q432" s="7">
        <f t="shared" si="546"/>
        <v>0</v>
      </c>
      <c r="R432" s="7">
        <f t="shared" si="582"/>
        <v>0</v>
      </c>
      <c r="S432" s="7">
        <f t="shared" si="583"/>
        <v>0.2</v>
      </c>
      <c r="T432" s="68"/>
      <c r="U432" s="68">
        <f t="shared" si="547"/>
        <v>0</v>
      </c>
      <c r="V432" s="68">
        <f t="shared" si="603"/>
        <v>0</v>
      </c>
      <c r="W432" s="68"/>
      <c r="X432" s="68">
        <f t="shared" si="548"/>
        <v>0</v>
      </c>
      <c r="Y432" s="69">
        <f t="shared" si="549"/>
        <v>0</v>
      </c>
      <c r="Z432" s="7">
        <f t="shared" si="550"/>
        <v>0</v>
      </c>
      <c r="AA432" s="7">
        <f t="shared" si="551"/>
        <v>0</v>
      </c>
      <c r="AB432" s="68"/>
      <c r="AC432" s="71" t="str">
        <f t="shared" si="552"/>
        <v/>
      </c>
      <c r="AD432" s="68" t="str">
        <f t="shared" si="553"/>
        <v/>
      </c>
      <c r="AE432" s="68"/>
      <c r="AF432" s="72" t="str">
        <f t="shared" si="554"/>
        <v/>
      </c>
      <c r="AG432" s="59" t="str">
        <f t="shared" si="555"/>
        <v/>
      </c>
      <c r="AH432" s="73" t="str">
        <f t="shared" si="589"/>
        <v/>
      </c>
      <c r="AI432" s="61" t="str">
        <f t="shared" si="584"/>
        <v/>
      </c>
      <c r="AJ432" s="62" t="str">
        <f t="shared" si="590"/>
        <v/>
      </c>
      <c r="AK432" s="73" t="str">
        <f t="shared" si="585"/>
        <v/>
      </c>
      <c r="AL432" s="61" t="str">
        <f t="shared" si="586"/>
        <v/>
      </c>
      <c r="AM432" s="63" t="str">
        <f t="shared" si="591"/>
        <v/>
      </c>
      <c r="AN432" s="73" t="str">
        <f t="shared" si="592"/>
        <v/>
      </c>
      <c r="AO432" s="61">
        <f t="shared" si="587"/>
        <v>0</v>
      </c>
      <c r="AP432" s="62" t="str">
        <f t="shared" si="593"/>
        <v/>
      </c>
      <c r="AQ432" s="61" t="str">
        <f t="shared" si="594"/>
        <v/>
      </c>
      <c r="AR432" s="59" t="str">
        <f t="shared" si="595"/>
        <v/>
      </c>
      <c r="AS432" s="72" t="str">
        <f t="shared" si="556"/>
        <v/>
      </c>
      <c r="AT432" s="74" t="str">
        <f t="shared" si="557"/>
        <v/>
      </c>
      <c r="AU432" s="74" t="str">
        <f t="shared" si="558"/>
        <v/>
      </c>
      <c r="AV432" s="74" t="str">
        <f t="shared" si="559"/>
        <v/>
      </c>
    </row>
    <row r="433" spans="2:48" x14ac:dyDescent="0.25">
      <c r="B433" s="68">
        <f t="shared" ref="B433:D433" si="635">B432</f>
        <v>500000</v>
      </c>
      <c r="C433" s="68">
        <f t="shared" si="635"/>
        <v>40000</v>
      </c>
      <c r="D433" s="68">
        <f t="shared" si="635"/>
        <v>100000</v>
      </c>
      <c r="E433" s="68"/>
      <c r="F433" s="68">
        <f t="shared" si="539"/>
        <v>0</v>
      </c>
      <c r="G433" s="68">
        <f t="shared" si="540"/>
        <v>0</v>
      </c>
      <c r="H433" s="68" t="str">
        <f t="shared" si="541"/>
        <v/>
      </c>
      <c r="I433" s="68"/>
      <c r="J433" s="68">
        <f t="shared" si="542"/>
        <v>100000</v>
      </c>
      <c r="K433" s="69">
        <f t="shared" si="580"/>
        <v>20000</v>
      </c>
      <c r="L433" s="68">
        <f t="shared" si="543"/>
        <v>580000</v>
      </c>
      <c r="M433" s="68"/>
      <c r="N433" s="68">
        <f t="shared" si="581"/>
        <v>48000</v>
      </c>
      <c r="O433" s="68">
        <f t="shared" si="544"/>
        <v>0</v>
      </c>
      <c r="P433" s="69">
        <f t="shared" si="545"/>
        <v>0</v>
      </c>
      <c r="Q433" s="7">
        <f t="shared" si="546"/>
        <v>0</v>
      </c>
      <c r="R433" s="7">
        <f t="shared" si="582"/>
        <v>0</v>
      </c>
      <c r="S433" s="7">
        <f t="shared" si="583"/>
        <v>0.2</v>
      </c>
      <c r="T433" s="68"/>
      <c r="U433" s="68">
        <f t="shared" si="547"/>
        <v>0</v>
      </c>
      <c r="V433" s="68">
        <f t="shared" si="603"/>
        <v>0</v>
      </c>
      <c r="W433" s="68"/>
      <c r="X433" s="68">
        <f t="shared" si="548"/>
        <v>0</v>
      </c>
      <c r="Y433" s="69">
        <f t="shared" si="549"/>
        <v>0</v>
      </c>
      <c r="Z433" s="7">
        <f t="shared" si="550"/>
        <v>0</v>
      </c>
      <c r="AA433" s="7">
        <f t="shared" si="551"/>
        <v>0</v>
      </c>
      <c r="AB433" s="68"/>
      <c r="AC433" s="71" t="str">
        <f t="shared" si="552"/>
        <v/>
      </c>
      <c r="AD433" s="68" t="str">
        <f t="shared" si="553"/>
        <v/>
      </c>
      <c r="AE433" s="68"/>
      <c r="AF433" s="72" t="str">
        <f t="shared" si="554"/>
        <v/>
      </c>
      <c r="AG433" s="59" t="str">
        <f t="shared" si="555"/>
        <v/>
      </c>
      <c r="AH433" s="73" t="str">
        <f t="shared" si="589"/>
        <v/>
      </c>
      <c r="AI433" s="61" t="str">
        <f t="shared" si="584"/>
        <v/>
      </c>
      <c r="AJ433" s="62" t="str">
        <f t="shared" si="590"/>
        <v/>
      </c>
      <c r="AK433" s="73" t="str">
        <f t="shared" si="585"/>
        <v/>
      </c>
      <c r="AL433" s="61" t="str">
        <f t="shared" si="586"/>
        <v/>
      </c>
      <c r="AM433" s="63" t="str">
        <f t="shared" si="591"/>
        <v/>
      </c>
      <c r="AN433" s="73" t="str">
        <f t="shared" si="592"/>
        <v/>
      </c>
      <c r="AO433" s="61">
        <f t="shared" si="587"/>
        <v>0</v>
      </c>
      <c r="AP433" s="62" t="str">
        <f t="shared" si="593"/>
        <v/>
      </c>
      <c r="AQ433" s="61" t="str">
        <f t="shared" si="594"/>
        <v/>
      </c>
      <c r="AR433" s="59" t="str">
        <f t="shared" si="595"/>
        <v/>
      </c>
      <c r="AS433" s="72" t="str">
        <f t="shared" si="556"/>
        <v/>
      </c>
      <c r="AT433" s="74" t="str">
        <f t="shared" si="557"/>
        <v/>
      </c>
      <c r="AU433" s="74" t="str">
        <f t="shared" si="558"/>
        <v/>
      </c>
      <c r="AV433" s="74" t="str">
        <f t="shared" si="559"/>
        <v/>
      </c>
    </row>
    <row r="434" spans="2:48" x14ac:dyDescent="0.25">
      <c r="B434" s="68">
        <f t="shared" ref="B434:D434" si="636">B433</f>
        <v>500000</v>
      </c>
      <c r="C434" s="68">
        <f t="shared" si="636"/>
        <v>40000</v>
      </c>
      <c r="D434" s="68">
        <f t="shared" si="636"/>
        <v>100000</v>
      </c>
      <c r="E434" s="68"/>
      <c r="F434" s="68">
        <f t="shared" si="539"/>
        <v>0</v>
      </c>
      <c r="G434" s="68">
        <f t="shared" si="540"/>
        <v>0</v>
      </c>
      <c r="H434" s="68" t="str">
        <f t="shared" si="541"/>
        <v/>
      </c>
      <c r="I434" s="68"/>
      <c r="J434" s="68">
        <f t="shared" si="542"/>
        <v>100000</v>
      </c>
      <c r="K434" s="69">
        <f t="shared" si="580"/>
        <v>20000</v>
      </c>
      <c r="L434" s="68">
        <f t="shared" si="543"/>
        <v>580000</v>
      </c>
      <c r="M434" s="68"/>
      <c r="N434" s="68">
        <f t="shared" si="581"/>
        <v>48000</v>
      </c>
      <c r="O434" s="68">
        <f t="shared" si="544"/>
        <v>0</v>
      </c>
      <c r="P434" s="69">
        <f t="shared" si="545"/>
        <v>0</v>
      </c>
      <c r="Q434" s="7">
        <f t="shared" si="546"/>
        <v>0</v>
      </c>
      <c r="R434" s="7">
        <f t="shared" si="582"/>
        <v>0</v>
      </c>
      <c r="S434" s="7">
        <f t="shared" si="583"/>
        <v>0.2</v>
      </c>
      <c r="T434" s="68"/>
      <c r="U434" s="68">
        <f t="shared" si="547"/>
        <v>0</v>
      </c>
      <c r="V434" s="68">
        <f t="shared" si="603"/>
        <v>0</v>
      </c>
      <c r="W434" s="68"/>
      <c r="X434" s="68">
        <f t="shared" si="548"/>
        <v>0</v>
      </c>
      <c r="Y434" s="69">
        <f t="shared" si="549"/>
        <v>0</v>
      </c>
      <c r="Z434" s="7">
        <f t="shared" si="550"/>
        <v>0</v>
      </c>
      <c r="AA434" s="7">
        <f t="shared" si="551"/>
        <v>0</v>
      </c>
      <c r="AB434" s="68"/>
      <c r="AC434" s="71" t="str">
        <f t="shared" si="552"/>
        <v/>
      </c>
      <c r="AD434" s="68" t="str">
        <f t="shared" si="553"/>
        <v/>
      </c>
      <c r="AE434" s="68"/>
      <c r="AF434" s="72" t="str">
        <f t="shared" si="554"/>
        <v/>
      </c>
      <c r="AG434" s="59" t="str">
        <f t="shared" si="555"/>
        <v/>
      </c>
      <c r="AH434" s="73" t="str">
        <f t="shared" si="589"/>
        <v/>
      </c>
      <c r="AI434" s="61" t="str">
        <f t="shared" si="584"/>
        <v/>
      </c>
      <c r="AJ434" s="62" t="str">
        <f t="shared" si="590"/>
        <v/>
      </c>
      <c r="AK434" s="73" t="str">
        <f t="shared" si="585"/>
        <v/>
      </c>
      <c r="AL434" s="61" t="str">
        <f t="shared" si="586"/>
        <v/>
      </c>
      <c r="AM434" s="63" t="str">
        <f t="shared" si="591"/>
        <v/>
      </c>
      <c r="AN434" s="73" t="str">
        <f t="shared" si="592"/>
        <v/>
      </c>
      <c r="AO434" s="61">
        <f t="shared" si="587"/>
        <v>0</v>
      </c>
      <c r="AP434" s="62" t="str">
        <f t="shared" si="593"/>
        <v/>
      </c>
      <c r="AQ434" s="61" t="str">
        <f t="shared" si="594"/>
        <v/>
      </c>
      <c r="AR434" s="59" t="str">
        <f t="shared" si="595"/>
        <v/>
      </c>
      <c r="AS434" s="72" t="str">
        <f t="shared" si="556"/>
        <v/>
      </c>
      <c r="AT434" s="74" t="str">
        <f t="shared" si="557"/>
        <v/>
      </c>
      <c r="AU434" s="74" t="str">
        <f t="shared" si="558"/>
        <v/>
      </c>
      <c r="AV434" s="74" t="str">
        <f t="shared" si="559"/>
        <v/>
      </c>
    </row>
    <row r="435" spans="2:48" x14ac:dyDescent="0.25">
      <c r="B435" s="68">
        <f t="shared" ref="B435:D435" si="637">B434</f>
        <v>500000</v>
      </c>
      <c r="C435" s="68">
        <f t="shared" si="637"/>
        <v>40000</v>
      </c>
      <c r="D435" s="68">
        <f t="shared" si="637"/>
        <v>100000</v>
      </c>
      <c r="E435" s="68"/>
      <c r="F435" s="68">
        <f t="shared" si="539"/>
        <v>0</v>
      </c>
      <c r="G435" s="68">
        <f t="shared" si="540"/>
        <v>0</v>
      </c>
      <c r="H435" s="68" t="str">
        <f t="shared" si="541"/>
        <v/>
      </c>
      <c r="I435" s="68"/>
      <c r="J435" s="68">
        <f t="shared" si="542"/>
        <v>100000</v>
      </c>
      <c r="K435" s="69">
        <f t="shared" si="580"/>
        <v>20000</v>
      </c>
      <c r="L435" s="68">
        <f t="shared" si="543"/>
        <v>580000</v>
      </c>
      <c r="M435" s="68"/>
      <c r="N435" s="68">
        <f t="shared" si="581"/>
        <v>48000</v>
      </c>
      <c r="O435" s="68">
        <f t="shared" si="544"/>
        <v>0</v>
      </c>
      <c r="P435" s="69">
        <f t="shared" si="545"/>
        <v>0</v>
      </c>
      <c r="Q435" s="7">
        <f t="shared" si="546"/>
        <v>0</v>
      </c>
      <c r="R435" s="7">
        <f t="shared" si="582"/>
        <v>0</v>
      </c>
      <c r="S435" s="7">
        <f t="shared" si="583"/>
        <v>0.2</v>
      </c>
      <c r="T435" s="68"/>
      <c r="U435" s="68">
        <f t="shared" si="547"/>
        <v>0</v>
      </c>
      <c r="V435" s="68">
        <f t="shared" si="603"/>
        <v>0</v>
      </c>
      <c r="W435" s="68"/>
      <c r="X435" s="68">
        <f t="shared" si="548"/>
        <v>0</v>
      </c>
      <c r="Y435" s="69">
        <f t="shared" si="549"/>
        <v>0</v>
      </c>
      <c r="Z435" s="7">
        <f t="shared" si="550"/>
        <v>0</v>
      </c>
      <c r="AA435" s="7">
        <f t="shared" si="551"/>
        <v>0</v>
      </c>
      <c r="AB435" s="68"/>
      <c r="AC435" s="71" t="str">
        <f t="shared" si="552"/>
        <v/>
      </c>
      <c r="AD435" s="68" t="str">
        <f t="shared" si="553"/>
        <v/>
      </c>
      <c r="AE435" s="68"/>
      <c r="AF435" s="72" t="str">
        <f t="shared" si="554"/>
        <v/>
      </c>
      <c r="AG435" s="59" t="str">
        <f t="shared" si="555"/>
        <v/>
      </c>
      <c r="AH435" s="73" t="str">
        <f t="shared" si="589"/>
        <v/>
      </c>
      <c r="AI435" s="61" t="str">
        <f t="shared" si="584"/>
        <v/>
      </c>
      <c r="AJ435" s="62" t="str">
        <f t="shared" si="590"/>
        <v/>
      </c>
      <c r="AK435" s="73" t="str">
        <f t="shared" si="585"/>
        <v/>
      </c>
      <c r="AL435" s="61" t="str">
        <f t="shared" si="586"/>
        <v/>
      </c>
      <c r="AM435" s="63" t="str">
        <f t="shared" si="591"/>
        <v/>
      </c>
      <c r="AN435" s="73" t="str">
        <f t="shared" si="592"/>
        <v/>
      </c>
      <c r="AO435" s="61">
        <f t="shared" si="587"/>
        <v>0</v>
      </c>
      <c r="AP435" s="62" t="str">
        <f t="shared" si="593"/>
        <v/>
      </c>
      <c r="AQ435" s="61" t="str">
        <f t="shared" si="594"/>
        <v/>
      </c>
      <c r="AR435" s="59" t="str">
        <f t="shared" si="595"/>
        <v/>
      </c>
      <c r="AS435" s="72" t="str">
        <f t="shared" si="556"/>
        <v/>
      </c>
      <c r="AT435" s="74" t="str">
        <f t="shared" si="557"/>
        <v/>
      </c>
      <c r="AU435" s="74" t="str">
        <f t="shared" si="558"/>
        <v/>
      </c>
      <c r="AV435" s="74" t="str">
        <f t="shared" si="559"/>
        <v/>
      </c>
    </row>
    <row r="436" spans="2:48" x14ac:dyDescent="0.25">
      <c r="B436" s="68">
        <f t="shared" ref="B436:D436" si="638">B435</f>
        <v>500000</v>
      </c>
      <c r="C436" s="68">
        <f t="shared" si="638"/>
        <v>40000</v>
      </c>
      <c r="D436" s="68">
        <f t="shared" si="638"/>
        <v>100000</v>
      </c>
      <c r="E436" s="68"/>
      <c r="F436" s="68">
        <f t="shared" si="539"/>
        <v>0</v>
      </c>
      <c r="G436" s="68">
        <f t="shared" si="540"/>
        <v>0</v>
      </c>
      <c r="H436" s="68" t="str">
        <f t="shared" si="541"/>
        <v/>
      </c>
      <c r="I436" s="68"/>
      <c r="J436" s="68">
        <f t="shared" si="542"/>
        <v>100000</v>
      </c>
      <c r="K436" s="69">
        <f t="shared" si="580"/>
        <v>20000</v>
      </c>
      <c r="L436" s="68">
        <f t="shared" si="543"/>
        <v>580000</v>
      </c>
      <c r="M436" s="68"/>
      <c r="N436" s="68">
        <f t="shared" si="581"/>
        <v>48000</v>
      </c>
      <c r="O436" s="68">
        <f t="shared" si="544"/>
        <v>0</v>
      </c>
      <c r="P436" s="69">
        <f t="shared" si="545"/>
        <v>0</v>
      </c>
      <c r="Q436" s="7">
        <f t="shared" si="546"/>
        <v>0</v>
      </c>
      <c r="R436" s="7">
        <f t="shared" si="582"/>
        <v>0</v>
      </c>
      <c r="S436" s="7">
        <f t="shared" si="583"/>
        <v>0.2</v>
      </c>
      <c r="T436" s="68"/>
      <c r="U436" s="68">
        <f t="shared" si="547"/>
        <v>0</v>
      </c>
      <c r="V436" s="68">
        <f t="shared" si="603"/>
        <v>0</v>
      </c>
      <c r="W436" s="68"/>
      <c r="X436" s="68">
        <f t="shared" si="548"/>
        <v>0</v>
      </c>
      <c r="Y436" s="69">
        <f t="shared" si="549"/>
        <v>0</v>
      </c>
      <c r="Z436" s="7">
        <f t="shared" si="550"/>
        <v>0</v>
      </c>
      <c r="AA436" s="7">
        <f t="shared" si="551"/>
        <v>0</v>
      </c>
      <c r="AB436" s="68"/>
      <c r="AC436" s="71" t="str">
        <f t="shared" si="552"/>
        <v/>
      </c>
      <c r="AD436" s="68" t="str">
        <f t="shared" si="553"/>
        <v/>
      </c>
      <c r="AE436" s="68"/>
      <c r="AF436" s="72" t="str">
        <f t="shared" si="554"/>
        <v/>
      </c>
      <c r="AG436" s="59" t="str">
        <f t="shared" si="555"/>
        <v/>
      </c>
      <c r="AH436" s="73" t="str">
        <f t="shared" si="589"/>
        <v/>
      </c>
      <c r="AI436" s="61" t="str">
        <f t="shared" si="584"/>
        <v/>
      </c>
      <c r="AJ436" s="62" t="str">
        <f t="shared" si="590"/>
        <v/>
      </c>
      <c r="AK436" s="73" t="str">
        <f t="shared" si="585"/>
        <v/>
      </c>
      <c r="AL436" s="61" t="str">
        <f t="shared" si="586"/>
        <v/>
      </c>
      <c r="AM436" s="63" t="str">
        <f t="shared" si="591"/>
        <v/>
      </c>
      <c r="AN436" s="73" t="str">
        <f t="shared" si="592"/>
        <v/>
      </c>
      <c r="AO436" s="61">
        <f t="shared" si="587"/>
        <v>0</v>
      </c>
      <c r="AP436" s="62" t="str">
        <f t="shared" si="593"/>
        <v/>
      </c>
      <c r="AQ436" s="61" t="str">
        <f t="shared" si="594"/>
        <v/>
      </c>
      <c r="AR436" s="59" t="str">
        <f t="shared" si="595"/>
        <v/>
      </c>
      <c r="AS436" s="72" t="str">
        <f t="shared" si="556"/>
        <v/>
      </c>
      <c r="AT436" s="74" t="str">
        <f t="shared" si="557"/>
        <v/>
      </c>
      <c r="AU436" s="74" t="str">
        <f t="shared" si="558"/>
        <v/>
      </c>
      <c r="AV436" s="74" t="str">
        <f t="shared" si="559"/>
        <v/>
      </c>
    </row>
    <row r="437" spans="2:48" x14ac:dyDescent="0.25">
      <c r="B437" s="68">
        <f t="shared" ref="B437:D437" si="639">B436</f>
        <v>500000</v>
      </c>
      <c r="C437" s="68">
        <f t="shared" si="639"/>
        <v>40000</v>
      </c>
      <c r="D437" s="68">
        <f t="shared" si="639"/>
        <v>100000</v>
      </c>
      <c r="E437" s="68"/>
      <c r="F437" s="68">
        <f t="shared" ref="F437:F494" si="640">IF(AND(F436+1000&lt;=C437,F436&lt;&gt;0),F436+1000,0)</f>
        <v>0</v>
      </c>
      <c r="G437" s="68">
        <f t="shared" ref="G437:G494" si="641">IF(F437&gt;0,IF(C437-F437&lt;L437,C437-F437,L437),0)</f>
        <v>0</v>
      </c>
      <c r="H437" s="68" t="str">
        <f t="shared" ref="H437:H494" si="642">IF(F437+G437=0,"","laske")</f>
        <v/>
      </c>
      <c r="I437" s="68"/>
      <c r="J437" s="68">
        <f t="shared" ref="J437:J494" si="643">D437-F437</f>
        <v>100000</v>
      </c>
      <c r="K437" s="69">
        <f t="shared" si="580"/>
        <v>20000</v>
      </c>
      <c r="L437" s="68">
        <f t="shared" ref="L437:L494" si="644">+B437+J437-K437</f>
        <v>580000</v>
      </c>
      <c r="M437" s="68"/>
      <c r="N437" s="68">
        <f t="shared" si="581"/>
        <v>48000</v>
      </c>
      <c r="O437" s="68">
        <f t="shared" ref="O437:O494" si="645">IF(N437&gt;G437,G437,N437)</f>
        <v>0</v>
      </c>
      <c r="P437" s="69">
        <f t="shared" ref="P437:P494" si="646">VLOOKUP(O437,tulos_pot_osinko,14)</f>
        <v>0</v>
      </c>
      <c r="Q437" s="7">
        <f t="shared" ref="Q437:Q494" si="647">VLOOKUP(O437,tulos_pot_osinko,15)</f>
        <v>0</v>
      </c>
      <c r="R437" s="7">
        <f t="shared" si="582"/>
        <v>0</v>
      </c>
      <c r="S437" s="7">
        <f t="shared" si="583"/>
        <v>0.2</v>
      </c>
      <c r="T437" s="68"/>
      <c r="U437" s="68">
        <f t="shared" ref="U437:U494" si="648">-O437+G437</f>
        <v>0</v>
      </c>
      <c r="V437" s="68">
        <f t="shared" si="603"/>
        <v>0</v>
      </c>
      <c r="W437" s="68"/>
      <c r="X437" s="68">
        <f t="shared" ref="X437:X494" si="649">+F437+V437</f>
        <v>0</v>
      </c>
      <c r="Y437" s="69">
        <f t="shared" ref="Y437:Y494" si="650">VLOOKUP(X437,tulos_ansiotulovero,3,1)</f>
        <v>0</v>
      </c>
      <c r="Z437" s="7">
        <f t="shared" ref="Z437:Z494" si="651">IF(F437+U437 &gt; 0,Y437/(F437+U437),0)</f>
        <v>0</v>
      </c>
      <c r="AA437" s="7">
        <f t="shared" ref="AA437:AA494" si="652">VLOOKUP(X437,tulos_ansiotulovero,6,1)</f>
        <v>0</v>
      </c>
      <c r="AB437" s="68"/>
      <c r="AC437" s="71" t="str">
        <f t="shared" ref="AC437:AC494" si="653">IF(H437="laske",+K437+P437+Y437,"")</f>
        <v/>
      </c>
      <c r="AD437" s="68" t="str">
        <f t="shared" ref="AD437:AD494" si="654">IF(H437="laske",-MIN($AC$9:$AC$94)+AC437,"")</f>
        <v/>
      </c>
      <c r="AE437" s="68"/>
      <c r="AF437" s="72" t="str">
        <f t="shared" ref="AF437:AF494" si="655">IF(H437="laske",(F437+O437+U437)-(+P437+Y437),"")</f>
        <v/>
      </c>
      <c r="AG437" s="59" t="str">
        <f t="shared" ref="AG437:AG494" si="656">IF(H437="laske",(P437+Y437)/(F437+G437),"")</f>
        <v/>
      </c>
      <c r="AH437" s="73" t="str">
        <f t="shared" si="589"/>
        <v/>
      </c>
      <c r="AI437" s="61" t="str">
        <f t="shared" si="584"/>
        <v/>
      </c>
      <c r="AJ437" s="62" t="str">
        <f t="shared" si="590"/>
        <v/>
      </c>
      <c r="AK437" s="73" t="str">
        <f t="shared" si="585"/>
        <v/>
      </c>
      <c r="AL437" s="61" t="str">
        <f t="shared" si="586"/>
        <v/>
      </c>
      <c r="AM437" s="63" t="str">
        <f t="shared" si="591"/>
        <v/>
      </c>
      <c r="AN437" s="73" t="str">
        <f t="shared" si="592"/>
        <v/>
      </c>
      <c r="AO437" s="61">
        <f t="shared" si="587"/>
        <v>0</v>
      </c>
      <c r="AP437" s="62" t="str">
        <f t="shared" si="593"/>
        <v/>
      </c>
      <c r="AQ437" s="61" t="str">
        <f t="shared" si="594"/>
        <v/>
      </c>
      <c r="AR437" s="59" t="str">
        <f t="shared" si="595"/>
        <v/>
      </c>
      <c r="AS437" s="72" t="str">
        <f t="shared" ref="AS437:AS494" si="657">IF(H437="laske",J437-K437-G437,"")</f>
        <v/>
      </c>
      <c r="AT437" s="74" t="str">
        <f t="shared" ref="AT437:AT494" si="658">IF(H437="laske",+AS437+AF437,"")</f>
        <v/>
      </c>
      <c r="AU437" s="74" t="str">
        <f t="shared" ref="AU437:AU494" si="659">IF(H437="laske",-MAX($AT$9:$AT$94)+AT437,"")</f>
        <v/>
      </c>
      <c r="AV437" s="74" t="str">
        <f t="shared" ref="AV437:AV494" si="660">IF(H437="laske",+B437+AS437,"")</f>
        <v/>
      </c>
    </row>
    <row r="438" spans="2:48" x14ac:dyDescent="0.25">
      <c r="B438" s="68">
        <f t="shared" ref="B438:D438" si="661">B437</f>
        <v>500000</v>
      </c>
      <c r="C438" s="68">
        <f t="shared" si="661"/>
        <v>40000</v>
      </c>
      <c r="D438" s="68">
        <f t="shared" si="661"/>
        <v>100000</v>
      </c>
      <c r="E438" s="68"/>
      <c r="F438" s="68">
        <f t="shared" si="640"/>
        <v>0</v>
      </c>
      <c r="G438" s="68">
        <f t="shared" si="641"/>
        <v>0</v>
      </c>
      <c r="H438" s="68" t="str">
        <f t="shared" si="642"/>
        <v/>
      </c>
      <c r="I438" s="68"/>
      <c r="J438" s="68">
        <f t="shared" si="643"/>
        <v>100000</v>
      </c>
      <c r="K438" s="69">
        <f t="shared" si="580"/>
        <v>20000</v>
      </c>
      <c r="L438" s="68">
        <f t="shared" si="644"/>
        <v>580000</v>
      </c>
      <c r="M438" s="68"/>
      <c r="N438" s="68">
        <f t="shared" si="581"/>
        <v>48000</v>
      </c>
      <c r="O438" s="68">
        <f t="shared" si="645"/>
        <v>0</v>
      </c>
      <c r="P438" s="69">
        <f t="shared" si="646"/>
        <v>0</v>
      </c>
      <c r="Q438" s="7">
        <f t="shared" si="647"/>
        <v>0</v>
      </c>
      <c r="R438" s="7">
        <f t="shared" si="582"/>
        <v>0</v>
      </c>
      <c r="S438" s="7">
        <f t="shared" si="583"/>
        <v>0.2</v>
      </c>
      <c r="T438" s="68"/>
      <c r="U438" s="68">
        <f t="shared" si="648"/>
        <v>0</v>
      </c>
      <c r="V438" s="68">
        <f t="shared" si="603"/>
        <v>0</v>
      </c>
      <c r="W438" s="68"/>
      <c r="X438" s="68">
        <f t="shared" si="649"/>
        <v>0</v>
      </c>
      <c r="Y438" s="69">
        <f t="shared" si="650"/>
        <v>0</v>
      </c>
      <c r="Z438" s="7">
        <f t="shared" si="651"/>
        <v>0</v>
      </c>
      <c r="AA438" s="7">
        <f t="shared" si="652"/>
        <v>0</v>
      </c>
      <c r="AB438" s="68"/>
      <c r="AC438" s="71" t="str">
        <f t="shared" si="653"/>
        <v/>
      </c>
      <c r="AD438" s="68" t="str">
        <f t="shared" si="654"/>
        <v/>
      </c>
      <c r="AE438" s="68"/>
      <c r="AF438" s="72" t="str">
        <f t="shared" si="655"/>
        <v/>
      </c>
      <c r="AG438" s="59" t="str">
        <f t="shared" si="656"/>
        <v/>
      </c>
      <c r="AH438" s="73" t="str">
        <f t="shared" si="589"/>
        <v/>
      </c>
      <c r="AI438" s="61" t="str">
        <f t="shared" si="584"/>
        <v/>
      </c>
      <c r="AJ438" s="62" t="str">
        <f t="shared" si="590"/>
        <v/>
      </c>
      <c r="AK438" s="73" t="str">
        <f t="shared" si="585"/>
        <v/>
      </c>
      <c r="AL438" s="61" t="str">
        <f t="shared" si="586"/>
        <v/>
      </c>
      <c r="AM438" s="63" t="str">
        <f t="shared" si="591"/>
        <v/>
      </c>
      <c r="AN438" s="73" t="str">
        <f t="shared" si="592"/>
        <v/>
      </c>
      <c r="AO438" s="61">
        <f t="shared" si="587"/>
        <v>0</v>
      </c>
      <c r="AP438" s="62" t="str">
        <f t="shared" si="593"/>
        <v/>
      </c>
      <c r="AQ438" s="61" t="str">
        <f t="shared" si="594"/>
        <v/>
      </c>
      <c r="AR438" s="59" t="str">
        <f t="shared" si="595"/>
        <v/>
      </c>
      <c r="AS438" s="72" t="str">
        <f t="shared" si="657"/>
        <v/>
      </c>
      <c r="AT438" s="74" t="str">
        <f t="shared" si="658"/>
        <v/>
      </c>
      <c r="AU438" s="74" t="str">
        <f t="shared" si="659"/>
        <v/>
      </c>
      <c r="AV438" s="74" t="str">
        <f t="shared" si="660"/>
        <v/>
      </c>
    </row>
    <row r="439" spans="2:48" x14ac:dyDescent="0.25">
      <c r="B439" s="68">
        <f t="shared" ref="B439:D439" si="662">B438</f>
        <v>500000</v>
      </c>
      <c r="C439" s="68">
        <f t="shared" si="662"/>
        <v>40000</v>
      </c>
      <c r="D439" s="68">
        <f t="shared" si="662"/>
        <v>100000</v>
      </c>
      <c r="E439" s="68"/>
      <c r="F439" s="68">
        <f t="shared" si="640"/>
        <v>0</v>
      </c>
      <c r="G439" s="68">
        <f t="shared" si="641"/>
        <v>0</v>
      </c>
      <c r="H439" s="68" t="str">
        <f t="shared" si="642"/>
        <v/>
      </c>
      <c r="I439" s="68"/>
      <c r="J439" s="68">
        <f t="shared" si="643"/>
        <v>100000</v>
      </c>
      <c r="K439" s="69">
        <f t="shared" si="580"/>
        <v>20000</v>
      </c>
      <c r="L439" s="68">
        <f t="shared" si="644"/>
        <v>580000</v>
      </c>
      <c r="M439" s="68"/>
      <c r="N439" s="68">
        <f t="shared" si="581"/>
        <v>48000</v>
      </c>
      <c r="O439" s="68">
        <f t="shared" si="645"/>
        <v>0</v>
      </c>
      <c r="P439" s="69">
        <f t="shared" si="646"/>
        <v>0</v>
      </c>
      <c r="Q439" s="7">
        <f t="shared" si="647"/>
        <v>0</v>
      </c>
      <c r="R439" s="7">
        <f t="shared" si="582"/>
        <v>0</v>
      </c>
      <c r="S439" s="7">
        <f t="shared" si="583"/>
        <v>0.2</v>
      </c>
      <c r="T439" s="68"/>
      <c r="U439" s="68">
        <f t="shared" si="648"/>
        <v>0</v>
      </c>
      <c r="V439" s="68">
        <f t="shared" si="603"/>
        <v>0</v>
      </c>
      <c r="W439" s="68"/>
      <c r="X439" s="68">
        <f t="shared" si="649"/>
        <v>0</v>
      </c>
      <c r="Y439" s="69">
        <f t="shared" si="650"/>
        <v>0</v>
      </c>
      <c r="Z439" s="7">
        <f t="shared" si="651"/>
        <v>0</v>
      </c>
      <c r="AA439" s="7">
        <f t="shared" si="652"/>
        <v>0</v>
      </c>
      <c r="AB439" s="68"/>
      <c r="AC439" s="71" t="str">
        <f t="shared" si="653"/>
        <v/>
      </c>
      <c r="AD439" s="68" t="str">
        <f t="shared" si="654"/>
        <v/>
      </c>
      <c r="AE439" s="68"/>
      <c r="AF439" s="72" t="str">
        <f t="shared" si="655"/>
        <v/>
      </c>
      <c r="AG439" s="59" t="str">
        <f t="shared" si="656"/>
        <v/>
      </c>
      <c r="AH439" s="73" t="str">
        <f t="shared" si="589"/>
        <v/>
      </c>
      <c r="AI439" s="61" t="str">
        <f t="shared" si="584"/>
        <v/>
      </c>
      <c r="AJ439" s="62" t="str">
        <f t="shared" si="590"/>
        <v/>
      </c>
      <c r="AK439" s="73" t="str">
        <f t="shared" si="585"/>
        <v/>
      </c>
      <c r="AL439" s="61" t="str">
        <f t="shared" si="586"/>
        <v/>
      </c>
      <c r="AM439" s="63" t="str">
        <f t="shared" si="591"/>
        <v/>
      </c>
      <c r="AN439" s="73" t="str">
        <f t="shared" si="592"/>
        <v/>
      </c>
      <c r="AO439" s="61">
        <f t="shared" si="587"/>
        <v>0</v>
      </c>
      <c r="AP439" s="62" t="str">
        <f t="shared" si="593"/>
        <v/>
      </c>
      <c r="AQ439" s="61" t="str">
        <f t="shared" si="594"/>
        <v/>
      </c>
      <c r="AR439" s="59" t="str">
        <f t="shared" si="595"/>
        <v/>
      </c>
      <c r="AS439" s="72" t="str">
        <f t="shared" si="657"/>
        <v/>
      </c>
      <c r="AT439" s="74" t="str">
        <f t="shared" si="658"/>
        <v/>
      </c>
      <c r="AU439" s="74" t="str">
        <f t="shared" si="659"/>
        <v/>
      </c>
      <c r="AV439" s="74" t="str">
        <f t="shared" si="660"/>
        <v/>
      </c>
    </row>
    <row r="440" spans="2:48" x14ac:dyDescent="0.25">
      <c r="B440" s="68">
        <f t="shared" ref="B440:D440" si="663">B439</f>
        <v>500000</v>
      </c>
      <c r="C440" s="68">
        <f t="shared" si="663"/>
        <v>40000</v>
      </c>
      <c r="D440" s="68">
        <f t="shared" si="663"/>
        <v>100000</v>
      </c>
      <c r="E440" s="68"/>
      <c r="F440" s="68">
        <f t="shared" si="640"/>
        <v>0</v>
      </c>
      <c r="G440" s="68">
        <f t="shared" si="641"/>
        <v>0</v>
      </c>
      <c r="H440" s="68" t="str">
        <f t="shared" si="642"/>
        <v/>
      </c>
      <c r="I440" s="68"/>
      <c r="J440" s="68">
        <f t="shared" si="643"/>
        <v>100000</v>
      </c>
      <c r="K440" s="69">
        <f t="shared" si="580"/>
        <v>20000</v>
      </c>
      <c r="L440" s="68">
        <f t="shared" si="644"/>
        <v>580000</v>
      </c>
      <c r="M440" s="68"/>
      <c r="N440" s="68">
        <f t="shared" si="581"/>
        <v>48000</v>
      </c>
      <c r="O440" s="68">
        <f t="shared" si="645"/>
        <v>0</v>
      </c>
      <c r="P440" s="69">
        <f t="shared" si="646"/>
        <v>0</v>
      </c>
      <c r="Q440" s="7">
        <f t="shared" si="647"/>
        <v>0</v>
      </c>
      <c r="R440" s="7">
        <f t="shared" si="582"/>
        <v>0</v>
      </c>
      <c r="S440" s="7">
        <f t="shared" si="583"/>
        <v>0.2</v>
      </c>
      <c r="T440" s="68"/>
      <c r="U440" s="68">
        <f t="shared" si="648"/>
        <v>0</v>
      </c>
      <c r="V440" s="68">
        <f t="shared" si="603"/>
        <v>0</v>
      </c>
      <c r="W440" s="68"/>
      <c r="X440" s="68">
        <f t="shared" si="649"/>
        <v>0</v>
      </c>
      <c r="Y440" s="69">
        <f t="shared" si="650"/>
        <v>0</v>
      </c>
      <c r="Z440" s="7">
        <f t="shared" si="651"/>
        <v>0</v>
      </c>
      <c r="AA440" s="7">
        <f t="shared" si="652"/>
        <v>0</v>
      </c>
      <c r="AB440" s="68"/>
      <c r="AC440" s="71" t="str">
        <f t="shared" si="653"/>
        <v/>
      </c>
      <c r="AD440" s="68" t="str">
        <f t="shared" si="654"/>
        <v/>
      </c>
      <c r="AE440" s="68"/>
      <c r="AF440" s="72" t="str">
        <f t="shared" si="655"/>
        <v/>
      </c>
      <c r="AG440" s="59" t="str">
        <f t="shared" si="656"/>
        <v/>
      </c>
      <c r="AH440" s="73" t="str">
        <f t="shared" si="589"/>
        <v/>
      </c>
      <c r="AI440" s="61" t="str">
        <f t="shared" si="584"/>
        <v/>
      </c>
      <c r="AJ440" s="62" t="str">
        <f t="shared" si="590"/>
        <v/>
      </c>
      <c r="AK440" s="73" t="str">
        <f t="shared" si="585"/>
        <v/>
      </c>
      <c r="AL440" s="61" t="str">
        <f t="shared" si="586"/>
        <v/>
      </c>
      <c r="AM440" s="63" t="str">
        <f t="shared" si="591"/>
        <v/>
      </c>
      <c r="AN440" s="73" t="str">
        <f t="shared" si="592"/>
        <v/>
      </c>
      <c r="AO440" s="61">
        <f t="shared" si="587"/>
        <v>0</v>
      </c>
      <c r="AP440" s="62" t="str">
        <f t="shared" si="593"/>
        <v/>
      </c>
      <c r="AQ440" s="61" t="str">
        <f t="shared" si="594"/>
        <v/>
      </c>
      <c r="AR440" s="59" t="str">
        <f t="shared" si="595"/>
        <v/>
      </c>
      <c r="AS440" s="72" t="str">
        <f t="shared" si="657"/>
        <v/>
      </c>
      <c r="AT440" s="74" t="str">
        <f t="shared" si="658"/>
        <v/>
      </c>
      <c r="AU440" s="74" t="str">
        <f t="shared" si="659"/>
        <v/>
      </c>
      <c r="AV440" s="74" t="str">
        <f t="shared" si="660"/>
        <v/>
      </c>
    </row>
    <row r="441" spans="2:48" x14ac:dyDescent="0.25">
      <c r="B441" s="68">
        <f t="shared" ref="B441:D441" si="664">B440</f>
        <v>500000</v>
      </c>
      <c r="C441" s="68">
        <f t="shared" si="664"/>
        <v>40000</v>
      </c>
      <c r="D441" s="68">
        <f t="shared" si="664"/>
        <v>100000</v>
      </c>
      <c r="E441" s="68"/>
      <c r="F441" s="68">
        <f t="shared" si="640"/>
        <v>0</v>
      </c>
      <c r="G441" s="68">
        <f t="shared" si="641"/>
        <v>0</v>
      </c>
      <c r="H441" s="68" t="str">
        <f t="shared" si="642"/>
        <v/>
      </c>
      <c r="I441" s="68"/>
      <c r="J441" s="68">
        <f t="shared" si="643"/>
        <v>100000</v>
      </c>
      <c r="K441" s="69">
        <f t="shared" si="580"/>
        <v>20000</v>
      </c>
      <c r="L441" s="68">
        <f t="shared" si="644"/>
        <v>580000</v>
      </c>
      <c r="M441" s="68"/>
      <c r="N441" s="68">
        <f t="shared" si="581"/>
        <v>48000</v>
      </c>
      <c r="O441" s="68">
        <f t="shared" si="645"/>
        <v>0</v>
      </c>
      <c r="P441" s="69">
        <f t="shared" si="646"/>
        <v>0</v>
      </c>
      <c r="Q441" s="7">
        <f t="shared" si="647"/>
        <v>0</v>
      </c>
      <c r="R441" s="7">
        <f t="shared" si="582"/>
        <v>0</v>
      </c>
      <c r="S441" s="7">
        <f t="shared" si="583"/>
        <v>0.2</v>
      </c>
      <c r="T441" s="68"/>
      <c r="U441" s="68">
        <f t="shared" si="648"/>
        <v>0</v>
      </c>
      <c r="V441" s="68">
        <f t="shared" si="603"/>
        <v>0</v>
      </c>
      <c r="W441" s="68"/>
      <c r="X441" s="68">
        <f t="shared" si="649"/>
        <v>0</v>
      </c>
      <c r="Y441" s="69">
        <f t="shared" si="650"/>
        <v>0</v>
      </c>
      <c r="Z441" s="7">
        <f t="shared" si="651"/>
        <v>0</v>
      </c>
      <c r="AA441" s="7">
        <f t="shared" si="652"/>
        <v>0</v>
      </c>
      <c r="AB441" s="68"/>
      <c r="AC441" s="71" t="str">
        <f t="shared" si="653"/>
        <v/>
      </c>
      <c r="AD441" s="68" t="str">
        <f t="shared" si="654"/>
        <v/>
      </c>
      <c r="AE441" s="68"/>
      <c r="AF441" s="72" t="str">
        <f t="shared" si="655"/>
        <v/>
      </c>
      <c r="AG441" s="59" t="str">
        <f t="shared" si="656"/>
        <v/>
      </c>
      <c r="AH441" s="73" t="str">
        <f t="shared" si="589"/>
        <v/>
      </c>
      <c r="AI441" s="61" t="str">
        <f t="shared" si="584"/>
        <v/>
      </c>
      <c r="AJ441" s="62" t="str">
        <f t="shared" si="590"/>
        <v/>
      </c>
      <c r="AK441" s="73" t="str">
        <f t="shared" si="585"/>
        <v/>
      </c>
      <c r="AL441" s="61" t="str">
        <f t="shared" si="586"/>
        <v/>
      </c>
      <c r="AM441" s="63" t="str">
        <f t="shared" si="591"/>
        <v/>
      </c>
      <c r="AN441" s="73" t="str">
        <f t="shared" si="592"/>
        <v/>
      </c>
      <c r="AO441" s="61">
        <f t="shared" si="587"/>
        <v>0</v>
      </c>
      <c r="AP441" s="62" t="str">
        <f t="shared" si="593"/>
        <v/>
      </c>
      <c r="AQ441" s="61" t="str">
        <f t="shared" si="594"/>
        <v/>
      </c>
      <c r="AR441" s="59" t="str">
        <f t="shared" si="595"/>
        <v/>
      </c>
      <c r="AS441" s="72" t="str">
        <f t="shared" si="657"/>
        <v/>
      </c>
      <c r="AT441" s="74" t="str">
        <f t="shared" si="658"/>
        <v/>
      </c>
      <c r="AU441" s="74" t="str">
        <f t="shared" si="659"/>
        <v/>
      </c>
      <c r="AV441" s="74" t="str">
        <f t="shared" si="660"/>
        <v/>
      </c>
    </row>
    <row r="442" spans="2:48" x14ac:dyDescent="0.25">
      <c r="B442" s="68">
        <f t="shared" ref="B442:D442" si="665">B441</f>
        <v>500000</v>
      </c>
      <c r="C442" s="68">
        <f t="shared" si="665"/>
        <v>40000</v>
      </c>
      <c r="D442" s="68">
        <f t="shared" si="665"/>
        <v>100000</v>
      </c>
      <c r="E442" s="68"/>
      <c r="F442" s="68">
        <f t="shared" si="640"/>
        <v>0</v>
      </c>
      <c r="G442" s="68">
        <f t="shared" si="641"/>
        <v>0</v>
      </c>
      <c r="H442" s="68" t="str">
        <f t="shared" si="642"/>
        <v/>
      </c>
      <c r="I442" s="68"/>
      <c r="J442" s="68">
        <f t="shared" si="643"/>
        <v>100000</v>
      </c>
      <c r="K442" s="69">
        <f t="shared" si="580"/>
        <v>20000</v>
      </c>
      <c r="L442" s="68">
        <f t="shared" si="644"/>
        <v>580000</v>
      </c>
      <c r="M442" s="68"/>
      <c r="N442" s="68">
        <f t="shared" si="581"/>
        <v>48000</v>
      </c>
      <c r="O442" s="68">
        <f t="shared" si="645"/>
        <v>0</v>
      </c>
      <c r="P442" s="69">
        <f t="shared" si="646"/>
        <v>0</v>
      </c>
      <c r="Q442" s="7">
        <f t="shared" si="647"/>
        <v>0</v>
      </c>
      <c r="R442" s="7">
        <f t="shared" si="582"/>
        <v>0</v>
      </c>
      <c r="S442" s="7">
        <f t="shared" si="583"/>
        <v>0.2</v>
      </c>
      <c r="T442" s="68"/>
      <c r="U442" s="68">
        <f t="shared" si="648"/>
        <v>0</v>
      </c>
      <c r="V442" s="68">
        <f t="shared" si="603"/>
        <v>0</v>
      </c>
      <c r="W442" s="68"/>
      <c r="X442" s="68">
        <f t="shared" si="649"/>
        <v>0</v>
      </c>
      <c r="Y442" s="69">
        <f t="shared" si="650"/>
        <v>0</v>
      </c>
      <c r="Z442" s="7">
        <f t="shared" si="651"/>
        <v>0</v>
      </c>
      <c r="AA442" s="7">
        <f t="shared" si="652"/>
        <v>0</v>
      </c>
      <c r="AB442" s="68"/>
      <c r="AC442" s="71" t="str">
        <f t="shared" si="653"/>
        <v/>
      </c>
      <c r="AD442" s="68" t="str">
        <f t="shared" si="654"/>
        <v/>
      </c>
      <c r="AE442" s="68"/>
      <c r="AF442" s="72" t="str">
        <f t="shared" si="655"/>
        <v/>
      </c>
      <c r="AG442" s="59" t="str">
        <f t="shared" si="656"/>
        <v/>
      </c>
      <c r="AH442" s="73" t="str">
        <f t="shared" si="589"/>
        <v/>
      </c>
      <c r="AI442" s="61" t="str">
        <f t="shared" si="584"/>
        <v/>
      </c>
      <c r="AJ442" s="62" t="str">
        <f t="shared" si="590"/>
        <v/>
      </c>
      <c r="AK442" s="73" t="str">
        <f t="shared" si="585"/>
        <v/>
      </c>
      <c r="AL442" s="61" t="str">
        <f t="shared" si="586"/>
        <v/>
      </c>
      <c r="AM442" s="63" t="str">
        <f t="shared" si="591"/>
        <v/>
      </c>
      <c r="AN442" s="73" t="str">
        <f t="shared" si="592"/>
        <v/>
      </c>
      <c r="AO442" s="61">
        <f t="shared" si="587"/>
        <v>0</v>
      </c>
      <c r="AP442" s="62" t="str">
        <f t="shared" si="593"/>
        <v/>
      </c>
      <c r="AQ442" s="61" t="str">
        <f t="shared" si="594"/>
        <v/>
      </c>
      <c r="AR442" s="59" t="str">
        <f t="shared" si="595"/>
        <v/>
      </c>
      <c r="AS442" s="72" t="str">
        <f t="shared" si="657"/>
        <v/>
      </c>
      <c r="AT442" s="74" t="str">
        <f t="shared" si="658"/>
        <v/>
      </c>
      <c r="AU442" s="74" t="str">
        <f t="shared" si="659"/>
        <v/>
      </c>
      <c r="AV442" s="74" t="str">
        <f t="shared" si="660"/>
        <v/>
      </c>
    </row>
    <row r="443" spans="2:48" x14ac:dyDescent="0.25">
      <c r="B443" s="68">
        <f t="shared" ref="B443:D443" si="666">B442</f>
        <v>500000</v>
      </c>
      <c r="C443" s="68">
        <f t="shared" si="666"/>
        <v>40000</v>
      </c>
      <c r="D443" s="68">
        <f t="shared" si="666"/>
        <v>100000</v>
      </c>
      <c r="E443" s="68"/>
      <c r="F443" s="68">
        <f t="shared" si="640"/>
        <v>0</v>
      </c>
      <c r="G443" s="68">
        <f t="shared" si="641"/>
        <v>0</v>
      </c>
      <c r="H443" s="68" t="str">
        <f t="shared" si="642"/>
        <v/>
      </c>
      <c r="I443" s="68"/>
      <c r="J443" s="68">
        <f t="shared" si="643"/>
        <v>100000</v>
      </c>
      <c r="K443" s="69">
        <f t="shared" si="580"/>
        <v>20000</v>
      </c>
      <c r="L443" s="68">
        <f t="shared" si="644"/>
        <v>580000</v>
      </c>
      <c r="M443" s="68"/>
      <c r="N443" s="68">
        <f t="shared" si="581"/>
        <v>48000</v>
      </c>
      <c r="O443" s="68">
        <f t="shared" si="645"/>
        <v>0</v>
      </c>
      <c r="P443" s="69">
        <f t="shared" si="646"/>
        <v>0</v>
      </c>
      <c r="Q443" s="7">
        <f t="shared" si="647"/>
        <v>0</v>
      </c>
      <c r="R443" s="7">
        <f t="shared" si="582"/>
        <v>0</v>
      </c>
      <c r="S443" s="7">
        <f t="shared" si="583"/>
        <v>0.2</v>
      </c>
      <c r="T443" s="68"/>
      <c r="U443" s="68">
        <f t="shared" si="648"/>
        <v>0</v>
      </c>
      <c r="V443" s="68">
        <f t="shared" si="603"/>
        <v>0</v>
      </c>
      <c r="W443" s="68"/>
      <c r="X443" s="68">
        <f t="shared" si="649"/>
        <v>0</v>
      </c>
      <c r="Y443" s="69">
        <f t="shared" si="650"/>
        <v>0</v>
      </c>
      <c r="Z443" s="7">
        <f t="shared" si="651"/>
        <v>0</v>
      </c>
      <c r="AA443" s="7">
        <f t="shared" si="652"/>
        <v>0</v>
      </c>
      <c r="AB443" s="68"/>
      <c r="AC443" s="71" t="str">
        <f t="shared" si="653"/>
        <v/>
      </c>
      <c r="AD443" s="68" t="str">
        <f t="shared" si="654"/>
        <v/>
      </c>
      <c r="AE443" s="68"/>
      <c r="AF443" s="72" t="str">
        <f t="shared" si="655"/>
        <v/>
      </c>
      <c r="AG443" s="59" t="str">
        <f t="shared" si="656"/>
        <v/>
      </c>
      <c r="AH443" s="73" t="str">
        <f t="shared" si="589"/>
        <v/>
      </c>
      <c r="AI443" s="61" t="str">
        <f t="shared" si="584"/>
        <v/>
      </c>
      <c r="AJ443" s="62" t="str">
        <f t="shared" si="590"/>
        <v/>
      </c>
      <c r="AK443" s="73" t="str">
        <f t="shared" si="585"/>
        <v/>
      </c>
      <c r="AL443" s="61" t="str">
        <f t="shared" si="586"/>
        <v/>
      </c>
      <c r="AM443" s="63" t="str">
        <f t="shared" si="591"/>
        <v/>
      </c>
      <c r="AN443" s="73" t="str">
        <f t="shared" si="592"/>
        <v/>
      </c>
      <c r="AO443" s="61">
        <f t="shared" si="587"/>
        <v>0</v>
      </c>
      <c r="AP443" s="62" t="str">
        <f t="shared" si="593"/>
        <v/>
      </c>
      <c r="AQ443" s="61" t="str">
        <f t="shared" si="594"/>
        <v/>
      </c>
      <c r="AR443" s="59" t="str">
        <f t="shared" si="595"/>
        <v/>
      </c>
      <c r="AS443" s="72" t="str">
        <f t="shared" si="657"/>
        <v/>
      </c>
      <c r="AT443" s="74" t="str">
        <f t="shared" si="658"/>
        <v/>
      </c>
      <c r="AU443" s="74" t="str">
        <f t="shared" si="659"/>
        <v/>
      </c>
      <c r="AV443" s="74" t="str">
        <f t="shared" si="660"/>
        <v/>
      </c>
    </row>
    <row r="444" spans="2:48" x14ac:dyDescent="0.25">
      <c r="B444" s="68">
        <f t="shared" ref="B444:D444" si="667">B443</f>
        <v>500000</v>
      </c>
      <c r="C444" s="68">
        <f t="shared" si="667"/>
        <v>40000</v>
      </c>
      <c r="D444" s="68">
        <f t="shared" si="667"/>
        <v>100000</v>
      </c>
      <c r="E444" s="68"/>
      <c r="F444" s="68">
        <f t="shared" si="640"/>
        <v>0</v>
      </c>
      <c r="G444" s="68">
        <f t="shared" si="641"/>
        <v>0</v>
      </c>
      <c r="H444" s="68" t="str">
        <f t="shared" si="642"/>
        <v/>
      </c>
      <c r="I444" s="68"/>
      <c r="J444" s="68">
        <f t="shared" si="643"/>
        <v>100000</v>
      </c>
      <c r="K444" s="69">
        <f t="shared" si="580"/>
        <v>20000</v>
      </c>
      <c r="L444" s="68">
        <f t="shared" si="644"/>
        <v>580000</v>
      </c>
      <c r="M444" s="68"/>
      <c r="N444" s="68">
        <f t="shared" si="581"/>
        <v>48000</v>
      </c>
      <c r="O444" s="68">
        <f t="shared" si="645"/>
        <v>0</v>
      </c>
      <c r="P444" s="69">
        <f t="shared" si="646"/>
        <v>0</v>
      </c>
      <c r="Q444" s="7">
        <f t="shared" si="647"/>
        <v>0</v>
      </c>
      <c r="R444" s="7">
        <f t="shared" si="582"/>
        <v>0</v>
      </c>
      <c r="S444" s="7">
        <f t="shared" si="583"/>
        <v>0.2</v>
      </c>
      <c r="T444" s="68"/>
      <c r="U444" s="68">
        <f t="shared" si="648"/>
        <v>0</v>
      </c>
      <c r="V444" s="68">
        <f t="shared" si="603"/>
        <v>0</v>
      </c>
      <c r="W444" s="68"/>
      <c r="X444" s="68">
        <f t="shared" si="649"/>
        <v>0</v>
      </c>
      <c r="Y444" s="69">
        <f t="shared" si="650"/>
        <v>0</v>
      </c>
      <c r="Z444" s="7">
        <f t="shared" si="651"/>
        <v>0</v>
      </c>
      <c r="AA444" s="7">
        <f t="shared" si="652"/>
        <v>0</v>
      </c>
      <c r="AB444" s="68"/>
      <c r="AC444" s="71" t="str">
        <f t="shared" si="653"/>
        <v/>
      </c>
      <c r="AD444" s="68" t="str">
        <f t="shared" si="654"/>
        <v/>
      </c>
      <c r="AE444" s="68"/>
      <c r="AF444" s="72" t="str">
        <f t="shared" si="655"/>
        <v/>
      </c>
      <c r="AG444" s="59" t="str">
        <f t="shared" si="656"/>
        <v/>
      </c>
      <c r="AH444" s="73" t="str">
        <f t="shared" si="589"/>
        <v/>
      </c>
      <c r="AI444" s="61" t="str">
        <f t="shared" si="584"/>
        <v/>
      </c>
      <c r="AJ444" s="62" t="str">
        <f t="shared" si="590"/>
        <v/>
      </c>
      <c r="AK444" s="73" t="str">
        <f t="shared" si="585"/>
        <v/>
      </c>
      <c r="AL444" s="61" t="str">
        <f t="shared" si="586"/>
        <v/>
      </c>
      <c r="AM444" s="63" t="str">
        <f t="shared" si="591"/>
        <v/>
      </c>
      <c r="AN444" s="73" t="str">
        <f t="shared" si="592"/>
        <v/>
      </c>
      <c r="AO444" s="61">
        <f t="shared" si="587"/>
        <v>0</v>
      </c>
      <c r="AP444" s="62" t="str">
        <f t="shared" si="593"/>
        <v/>
      </c>
      <c r="AQ444" s="61" t="str">
        <f t="shared" si="594"/>
        <v/>
      </c>
      <c r="AR444" s="59" t="str">
        <f t="shared" si="595"/>
        <v/>
      </c>
      <c r="AS444" s="72" t="str">
        <f t="shared" si="657"/>
        <v/>
      </c>
      <c r="AT444" s="74" t="str">
        <f t="shared" si="658"/>
        <v/>
      </c>
      <c r="AU444" s="74" t="str">
        <f t="shared" si="659"/>
        <v/>
      </c>
      <c r="AV444" s="74" t="str">
        <f t="shared" si="660"/>
        <v/>
      </c>
    </row>
    <row r="445" spans="2:48" x14ac:dyDescent="0.25">
      <c r="B445" s="68">
        <f t="shared" ref="B445:D445" si="668">B444</f>
        <v>500000</v>
      </c>
      <c r="C445" s="68">
        <f t="shared" si="668"/>
        <v>40000</v>
      </c>
      <c r="D445" s="68">
        <f t="shared" si="668"/>
        <v>100000</v>
      </c>
      <c r="E445" s="68"/>
      <c r="F445" s="68">
        <f t="shared" si="640"/>
        <v>0</v>
      </c>
      <c r="G445" s="68">
        <f t="shared" si="641"/>
        <v>0</v>
      </c>
      <c r="H445" s="68" t="str">
        <f t="shared" si="642"/>
        <v/>
      </c>
      <c r="I445" s="68"/>
      <c r="J445" s="68">
        <f t="shared" si="643"/>
        <v>100000</v>
      </c>
      <c r="K445" s="69">
        <f t="shared" si="580"/>
        <v>20000</v>
      </c>
      <c r="L445" s="68">
        <f t="shared" si="644"/>
        <v>580000</v>
      </c>
      <c r="M445" s="68"/>
      <c r="N445" s="68">
        <f t="shared" si="581"/>
        <v>48000</v>
      </c>
      <c r="O445" s="68">
        <f t="shared" si="645"/>
        <v>0</v>
      </c>
      <c r="P445" s="69">
        <f t="shared" si="646"/>
        <v>0</v>
      </c>
      <c r="Q445" s="7">
        <f t="shared" si="647"/>
        <v>0</v>
      </c>
      <c r="R445" s="7">
        <f t="shared" si="582"/>
        <v>0</v>
      </c>
      <c r="S445" s="7">
        <f t="shared" si="583"/>
        <v>0.2</v>
      </c>
      <c r="T445" s="68"/>
      <c r="U445" s="68">
        <f t="shared" si="648"/>
        <v>0</v>
      </c>
      <c r="V445" s="68">
        <f t="shared" si="603"/>
        <v>0</v>
      </c>
      <c r="W445" s="68"/>
      <c r="X445" s="68">
        <f t="shared" si="649"/>
        <v>0</v>
      </c>
      <c r="Y445" s="69">
        <f t="shared" si="650"/>
        <v>0</v>
      </c>
      <c r="Z445" s="7">
        <f t="shared" si="651"/>
        <v>0</v>
      </c>
      <c r="AA445" s="7">
        <f t="shared" si="652"/>
        <v>0</v>
      </c>
      <c r="AB445" s="68"/>
      <c r="AC445" s="71" t="str">
        <f t="shared" si="653"/>
        <v/>
      </c>
      <c r="AD445" s="68" t="str">
        <f t="shared" si="654"/>
        <v/>
      </c>
      <c r="AE445" s="68"/>
      <c r="AF445" s="72" t="str">
        <f t="shared" si="655"/>
        <v/>
      </c>
      <c r="AG445" s="59" t="str">
        <f t="shared" si="656"/>
        <v/>
      </c>
      <c r="AH445" s="73" t="str">
        <f t="shared" si="589"/>
        <v/>
      </c>
      <c r="AI445" s="61" t="str">
        <f t="shared" si="584"/>
        <v/>
      </c>
      <c r="AJ445" s="62" t="str">
        <f t="shared" si="590"/>
        <v/>
      </c>
      <c r="AK445" s="73" t="str">
        <f t="shared" si="585"/>
        <v/>
      </c>
      <c r="AL445" s="61" t="str">
        <f t="shared" si="586"/>
        <v/>
      </c>
      <c r="AM445" s="63" t="str">
        <f t="shared" si="591"/>
        <v/>
      </c>
      <c r="AN445" s="73" t="str">
        <f t="shared" si="592"/>
        <v/>
      </c>
      <c r="AO445" s="61">
        <f t="shared" si="587"/>
        <v>0</v>
      </c>
      <c r="AP445" s="62" t="str">
        <f t="shared" si="593"/>
        <v/>
      </c>
      <c r="AQ445" s="61" t="str">
        <f t="shared" si="594"/>
        <v/>
      </c>
      <c r="AR445" s="59" t="str">
        <f t="shared" si="595"/>
        <v/>
      </c>
      <c r="AS445" s="72" t="str">
        <f t="shared" si="657"/>
        <v/>
      </c>
      <c r="AT445" s="74" t="str">
        <f t="shared" si="658"/>
        <v/>
      </c>
      <c r="AU445" s="74" t="str">
        <f t="shared" si="659"/>
        <v/>
      </c>
      <c r="AV445" s="74" t="str">
        <f t="shared" si="660"/>
        <v/>
      </c>
    </row>
    <row r="446" spans="2:48" x14ac:dyDescent="0.25">
      <c r="B446" s="68">
        <f t="shared" ref="B446:D446" si="669">B445</f>
        <v>500000</v>
      </c>
      <c r="C446" s="68">
        <f t="shared" si="669"/>
        <v>40000</v>
      </c>
      <c r="D446" s="68">
        <f t="shared" si="669"/>
        <v>100000</v>
      </c>
      <c r="E446" s="68"/>
      <c r="F446" s="68">
        <f t="shared" si="640"/>
        <v>0</v>
      </c>
      <c r="G446" s="68">
        <f t="shared" si="641"/>
        <v>0</v>
      </c>
      <c r="H446" s="68" t="str">
        <f t="shared" si="642"/>
        <v/>
      </c>
      <c r="I446" s="68"/>
      <c r="J446" s="68">
        <f t="shared" si="643"/>
        <v>100000</v>
      </c>
      <c r="K446" s="69">
        <f t="shared" si="580"/>
        <v>20000</v>
      </c>
      <c r="L446" s="68">
        <f t="shared" si="644"/>
        <v>580000</v>
      </c>
      <c r="M446" s="68"/>
      <c r="N446" s="68">
        <f t="shared" si="581"/>
        <v>48000</v>
      </c>
      <c r="O446" s="68">
        <f t="shared" si="645"/>
        <v>0</v>
      </c>
      <c r="P446" s="69">
        <f t="shared" si="646"/>
        <v>0</v>
      </c>
      <c r="Q446" s="7">
        <f t="shared" si="647"/>
        <v>0</v>
      </c>
      <c r="R446" s="7">
        <f t="shared" si="582"/>
        <v>0</v>
      </c>
      <c r="S446" s="7">
        <f t="shared" si="583"/>
        <v>0.2</v>
      </c>
      <c r="T446" s="68"/>
      <c r="U446" s="68">
        <f t="shared" si="648"/>
        <v>0</v>
      </c>
      <c r="V446" s="68">
        <f t="shared" si="603"/>
        <v>0</v>
      </c>
      <c r="W446" s="68"/>
      <c r="X446" s="68">
        <f t="shared" si="649"/>
        <v>0</v>
      </c>
      <c r="Y446" s="69">
        <f t="shared" si="650"/>
        <v>0</v>
      </c>
      <c r="Z446" s="7">
        <f t="shared" si="651"/>
        <v>0</v>
      </c>
      <c r="AA446" s="7">
        <f t="shared" si="652"/>
        <v>0</v>
      </c>
      <c r="AB446" s="68"/>
      <c r="AC446" s="71" t="str">
        <f t="shared" si="653"/>
        <v/>
      </c>
      <c r="AD446" s="68" t="str">
        <f t="shared" si="654"/>
        <v/>
      </c>
      <c r="AE446" s="68"/>
      <c r="AF446" s="72" t="str">
        <f t="shared" si="655"/>
        <v/>
      </c>
      <c r="AG446" s="59" t="str">
        <f t="shared" si="656"/>
        <v/>
      </c>
      <c r="AH446" s="73" t="str">
        <f t="shared" si="589"/>
        <v/>
      </c>
      <c r="AI446" s="61" t="str">
        <f t="shared" si="584"/>
        <v/>
      </c>
      <c r="AJ446" s="62" t="str">
        <f t="shared" si="590"/>
        <v/>
      </c>
      <c r="AK446" s="73" t="str">
        <f t="shared" si="585"/>
        <v/>
      </c>
      <c r="AL446" s="61" t="str">
        <f t="shared" si="586"/>
        <v/>
      </c>
      <c r="AM446" s="63" t="str">
        <f t="shared" si="591"/>
        <v/>
      </c>
      <c r="AN446" s="73" t="str">
        <f t="shared" si="592"/>
        <v/>
      </c>
      <c r="AO446" s="61">
        <f t="shared" si="587"/>
        <v>0</v>
      </c>
      <c r="AP446" s="62" t="str">
        <f t="shared" si="593"/>
        <v/>
      </c>
      <c r="AQ446" s="61" t="str">
        <f t="shared" si="594"/>
        <v/>
      </c>
      <c r="AR446" s="59" t="str">
        <f t="shared" si="595"/>
        <v/>
      </c>
      <c r="AS446" s="72" t="str">
        <f t="shared" si="657"/>
        <v/>
      </c>
      <c r="AT446" s="74" t="str">
        <f t="shared" si="658"/>
        <v/>
      </c>
      <c r="AU446" s="74" t="str">
        <f t="shared" si="659"/>
        <v/>
      </c>
      <c r="AV446" s="74" t="str">
        <f t="shared" si="660"/>
        <v/>
      </c>
    </row>
    <row r="447" spans="2:48" x14ac:dyDescent="0.25">
      <c r="B447" s="68">
        <f t="shared" ref="B447:D447" si="670">B446</f>
        <v>500000</v>
      </c>
      <c r="C447" s="68">
        <f t="shared" si="670"/>
        <v>40000</v>
      </c>
      <c r="D447" s="68">
        <f t="shared" si="670"/>
        <v>100000</v>
      </c>
      <c r="E447" s="68"/>
      <c r="F447" s="68">
        <f t="shared" si="640"/>
        <v>0</v>
      </c>
      <c r="G447" s="68">
        <f t="shared" si="641"/>
        <v>0</v>
      </c>
      <c r="H447" s="68" t="str">
        <f t="shared" si="642"/>
        <v/>
      </c>
      <c r="I447" s="68"/>
      <c r="J447" s="68">
        <f t="shared" si="643"/>
        <v>100000</v>
      </c>
      <c r="K447" s="69">
        <f t="shared" si="580"/>
        <v>20000</v>
      </c>
      <c r="L447" s="68">
        <f t="shared" si="644"/>
        <v>580000</v>
      </c>
      <c r="M447" s="68"/>
      <c r="N447" s="68">
        <f t="shared" si="581"/>
        <v>48000</v>
      </c>
      <c r="O447" s="68">
        <f t="shared" si="645"/>
        <v>0</v>
      </c>
      <c r="P447" s="69">
        <f t="shared" si="646"/>
        <v>0</v>
      </c>
      <c r="Q447" s="7">
        <f t="shared" si="647"/>
        <v>0</v>
      </c>
      <c r="R447" s="7">
        <f t="shared" si="582"/>
        <v>0</v>
      </c>
      <c r="S447" s="7">
        <f t="shared" si="583"/>
        <v>0.2</v>
      </c>
      <c r="T447" s="68"/>
      <c r="U447" s="68">
        <f t="shared" si="648"/>
        <v>0</v>
      </c>
      <c r="V447" s="68">
        <f t="shared" si="603"/>
        <v>0</v>
      </c>
      <c r="W447" s="68"/>
      <c r="X447" s="68">
        <f t="shared" si="649"/>
        <v>0</v>
      </c>
      <c r="Y447" s="69">
        <f t="shared" si="650"/>
        <v>0</v>
      </c>
      <c r="Z447" s="7">
        <f t="shared" si="651"/>
        <v>0</v>
      </c>
      <c r="AA447" s="7">
        <f t="shared" si="652"/>
        <v>0</v>
      </c>
      <c r="AB447" s="68"/>
      <c r="AC447" s="71" t="str">
        <f t="shared" si="653"/>
        <v/>
      </c>
      <c r="AD447" s="68" t="str">
        <f t="shared" si="654"/>
        <v/>
      </c>
      <c r="AE447" s="68"/>
      <c r="AF447" s="72" t="str">
        <f t="shared" si="655"/>
        <v/>
      </c>
      <c r="AG447" s="59" t="str">
        <f t="shared" si="656"/>
        <v/>
      </c>
      <c r="AH447" s="73" t="str">
        <f t="shared" si="589"/>
        <v/>
      </c>
      <c r="AI447" s="61" t="str">
        <f t="shared" si="584"/>
        <v/>
      </c>
      <c r="AJ447" s="62" t="str">
        <f t="shared" si="590"/>
        <v/>
      </c>
      <c r="AK447" s="73" t="str">
        <f t="shared" si="585"/>
        <v/>
      </c>
      <c r="AL447" s="61" t="str">
        <f t="shared" si="586"/>
        <v/>
      </c>
      <c r="AM447" s="63" t="str">
        <f t="shared" si="591"/>
        <v/>
      </c>
      <c r="AN447" s="73" t="str">
        <f t="shared" si="592"/>
        <v/>
      </c>
      <c r="AO447" s="61">
        <f t="shared" si="587"/>
        <v>0</v>
      </c>
      <c r="AP447" s="62" t="str">
        <f t="shared" si="593"/>
        <v/>
      </c>
      <c r="AQ447" s="61" t="str">
        <f t="shared" si="594"/>
        <v/>
      </c>
      <c r="AR447" s="59" t="str">
        <f t="shared" si="595"/>
        <v/>
      </c>
      <c r="AS447" s="72" t="str">
        <f t="shared" si="657"/>
        <v/>
      </c>
      <c r="AT447" s="74" t="str">
        <f t="shared" si="658"/>
        <v/>
      </c>
      <c r="AU447" s="74" t="str">
        <f t="shared" si="659"/>
        <v/>
      </c>
      <c r="AV447" s="74" t="str">
        <f t="shared" si="660"/>
        <v/>
      </c>
    </row>
    <row r="448" spans="2:48" x14ac:dyDescent="0.25">
      <c r="B448" s="68">
        <f t="shared" ref="B448:D448" si="671">B447</f>
        <v>500000</v>
      </c>
      <c r="C448" s="68">
        <f t="shared" si="671"/>
        <v>40000</v>
      </c>
      <c r="D448" s="68">
        <f t="shared" si="671"/>
        <v>100000</v>
      </c>
      <c r="E448" s="68"/>
      <c r="F448" s="68">
        <f t="shared" si="640"/>
        <v>0</v>
      </c>
      <c r="G448" s="68">
        <f t="shared" si="641"/>
        <v>0</v>
      </c>
      <c r="H448" s="68" t="str">
        <f t="shared" si="642"/>
        <v/>
      </c>
      <c r="I448" s="68"/>
      <c r="J448" s="68">
        <f t="shared" si="643"/>
        <v>100000</v>
      </c>
      <c r="K448" s="69">
        <f t="shared" si="580"/>
        <v>20000</v>
      </c>
      <c r="L448" s="68">
        <f t="shared" si="644"/>
        <v>580000</v>
      </c>
      <c r="M448" s="68"/>
      <c r="N448" s="68">
        <f t="shared" si="581"/>
        <v>48000</v>
      </c>
      <c r="O448" s="68">
        <f t="shared" si="645"/>
        <v>0</v>
      </c>
      <c r="P448" s="69">
        <f t="shared" si="646"/>
        <v>0</v>
      </c>
      <c r="Q448" s="7">
        <f t="shared" si="647"/>
        <v>0</v>
      </c>
      <c r="R448" s="7">
        <f t="shared" si="582"/>
        <v>0</v>
      </c>
      <c r="S448" s="7">
        <f t="shared" si="583"/>
        <v>0.2</v>
      </c>
      <c r="T448" s="68"/>
      <c r="U448" s="68">
        <f t="shared" si="648"/>
        <v>0</v>
      </c>
      <c r="V448" s="68">
        <f t="shared" si="603"/>
        <v>0</v>
      </c>
      <c r="W448" s="68"/>
      <c r="X448" s="68">
        <f t="shared" si="649"/>
        <v>0</v>
      </c>
      <c r="Y448" s="69">
        <f t="shared" si="650"/>
        <v>0</v>
      </c>
      <c r="Z448" s="7">
        <f t="shared" si="651"/>
        <v>0</v>
      </c>
      <c r="AA448" s="7">
        <f t="shared" si="652"/>
        <v>0</v>
      </c>
      <c r="AB448" s="68"/>
      <c r="AC448" s="71" t="str">
        <f t="shared" si="653"/>
        <v/>
      </c>
      <c r="AD448" s="68" t="str">
        <f t="shared" si="654"/>
        <v/>
      </c>
      <c r="AE448" s="68"/>
      <c r="AF448" s="72" t="str">
        <f t="shared" si="655"/>
        <v/>
      </c>
      <c r="AG448" s="59" t="str">
        <f t="shared" si="656"/>
        <v/>
      </c>
      <c r="AH448" s="73" t="str">
        <f t="shared" si="589"/>
        <v/>
      </c>
      <c r="AI448" s="61" t="str">
        <f t="shared" si="584"/>
        <v/>
      </c>
      <c r="AJ448" s="62" t="str">
        <f t="shared" si="590"/>
        <v/>
      </c>
      <c r="AK448" s="73" t="str">
        <f t="shared" si="585"/>
        <v/>
      </c>
      <c r="AL448" s="61" t="str">
        <f t="shared" si="586"/>
        <v/>
      </c>
      <c r="AM448" s="63" t="str">
        <f t="shared" si="591"/>
        <v/>
      </c>
      <c r="AN448" s="73" t="str">
        <f t="shared" si="592"/>
        <v/>
      </c>
      <c r="AO448" s="61">
        <f t="shared" si="587"/>
        <v>0</v>
      </c>
      <c r="AP448" s="62" t="str">
        <f t="shared" si="593"/>
        <v/>
      </c>
      <c r="AQ448" s="61" t="str">
        <f t="shared" si="594"/>
        <v/>
      </c>
      <c r="AR448" s="59" t="str">
        <f t="shared" si="595"/>
        <v/>
      </c>
      <c r="AS448" s="72" t="str">
        <f t="shared" si="657"/>
        <v/>
      </c>
      <c r="AT448" s="74" t="str">
        <f t="shared" si="658"/>
        <v/>
      </c>
      <c r="AU448" s="74" t="str">
        <f t="shared" si="659"/>
        <v/>
      </c>
      <c r="AV448" s="74" t="str">
        <f t="shared" si="660"/>
        <v/>
      </c>
    </row>
    <row r="449" spans="2:48" x14ac:dyDescent="0.25">
      <c r="B449" s="68">
        <f t="shared" ref="B449:D449" si="672">B448</f>
        <v>500000</v>
      </c>
      <c r="C449" s="68">
        <f t="shared" si="672"/>
        <v>40000</v>
      </c>
      <c r="D449" s="68">
        <f t="shared" si="672"/>
        <v>100000</v>
      </c>
      <c r="E449" s="68"/>
      <c r="F449" s="68">
        <f t="shared" si="640"/>
        <v>0</v>
      </c>
      <c r="G449" s="68">
        <f t="shared" si="641"/>
        <v>0</v>
      </c>
      <c r="H449" s="68" t="str">
        <f t="shared" si="642"/>
        <v/>
      </c>
      <c r="I449" s="68"/>
      <c r="J449" s="68">
        <f t="shared" si="643"/>
        <v>100000</v>
      </c>
      <c r="K449" s="69">
        <f t="shared" si="580"/>
        <v>20000</v>
      </c>
      <c r="L449" s="68">
        <f t="shared" si="644"/>
        <v>580000</v>
      </c>
      <c r="M449" s="68"/>
      <c r="N449" s="68">
        <f t="shared" si="581"/>
        <v>48000</v>
      </c>
      <c r="O449" s="68">
        <f t="shared" si="645"/>
        <v>0</v>
      </c>
      <c r="P449" s="69">
        <f t="shared" si="646"/>
        <v>0</v>
      </c>
      <c r="Q449" s="7">
        <f t="shared" si="647"/>
        <v>0</v>
      </c>
      <c r="R449" s="7">
        <f t="shared" si="582"/>
        <v>0</v>
      </c>
      <c r="S449" s="7">
        <f t="shared" si="583"/>
        <v>0.2</v>
      </c>
      <c r="T449" s="68"/>
      <c r="U449" s="68">
        <f t="shared" si="648"/>
        <v>0</v>
      </c>
      <c r="V449" s="68">
        <f t="shared" si="603"/>
        <v>0</v>
      </c>
      <c r="W449" s="68"/>
      <c r="X449" s="68">
        <f t="shared" si="649"/>
        <v>0</v>
      </c>
      <c r="Y449" s="69">
        <f t="shared" si="650"/>
        <v>0</v>
      </c>
      <c r="Z449" s="7">
        <f t="shared" si="651"/>
        <v>0</v>
      </c>
      <c r="AA449" s="7">
        <f t="shared" si="652"/>
        <v>0</v>
      </c>
      <c r="AB449" s="68"/>
      <c r="AC449" s="71" t="str">
        <f t="shared" si="653"/>
        <v/>
      </c>
      <c r="AD449" s="68" t="str">
        <f t="shared" si="654"/>
        <v/>
      </c>
      <c r="AE449" s="68"/>
      <c r="AF449" s="72" t="str">
        <f t="shared" si="655"/>
        <v/>
      </c>
      <c r="AG449" s="59" t="str">
        <f t="shared" si="656"/>
        <v/>
      </c>
      <c r="AH449" s="73" t="str">
        <f t="shared" si="589"/>
        <v/>
      </c>
      <c r="AI449" s="61" t="str">
        <f t="shared" si="584"/>
        <v/>
      </c>
      <c r="AJ449" s="62" t="str">
        <f t="shared" si="590"/>
        <v/>
      </c>
      <c r="AK449" s="73" t="str">
        <f t="shared" si="585"/>
        <v/>
      </c>
      <c r="AL449" s="61" t="str">
        <f t="shared" si="586"/>
        <v/>
      </c>
      <c r="AM449" s="63" t="str">
        <f t="shared" si="591"/>
        <v/>
      </c>
      <c r="AN449" s="73" t="str">
        <f t="shared" si="592"/>
        <v/>
      </c>
      <c r="AO449" s="61">
        <f t="shared" si="587"/>
        <v>0</v>
      </c>
      <c r="AP449" s="62" t="str">
        <f t="shared" si="593"/>
        <v/>
      </c>
      <c r="AQ449" s="61" t="str">
        <f t="shared" si="594"/>
        <v/>
      </c>
      <c r="AR449" s="59" t="str">
        <f t="shared" si="595"/>
        <v/>
      </c>
      <c r="AS449" s="72" t="str">
        <f t="shared" si="657"/>
        <v/>
      </c>
      <c r="AT449" s="74" t="str">
        <f t="shared" si="658"/>
        <v/>
      </c>
      <c r="AU449" s="74" t="str">
        <f t="shared" si="659"/>
        <v/>
      </c>
      <c r="AV449" s="74" t="str">
        <f t="shared" si="660"/>
        <v/>
      </c>
    </row>
    <row r="450" spans="2:48" x14ac:dyDescent="0.25">
      <c r="B450" s="68">
        <f t="shared" ref="B450:D450" si="673">B449</f>
        <v>500000</v>
      </c>
      <c r="C450" s="68">
        <f t="shared" si="673"/>
        <v>40000</v>
      </c>
      <c r="D450" s="68">
        <f t="shared" si="673"/>
        <v>100000</v>
      </c>
      <c r="E450" s="68"/>
      <c r="F450" s="68">
        <f t="shared" si="640"/>
        <v>0</v>
      </c>
      <c r="G450" s="68">
        <f t="shared" si="641"/>
        <v>0</v>
      </c>
      <c r="H450" s="68" t="str">
        <f t="shared" si="642"/>
        <v/>
      </c>
      <c r="I450" s="68"/>
      <c r="J450" s="68">
        <f t="shared" si="643"/>
        <v>100000</v>
      </c>
      <c r="K450" s="69">
        <f t="shared" si="580"/>
        <v>20000</v>
      </c>
      <c r="L450" s="68">
        <f t="shared" si="644"/>
        <v>580000</v>
      </c>
      <c r="M450" s="68"/>
      <c r="N450" s="68">
        <f t="shared" si="581"/>
        <v>48000</v>
      </c>
      <c r="O450" s="68">
        <f t="shared" si="645"/>
        <v>0</v>
      </c>
      <c r="P450" s="69">
        <f t="shared" si="646"/>
        <v>0</v>
      </c>
      <c r="Q450" s="7">
        <f t="shared" si="647"/>
        <v>0</v>
      </c>
      <c r="R450" s="7">
        <f t="shared" si="582"/>
        <v>0</v>
      </c>
      <c r="S450" s="7">
        <f t="shared" si="583"/>
        <v>0.2</v>
      </c>
      <c r="T450" s="68"/>
      <c r="U450" s="68">
        <f t="shared" si="648"/>
        <v>0</v>
      </c>
      <c r="V450" s="68">
        <f t="shared" si="603"/>
        <v>0</v>
      </c>
      <c r="W450" s="68"/>
      <c r="X450" s="68">
        <f t="shared" si="649"/>
        <v>0</v>
      </c>
      <c r="Y450" s="69">
        <f t="shared" si="650"/>
        <v>0</v>
      </c>
      <c r="Z450" s="7">
        <f t="shared" si="651"/>
        <v>0</v>
      </c>
      <c r="AA450" s="7">
        <f t="shared" si="652"/>
        <v>0</v>
      </c>
      <c r="AB450" s="68"/>
      <c r="AC450" s="71" t="str">
        <f t="shared" si="653"/>
        <v/>
      </c>
      <c r="AD450" s="68" t="str">
        <f t="shared" si="654"/>
        <v/>
      </c>
      <c r="AE450" s="68"/>
      <c r="AF450" s="72" t="str">
        <f t="shared" si="655"/>
        <v/>
      </c>
      <c r="AG450" s="59" t="str">
        <f t="shared" si="656"/>
        <v/>
      </c>
      <c r="AH450" s="73" t="str">
        <f t="shared" si="589"/>
        <v/>
      </c>
      <c r="AI450" s="61" t="str">
        <f t="shared" si="584"/>
        <v/>
      </c>
      <c r="AJ450" s="62" t="str">
        <f t="shared" si="590"/>
        <v/>
      </c>
      <c r="AK450" s="73" t="str">
        <f t="shared" si="585"/>
        <v/>
      </c>
      <c r="AL450" s="61" t="str">
        <f t="shared" si="586"/>
        <v/>
      </c>
      <c r="AM450" s="63" t="str">
        <f t="shared" si="591"/>
        <v/>
      </c>
      <c r="AN450" s="73" t="str">
        <f t="shared" si="592"/>
        <v/>
      </c>
      <c r="AO450" s="61">
        <f t="shared" si="587"/>
        <v>0</v>
      </c>
      <c r="AP450" s="62" t="str">
        <f t="shared" si="593"/>
        <v/>
      </c>
      <c r="AQ450" s="61" t="str">
        <f t="shared" si="594"/>
        <v/>
      </c>
      <c r="AR450" s="59" t="str">
        <f t="shared" si="595"/>
        <v/>
      </c>
      <c r="AS450" s="72" t="str">
        <f t="shared" si="657"/>
        <v/>
      </c>
      <c r="AT450" s="74" t="str">
        <f t="shared" si="658"/>
        <v/>
      </c>
      <c r="AU450" s="74" t="str">
        <f t="shared" si="659"/>
        <v/>
      </c>
      <c r="AV450" s="74" t="str">
        <f t="shared" si="660"/>
        <v/>
      </c>
    </row>
    <row r="451" spans="2:48" x14ac:dyDescent="0.25">
      <c r="B451" s="68">
        <f t="shared" ref="B451:D451" si="674">B450</f>
        <v>500000</v>
      </c>
      <c r="C451" s="68">
        <f t="shared" si="674"/>
        <v>40000</v>
      </c>
      <c r="D451" s="68">
        <f t="shared" si="674"/>
        <v>100000</v>
      </c>
      <c r="E451" s="68"/>
      <c r="F451" s="68">
        <f t="shared" si="640"/>
        <v>0</v>
      </c>
      <c r="G451" s="68">
        <f t="shared" si="641"/>
        <v>0</v>
      </c>
      <c r="H451" s="68" t="str">
        <f t="shared" si="642"/>
        <v/>
      </c>
      <c r="I451" s="68"/>
      <c r="J451" s="68">
        <f t="shared" si="643"/>
        <v>100000</v>
      </c>
      <c r="K451" s="69">
        <f t="shared" si="580"/>
        <v>20000</v>
      </c>
      <c r="L451" s="68">
        <f t="shared" si="644"/>
        <v>580000</v>
      </c>
      <c r="M451" s="68"/>
      <c r="N451" s="68">
        <f t="shared" si="581"/>
        <v>48000</v>
      </c>
      <c r="O451" s="68">
        <f t="shared" si="645"/>
        <v>0</v>
      </c>
      <c r="P451" s="69">
        <f t="shared" si="646"/>
        <v>0</v>
      </c>
      <c r="Q451" s="7">
        <f t="shared" si="647"/>
        <v>0</v>
      </c>
      <c r="R451" s="7">
        <f t="shared" si="582"/>
        <v>0</v>
      </c>
      <c r="S451" s="7">
        <f t="shared" si="583"/>
        <v>0.2</v>
      </c>
      <c r="T451" s="68"/>
      <c r="U451" s="68">
        <f t="shared" si="648"/>
        <v>0</v>
      </c>
      <c r="V451" s="68">
        <f t="shared" si="603"/>
        <v>0</v>
      </c>
      <c r="W451" s="68"/>
      <c r="X451" s="68">
        <f t="shared" si="649"/>
        <v>0</v>
      </c>
      <c r="Y451" s="69">
        <f t="shared" si="650"/>
        <v>0</v>
      </c>
      <c r="Z451" s="7">
        <f t="shared" si="651"/>
        <v>0</v>
      </c>
      <c r="AA451" s="7">
        <f t="shared" si="652"/>
        <v>0</v>
      </c>
      <c r="AB451" s="68"/>
      <c r="AC451" s="71" t="str">
        <f t="shared" si="653"/>
        <v/>
      </c>
      <c r="AD451" s="68" t="str">
        <f t="shared" si="654"/>
        <v/>
      </c>
      <c r="AE451" s="68"/>
      <c r="AF451" s="72" t="str">
        <f t="shared" si="655"/>
        <v/>
      </c>
      <c r="AG451" s="59" t="str">
        <f t="shared" si="656"/>
        <v/>
      </c>
      <c r="AH451" s="73" t="str">
        <f t="shared" si="589"/>
        <v/>
      </c>
      <c r="AI451" s="61" t="str">
        <f t="shared" si="584"/>
        <v/>
      </c>
      <c r="AJ451" s="62" t="str">
        <f t="shared" si="590"/>
        <v/>
      </c>
      <c r="AK451" s="73" t="str">
        <f t="shared" si="585"/>
        <v/>
      </c>
      <c r="AL451" s="61" t="str">
        <f t="shared" si="586"/>
        <v/>
      </c>
      <c r="AM451" s="63" t="str">
        <f t="shared" si="591"/>
        <v/>
      </c>
      <c r="AN451" s="73" t="str">
        <f t="shared" si="592"/>
        <v/>
      </c>
      <c r="AO451" s="61">
        <f t="shared" si="587"/>
        <v>0</v>
      </c>
      <c r="AP451" s="62" t="str">
        <f t="shared" si="593"/>
        <v/>
      </c>
      <c r="AQ451" s="61" t="str">
        <f t="shared" si="594"/>
        <v/>
      </c>
      <c r="AR451" s="59" t="str">
        <f t="shared" si="595"/>
        <v/>
      </c>
      <c r="AS451" s="72" t="str">
        <f t="shared" si="657"/>
        <v/>
      </c>
      <c r="AT451" s="74" t="str">
        <f t="shared" si="658"/>
        <v/>
      </c>
      <c r="AU451" s="74" t="str">
        <f t="shared" si="659"/>
        <v/>
      </c>
      <c r="AV451" s="74" t="str">
        <f t="shared" si="660"/>
        <v/>
      </c>
    </row>
    <row r="452" spans="2:48" x14ac:dyDescent="0.25">
      <c r="B452" s="68">
        <f t="shared" ref="B452:D452" si="675">B451</f>
        <v>500000</v>
      </c>
      <c r="C452" s="68">
        <f t="shared" si="675"/>
        <v>40000</v>
      </c>
      <c r="D452" s="68">
        <f t="shared" si="675"/>
        <v>100000</v>
      </c>
      <c r="E452" s="68"/>
      <c r="F452" s="68">
        <f t="shared" si="640"/>
        <v>0</v>
      </c>
      <c r="G452" s="68">
        <f t="shared" si="641"/>
        <v>0</v>
      </c>
      <c r="H452" s="68" t="str">
        <f t="shared" si="642"/>
        <v/>
      </c>
      <c r="I452" s="68"/>
      <c r="J452" s="68">
        <f t="shared" si="643"/>
        <v>100000</v>
      </c>
      <c r="K452" s="69">
        <f t="shared" si="580"/>
        <v>20000</v>
      </c>
      <c r="L452" s="68">
        <f t="shared" si="644"/>
        <v>580000</v>
      </c>
      <c r="M452" s="68"/>
      <c r="N452" s="68">
        <f t="shared" si="581"/>
        <v>48000</v>
      </c>
      <c r="O452" s="68">
        <f t="shared" si="645"/>
        <v>0</v>
      </c>
      <c r="P452" s="69">
        <f t="shared" si="646"/>
        <v>0</v>
      </c>
      <c r="Q452" s="7">
        <f t="shared" si="647"/>
        <v>0</v>
      </c>
      <c r="R452" s="7">
        <f t="shared" si="582"/>
        <v>0</v>
      </c>
      <c r="S452" s="7">
        <f t="shared" si="583"/>
        <v>0.2</v>
      </c>
      <c r="T452" s="68"/>
      <c r="U452" s="68">
        <f t="shared" si="648"/>
        <v>0</v>
      </c>
      <c r="V452" s="68">
        <f t="shared" si="603"/>
        <v>0</v>
      </c>
      <c r="W452" s="68"/>
      <c r="X452" s="68">
        <f t="shared" si="649"/>
        <v>0</v>
      </c>
      <c r="Y452" s="69">
        <f t="shared" si="650"/>
        <v>0</v>
      </c>
      <c r="Z452" s="7">
        <f t="shared" si="651"/>
        <v>0</v>
      </c>
      <c r="AA452" s="7">
        <f t="shared" si="652"/>
        <v>0</v>
      </c>
      <c r="AB452" s="68"/>
      <c r="AC452" s="71" t="str">
        <f t="shared" si="653"/>
        <v/>
      </c>
      <c r="AD452" s="68" t="str">
        <f t="shared" si="654"/>
        <v/>
      </c>
      <c r="AE452" s="68"/>
      <c r="AF452" s="72" t="str">
        <f t="shared" si="655"/>
        <v/>
      </c>
      <c r="AG452" s="59" t="str">
        <f t="shared" si="656"/>
        <v/>
      </c>
      <c r="AH452" s="73" t="str">
        <f t="shared" si="589"/>
        <v/>
      </c>
      <c r="AI452" s="61" t="str">
        <f t="shared" si="584"/>
        <v/>
      </c>
      <c r="AJ452" s="62" t="str">
        <f t="shared" si="590"/>
        <v/>
      </c>
      <c r="AK452" s="73" t="str">
        <f t="shared" si="585"/>
        <v/>
      </c>
      <c r="AL452" s="61" t="str">
        <f t="shared" si="586"/>
        <v/>
      </c>
      <c r="AM452" s="63" t="str">
        <f t="shared" si="591"/>
        <v/>
      </c>
      <c r="AN452" s="73" t="str">
        <f t="shared" si="592"/>
        <v/>
      </c>
      <c r="AO452" s="61">
        <f t="shared" si="587"/>
        <v>0</v>
      </c>
      <c r="AP452" s="62" t="str">
        <f t="shared" si="593"/>
        <v/>
      </c>
      <c r="AQ452" s="61" t="str">
        <f t="shared" si="594"/>
        <v/>
      </c>
      <c r="AR452" s="59" t="str">
        <f t="shared" si="595"/>
        <v/>
      </c>
      <c r="AS452" s="72" t="str">
        <f t="shared" si="657"/>
        <v/>
      </c>
      <c r="AT452" s="74" t="str">
        <f t="shared" si="658"/>
        <v/>
      </c>
      <c r="AU452" s="74" t="str">
        <f t="shared" si="659"/>
        <v/>
      </c>
      <c r="AV452" s="74" t="str">
        <f t="shared" si="660"/>
        <v/>
      </c>
    </row>
    <row r="453" spans="2:48" x14ac:dyDescent="0.25">
      <c r="B453" s="68">
        <f t="shared" ref="B453:D453" si="676">B452</f>
        <v>500000</v>
      </c>
      <c r="C453" s="68">
        <f t="shared" si="676"/>
        <v>40000</v>
      </c>
      <c r="D453" s="68">
        <f t="shared" si="676"/>
        <v>100000</v>
      </c>
      <c r="E453" s="68"/>
      <c r="F453" s="68">
        <f t="shared" si="640"/>
        <v>0</v>
      </c>
      <c r="G453" s="68">
        <f t="shared" si="641"/>
        <v>0</v>
      </c>
      <c r="H453" s="68" t="str">
        <f t="shared" si="642"/>
        <v/>
      </c>
      <c r="I453" s="68"/>
      <c r="J453" s="68">
        <f t="shared" si="643"/>
        <v>100000</v>
      </c>
      <c r="K453" s="69">
        <f t="shared" si="580"/>
        <v>20000</v>
      </c>
      <c r="L453" s="68">
        <f t="shared" si="644"/>
        <v>580000</v>
      </c>
      <c r="M453" s="68"/>
      <c r="N453" s="68">
        <f t="shared" si="581"/>
        <v>48000</v>
      </c>
      <c r="O453" s="68">
        <f t="shared" si="645"/>
        <v>0</v>
      </c>
      <c r="P453" s="69">
        <f t="shared" si="646"/>
        <v>0</v>
      </c>
      <c r="Q453" s="7">
        <f t="shared" si="647"/>
        <v>0</v>
      </c>
      <c r="R453" s="7">
        <f t="shared" si="582"/>
        <v>0</v>
      </c>
      <c r="S453" s="7">
        <f t="shared" si="583"/>
        <v>0.2</v>
      </c>
      <c r="T453" s="68"/>
      <c r="U453" s="68">
        <f t="shared" si="648"/>
        <v>0</v>
      </c>
      <c r="V453" s="68">
        <f t="shared" si="603"/>
        <v>0</v>
      </c>
      <c r="W453" s="68"/>
      <c r="X453" s="68">
        <f t="shared" si="649"/>
        <v>0</v>
      </c>
      <c r="Y453" s="69">
        <f t="shared" si="650"/>
        <v>0</v>
      </c>
      <c r="Z453" s="7">
        <f t="shared" si="651"/>
        <v>0</v>
      </c>
      <c r="AA453" s="7">
        <f t="shared" si="652"/>
        <v>0</v>
      </c>
      <c r="AB453" s="68"/>
      <c r="AC453" s="71" t="str">
        <f t="shared" si="653"/>
        <v/>
      </c>
      <c r="AD453" s="68" t="str">
        <f t="shared" si="654"/>
        <v/>
      </c>
      <c r="AE453" s="68"/>
      <c r="AF453" s="72" t="str">
        <f t="shared" si="655"/>
        <v/>
      </c>
      <c r="AG453" s="59" t="str">
        <f t="shared" si="656"/>
        <v/>
      </c>
      <c r="AH453" s="73" t="str">
        <f t="shared" si="589"/>
        <v/>
      </c>
      <c r="AI453" s="61" t="str">
        <f t="shared" si="584"/>
        <v/>
      </c>
      <c r="AJ453" s="62" t="str">
        <f t="shared" si="590"/>
        <v/>
      </c>
      <c r="AK453" s="73" t="str">
        <f t="shared" si="585"/>
        <v/>
      </c>
      <c r="AL453" s="61" t="str">
        <f t="shared" si="586"/>
        <v/>
      </c>
      <c r="AM453" s="63" t="str">
        <f t="shared" si="591"/>
        <v/>
      </c>
      <c r="AN453" s="73" t="str">
        <f t="shared" si="592"/>
        <v/>
      </c>
      <c r="AO453" s="61">
        <f t="shared" si="587"/>
        <v>0</v>
      </c>
      <c r="AP453" s="62" t="str">
        <f t="shared" si="593"/>
        <v/>
      </c>
      <c r="AQ453" s="61" t="str">
        <f t="shared" si="594"/>
        <v/>
      </c>
      <c r="AR453" s="59" t="str">
        <f t="shared" si="595"/>
        <v/>
      </c>
      <c r="AS453" s="72" t="str">
        <f t="shared" si="657"/>
        <v/>
      </c>
      <c r="AT453" s="74" t="str">
        <f t="shared" si="658"/>
        <v/>
      </c>
      <c r="AU453" s="74" t="str">
        <f t="shared" si="659"/>
        <v/>
      </c>
      <c r="AV453" s="74" t="str">
        <f t="shared" si="660"/>
        <v/>
      </c>
    </row>
    <row r="454" spans="2:48" x14ac:dyDescent="0.25">
      <c r="B454" s="68">
        <f t="shared" ref="B454:D454" si="677">B453</f>
        <v>500000</v>
      </c>
      <c r="C454" s="68">
        <f t="shared" si="677"/>
        <v>40000</v>
      </c>
      <c r="D454" s="68">
        <f t="shared" si="677"/>
        <v>100000</v>
      </c>
      <c r="E454" s="68"/>
      <c r="F454" s="68">
        <f t="shared" si="640"/>
        <v>0</v>
      </c>
      <c r="G454" s="68">
        <f t="shared" si="641"/>
        <v>0</v>
      </c>
      <c r="H454" s="68" t="str">
        <f t="shared" si="642"/>
        <v/>
      </c>
      <c r="I454" s="68"/>
      <c r="J454" s="68">
        <f t="shared" si="643"/>
        <v>100000</v>
      </c>
      <c r="K454" s="69">
        <f t="shared" si="580"/>
        <v>20000</v>
      </c>
      <c r="L454" s="68">
        <f t="shared" si="644"/>
        <v>580000</v>
      </c>
      <c r="M454" s="68"/>
      <c r="N454" s="68">
        <f t="shared" si="581"/>
        <v>48000</v>
      </c>
      <c r="O454" s="68">
        <f t="shared" si="645"/>
        <v>0</v>
      </c>
      <c r="P454" s="69">
        <f t="shared" si="646"/>
        <v>0</v>
      </c>
      <c r="Q454" s="7">
        <f t="shared" si="647"/>
        <v>0</v>
      </c>
      <c r="R454" s="7">
        <f t="shared" si="582"/>
        <v>0</v>
      </c>
      <c r="S454" s="7">
        <f t="shared" si="583"/>
        <v>0.2</v>
      </c>
      <c r="T454" s="68"/>
      <c r="U454" s="68">
        <f t="shared" si="648"/>
        <v>0</v>
      </c>
      <c r="V454" s="68">
        <f t="shared" si="603"/>
        <v>0</v>
      </c>
      <c r="W454" s="68"/>
      <c r="X454" s="68">
        <f t="shared" si="649"/>
        <v>0</v>
      </c>
      <c r="Y454" s="69">
        <f t="shared" si="650"/>
        <v>0</v>
      </c>
      <c r="Z454" s="7">
        <f t="shared" si="651"/>
        <v>0</v>
      </c>
      <c r="AA454" s="7">
        <f t="shared" si="652"/>
        <v>0</v>
      </c>
      <c r="AB454" s="68"/>
      <c r="AC454" s="71" t="str">
        <f t="shared" si="653"/>
        <v/>
      </c>
      <c r="AD454" s="68" t="str">
        <f t="shared" si="654"/>
        <v/>
      </c>
      <c r="AE454" s="68"/>
      <c r="AF454" s="72" t="str">
        <f t="shared" si="655"/>
        <v/>
      </c>
      <c r="AG454" s="59" t="str">
        <f t="shared" si="656"/>
        <v/>
      </c>
      <c r="AH454" s="73" t="str">
        <f t="shared" si="589"/>
        <v/>
      </c>
      <c r="AI454" s="61" t="str">
        <f t="shared" si="584"/>
        <v/>
      </c>
      <c r="AJ454" s="62" t="str">
        <f t="shared" si="590"/>
        <v/>
      </c>
      <c r="AK454" s="73" t="str">
        <f t="shared" si="585"/>
        <v/>
      </c>
      <c r="AL454" s="61" t="str">
        <f t="shared" si="586"/>
        <v/>
      </c>
      <c r="AM454" s="63" t="str">
        <f t="shared" si="591"/>
        <v/>
      </c>
      <c r="AN454" s="73" t="str">
        <f t="shared" si="592"/>
        <v/>
      </c>
      <c r="AO454" s="61">
        <f t="shared" si="587"/>
        <v>0</v>
      </c>
      <c r="AP454" s="62" t="str">
        <f t="shared" si="593"/>
        <v/>
      </c>
      <c r="AQ454" s="61" t="str">
        <f t="shared" si="594"/>
        <v/>
      </c>
      <c r="AR454" s="59" t="str">
        <f t="shared" si="595"/>
        <v/>
      </c>
      <c r="AS454" s="72" t="str">
        <f t="shared" si="657"/>
        <v/>
      </c>
      <c r="AT454" s="74" t="str">
        <f t="shared" si="658"/>
        <v/>
      </c>
      <c r="AU454" s="74" t="str">
        <f t="shared" si="659"/>
        <v/>
      </c>
      <c r="AV454" s="74" t="str">
        <f t="shared" si="660"/>
        <v/>
      </c>
    </row>
    <row r="455" spans="2:48" x14ac:dyDescent="0.25">
      <c r="B455" s="68">
        <f t="shared" ref="B455:D455" si="678">B454</f>
        <v>500000</v>
      </c>
      <c r="C455" s="68">
        <f t="shared" si="678"/>
        <v>40000</v>
      </c>
      <c r="D455" s="68">
        <f t="shared" si="678"/>
        <v>100000</v>
      </c>
      <c r="E455" s="68"/>
      <c r="F455" s="68">
        <f t="shared" si="640"/>
        <v>0</v>
      </c>
      <c r="G455" s="68">
        <f t="shared" si="641"/>
        <v>0</v>
      </c>
      <c r="H455" s="68" t="str">
        <f t="shared" si="642"/>
        <v/>
      </c>
      <c r="I455" s="68"/>
      <c r="J455" s="68">
        <f t="shared" si="643"/>
        <v>100000</v>
      </c>
      <c r="K455" s="69">
        <f t="shared" si="580"/>
        <v>20000</v>
      </c>
      <c r="L455" s="68">
        <f t="shared" si="644"/>
        <v>580000</v>
      </c>
      <c r="M455" s="68"/>
      <c r="N455" s="68">
        <f t="shared" si="581"/>
        <v>48000</v>
      </c>
      <c r="O455" s="68">
        <f t="shared" si="645"/>
        <v>0</v>
      </c>
      <c r="P455" s="69">
        <f t="shared" si="646"/>
        <v>0</v>
      </c>
      <c r="Q455" s="7">
        <f t="shared" si="647"/>
        <v>0</v>
      </c>
      <c r="R455" s="7">
        <f t="shared" si="582"/>
        <v>0</v>
      </c>
      <c r="S455" s="7">
        <f t="shared" si="583"/>
        <v>0.2</v>
      </c>
      <c r="T455" s="68"/>
      <c r="U455" s="68">
        <f t="shared" si="648"/>
        <v>0</v>
      </c>
      <c r="V455" s="68">
        <f t="shared" si="603"/>
        <v>0</v>
      </c>
      <c r="W455" s="68"/>
      <c r="X455" s="68">
        <f t="shared" si="649"/>
        <v>0</v>
      </c>
      <c r="Y455" s="69">
        <f t="shared" si="650"/>
        <v>0</v>
      </c>
      <c r="Z455" s="7">
        <f t="shared" si="651"/>
        <v>0</v>
      </c>
      <c r="AA455" s="7">
        <f t="shared" si="652"/>
        <v>0</v>
      </c>
      <c r="AB455" s="68"/>
      <c r="AC455" s="71" t="str">
        <f t="shared" si="653"/>
        <v/>
      </c>
      <c r="AD455" s="68" t="str">
        <f t="shared" si="654"/>
        <v/>
      </c>
      <c r="AE455" s="68"/>
      <c r="AF455" s="72" t="str">
        <f t="shared" si="655"/>
        <v/>
      </c>
      <c r="AG455" s="59" t="str">
        <f t="shared" si="656"/>
        <v/>
      </c>
      <c r="AH455" s="73" t="str">
        <f t="shared" si="589"/>
        <v/>
      </c>
      <c r="AI455" s="61" t="str">
        <f t="shared" si="584"/>
        <v/>
      </c>
      <c r="AJ455" s="62" t="str">
        <f t="shared" si="590"/>
        <v/>
      </c>
      <c r="AK455" s="73" t="str">
        <f t="shared" si="585"/>
        <v/>
      </c>
      <c r="AL455" s="61" t="str">
        <f t="shared" si="586"/>
        <v/>
      </c>
      <c r="AM455" s="63" t="str">
        <f t="shared" si="591"/>
        <v/>
      </c>
      <c r="AN455" s="73" t="str">
        <f t="shared" si="592"/>
        <v/>
      </c>
      <c r="AO455" s="61">
        <f t="shared" si="587"/>
        <v>0</v>
      </c>
      <c r="AP455" s="62" t="str">
        <f t="shared" si="593"/>
        <v/>
      </c>
      <c r="AQ455" s="61" t="str">
        <f t="shared" si="594"/>
        <v/>
      </c>
      <c r="AR455" s="59" t="str">
        <f t="shared" si="595"/>
        <v/>
      </c>
      <c r="AS455" s="72" t="str">
        <f t="shared" si="657"/>
        <v/>
      </c>
      <c r="AT455" s="74" t="str">
        <f t="shared" si="658"/>
        <v/>
      </c>
      <c r="AU455" s="74" t="str">
        <f t="shared" si="659"/>
        <v/>
      </c>
      <c r="AV455" s="74" t="str">
        <f t="shared" si="660"/>
        <v/>
      </c>
    </row>
    <row r="456" spans="2:48" x14ac:dyDescent="0.25">
      <c r="B456" s="68">
        <f t="shared" ref="B456:D456" si="679">B455</f>
        <v>500000</v>
      </c>
      <c r="C456" s="68">
        <f t="shared" si="679"/>
        <v>40000</v>
      </c>
      <c r="D456" s="68">
        <f t="shared" si="679"/>
        <v>100000</v>
      </c>
      <c r="E456" s="68"/>
      <c r="F456" s="68">
        <f t="shared" si="640"/>
        <v>0</v>
      </c>
      <c r="G456" s="68">
        <f t="shared" si="641"/>
        <v>0</v>
      </c>
      <c r="H456" s="68" t="str">
        <f t="shared" si="642"/>
        <v/>
      </c>
      <c r="I456" s="68"/>
      <c r="J456" s="68">
        <f t="shared" si="643"/>
        <v>100000</v>
      </c>
      <c r="K456" s="69">
        <f t="shared" si="580"/>
        <v>20000</v>
      </c>
      <c r="L456" s="68">
        <f t="shared" si="644"/>
        <v>580000</v>
      </c>
      <c r="M456" s="68"/>
      <c r="N456" s="68">
        <f t="shared" si="581"/>
        <v>48000</v>
      </c>
      <c r="O456" s="68">
        <f t="shared" si="645"/>
        <v>0</v>
      </c>
      <c r="P456" s="69">
        <f t="shared" si="646"/>
        <v>0</v>
      </c>
      <c r="Q456" s="7">
        <f t="shared" si="647"/>
        <v>0</v>
      </c>
      <c r="R456" s="7">
        <f t="shared" si="582"/>
        <v>0</v>
      </c>
      <c r="S456" s="7">
        <f t="shared" si="583"/>
        <v>0.2</v>
      </c>
      <c r="T456" s="68"/>
      <c r="U456" s="68">
        <f t="shared" si="648"/>
        <v>0</v>
      </c>
      <c r="V456" s="68">
        <f t="shared" si="603"/>
        <v>0</v>
      </c>
      <c r="W456" s="68"/>
      <c r="X456" s="68">
        <f t="shared" si="649"/>
        <v>0</v>
      </c>
      <c r="Y456" s="69">
        <f t="shared" si="650"/>
        <v>0</v>
      </c>
      <c r="Z456" s="7">
        <f t="shared" si="651"/>
        <v>0</v>
      </c>
      <c r="AA456" s="7">
        <f t="shared" si="652"/>
        <v>0</v>
      </c>
      <c r="AB456" s="68"/>
      <c r="AC456" s="71" t="str">
        <f t="shared" si="653"/>
        <v/>
      </c>
      <c r="AD456" s="68" t="str">
        <f t="shared" si="654"/>
        <v/>
      </c>
      <c r="AE456" s="68"/>
      <c r="AF456" s="72" t="str">
        <f t="shared" si="655"/>
        <v/>
      </c>
      <c r="AG456" s="59" t="str">
        <f t="shared" si="656"/>
        <v/>
      </c>
      <c r="AH456" s="73" t="str">
        <f t="shared" si="589"/>
        <v/>
      </c>
      <c r="AI456" s="61" t="str">
        <f t="shared" si="584"/>
        <v/>
      </c>
      <c r="AJ456" s="62" t="str">
        <f t="shared" si="590"/>
        <v/>
      </c>
      <c r="AK456" s="73" t="str">
        <f t="shared" si="585"/>
        <v/>
      </c>
      <c r="AL456" s="61" t="str">
        <f t="shared" si="586"/>
        <v/>
      </c>
      <c r="AM456" s="63" t="str">
        <f t="shared" si="591"/>
        <v/>
      </c>
      <c r="AN456" s="73" t="str">
        <f t="shared" si="592"/>
        <v/>
      </c>
      <c r="AO456" s="61">
        <f t="shared" si="587"/>
        <v>0</v>
      </c>
      <c r="AP456" s="62" t="str">
        <f t="shared" si="593"/>
        <v/>
      </c>
      <c r="AQ456" s="61" t="str">
        <f t="shared" si="594"/>
        <v/>
      </c>
      <c r="AR456" s="59" t="str">
        <f t="shared" si="595"/>
        <v/>
      </c>
      <c r="AS456" s="72" t="str">
        <f t="shared" si="657"/>
        <v/>
      </c>
      <c r="AT456" s="74" t="str">
        <f t="shared" si="658"/>
        <v/>
      </c>
      <c r="AU456" s="74" t="str">
        <f t="shared" si="659"/>
        <v/>
      </c>
      <c r="AV456" s="74" t="str">
        <f t="shared" si="660"/>
        <v/>
      </c>
    </row>
    <row r="457" spans="2:48" x14ac:dyDescent="0.25">
      <c r="B457" s="68">
        <f t="shared" ref="B457:D457" si="680">B456</f>
        <v>500000</v>
      </c>
      <c r="C457" s="68">
        <f t="shared" si="680"/>
        <v>40000</v>
      </c>
      <c r="D457" s="68">
        <f t="shared" si="680"/>
        <v>100000</v>
      </c>
      <c r="E457" s="68"/>
      <c r="F457" s="68">
        <f t="shared" si="640"/>
        <v>0</v>
      </c>
      <c r="G457" s="68">
        <f t="shared" si="641"/>
        <v>0</v>
      </c>
      <c r="H457" s="68" t="str">
        <f t="shared" si="642"/>
        <v/>
      </c>
      <c r="I457" s="68"/>
      <c r="J457" s="68">
        <f t="shared" si="643"/>
        <v>100000</v>
      </c>
      <c r="K457" s="69">
        <f t="shared" ref="K457:K494" si="681">IF(ISBLANK($L$4),IF(J457&gt;0,J457*yhteisövero_pros,0),J457*yhteisövero_pros)</f>
        <v>20000</v>
      </c>
      <c r="L457" s="68">
        <f t="shared" si="644"/>
        <v>580000</v>
      </c>
      <c r="M457" s="68"/>
      <c r="N457" s="68">
        <f t="shared" ref="N457:N494" si="682">IF(B457+J457 &gt; 0,(B457+J457)*Pääomatulo_osinko_max,0)</f>
        <v>48000</v>
      </c>
      <c r="O457" s="68">
        <f t="shared" si="645"/>
        <v>0</v>
      </c>
      <c r="P457" s="69">
        <f t="shared" si="646"/>
        <v>0</v>
      </c>
      <c r="Q457" s="7">
        <f t="shared" si="647"/>
        <v>0</v>
      </c>
      <c r="R457" s="7">
        <f t="shared" ref="R457:R494" si="683">VLOOKUP(O457,tulos_pot_osinko,16)</f>
        <v>0</v>
      </c>
      <c r="S457" s="7">
        <f t="shared" ref="S457:S494" si="684">VLOOKUP(O457,tulos_pot_osinko,18)</f>
        <v>0.2</v>
      </c>
      <c r="T457" s="68"/>
      <c r="U457" s="68">
        <f t="shared" si="648"/>
        <v>0</v>
      </c>
      <c r="V457" s="68">
        <f t="shared" si="603"/>
        <v>0</v>
      </c>
      <c r="W457" s="68"/>
      <c r="X457" s="68">
        <f t="shared" si="649"/>
        <v>0</v>
      </c>
      <c r="Y457" s="69">
        <f t="shared" si="650"/>
        <v>0</v>
      </c>
      <c r="Z457" s="7">
        <f t="shared" si="651"/>
        <v>0</v>
      </c>
      <c r="AA457" s="7">
        <f t="shared" si="652"/>
        <v>0</v>
      </c>
      <c r="AB457" s="68"/>
      <c r="AC457" s="71" t="str">
        <f t="shared" si="653"/>
        <v/>
      </c>
      <c r="AD457" s="68" t="str">
        <f t="shared" si="654"/>
        <v/>
      </c>
      <c r="AE457" s="68"/>
      <c r="AF457" s="72" t="str">
        <f t="shared" si="655"/>
        <v/>
      </c>
      <c r="AG457" s="59" t="str">
        <f t="shared" si="656"/>
        <v/>
      </c>
      <c r="AH457" s="73" t="str">
        <f t="shared" si="589"/>
        <v/>
      </c>
      <c r="AI457" s="61" t="str">
        <f t="shared" ref="AI457:AI494" si="685">IF(H457="laske",((1-yhteisövero_pros)*Q457+yhteisövero_pros),"")</f>
        <v/>
      </c>
      <c r="AJ457" s="62" t="str">
        <f t="shared" si="590"/>
        <v/>
      </c>
      <c r="AK457" s="73" t="str">
        <f t="shared" ref="AK457:AK494" si="686">IF(H457="laske",VLOOKUP(F457,tulos_ansiotulovero,3,1),"")</f>
        <v/>
      </c>
      <c r="AL457" s="61" t="str">
        <f t="shared" ref="AL457:AL494" si="687">IF(H457="laske",VLOOKUP(F457,tulos_ansiotulovero,7,1),"")</f>
        <v/>
      </c>
      <c r="AM457" s="63" t="str">
        <f t="shared" si="591"/>
        <v/>
      </c>
      <c r="AN457" s="73" t="str">
        <f t="shared" si="592"/>
        <v/>
      </c>
      <c r="AO457" s="61">
        <f t="shared" ref="AO457:AO494" si="688">IF(U457&gt;0,IF(H457="laske",((1-yhteisövero_pros)*AN457/U457+yhteisövero_pros),""),0)</f>
        <v>0</v>
      </c>
      <c r="AP457" s="62" t="str">
        <f t="shared" si="593"/>
        <v/>
      </c>
      <c r="AQ457" s="61" t="str">
        <f t="shared" si="594"/>
        <v/>
      </c>
      <c r="AR457" s="59" t="str">
        <f t="shared" si="595"/>
        <v/>
      </c>
      <c r="AS457" s="72" t="str">
        <f t="shared" si="657"/>
        <v/>
      </c>
      <c r="AT457" s="74" t="str">
        <f t="shared" si="658"/>
        <v/>
      </c>
      <c r="AU457" s="74" t="str">
        <f t="shared" si="659"/>
        <v/>
      </c>
      <c r="AV457" s="74" t="str">
        <f t="shared" si="660"/>
        <v/>
      </c>
    </row>
    <row r="458" spans="2:48" x14ac:dyDescent="0.25">
      <c r="B458" s="68">
        <f t="shared" ref="B458:D458" si="689">B457</f>
        <v>500000</v>
      </c>
      <c r="C458" s="68">
        <f t="shared" si="689"/>
        <v>40000</v>
      </c>
      <c r="D458" s="68">
        <f t="shared" si="689"/>
        <v>100000</v>
      </c>
      <c r="E458" s="68"/>
      <c r="F458" s="68">
        <f t="shared" si="640"/>
        <v>0</v>
      </c>
      <c r="G458" s="68">
        <f t="shared" si="641"/>
        <v>0</v>
      </c>
      <c r="H458" s="68" t="str">
        <f t="shared" si="642"/>
        <v/>
      </c>
      <c r="I458" s="68"/>
      <c r="J458" s="68">
        <f t="shared" si="643"/>
        <v>100000</v>
      </c>
      <c r="K458" s="69">
        <f t="shared" si="681"/>
        <v>20000</v>
      </c>
      <c r="L458" s="68">
        <f t="shared" si="644"/>
        <v>580000</v>
      </c>
      <c r="M458" s="68"/>
      <c r="N458" s="68">
        <f t="shared" si="682"/>
        <v>48000</v>
      </c>
      <c r="O458" s="68">
        <f t="shared" si="645"/>
        <v>0</v>
      </c>
      <c r="P458" s="69">
        <f t="shared" si="646"/>
        <v>0</v>
      </c>
      <c r="Q458" s="7">
        <f t="shared" si="647"/>
        <v>0</v>
      </c>
      <c r="R458" s="7">
        <f t="shared" si="683"/>
        <v>0</v>
      </c>
      <c r="S458" s="7">
        <f t="shared" si="684"/>
        <v>0.2</v>
      </c>
      <c r="T458" s="68"/>
      <c r="U458" s="68">
        <f t="shared" si="648"/>
        <v>0</v>
      </c>
      <c r="V458" s="68">
        <f t="shared" si="603"/>
        <v>0</v>
      </c>
      <c r="W458" s="68"/>
      <c r="X458" s="68">
        <f t="shared" si="649"/>
        <v>0</v>
      </c>
      <c r="Y458" s="69">
        <f t="shared" si="650"/>
        <v>0</v>
      </c>
      <c r="Z458" s="7">
        <f t="shared" si="651"/>
        <v>0</v>
      </c>
      <c r="AA458" s="7">
        <f t="shared" si="652"/>
        <v>0</v>
      </c>
      <c r="AB458" s="68"/>
      <c r="AC458" s="71" t="str">
        <f t="shared" si="653"/>
        <v/>
      </c>
      <c r="AD458" s="68" t="str">
        <f t="shared" si="654"/>
        <v/>
      </c>
      <c r="AE458" s="68"/>
      <c r="AF458" s="72" t="str">
        <f t="shared" si="655"/>
        <v/>
      </c>
      <c r="AG458" s="59" t="str">
        <f t="shared" si="656"/>
        <v/>
      </c>
      <c r="AH458" s="73" t="str">
        <f t="shared" ref="AH458:AH494" si="690">IF(H458="laske",P458,"")</f>
        <v/>
      </c>
      <c r="AI458" s="61" t="str">
        <f t="shared" si="685"/>
        <v/>
      </c>
      <c r="AJ458" s="62" t="str">
        <f t="shared" ref="AJ458:AJ494" si="691">IF(H458="laske",O458/(F458+G458),"")</f>
        <v/>
      </c>
      <c r="AK458" s="73" t="str">
        <f t="shared" si="686"/>
        <v/>
      </c>
      <c r="AL458" s="61" t="str">
        <f t="shared" si="687"/>
        <v/>
      </c>
      <c r="AM458" s="63" t="str">
        <f t="shared" ref="AM458:AM494" si="692">IF(H458="laske",F458/(F458+G458),"")</f>
        <v/>
      </c>
      <c r="AN458" s="73" t="str">
        <f t="shared" ref="AN458:AN494" si="693">IF(H458="laske",Y458-AK458,"")</f>
        <v/>
      </c>
      <c r="AO458" s="61">
        <f t="shared" si="688"/>
        <v>0</v>
      </c>
      <c r="AP458" s="62" t="str">
        <f t="shared" ref="AP458:AP494" si="694">IF(H458="laske",U458/(F458+G458),"")</f>
        <v/>
      </c>
      <c r="AQ458" s="61" t="str">
        <f t="shared" ref="AQ458:AQ494" si="695">IF(H458="laske",+AJ458+AM458+AP458,"")</f>
        <v/>
      </c>
      <c r="AR458" s="59" t="str">
        <f t="shared" ref="AR458:AR494" si="696">IF(H458="laske",AI458*AJ458+AL458*AM458+AO458*AP458,"")</f>
        <v/>
      </c>
      <c r="AS458" s="72" t="str">
        <f t="shared" si="657"/>
        <v/>
      </c>
      <c r="AT458" s="74" t="str">
        <f t="shared" si="658"/>
        <v/>
      </c>
      <c r="AU458" s="74" t="str">
        <f t="shared" si="659"/>
        <v/>
      </c>
      <c r="AV458" s="74" t="str">
        <f t="shared" si="660"/>
        <v/>
      </c>
    </row>
    <row r="459" spans="2:48" x14ac:dyDescent="0.25">
      <c r="B459" s="68">
        <f t="shared" ref="B459:D459" si="697">B458</f>
        <v>500000</v>
      </c>
      <c r="C459" s="68">
        <f t="shared" si="697"/>
        <v>40000</v>
      </c>
      <c r="D459" s="68">
        <f t="shared" si="697"/>
        <v>100000</v>
      </c>
      <c r="E459" s="68"/>
      <c r="F459" s="68">
        <f t="shared" si="640"/>
        <v>0</v>
      </c>
      <c r="G459" s="68">
        <f t="shared" si="641"/>
        <v>0</v>
      </c>
      <c r="H459" s="68" t="str">
        <f t="shared" si="642"/>
        <v/>
      </c>
      <c r="I459" s="68"/>
      <c r="J459" s="68">
        <f t="shared" si="643"/>
        <v>100000</v>
      </c>
      <c r="K459" s="69">
        <f t="shared" si="681"/>
        <v>20000</v>
      </c>
      <c r="L459" s="68">
        <f t="shared" si="644"/>
        <v>580000</v>
      </c>
      <c r="M459" s="68"/>
      <c r="N459" s="68">
        <f t="shared" si="682"/>
        <v>48000</v>
      </c>
      <c r="O459" s="68">
        <f t="shared" si="645"/>
        <v>0</v>
      </c>
      <c r="P459" s="69">
        <f t="shared" si="646"/>
        <v>0</v>
      </c>
      <c r="Q459" s="7">
        <f t="shared" si="647"/>
        <v>0</v>
      </c>
      <c r="R459" s="7">
        <f t="shared" si="683"/>
        <v>0</v>
      </c>
      <c r="S459" s="7">
        <f t="shared" si="684"/>
        <v>0.2</v>
      </c>
      <c r="T459" s="68"/>
      <c r="U459" s="68">
        <f t="shared" si="648"/>
        <v>0</v>
      </c>
      <c r="V459" s="68">
        <f t="shared" si="603"/>
        <v>0</v>
      </c>
      <c r="W459" s="68"/>
      <c r="X459" s="68">
        <f t="shared" si="649"/>
        <v>0</v>
      </c>
      <c r="Y459" s="69">
        <f t="shared" si="650"/>
        <v>0</v>
      </c>
      <c r="Z459" s="7">
        <f t="shared" si="651"/>
        <v>0</v>
      </c>
      <c r="AA459" s="7">
        <f t="shared" si="652"/>
        <v>0</v>
      </c>
      <c r="AB459" s="68"/>
      <c r="AC459" s="71" t="str">
        <f t="shared" si="653"/>
        <v/>
      </c>
      <c r="AD459" s="68" t="str">
        <f t="shared" si="654"/>
        <v/>
      </c>
      <c r="AE459" s="68"/>
      <c r="AF459" s="72" t="str">
        <f t="shared" si="655"/>
        <v/>
      </c>
      <c r="AG459" s="59" t="str">
        <f t="shared" si="656"/>
        <v/>
      </c>
      <c r="AH459" s="73" t="str">
        <f t="shared" si="690"/>
        <v/>
      </c>
      <c r="AI459" s="61" t="str">
        <f t="shared" si="685"/>
        <v/>
      </c>
      <c r="AJ459" s="62" t="str">
        <f t="shared" si="691"/>
        <v/>
      </c>
      <c r="AK459" s="73" t="str">
        <f t="shared" si="686"/>
        <v/>
      </c>
      <c r="AL459" s="61" t="str">
        <f t="shared" si="687"/>
        <v/>
      </c>
      <c r="AM459" s="63" t="str">
        <f t="shared" si="692"/>
        <v/>
      </c>
      <c r="AN459" s="73" t="str">
        <f t="shared" si="693"/>
        <v/>
      </c>
      <c r="AO459" s="61">
        <f t="shared" si="688"/>
        <v>0</v>
      </c>
      <c r="AP459" s="62" t="str">
        <f t="shared" si="694"/>
        <v/>
      </c>
      <c r="AQ459" s="61" t="str">
        <f t="shared" si="695"/>
        <v/>
      </c>
      <c r="AR459" s="59" t="str">
        <f t="shared" si="696"/>
        <v/>
      </c>
      <c r="AS459" s="72" t="str">
        <f t="shared" si="657"/>
        <v/>
      </c>
      <c r="AT459" s="74" t="str">
        <f t="shared" si="658"/>
        <v/>
      </c>
      <c r="AU459" s="74" t="str">
        <f t="shared" si="659"/>
        <v/>
      </c>
      <c r="AV459" s="74" t="str">
        <f t="shared" si="660"/>
        <v/>
      </c>
    </row>
    <row r="460" spans="2:48" x14ac:dyDescent="0.25">
      <c r="B460" s="68">
        <f t="shared" ref="B460:D460" si="698">B459</f>
        <v>500000</v>
      </c>
      <c r="C460" s="68">
        <f t="shared" si="698"/>
        <v>40000</v>
      </c>
      <c r="D460" s="68">
        <f t="shared" si="698"/>
        <v>100000</v>
      </c>
      <c r="E460" s="68"/>
      <c r="F460" s="68">
        <f t="shared" si="640"/>
        <v>0</v>
      </c>
      <c r="G460" s="68">
        <f t="shared" si="641"/>
        <v>0</v>
      </c>
      <c r="H460" s="68" t="str">
        <f t="shared" si="642"/>
        <v/>
      </c>
      <c r="I460" s="68"/>
      <c r="J460" s="68">
        <f t="shared" si="643"/>
        <v>100000</v>
      </c>
      <c r="K460" s="69">
        <f t="shared" si="681"/>
        <v>20000</v>
      </c>
      <c r="L460" s="68">
        <f t="shared" si="644"/>
        <v>580000</v>
      </c>
      <c r="M460" s="68"/>
      <c r="N460" s="68">
        <f t="shared" si="682"/>
        <v>48000</v>
      </c>
      <c r="O460" s="68">
        <f t="shared" si="645"/>
        <v>0</v>
      </c>
      <c r="P460" s="69">
        <f t="shared" si="646"/>
        <v>0</v>
      </c>
      <c r="Q460" s="7">
        <f t="shared" si="647"/>
        <v>0</v>
      </c>
      <c r="R460" s="7">
        <f t="shared" si="683"/>
        <v>0</v>
      </c>
      <c r="S460" s="7">
        <f t="shared" si="684"/>
        <v>0.2</v>
      </c>
      <c r="T460" s="68"/>
      <c r="U460" s="68">
        <f t="shared" si="648"/>
        <v>0</v>
      </c>
      <c r="V460" s="68">
        <f t="shared" si="603"/>
        <v>0</v>
      </c>
      <c r="W460" s="68"/>
      <c r="X460" s="68">
        <f t="shared" si="649"/>
        <v>0</v>
      </c>
      <c r="Y460" s="69">
        <f t="shared" si="650"/>
        <v>0</v>
      </c>
      <c r="Z460" s="7">
        <f t="shared" si="651"/>
        <v>0</v>
      </c>
      <c r="AA460" s="7">
        <f t="shared" si="652"/>
        <v>0</v>
      </c>
      <c r="AB460" s="68"/>
      <c r="AC460" s="71" t="str">
        <f t="shared" si="653"/>
        <v/>
      </c>
      <c r="AD460" s="68" t="str">
        <f t="shared" si="654"/>
        <v/>
      </c>
      <c r="AE460" s="68"/>
      <c r="AF460" s="72" t="str">
        <f t="shared" si="655"/>
        <v/>
      </c>
      <c r="AG460" s="59" t="str">
        <f t="shared" si="656"/>
        <v/>
      </c>
      <c r="AH460" s="73" t="str">
        <f t="shared" si="690"/>
        <v/>
      </c>
      <c r="AI460" s="61" t="str">
        <f t="shared" si="685"/>
        <v/>
      </c>
      <c r="AJ460" s="62" t="str">
        <f t="shared" si="691"/>
        <v/>
      </c>
      <c r="AK460" s="73" t="str">
        <f t="shared" si="686"/>
        <v/>
      </c>
      <c r="AL460" s="61" t="str">
        <f t="shared" si="687"/>
        <v/>
      </c>
      <c r="AM460" s="63" t="str">
        <f t="shared" si="692"/>
        <v/>
      </c>
      <c r="AN460" s="73" t="str">
        <f t="shared" si="693"/>
        <v/>
      </c>
      <c r="AO460" s="61">
        <f t="shared" si="688"/>
        <v>0</v>
      </c>
      <c r="AP460" s="62" t="str">
        <f t="shared" si="694"/>
        <v/>
      </c>
      <c r="AQ460" s="61" t="str">
        <f t="shared" si="695"/>
        <v/>
      </c>
      <c r="AR460" s="59" t="str">
        <f t="shared" si="696"/>
        <v/>
      </c>
      <c r="AS460" s="72" t="str">
        <f t="shared" si="657"/>
        <v/>
      </c>
      <c r="AT460" s="74" t="str">
        <f t="shared" si="658"/>
        <v/>
      </c>
      <c r="AU460" s="74" t="str">
        <f t="shared" si="659"/>
        <v/>
      </c>
      <c r="AV460" s="74" t="str">
        <f t="shared" si="660"/>
        <v/>
      </c>
    </row>
    <row r="461" spans="2:48" x14ac:dyDescent="0.25">
      <c r="B461" s="68">
        <f t="shared" ref="B461:D461" si="699">B460</f>
        <v>500000</v>
      </c>
      <c r="C461" s="68">
        <f t="shared" si="699"/>
        <v>40000</v>
      </c>
      <c r="D461" s="68">
        <f t="shared" si="699"/>
        <v>100000</v>
      </c>
      <c r="E461" s="68"/>
      <c r="F461" s="68">
        <f t="shared" si="640"/>
        <v>0</v>
      </c>
      <c r="G461" s="68">
        <f t="shared" si="641"/>
        <v>0</v>
      </c>
      <c r="H461" s="68" t="str">
        <f t="shared" si="642"/>
        <v/>
      </c>
      <c r="I461" s="68"/>
      <c r="J461" s="68">
        <f t="shared" si="643"/>
        <v>100000</v>
      </c>
      <c r="K461" s="69">
        <f t="shared" si="681"/>
        <v>20000</v>
      </c>
      <c r="L461" s="68">
        <f t="shared" si="644"/>
        <v>580000</v>
      </c>
      <c r="M461" s="68"/>
      <c r="N461" s="68">
        <f t="shared" si="682"/>
        <v>48000</v>
      </c>
      <c r="O461" s="68">
        <f t="shared" si="645"/>
        <v>0</v>
      </c>
      <c r="P461" s="69">
        <f t="shared" si="646"/>
        <v>0</v>
      </c>
      <c r="Q461" s="7">
        <f t="shared" si="647"/>
        <v>0</v>
      </c>
      <c r="R461" s="7">
        <f t="shared" si="683"/>
        <v>0</v>
      </c>
      <c r="S461" s="7">
        <f t="shared" si="684"/>
        <v>0.2</v>
      </c>
      <c r="T461" s="68"/>
      <c r="U461" s="68">
        <f t="shared" si="648"/>
        <v>0</v>
      </c>
      <c r="V461" s="68">
        <f t="shared" si="603"/>
        <v>0</v>
      </c>
      <c r="W461" s="68"/>
      <c r="X461" s="68">
        <f t="shared" si="649"/>
        <v>0</v>
      </c>
      <c r="Y461" s="69">
        <f t="shared" si="650"/>
        <v>0</v>
      </c>
      <c r="Z461" s="7">
        <f t="shared" si="651"/>
        <v>0</v>
      </c>
      <c r="AA461" s="7">
        <f t="shared" si="652"/>
        <v>0</v>
      </c>
      <c r="AB461" s="68"/>
      <c r="AC461" s="71" t="str">
        <f t="shared" si="653"/>
        <v/>
      </c>
      <c r="AD461" s="68" t="str">
        <f t="shared" si="654"/>
        <v/>
      </c>
      <c r="AE461" s="68"/>
      <c r="AF461" s="72" t="str">
        <f t="shared" si="655"/>
        <v/>
      </c>
      <c r="AG461" s="59" t="str">
        <f t="shared" si="656"/>
        <v/>
      </c>
      <c r="AH461" s="73" t="str">
        <f t="shared" si="690"/>
        <v/>
      </c>
      <c r="AI461" s="61" t="str">
        <f t="shared" si="685"/>
        <v/>
      </c>
      <c r="AJ461" s="62" t="str">
        <f t="shared" si="691"/>
        <v/>
      </c>
      <c r="AK461" s="73" t="str">
        <f t="shared" si="686"/>
        <v/>
      </c>
      <c r="AL461" s="61" t="str">
        <f t="shared" si="687"/>
        <v/>
      </c>
      <c r="AM461" s="63" t="str">
        <f t="shared" si="692"/>
        <v/>
      </c>
      <c r="AN461" s="73" t="str">
        <f t="shared" si="693"/>
        <v/>
      </c>
      <c r="AO461" s="61">
        <f t="shared" si="688"/>
        <v>0</v>
      </c>
      <c r="AP461" s="62" t="str">
        <f t="shared" si="694"/>
        <v/>
      </c>
      <c r="AQ461" s="61" t="str">
        <f t="shared" si="695"/>
        <v/>
      </c>
      <c r="AR461" s="59" t="str">
        <f t="shared" si="696"/>
        <v/>
      </c>
      <c r="AS461" s="72" t="str">
        <f t="shared" si="657"/>
        <v/>
      </c>
      <c r="AT461" s="74" t="str">
        <f t="shared" si="658"/>
        <v/>
      </c>
      <c r="AU461" s="74" t="str">
        <f t="shared" si="659"/>
        <v/>
      </c>
      <c r="AV461" s="74" t="str">
        <f t="shared" si="660"/>
        <v/>
      </c>
    </row>
    <row r="462" spans="2:48" x14ac:dyDescent="0.25">
      <c r="B462" s="68">
        <f t="shared" ref="B462:D462" si="700">B461</f>
        <v>500000</v>
      </c>
      <c r="C462" s="68">
        <f t="shared" si="700"/>
        <v>40000</v>
      </c>
      <c r="D462" s="68">
        <f t="shared" si="700"/>
        <v>100000</v>
      </c>
      <c r="E462" s="68"/>
      <c r="F462" s="68">
        <f t="shared" si="640"/>
        <v>0</v>
      </c>
      <c r="G462" s="68">
        <f t="shared" si="641"/>
        <v>0</v>
      </c>
      <c r="H462" s="68" t="str">
        <f t="shared" si="642"/>
        <v/>
      </c>
      <c r="I462" s="68"/>
      <c r="J462" s="68">
        <f t="shared" si="643"/>
        <v>100000</v>
      </c>
      <c r="K462" s="69">
        <f t="shared" si="681"/>
        <v>20000</v>
      </c>
      <c r="L462" s="68">
        <f t="shared" si="644"/>
        <v>580000</v>
      </c>
      <c r="M462" s="68"/>
      <c r="N462" s="68">
        <f t="shared" si="682"/>
        <v>48000</v>
      </c>
      <c r="O462" s="68">
        <f t="shared" si="645"/>
        <v>0</v>
      </c>
      <c r="P462" s="69">
        <f t="shared" si="646"/>
        <v>0</v>
      </c>
      <c r="Q462" s="7">
        <f t="shared" si="647"/>
        <v>0</v>
      </c>
      <c r="R462" s="7">
        <f t="shared" si="683"/>
        <v>0</v>
      </c>
      <c r="S462" s="7">
        <f t="shared" si="684"/>
        <v>0.2</v>
      </c>
      <c r="T462" s="68"/>
      <c r="U462" s="68">
        <f t="shared" si="648"/>
        <v>0</v>
      </c>
      <c r="V462" s="68">
        <f t="shared" si="603"/>
        <v>0</v>
      </c>
      <c r="W462" s="68"/>
      <c r="X462" s="68">
        <f t="shared" si="649"/>
        <v>0</v>
      </c>
      <c r="Y462" s="69">
        <f t="shared" si="650"/>
        <v>0</v>
      </c>
      <c r="Z462" s="7">
        <f t="shared" si="651"/>
        <v>0</v>
      </c>
      <c r="AA462" s="7">
        <f t="shared" si="652"/>
        <v>0</v>
      </c>
      <c r="AB462" s="68"/>
      <c r="AC462" s="71" t="str">
        <f t="shared" si="653"/>
        <v/>
      </c>
      <c r="AD462" s="68" t="str">
        <f t="shared" si="654"/>
        <v/>
      </c>
      <c r="AE462" s="68"/>
      <c r="AF462" s="72" t="str">
        <f t="shared" si="655"/>
        <v/>
      </c>
      <c r="AG462" s="59" t="str">
        <f t="shared" si="656"/>
        <v/>
      </c>
      <c r="AH462" s="73" t="str">
        <f t="shared" si="690"/>
        <v/>
      </c>
      <c r="AI462" s="61" t="str">
        <f t="shared" si="685"/>
        <v/>
      </c>
      <c r="AJ462" s="62" t="str">
        <f t="shared" si="691"/>
        <v/>
      </c>
      <c r="AK462" s="73" t="str">
        <f t="shared" si="686"/>
        <v/>
      </c>
      <c r="AL462" s="61" t="str">
        <f t="shared" si="687"/>
        <v/>
      </c>
      <c r="AM462" s="63" t="str">
        <f t="shared" si="692"/>
        <v/>
      </c>
      <c r="AN462" s="73" t="str">
        <f t="shared" si="693"/>
        <v/>
      </c>
      <c r="AO462" s="61">
        <f t="shared" si="688"/>
        <v>0</v>
      </c>
      <c r="AP462" s="62" t="str">
        <f t="shared" si="694"/>
        <v/>
      </c>
      <c r="AQ462" s="61" t="str">
        <f t="shared" si="695"/>
        <v/>
      </c>
      <c r="AR462" s="59" t="str">
        <f t="shared" si="696"/>
        <v/>
      </c>
      <c r="AS462" s="72" t="str">
        <f t="shared" si="657"/>
        <v/>
      </c>
      <c r="AT462" s="74" t="str">
        <f t="shared" si="658"/>
        <v/>
      </c>
      <c r="AU462" s="74" t="str">
        <f t="shared" si="659"/>
        <v/>
      </c>
      <c r="AV462" s="74" t="str">
        <f t="shared" si="660"/>
        <v/>
      </c>
    </row>
    <row r="463" spans="2:48" x14ac:dyDescent="0.25">
      <c r="B463" s="68">
        <f t="shared" ref="B463:D463" si="701">B462</f>
        <v>500000</v>
      </c>
      <c r="C463" s="68">
        <f t="shared" si="701"/>
        <v>40000</v>
      </c>
      <c r="D463" s="68">
        <f t="shared" si="701"/>
        <v>100000</v>
      </c>
      <c r="E463" s="68"/>
      <c r="F463" s="68">
        <f t="shared" si="640"/>
        <v>0</v>
      </c>
      <c r="G463" s="68">
        <f t="shared" si="641"/>
        <v>0</v>
      </c>
      <c r="H463" s="68" t="str">
        <f t="shared" si="642"/>
        <v/>
      </c>
      <c r="I463" s="68"/>
      <c r="J463" s="68">
        <f t="shared" si="643"/>
        <v>100000</v>
      </c>
      <c r="K463" s="69">
        <f t="shared" si="681"/>
        <v>20000</v>
      </c>
      <c r="L463" s="68">
        <f t="shared" si="644"/>
        <v>580000</v>
      </c>
      <c r="M463" s="68"/>
      <c r="N463" s="68">
        <f t="shared" si="682"/>
        <v>48000</v>
      </c>
      <c r="O463" s="68">
        <f t="shared" si="645"/>
        <v>0</v>
      </c>
      <c r="P463" s="69">
        <f t="shared" si="646"/>
        <v>0</v>
      </c>
      <c r="Q463" s="7">
        <f t="shared" si="647"/>
        <v>0</v>
      </c>
      <c r="R463" s="7">
        <f t="shared" si="683"/>
        <v>0</v>
      </c>
      <c r="S463" s="7">
        <f t="shared" si="684"/>
        <v>0.2</v>
      </c>
      <c r="T463" s="68"/>
      <c r="U463" s="68">
        <f t="shared" si="648"/>
        <v>0</v>
      </c>
      <c r="V463" s="68">
        <f t="shared" si="603"/>
        <v>0</v>
      </c>
      <c r="W463" s="68"/>
      <c r="X463" s="68">
        <f t="shared" si="649"/>
        <v>0</v>
      </c>
      <c r="Y463" s="69">
        <f t="shared" si="650"/>
        <v>0</v>
      </c>
      <c r="Z463" s="7">
        <f t="shared" si="651"/>
        <v>0</v>
      </c>
      <c r="AA463" s="7">
        <f t="shared" si="652"/>
        <v>0</v>
      </c>
      <c r="AB463" s="68"/>
      <c r="AC463" s="71" t="str">
        <f t="shared" si="653"/>
        <v/>
      </c>
      <c r="AD463" s="68" t="str">
        <f t="shared" si="654"/>
        <v/>
      </c>
      <c r="AE463" s="68"/>
      <c r="AF463" s="72" t="str">
        <f t="shared" si="655"/>
        <v/>
      </c>
      <c r="AG463" s="59" t="str">
        <f t="shared" si="656"/>
        <v/>
      </c>
      <c r="AH463" s="73" t="str">
        <f t="shared" si="690"/>
        <v/>
      </c>
      <c r="AI463" s="61" t="str">
        <f t="shared" si="685"/>
        <v/>
      </c>
      <c r="AJ463" s="62" t="str">
        <f t="shared" si="691"/>
        <v/>
      </c>
      <c r="AK463" s="73" t="str">
        <f t="shared" si="686"/>
        <v/>
      </c>
      <c r="AL463" s="61" t="str">
        <f t="shared" si="687"/>
        <v/>
      </c>
      <c r="AM463" s="63" t="str">
        <f t="shared" si="692"/>
        <v/>
      </c>
      <c r="AN463" s="73" t="str">
        <f t="shared" si="693"/>
        <v/>
      </c>
      <c r="AO463" s="61">
        <f t="shared" si="688"/>
        <v>0</v>
      </c>
      <c r="AP463" s="62" t="str">
        <f t="shared" si="694"/>
        <v/>
      </c>
      <c r="AQ463" s="61" t="str">
        <f t="shared" si="695"/>
        <v/>
      </c>
      <c r="AR463" s="59" t="str">
        <f t="shared" si="696"/>
        <v/>
      </c>
      <c r="AS463" s="72" t="str">
        <f t="shared" si="657"/>
        <v/>
      </c>
      <c r="AT463" s="74" t="str">
        <f t="shared" si="658"/>
        <v/>
      </c>
      <c r="AU463" s="74" t="str">
        <f t="shared" si="659"/>
        <v/>
      </c>
      <c r="AV463" s="74" t="str">
        <f t="shared" si="660"/>
        <v/>
      </c>
    </row>
    <row r="464" spans="2:48" x14ac:dyDescent="0.25">
      <c r="B464" s="68">
        <f t="shared" ref="B464:D464" si="702">B463</f>
        <v>500000</v>
      </c>
      <c r="C464" s="68">
        <f t="shared" si="702"/>
        <v>40000</v>
      </c>
      <c r="D464" s="68">
        <f t="shared" si="702"/>
        <v>100000</v>
      </c>
      <c r="E464" s="68"/>
      <c r="F464" s="68">
        <f t="shared" si="640"/>
        <v>0</v>
      </c>
      <c r="G464" s="68">
        <f t="shared" si="641"/>
        <v>0</v>
      </c>
      <c r="H464" s="68" t="str">
        <f t="shared" si="642"/>
        <v/>
      </c>
      <c r="I464" s="68"/>
      <c r="J464" s="68">
        <f t="shared" si="643"/>
        <v>100000</v>
      </c>
      <c r="K464" s="69">
        <f t="shared" si="681"/>
        <v>20000</v>
      </c>
      <c r="L464" s="68">
        <f t="shared" si="644"/>
        <v>580000</v>
      </c>
      <c r="M464" s="68"/>
      <c r="N464" s="68">
        <f t="shared" si="682"/>
        <v>48000</v>
      </c>
      <c r="O464" s="68">
        <f t="shared" si="645"/>
        <v>0</v>
      </c>
      <c r="P464" s="69">
        <f t="shared" si="646"/>
        <v>0</v>
      </c>
      <c r="Q464" s="7">
        <f t="shared" si="647"/>
        <v>0</v>
      </c>
      <c r="R464" s="7">
        <f t="shared" si="683"/>
        <v>0</v>
      </c>
      <c r="S464" s="7">
        <f t="shared" si="684"/>
        <v>0.2</v>
      </c>
      <c r="T464" s="68"/>
      <c r="U464" s="68">
        <f t="shared" si="648"/>
        <v>0</v>
      </c>
      <c r="V464" s="68">
        <f t="shared" si="603"/>
        <v>0</v>
      </c>
      <c r="W464" s="68"/>
      <c r="X464" s="68">
        <f t="shared" si="649"/>
        <v>0</v>
      </c>
      <c r="Y464" s="69">
        <f t="shared" si="650"/>
        <v>0</v>
      </c>
      <c r="Z464" s="7">
        <f t="shared" si="651"/>
        <v>0</v>
      </c>
      <c r="AA464" s="7">
        <f t="shared" si="652"/>
        <v>0</v>
      </c>
      <c r="AB464" s="68"/>
      <c r="AC464" s="71" t="str">
        <f t="shared" si="653"/>
        <v/>
      </c>
      <c r="AD464" s="68" t="str">
        <f t="shared" si="654"/>
        <v/>
      </c>
      <c r="AE464" s="68"/>
      <c r="AF464" s="72" t="str">
        <f t="shared" si="655"/>
        <v/>
      </c>
      <c r="AG464" s="59" t="str">
        <f t="shared" si="656"/>
        <v/>
      </c>
      <c r="AH464" s="73" t="str">
        <f t="shared" si="690"/>
        <v/>
      </c>
      <c r="AI464" s="61" t="str">
        <f t="shared" si="685"/>
        <v/>
      </c>
      <c r="AJ464" s="62" t="str">
        <f t="shared" si="691"/>
        <v/>
      </c>
      <c r="AK464" s="73" t="str">
        <f t="shared" si="686"/>
        <v/>
      </c>
      <c r="AL464" s="61" t="str">
        <f t="shared" si="687"/>
        <v/>
      </c>
      <c r="AM464" s="63" t="str">
        <f t="shared" si="692"/>
        <v/>
      </c>
      <c r="AN464" s="73" t="str">
        <f t="shared" si="693"/>
        <v/>
      </c>
      <c r="AO464" s="61">
        <f t="shared" si="688"/>
        <v>0</v>
      </c>
      <c r="AP464" s="62" t="str">
        <f t="shared" si="694"/>
        <v/>
      </c>
      <c r="AQ464" s="61" t="str">
        <f t="shared" si="695"/>
        <v/>
      </c>
      <c r="AR464" s="59" t="str">
        <f t="shared" si="696"/>
        <v/>
      </c>
      <c r="AS464" s="72" t="str">
        <f t="shared" si="657"/>
        <v/>
      </c>
      <c r="AT464" s="74" t="str">
        <f t="shared" si="658"/>
        <v/>
      </c>
      <c r="AU464" s="74" t="str">
        <f t="shared" si="659"/>
        <v/>
      </c>
      <c r="AV464" s="74" t="str">
        <f t="shared" si="660"/>
        <v/>
      </c>
    </row>
    <row r="465" spans="2:48" x14ac:dyDescent="0.25">
      <c r="B465" s="68">
        <f t="shared" ref="B465:D465" si="703">B464</f>
        <v>500000</v>
      </c>
      <c r="C465" s="68">
        <f t="shared" si="703"/>
        <v>40000</v>
      </c>
      <c r="D465" s="68">
        <f t="shared" si="703"/>
        <v>100000</v>
      </c>
      <c r="E465" s="68"/>
      <c r="F465" s="68">
        <f t="shared" si="640"/>
        <v>0</v>
      </c>
      <c r="G465" s="68">
        <f t="shared" si="641"/>
        <v>0</v>
      </c>
      <c r="H465" s="68" t="str">
        <f t="shared" si="642"/>
        <v/>
      </c>
      <c r="I465" s="68"/>
      <c r="J465" s="68">
        <f t="shared" si="643"/>
        <v>100000</v>
      </c>
      <c r="K465" s="69">
        <f t="shared" si="681"/>
        <v>20000</v>
      </c>
      <c r="L465" s="68">
        <f t="shared" si="644"/>
        <v>580000</v>
      </c>
      <c r="M465" s="68"/>
      <c r="N465" s="68">
        <f t="shared" si="682"/>
        <v>48000</v>
      </c>
      <c r="O465" s="68">
        <f t="shared" si="645"/>
        <v>0</v>
      </c>
      <c r="P465" s="69">
        <f t="shared" si="646"/>
        <v>0</v>
      </c>
      <c r="Q465" s="7">
        <f t="shared" si="647"/>
        <v>0</v>
      </c>
      <c r="R465" s="7">
        <f t="shared" si="683"/>
        <v>0</v>
      </c>
      <c r="S465" s="7">
        <f t="shared" si="684"/>
        <v>0.2</v>
      </c>
      <c r="T465" s="68"/>
      <c r="U465" s="68">
        <f t="shared" si="648"/>
        <v>0</v>
      </c>
      <c r="V465" s="68">
        <f t="shared" ref="V465:V494" si="704">U465*$V$5</f>
        <v>0</v>
      </c>
      <c r="W465" s="68"/>
      <c r="X465" s="68">
        <f t="shared" si="649"/>
        <v>0</v>
      </c>
      <c r="Y465" s="69">
        <f t="shared" si="650"/>
        <v>0</v>
      </c>
      <c r="Z465" s="7">
        <f t="shared" si="651"/>
        <v>0</v>
      </c>
      <c r="AA465" s="7">
        <f t="shared" si="652"/>
        <v>0</v>
      </c>
      <c r="AB465" s="68"/>
      <c r="AC465" s="71" t="str">
        <f t="shared" si="653"/>
        <v/>
      </c>
      <c r="AD465" s="68" t="str">
        <f t="shared" si="654"/>
        <v/>
      </c>
      <c r="AE465" s="68"/>
      <c r="AF465" s="72" t="str">
        <f t="shared" si="655"/>
        <v/>
      </c>
      <c r="AG465" s="59" t="str">
        <f t="shared" si="656"/>
        <v/>
      </c>
      <c r="AH465" s="73" t="str">
        <f t="shared" si="690"/>
        <v/>
      </c>
      <c r="AI465" s="61" t="str">
        <f t="shared" si="685"/>
        <v/>
      </c>
      <c r="AJ465" s="62" t="str">
        <f t="shared" si="691"/>
        <v/>
      </c>
      <c r="AK465" s="73" t="str">
        <f t="shared" si="686"/>
        <v/>
      </c>
      <c r="AL465" s="61" t="str">
        <f t="shared" si="687"/>
        <v/>
      </c>
      <c r="AM465" s="63" t="str">
        <f t="shared" si="692"/>
        <v/>
      </c>
      <c r="AN465" s="73" t="str">
        <f t="shared" si="693"/>
        <v/>
      </c>
      <c r="AO465" s="61">
        <f t="shared" si="688"/>
        <v>0</v>
      </c>
      <c r="AP465" s="62" t="str">
        <f t="shared" si="694"/>
        <v/>
      </c>
      <c r="AQ465" s="61" t="str">
        <f t="shared" si="695"/>
        <v/>
      </c>
      <c r="AR465" s="59" t="str">
        <f t="shared" si="696"/>
        <v/>
      </c>
      <c r="AS465" s="72" t="str">
        <f t="shared" si="657"/>
        <v/>
      </c>
      <c r="AT465" s="74" t="str">
        <f t="shared" si="658"/>
        <v/>
      </c>
      <c r="AU465" s="74" t="str">
        <f t="shared" si="659"/>
        <v/>
      </c>
      <c r="AV465" s="74" t="str">
        <f t="shared" si="660"/>
        <v/>
      </c>
    </row>
    <row r="466" spans="2:48" x14ac:dyDescent="0.25">
      <c r="B466" s="68">
        <f t="shared" ref="B466:D466" si="705">B465</f>
        <v>500000</v>
      </c>
      <c r="C466" s="68">
        <f t="shared" si="705"/>
        <v>40000</v>
      </c>
      <c r="D466" s="68">
        <f t="shared" si="705"/>
        <v>100000</v>
      </c>
      <c r="E466" s="68"/>
      <c r="F466" s="68">
        <f t="shared" si="640"/>
        <v>0</v>
      </c>
      <c r="G466" s="68">
        <f t="shared" si="641"/>
        <v>0</v>
      </c>
      <c r="H466" s="68" t="str">
        <f t="shared" si="642"/>
        <v/>
      </c>
      <c r="I466" s="68"/>
      <c r="J466" s="68">
        <f t="shared" si="643"/>
        <v>100000</v>
      </c>
      <c r="K466" s="69">
        <f t="shared" si="681"/>
        <v>20000</v>
      </c>
      <c r="L466" s="68">
        <f t="shared" si="644"/>
        <v>580000</v>
      </c>
      <c r="M466" s="68"/>
      <c r="N466" s="68">
        <f t="shared" si="682"/>
        <v>48000</v>
      </c>
      <c r="O466" s="68">
        <f t="shared" si="645"/>
        <v>0</v>
      </c>
      <c r="P466" s="69">
        <f t="shared" si="646"/>
        <v>0</v>
      </c>
      <c r="Q466" s="7">
        <f t="shared" si="647"/>
        <v>0</v>
      </c>
      <c r="R466" s="7">
        <f t="shared" si="683"/>
        <v>0</v>
      </c>
      <c r="S466" s="7">
        <f t="shared" si="684"/>
        <v>0.2</v>
      </c>
      <c r="T466" s="68"/>
      <c r="U466" s="68">
        <f t="shared" si="648"/>
        <v>0</v>
      </c>
      <c r="V466" s="68">
        <f t="shared" si="704"/>
        <v>0</v>
      </c>
      <c r="W466" s="68"/>
      <c r="X466" s="68">
        <f t="shared" si="649"/>
        <v>0</v>
      </c>
      <c r="Y466" s="69">
        <f t="shared" si="650"/>
        <v>0</v>
      </c>
      <c r="Z466" s="7">
        <f t="shared" si="651"/>
        <v>0</v>
      </c>
      <c r="AA466" s="7">
        <f t="shared" si="652"/>
        <v>0</v>
      </c>
      <c r="AB466" s="68"/>
      <c r="AC466" s="71" t="str">
        <f t="shared" si="653"/>
        <v/>
      </c>
      <c r="AD466" s="68" t="str">
        <f t="shared" si="654"/>
        <v/>
      </c>
      <c r="AE466" s="68"/>
      <c r="AF466" s="72" t="str">
        <f t="shared" si="655"/>
        <v/>
      </c>
      <c r="AG466" s="59" t="str">
        <f t="shared" si="656"/>
        <v/>
      </c>
      <c r="AH466" s="73" t="str">
        <f t="shared" si="690"/>
        <v/>
      </c>
      <c r="AI466" s="61" t="str">
        <f t="shared" si="685"/>
        <v/>
      </c>
      <c r="AJ466" s="62" t="str">
        <f t="shared" si="691"/>
        <v/>
      </c>
      <c r="AK466" s="73" t="str">
        <f t="shared" si="686"/>
        <v/>
      </c>
      <c r="AL466" s="61" t="str">
        <f t="shared" si="687"/>
        <v/>
      </c>
      <c r="AM466" s="63" t="str">
        <f t="shared" si="692"/>
        <v/>
      </c>
      <c r="AN466" s="73" t="str">
        <f t="shared" si="693"/>
        <v/>
      </c>
      <c r="AO466" s="61">
        <f t="shared" si="688"/>
        <v>0</v>
      </c>
      <c r="AP466" s="62" t="str">
        <f t="shared" si="694"/>
        <v/>
      </c>
      <c r="AQ466" s="61" t="str">
        <f t="shared" si="695"/>
        <v/>
      </c>
      <c r="AR466" s="59" t="str">
        <f t="shared" si="696"/>
        <v/>
      </c>
      <c r="AS466" s="72" t="str">
        <f t="shared" si="657"/>
        <v/>
      </c>
      <c r="AT466" s="74" t="str">
        <f t="shared" si="658"/>
        <v/>
      </c>
      <c r="AU466" s="74" t="str">
        <f t="shared" si="659"/>
        <v/>
      </c>
      <c r="AV466" s="74" t="str">
        <f t="shared" si="660"/>
        <v/>
      </c>
    </row>
    <row r="467" spans="2:48" x14ac:dyDescent="0.25">
      <c r="B467" s="68">
        <f t="shared" ref="B467:D467" si="706">B466</f>
        <v>500000</v>
      </c>
      <c r="C467" s="68">
        <f t="shared" si="706"/>
        <v>40000</v>
      </c>
      <c r="D467" s="68">
        <f t="shared" si="706"/>
        <v>100000</v>
      </c>
      <c r="E467" s="68"/>
      <c r="F467" s="68">
        <f t="shared" si="640"/>
        <v>0</v>
      </c>
      <c r="G467" s="68">
        <f t="shared" si="641"/>
        <v>0</v>
      </c>
      <c r="H467" s="68" t="str">
        <f t="shared" si="642"/>
        <v/>
      </c>
      <c r="I467" s="68"/>
      <c r="J467" s="68">
        <f t="shared" si="643"/>
        <v>100000</v>
      </c>
      <c r="K467" s="69">
        <f t="shared" si="681"/>
        <v>20000</v>
      </c>
      <c r="L467" s="68">
        <f t="shared" si="644"/>
        <v>580000</v>
      </c>
      <c r="M467" s="68"/>
      <c r="N467" s="68">
        <f t="shared" si="682"/>
        <v>48000</v>
      </c>
      <c r="O467" s="68">
        <f t="shared" si="645"/>
        <v>0</v>
      </c>
      <c r="P467" s="69">
        <f t="shared" si="646"/>
        <v>0</v>
      </c>
      <c r="Q467" s="7">
        <f t="shared" si="647"/>
        <v>0</v>
      </c>
      <c r="R467" s="7">
        <f t="shared" si="683"/>
        <v>0</v>
      </c>
      <c r="S467" s="7">
        <f t="shared" si="684"/>
        <v>0.2</v>
      </c>
      <c r="T467" s="68"/>
      <c r="U467" s="68">
        <f t="shared" si="648"/>
        <v>0</v>
      </c>
      <c r="V467" s="68">
        <f t="shared" si="704"/>
        <v>0</v>
      </c>
      <c r="W467" s="68"/>
      <c r="X467" s="68">
        <f t="shared" si="649"/>
        <v>0</v>
      </c>
      <c r="Y467" s="69">
        <f t="shared" si="650"/>
        <v>0</v>
      </c>
      <c r="Z467" s="7">
        <f t="shared" si="651"/>
        <v>0</v>
      </c>
      <c r="AA467" s="7">
        <f t="shared" si="652"/>
        <v>0</v>
      </c>
      <c r="AB467" s="68"/>
      <c r="AC467" s="71" t="str">
        <f t="shared" si="653"/>
        <v/>
      </c>
      <c r="AD467" s="68" t="str">
        <f t="shared" si="654"/>
        <v/>
      </c>
      <c r="AE467" s="68"/>
      <c r="AF467" s="72" t="str">
        <f t="shared" si="655"/>
        <v/>
      </c>
      <c r="AG467" s="59" t="str">
        <f t="shared" si="656"/>
        <v/>
      </c>
      <c r="AH467" s="73" t="str">
        <f t="shared" si="690"/>
        <v/>
      </c>
      <c r="AI467" s="61" t="str">
        <f t="shared" si="685"/>
        <v/>
      </c>
      <c r="AJ467" s="62" t="str">
        <f t="shared" si="691"/>
        <v/>
      </c>
      <c r="AK467" s="73" t="str">
        <f t="shared" si="686"/>
        <v/>
      </c>
      <c r="AL467" s="61" t="str">
        <f t="shared" si="687"/>
        <v/>
      </c>
      <c r="AM467" s="63" t="str">
        <f t="shared" si="692"/>
        <v/>
      </c>
      <c r="AN467" s="73" t="str">
        <f t="shared" si="693"/>
        <v/>
      </c>
      <c r="AO467" s="61">
        <f t="shared" si="688"/>
        <v>0</v>
      </c>
      <c r="AP467" s="62" t="str">
        <f t="shared" si="694"/>
        <v/>
      </c>
      <c r="AQ467" s="61" t="str">
        <f t="shared" si="695"/>
        <v/>
      </c>
      <c r="AR467" s="59" t="str">
        <f t="shared" si="696"/>
        <v/>
      </c>
      <c r="AS467" s="72" t="str">
        <f t="shared" si="657"/>
        <v/>
      </c>
      <c r="AT467" s="74" t="str">
        <f t="shared" si="658"/>
        <v/>
      </c>
      <c r="AU467" s="74" t="str">
        <f t="shared" si="659"/>
        <v/>
      </c>
      <c r="AV467" s="74" t="str">
        <f t="shared" si="660"/>
        <v/>
      </c>
    </row>
    <row r="468" spans="2:48" x14ac:dyDescent="0.25">
      <c r="B468" s="68">
        <f t="shared" ref="B468:D468" si="707">B467</f>
        <v>500000</v>
      </c>
      <c r="C468" s="68">
        <f t="shared" si="707"/>
        <v>40000</v>
      </c>
      <c r="D468" s="68">
        <f t="shared" si="707"/>
        <v>100000</v>
      </c>
      <c r="E468" s="68"/>
      <c r="F468" s="68">
        <f t="shared" si="640"/>
        <v>0</v>
      </c>
      <c r="G468" s="68">
        <f t="shared" si="641"/>
        <v>0</v>
      </c>
      <c r="H468" s="68" t="str">
        <f t="shared" si="642"/>
        <v/>
      </c>
      <c r="I468" s="68"/>
      <c r="J468" s="68">
        <f t="shared" si="643"/>
        <v>100000</v>
      </c>
      <c r="K468" s="69">
        <f t="shared" si="681"/>
        <v>20000</v>
      </c>
      <c r="L468" s="68">
        <f t="shared" si="644"/>
        <v>580000</v>
      </c>
      <c r="M468" s="68"/>
      <c r="N468" s="68">
        <f t="shared" si="682"/>
        <v>48000</v>
      </c>
      <c r="O468" s="68">
        <f t="shared" si="645"/>
        <v>0</v>
      </c>
      <c r="P468" s="69">
        <f t="shared" si="646"/>
        <v>0</v>
      </c>
      <c r="Q468" s="7">
        <f t="shared" si="647"/>
        <v>0</v>
      </c>
      <c r="R468" s="7">
        <f t="shared" si="683"/>
        <v>0</v>
      </c>
      <c r="S468" s="7">
        <f t="shared" si="684"/>
        <v>0.2</v>
      </c>
      <c r="T468" s="68"/>
      <c r="U468" s="68">
        <f t="shared" si="648"/>
        <v>0</v>
      </c>
      <c r="V468" s="68">
        <f t="shared" si="704"/>
        <v>0</v>
      </c>
      <c r="W468" s="68"/>
      <c r="X468" s="68">
        <f t="shared" si="649"/>
        <v>0</v>
      </c>
      <c r="Y468" s="69">
        <f t="shared" si="650"/>
        <v>0</v>
      </c>
      <c r="Z468" s="7">
        <f t="shared" si="651"/>
        <v>0</v>
      </c>
      <c r="AA468" s="7">
        <f t="shared" si="652"/>
        <v>0</v>
      </c>
      <c r="AB468" s="68"/>
      <c r="AC468" s="71" t="str">
        <f t="shared" si="653"/>
        <v/>
      </c>
      <c r="AD468" s="68" t="str">
        <f t="shared" si="654"/>
        <v/>
      </c>
      <c r="AE468" s="68"/>
      <c r="AF468" s="72" t="str">
        <f t="shared" si="655"/>
        <v/>
      </c>
      <c r="AG468" s="59" t="str">
        <f t="shared" si="656"/>
        <v/>
      </c>
      <c r="AH468" s="73" t="str">
        <f t="shared" si="690"/>
        <v/>
      </c>
      <c r="AI468" s="61" t="str">
        <f t="shared" si="685"/>
        <v/>
      </c>
      <c r="AJ468" s="62" t="str">
        <f t="shared" si="691"/>
        <v/>
      </c>
      <c r="AK468" s="73" t="str">
        <f t="shared" si="686"/>
        <v/>
      </c>
      <c r="AL468" s="61" t="str">
        <f t="shared" si="687"/>
        <v/>
      </c>
      <c r="AM468" s="63" t="str">
        <f t="shared" si="692"/>
        <v/>
      </c>
      <c r="AN468" s="73" t="str">
        <f t="shared" si="693"/>
        <v/>
      </c>
      <c r="AO468" s="61">
        <f t="shared" si="688"/>
        <v>0</v>
      </c>
      <c r="AP468" s="62" t="str">
        <f t="shared" si="694"/>
        <v/>
      </c>
      <c r="AQ468" s="61" t="str">
        <f t="shared" si="695"/>
        <v/>
      </c>
      <c r="AR468" s="59" t="str">
        <f t="shared" si="696"/>
        <v/>
      </c>
      <c r="AS468" s="72" t="str">
        <f t="shared" si="657"/>
        <v/>
      </c>
      <c r="AT468" s="74" t="str">
        <f t="shared" si="658"/>
        <v/>
      </c>
      <c r="AU468" s="74" t="str">
        <f t="shared" si="659"/>
        <v/>
      </c>
      <c r="AV468" s="74" t="str">
        <f t="shared" si="660"/>
        <v/>
      </c>
    </row>
    <row r="469" spans="2:48" x14ac:dyDescent="0.25">
      <c r="B469" s="68">
        <f t="shared" ref="B469:D469" si="708">B468</f>
        <v>500000</v>
      </c>
      <c r="C469" s="68">
        <f t="shared" si="708"/>
        <v>40000</v>
      </c>
      <c r="D469" s="68">
        <f t="shared" si="708"/>
        <v>100000</v>
      </c>
      <c r="E469" s="68"/>
      <c r="F469" s="68">
        <f t="shared" si="640"/>
        <v>0</v>
      </c>
      <c r="G469" s="68">
        <f t="shared" si="641"/>
        <v>0</v>
      </c>
      <c r="H469" s="68" t="str">
        <f t="shared" si="642"/>
        <v/>
      </c>
      <c r="I469" s="68"/>
      <c r="J469" s="68">
        <f t="shared" si="643"/>
        <v>100000</v>
      </c>
      <c r="K469" s="69">
        <f t="shared" si="681"/>
        <v>20000</v>
      </c>
      <c r="L469" s="68">
        <f t="shared" si="644"/>
        <v>580000</v>
      </c>
      <c r="M469" s="68"/>
      <c r="N469" s="68">
        <f t="shared" si="682"/>
        <v>48000</v>
      </c>
      <c r="O469" s="68">
        <f t="shared" si="645"/>
        <v>0</v>
      </c>
      <c r="P469" s="69">
        <f t="shared" si="646"/>
        <v>0</v>
      </c>
      <c r="Q469" s="7">
        <f t="shared" si="647"/>
        <v>0</v>
      </c>
      <c r="R469" s="7">
        <f t="shared" si="683"/>
        <v>0</v>
      </c>
      <c r="S469" s="7">
        <f t="shared" si="684"/>
        <v>0.2</v>
      </c>
      <c r="T469" s="68"/>
      <c r="U469" s="68">
        <f t="shared" si="648"/>
        <v>0</v>
      </c>
      <c r="V469" s="68">
        <f t="shared" si="704"/>
        <v>0</v>
      </c>
      <c r="W469" s="68"/>
      <c r="X469" s="68">
        <f t="shared" si="649"/>
        <v>0</v>
      </c>
      <c r="Y469" s="69">
        <f t="shared" si="650"/>
        <v>0</v>
      </c>
      <c r="Z469" s="7">
        <f t="shared" si="651"/>
        <v>0</v>
      </c>
      <c r="AA469" s="7">
        <f t="shared" si="652"/>
        <v>0</v>
      </c>
      <c r="AB469" s="68"/>
      <c r="AC469" s="71" t="str">
        <f t="shared" si="653"/>
        <v/>
      </c>
      <c r="AD469" s="68" t="str">
        <f t="shared" si="654"/>
        <v/>
      </c>
      <c r="AE469" s="68"/>
      <c r="AF469" s="72" t="str">
        <f t="shared" si="655"/>
        <v/>
      </c>
      <c r="AG469" s="59" t="str">
        <f t="shared" si="656"/>
        <v/>
      </c>
      <c r="AH469" s="73" t="str">
        <f t="shared" si="690"/>
        <v/>
      </c>
      <c r="AI469" s="61" t="str">
        <f t="shared" si="685"/>
        <v/>
      </c>
      <c r="AJ469" s="62" t="str">
        <f t="shared" si="691"/>
        <v/>
      </c>
      <c r="AK469" s="73" t="str">
        <f t="shared" si="686"/>
        <v/>
      </c>
      <c r="AL469" s="61" t="str">
        <f t="shared" si="687"/>
        <v/>
      </c>
      <c r="AM469" s="63" t="str">
        <f t="shared" si="692"/>
        <v/>
      </c>
      <c r="AN469" s="73" t="str">
        <f t="shared" si="693"/>
        <v/>
      </c>
      <c r="AO469" s="61">
        <f t="shared" si="688"/>
        <v>0</v>
      </c>
      <c r="AP469" s="62" t="str">
        <f t="shared" si="694"/>
        <v/>
      </c>
      <c r="AQ469" s="61" t="str">
        <f t="shared" si="695"/>
        <v/>
      </c>
      <c r="AR469" s="59" t="str">
        <f t="shared" si="696"/>
        <v/>
      </c>
      <c r="AS469" s="72" t="str">
        <f t="shared" si="657"/>
        <v/>
      </c>
      <c r="AT469" s="74" t="str">
        <f t="shared" si="658"/>
        <v/>
      </c>
      <c r="AU469" s="74" t="str">
        <f t="shared" si="659"/>
        <v/>
      </c>
      <c r="AV469" s="74" t="str">
        <f t="shared" si="660"/>
        <v/>
      </c>
    </row>
    <row r="470" spans="2:48" x14ac:dyDescent="0.25">
      <c r="B470" s="68">
        <f t="shared" ref="B470:D470" si="709">B469</f>
        <v>500000</v>
      </c>
      <c r="C470" s="68">
        <f t="shared" si="709"/>
        <v>40000</v>
      </c>
      <c r="D470" s="68">
        <f t="shared" si="709"/>
        <v>100000</v>
      </c>
      <c r="E470" s="68"/>
      <c r="F470" s="68">
        <f t="shared" si="640"/>
        <v>0</v>
      </c>
      <c r="G470" s="68">
        <f t="shared" si="641"/>
        <v>0</v>
      </c>
      <c r="H470" s="68" t="str">
        <f t="shared" si="642"/>
        <v/>
      </c>
      <c r="I470" s="68"/>
      <c r="J470" s="68">
        <f t="shared" si="643"/>
        <v>100000</v>
      </c>
      <c r="K470" s="69">
        <f t="shared" si="681"/>
        <v>20000</v>
      </c>
      <c r="L470" s="68">
        <f t="shared" si="644"/>
        <v>580000</v>
      </c>
      <c r="M470" s="68"/>
      <c r="N470" s="68">
        <f t="shared" si="682"/>
        <v>48000</v>
      </c>
      <c r="O470" s="68">
        <f t="shared" si="645"/>
        <v>0</v>
      </c>
      <c r="P470" s="69">
        <f t="shared" si="646"/>
        <v>0</v>
      </c>
      <c r="Q470" s="7">
        <f t="shared" si="647"/>
        <v>0</v>
      </c>
      <c r="R470" s="7">
        <f t="shared" si="683"/>
        <v>0</v>
      </c>
      <c r="S470" s="7">
        <f t="shared" si="684"/>
        <v>0.2</v>
      </c>
      <c r="T470" s="68"/>
      <c r="U470" s="68">
        <f t="shared" si="648"/>
        <v>0</v>
      </c>
      <c r="V470" s="68">
        <f t="shared" si="704"/>
        <v>0</v>
      </c>
      <c r="W470" s="68"/>
      <c r="X470" s="68">
        <f t="shared" si="649"/>
        <v>0</v>
      </c>
      <c r="Y470" s="69">
        <f t="shared" si="650"/>
        <v>0</v>
      </c>
      <c r="Z470" s="7">
        <f t="shared" si="651"/>
        <v>0</v>
      </c>
      <c r="AA470" s="7">
        <f t="shared" si="652"/>
        <v>0</v>
      </c>
      <c r="AB470" s="68"/>
      <c r="AC470" s="71" t="str">
        <f t="shared" si="653"/>
        <v/>
      </c>
      <c r="AD470" s="68" t="str">
        <f t="shared" si="654"/>
        <v/>
      </c>
      <c r="AE470" s="68"/>
      <c r="AF470" s="72" t="str">
        <f t="shared" si="655"/>
        <v/>
      </c>
      <c r="AG470" s="59" t="str">
        <f t="shared" si="656"/>
        <v/>
      </c>
      <c r="AH470" s="73" t="str">
        <f t="shared" si="690"/>
        <v/>
      </c>
      <c r="AI470" s="61" t="str">
        <f t="shared" si="685"/>
        <v/>
      </c>
      <c r="AJ470" s="62" t="str">
        <f t="shared" si="691"/>
        <v/>
      </c>
      <c r="AK470" s="73" t="str">
        <f t="shared" si="686"/>
        <v/>
      </c>
      <c r="AL470" s="61" t="str">
        <f t="shared" si="687"/>
        <v/>
      </c>
      <c r="AM470" s="63" t="str">
        <f t="shared" si="692"/>
        <v/>
      </c>
      <c r="AN470" s="73" t="str">
        <f t="shared" si="693"/>
        <v/>
      </c>
      <c r="AO470" s="61">
        <f t="shared" si="688"/>
        <v>0</v>
      </c>
      <c r="AP470" s="62" t="str">
        <f t="shared" si="694"/>
        <v/>
      </c>
      <c r="AQ470" s="61" t="str">
        <f t="shared" si="695"/>
        <v/>
      </c>
      <c r="AR470" s="59" t="str">
        <f t="shared" si="696"/>
        <v/>
      </c>
      <c r="AS470" s="72" t="str">
        <f t="shared" si="657"/>
        <v/>
      </c>
      <c r="AT470" s="74" t="str">
        <f t="shared" si="658"/>
        <v/>
      </c>
      <c r="AU470" s="74" t="str">
        <f t="shared" si="659"/>
        <v/>
      </c>
      <c r="AV470" s="74" t="str">
        <f t="shared" si="660"/>
        <v/>
      </c>
    </row>
    <row r="471" spans="2:48" x14ac:dyDescent="0.25">
      <c r="B471" s="68">
        <f t="shared" ref="B471:D471" si="710">B470</f>
        <v>500000</v>
      </c>
      <c r="C471" s="68">
        <f t="shared" si="710"/>
        <v>40000</v>
      </c>
      <c r="D471" s="68">
        <f t="shared" si="710"/>
        <v>100000</v>
      </c>
      <c r="E471" s="68"/>
      <c r="F471" s="68">
        <f t="shared" si="640"/>
        <v>0</v>
      </c>
      <c r="G471" s="68">
        <f t="shared" si="641"/>
        <v>0</v>
      </c>
      <c r="H471" s="68" t="str">
        <f t="shared" si="642"/>
        <v/>
      </c>
      <c r="I471" s="68"/>
      <c r="J471" s="68">
        <f t="shared" si="643"/>
        <v>100000</v>
      </c>
      <c r="K471" s="69">
        <f t="shared" si="681"/>
        <v>20000</v>
      </c>
      <c r="L471" s="68">
        <f t="shared" si="644"/>
        <v>580000</v>
      </c>
      <c r="M471" s="68"/>
      <c r="N471" s="68">
        <f t="shared" si="682"/>
        <v>48000</v>
      </c>
      <c r="O471" s="68">
        <f t="shared" si="645"/>
        <v>0</v>
      </c>
      <c r="P471" s="69">
        <f t="shared" si="646"/>
        <v>0</v>
      </c>
      <c r="Q471" s="7">
        <f t="shared" si="647"/>
        <v>0</v>
      </c>
      <c r="R471" s="7">
        <f t="shared" si="683"/>
        <v>0</v>
      </c>
      <c r="S471" s="7">
        <f t="shared" si="684"/>
        <v>0.2</v>
      </c>
      <c r="T471" s="68"/>
      <c r="U471" s="68">
        <f t="shared" si="648"/>
        <v>0</v>
      </c>
      <c r="V471" s="68">
        <f t="shared" si="704"/>
        <v>0</v>
      </c>
      <c r="W471" s="68"/>
      <c r="X471" s="68">
        <f t="shared" si="649"/>
        <v>0</v>
      </c>
      <c r="Y471" s="69">
        <f t="shared" si="650"/>
        <v>0</v>
      </c>
      <c r="Z471" s="7">
        <f t="shared" si="651"/>
        <v>0</v>
      </c>
      <c r="AA471" s="7">
        <f t="shared" si="652"/>
        <v>0</v>
      </c>
      <c r="AB471" s="68"/>
      <c r="AC471" s="71" t="str">
        <f t="shared" si="653"/>
        <v/>
      </c>
      <c r="AD471" s="68" t="str">
        <f t="shared" si="654"/>
        <v/>
      </c>
      <c r="AE471" s="68"/>
      <c r="AF471" s="72" t="str">
        <f t="shared" si="655"/>
        <v/>
      </c>
      <c r="AG471" s="59" t="str">
        <f t="shared" si="656"/>
        <v/>
      </c>
      <c r="AH471" s="73" t="str">
        <f t="shared" si="690"/>
        <v/>
      </c>
      <c r="AI471" s="61" t="str">
        <f t="shared" si="685"/>
        <v/>
      </c>
      <c r="AJ471" s="62" t="str">
        <f t="shared" si="691"/>
        <v/>
      </c>
      <c r="AK471" s="73" t="str">
        <f t="shared" si="686"/>
        <v/>
      </c>
      <c r="AL471" s="61" t="str">
        <f t="shared" si="687"/>
        <v/>
      </c>
      <c r="AM471" s="63" t="str">
        <f t="shared" si="692"/>
        <v/>
      </c>
      <c r="AN471" s="73" t="str">
        <f t="shared" si="693"/>
        <v/>
      </c>
      <c r="AO471" s="61">
        <f t="shared" si="688"/>
        <v>0</v>
      </c>
      <c r="AP471" s="62" t="str">
        <f t="shared" si="694"/>
        <v/>
      </c>
      <c r="AQ471" s="61" t="str">
        <f t="shared" si="695"/>
        <v/>
      </c>
      <c r="AR471" s="59" t="str">
        <f t="shared" si="696"/>
        <v/>
      </c>
      <c r="AS471" s="72" t="str">
        <f t="shared" si="657"/>
        <v/>
      </c>
      <c r="AT471" s="74" t="str">
        <f t="shared" si="658"/>
        <v/>
      </c>
      <c r="AU471" s="74" t="str">
        <f t="shared" si="659"/>
        <v/>
      </c>
      <c r="AV471" s="74" t="str">
        <f t="shared" si="660"/>
        <v/>
      </c>
    </row>
    <row r="472" spans="2:48" x14ac:dyDescent="0.25">
      <c r="B472" s="68">
        <f t="shared" ref="B472:D472" si="711">B471</f>
        <v>500000</v>
      </c>
      <c r="C472" s="68">
        <f t="shared" si="711"/>
        <v>40000</v>
      </c>
      <c r="D472" s="68">
        <f t="shared" si="711"/>
        <v>100000</v>
      </c>
      <c r="E472" s="68"/>
      <c r="F472" s="68">
        <f t="shared" si="640"/>
        <v>0</v>
      </c>
      <c r="G472" s="68">
        <f t="shared" si="641"/>
        <v>0</v>
      </c>
      <c r="H472" s="68" t="str">
        <f t="shared" si="642"/>
        <v/>
      </c>
      <c r="I472" s="68"/>
      <c r="J472" s="68">
        <f t="shared" si="643"/>
        <v>100000</v>
      </c>
      <c r="K472" s="69">
        <f t="shared" si="681"/>
        <v>20000</v>
      </c>
      <c r="L472" s="68">
        <f t="shared" si="644"/>
        <v>580000</v>
      </c>
      <c r="M472" s="68"/>
      <c r="N472" s="68">
        <f t="shared" si="682"/>
        <v>48000</v>
      </c>
      <c r="O472" s="68">
        <f t="shared" si="645"/>
        <v>0</v>
      </c>
      <c r="P472" s="69">
        <f t="shared" si="646"/>
        <v>0</v>
      </c>
      <c r="Q472" s="7">
        <f t="shared" si="647"/>
        <v>0</v>
      </c>
      <c r="R472" s="7">
        <f t="shared" si="683"/>
        <v>0</v>
      </c>
      <c r="S472" s="7">
        <f t="shared" si="684"/>
        <v>0.2</v>
      </c>
      <c r="T472" s="68"/>
      <c r="U472" s="68">
        <f t="shared" si="648"/>
        <v>0</v>
      </c>
      <c r="V472" s="68">
        <f t="shared" si="704"/>
        <v>0</v>
      </c>
      <c r="W472" s="68"/>
      <c r="X472" s="68">
        <f t="shared" si="649"/>
        <v>0</v>
      </c>
      <c r="Y472" s="69">
        <f t="shared" si="650"/>
        <v>0</v>
      </c>
      <c r="Z472" s="7">
        <f t="shared" si="651"/>
        <v>0</v>
      </c>
      <c r="AA472" s="7">
        <f t="shared" si="652"/>
        <v>0</v>
      </c>
      <c r="AB472" s="68"/>
      <c r="AC472" s="71" t="str">
        <f t="shared" si="653"/>
        <v/>
      </c>
      <c r="AD472" s="68" t="str">
        <f t="shared" si="654"/>
        <v/>
      </c>
      <c r="AE472" s="68"/>
      <c r="AF472" s="72" t="str">
        <f t="shared" si="655"/>
        <v/>
      </c>
      <c r="AG472" s="59" t="str">
        <f t="shared" si="656"/>
        <v/>
      </c>
      <c r="AH472" s="73" t="str">
        <f t="shared" si="690"/>
        <v/>
      </c>
      <c r="AI472" s="61" t="str">
        <f t="shared" si="685"/>
        <v/>
      </c>
      <c r="AJ472" s="62" t="str">
        <f t="shared" si="691"/>
        <v/>
      </c>
      <c r="AK472" s="73" t="str">
        <f t="shared" si="686"/>
        <v/>
      </c>
      <c r="AL472" s="61" t="str">
        <f t="shared" si="687"/>
        <v/>
      </c>
      <c r="AM472" s="63" t="str">
        <f t="shared" si="692"/>
        <v/>
      </c>
      <c r="AN472" s="73" t="str">
        <f t="shared" si="693"/>
        <v/>
      </c>
      <c r="AO472" s="61">
        <f t="shared" si="688"/>
        <v>0</v>
      </c>
      <c r="AP472" s="62" t="str">
        <f t="shared" si="694"/>
        <v/>
      </c>
      <c r="AQ472" s="61" t="str">
        <f t="shared" si="695"/>
        <v/>
      </c>
      <c r="AR472" s="59" t="str">
        <f t="shared" si="696"/>
        <v/>
      </c>
      <c r="AS472" s="72" t="str">
        <f t="shared" si="657"/>
        <v/>
      </c>
      <c r="AT472" s="74" t="str">
        <f t="shared" si="658"/>
        <v/>
      </c>
      <c r="AU472" s="74" t="str">
        <f t="shared" si="659"/>
        <v/>
      </c>
      <c r="AV472" s="74" t="str">
        <f t="shared" si="660"/>
        <v/>
      </c>
    </row>
    <row r="473" spans="2:48" x14ac:dyDescent="0.25">
      <c r="B473" s="68">
        <f t="shared" ref="B473:D473" si="712">B472</f>
        <v>500000</v>
      </c>
      <c r="C473" s="68">
        <f t="shared" si="712"/>
        <v>40000</v>
      </c>
      <c r="D473" s="68">
        <f t="shared" si="712"/>
        <v>100000</v>
      </c>
      <c r="E473" s="68"/>
      <c r="F473" s="68">
        <f t="shared" si="640"/>
        <v>0</v>
      </c>
      <c r="G473" s="68">
        <f t="shared" si="641"/>
        <v>0</v>
      </c>
      <c r="H473" s="68" t="str">
        <f t="shared" si="642"/>
        <v/>
      </c>
      <c r="I473" s="68"/>
      <c r="J473" s="68">
        <f t="shared" si="643"/>
        <v>100000</v>
      </c>
      <c r="K473" s="69">
        <f t="shared" si="681"/>
        <v>20000</v>
      </c>
      <c r="L473" s="68">
        <f t="shared" si="644"/>
        <v>580000</v>
      </c>
      <c r="M473" s="68"/>
      <c r="N473" s="68">
        <f t="shared" si="682"/>
        <v>48000</v>
      </c>
      <c r="O473" s="68">
        <f t="shared" si="645"/>
        <v>0</v>
      </c>
      <c r="P473" s="69">
        <f t="shared" si="646"/>
        <v>0</v>
      </c>
      <c r="Q473" s="7">
        <f t="shared" si="647"/>
        <v>0</v>
      </c>
      <c r="R473" s="7">
        <f t="shared" si="683"/>
        <v>0</v>
      </c>
      <c r="S473" s="7">
        <f t="shared" si="684"/>
        <v>0.2</v>
      </c>
      <c r="T473" s="68"/>
      <c r="U473" s="68">
        <f t="shared" si="648"/>
        <v>0</v>
      </c>
      <c r="V473" s="68">
        <f t="shared" si="704"/>
        <v>0</v>
      </c>
      <c r="W473" s="68"/>
      <c r="X473" s="68">
        <f t="shared" si="649"/>
        <v>0</v>
      </c>
      <c r="Y473" s="69">
        <f t="shared" si="650"/>
        <v>0</v>
      </c>
      <c r="Z473" s="7">
        <f t="shared" si="651"/>
        <v>0</v>
      </c>
      <c r="AA473" s="7">
        <f t="shared" si="652"/>
        <v>0</v>
      </c>
      <c r="AB473" s="68"/>
      <c r="AC473" s="71" t="str">
        <f t="shared" si="653"/>
        <v/>
      </c>
      <c r="AD473" s="68" t="str">
        <f t="shared" si="654"/>
        <v/>
      </c>
      <c r="AE473" s="68"/>
      <c r="AF473" s="72" t="str">
        <f t="shared" si="655"/>
        <v/>
      </c>
      <c r="AG473" s="59" t="str">
        <f t="shared" si="656"/>
        <v/>
      </c>
      <c r="AH473" s="73" t="str">
        <f t="shared" si="690"/>
        <v/>
      </c>
      <c r="AI473" s="61" t="str">
        <f t="shared" si="685"/>
        <v/>
      </c>
      <c r="AJ473" s="62" t="str">
        <f t="shared" si="691"/>
        <v/>
      </c>
      <c r="AK473" s="73" t="str">
        <f t="shared" si="686"/>
        <v/>
      </c>
      <c r="AL473" s="61" t="str">
        <f t="shared" si="687"/>
        <v/>
      </c>
      <c r="AM473" s="63" t="str">
        <f t="shared" si="692"/>
        <v/>
      </c>
      <c r="AN473" s="73" t="str">
        <f t="shared" si="693"/>
        <v/>
      </c>
      <c r="AO473" s="61">
        <f t="shared" si="688"/>
        <v>0</v>
      </c>
      <c r="AP473" s="62" t="str">
        <f t="shared" si="694"/>
        <v/>
      </c>
      <c r="AQ473" s="61" t="str">
        <f t="shared" si="695"/>
        <v/>
      </c>
      <c r="AR473" s="59" t="str">
        <f t="shared" si="696"/>
        <v/>
      </c>
      <c r="AS473" s="72" t="str">
        <f t="shared" si="657"/>
        <v/>
      </c>
      <c r="AT473" s="74" t="str">
        <f t="shared" si="658"/>
        <v/>
      </c>
      <c r="AU473" s="74" t="str">
        <f t="shared" si="659"/>
        <v/>
      </c>
      <c r="AV473" s="74" t="str">
        <f t="shared" si="660"/>
        <v/>
      </c>
    </row>
    <row r="474" spans="2:48" x14ac:dyDescent="0.25">
      <c r="B474" s="68">
        <f t="shared" ref="B474:D474" si="713">B473</f>
        <v>500000</v>
      </c>
      <c r="C474" s="68">
        <f t="shared" si="713"/>
        <v>40000</v>
      </c>
      <c r="D474" s="68">
        <f t="shared" si="713"/>
        <v>100000</v>
      </c>
      <c r="E474" s="68"/>
      <c r="F474" s="68">
        <f t="shared" si="640"/>
        <v>0</v>
      </c>
      <c r="G474" s="68">
        <f t="shared" si="641"/>
        <v>0</v>
      </c>
      <c r="H474" s="68" t="str">
        <f t="shared" si="642"/>
        <v/>
      </c>
      <c r="I474" s="68"/>
      <c r="J474" s="68">
        <f t="shared" si="643"/>
        <v>100000</v>
      </c>
      <c r="K474" s="69">
        <f t="shared" si="681"/>
        <v>20000</v>
      </c>
      <c r="L474" s="68">
        <f t="shared" si="644"/>
        <v>580000</v>
      </c>
      <c r="M474" s="68"/>
      <c r="N474" s="68">
        <f t="shared" si="682"/>
        <v>48000</v>
      </c>
      <c r="O474" s="68">
        <f t="shared" si="645"/>
        <v>0</v>
      </c>
      <c r="P474" s="69">
        <f t="shared" si="646"/>
        <v>0</v>
      </c>
      <c r="Q474" s="7">
        <f t="shared" si="647"/>
        <v>0</v>
      </c>
      <c r="R474" s="7">
        <f t="shared" si="683"/>
        <v>0</v>
      </c>
      <c r="S474" s="7">
        <f t="shared" si="684"/>
        <v>0.2</v>
      </c>
      <c r="T474" s="68"/>
      <c r="U474" s="68">
        <f t="shared" si="648"/>
        <v>0</v>
      </c>
      <c r="V474" s="68">
        <f t="shared" si="704"/>
        <v>0</v>
      </c>
      <c r="W474" s="68"/>
      <c r="X474" s="68">
        <f t="shared" si="649"/>
        <v>0</v>
      </c>
      <c r="Y474" s="69">
        <f t="shared" si="650"/>
        <v>0</v>
      </c>
      <c r="Z474" s="7">
        <f t="shared" si="651"/>
        <v>0</v>
      </c>
      <c r="AA474" s="7">
        <f t="shared" si="652"/>
        <v>0</v>
      </c>
      <c r="AB474" s="68"/>
      <c r="AC474" s="71" t="str">
        <f t="shared" si="653"/>
        <v/>
      </c>
      <c r="AD474" s="68" t="str">
        <f t="shared" si="654"/>
        <v/>
      </c>
      <c r="AE474" s="68"/>
      <c r="AF474" s="72" t="str">
        <f t="shared" si="655"/>
        <v/>
      </c>
      <c r="AG474" s="59" t="str">
        <f t="shared" si="656"/>
        <v/>
      </c>
      <c r="AH474" s="73" t="str">
        <f t="shared" si="690"/>
        <v/>
      </c>
      <c r="AI474" s="61" t="str">
        <f t="shared" si="685"/>
        <v/>
      </c>
      <c r="AJ474" s="62" t="str">
        <f t="shared" si="691"/>
        <v/>
      </c>
      <c r="AK474" s="73" t="str">
        <f t="shared" si="686"/>
        <v/>
      </c>
      <c r="AL474" s="61" t="str">
        <f t="shared" si="687"/>
        <v/>
      </c>
      <c r="AM474" s="63" t="str">
        <f t="shared" si="692"/>
        <v/>
      </c>
      <c r="AN474" s="73" t="str">
        <f t="shared" si="693"/>
        <v/>
      </c>
      <c r="AO474" s="61">
        <f t="shared" si="688"/>
        <v>0</v>
      </c>
      <c r="AP474" s="62" t="str">
        <f t="shared" si="694"/>
        <v/>
      </c>
      <c r="AQ474" s="61" t="str">
        <f t="shared" si="695"/>
        <v/>
      </c>
      <c r="AR474" s="59" t="str">
        <f t="shared" si="696"/>
        <v/>
      </c>
      <c r="AS474" s="72" t="str">
        <f t="shared" si="657"/>
        <v/>
      </c>
      <c r="AT474" s="74" t="str">
        <f t="shared" si="658"/>
        <v/>
      </c>
      <c r="AU474" s="74" t="str">
        <f t="shared" si="659"/>
        <v/>
      </c>
      <c r="AV474" s="74" t="str">
        <f t="shared" si="660"/>
        <v/>
      </c>
    </row>
    <row r="475" spans="2:48" x14ac:dyDescent="0.25">
      <c r="B475" s="68">
        <f t="shared" ref="B475:D475" si="714">B474</f>
        <v>500000</v>
      </c>
      <c r="C475" s="68">
        <f t="shared" si="714"/>
        <v>40000</v>
      </c>
      <c r="D475" s="68">
        <f t="shared" si="714"/>
        <v>100000</v>
      </c>
      <c r="E475" s="68"/>
      <c r="F475" s="68">
        <f t="shared" si="640"/>
        <v>0</v>
      </c>
      <c r="G475" s="68">
        <f t="shared" si="641"/>
        <v>0</v>
      </c>
      <c r="H475" s="68" t="str">
        <f t="shared" si="642"/>
        <v/>
      </c>
      <c r="I475" s="68"/>
      <c r="J475" s="68">
        <f t="shared" si="643"/>
        <v>100000</v>
      </c>
      <c r="K475" s="69">
        <f t="shared" si="681"/>
        <v>20000</v>
      </c>
      <c r="L475" s="68">
        <f t="shared" si="644"/>
        <v>580000</v>
      </c>
      <c r="M475" s="68"/>
      <c r="N475" s="68">
        <f t="shared" si="682"/>
        <v>48000</v>
      </c>
      <c r="O475" s="68">
        <f t="shared" si="645"/>
        <v>0</v>
      </c>
      <c r="P475" s="69">
        <f t="shared" si="646"/>
        <v>0</v>
      </c>
      <c r="Q475" s="7">
        <f t="shared" si="647"/>
        <v>0</v>
      </c>
      <c r="R475" s="7">
        <f t="shared" si="683"/>
        <v>0</v>
      </c>
      <c r="S475" s="7">
        <f t="shared" si="684"/>
        <v>0.2</v>
      </c>
      <c r="T475" s="68"/>
      <c r="U475" s="68">
        <f t="shared" si="648"/>
        <v>0</v>
      </c>
      <c r="V475" s="68">
        <f t="shared" si="704"/>
        <v>0</v>
      </c>
      <c r="W475" s="68"/>
      <c r="X475" s="68">
        <f t="shared" si="649"/>
        <v>0</v>
      </c>
      <c r="Y475" s="69">
        <f t="shared" si="650"/>
        <v>0</v>
      </c>
      <c r="Z475" s="7">
        <f t="shared" si="651"/>
        <v>0</v>
      </c>
      <c r="AA475" s="7">
        <f t="shared" si="652"/>
        <v>0</v>
      </c>
      <c r="AB475" s="68"/>
      <c r="AC475" s="71" t="str">
        <f t="shared" si="653"/>
        <v/>
      </c>
      <c r="AD475" s="68" t="str">
        <f t="shared" si="654"/>
        <v/>
      </c>
      <c r="AE475" s="68"/>
      <c r="AF475" s="72" t="str">
        <f t="shared" si="655"/>
        <v/>
      </c>
      <c r="AG475" s="59" t="str">
        <f t="shared" si="656"/>
        <v/>
      </c>
      <c r="AH475" s="73" t="str">
        <f t="shared" si="690"/>
        <v/>
      </c>
      <c r="AI475" s="61" t="str">
        <f t="shared" si="685"/>
        <v/>
      </c>
      <c r="AJ475" s="62" t="str">
        <f t="shared" si="691"/>
        <v/>
      </c>
      <c r="AK475" s="73" t="str">
        <f t="shared" si="686"/>
        <v/>
      </c>
      <c r="AL475" s="61" t="str">
        <f t="shared" si="687"/>
        <v/>
      </c>
      <c r="AM475" s="63" t="str">
        <f t="shared" si="692"/>
        <v/>
      </c>
      <c r="AN475" s="73" t="str">
        <f t="shared" si="693"/>
        <v/>
      </c>
      <c r="AO475" s="61">
        <f t="shared" si="688"/>
        <v>0</v>
      </c>
      <c r="AP475" s="62" t="str">
        <f t="shared" si="694"/>
        <v/>
      </c>
      <c r="AQ475" s="61" t="str">
        <f t="shared" si="695"/>
        <v/>
      </c>
      <c r="AR475" s="59" t="str">
        <f t="shared" si="696"/>
        <v/>
      </c>
      <c r="AS475" s="72" t="str">
        <f t="shared" si="657"/>
        <v/>
      </c>
      <c r="AT475" s="74" t="str">
        <f t="shared" si="658"/>
        <v/>
      </c>
      <c r="AU475" s="74" t="str">
        <f t="shared" si="659"/>
        <v/>
      </c>
      <c r="AV475" s="74" t="str">
        <f t="shared" si="660"/>
        <v/>
      </c>
    </row>
    <row r="476" spans="2:48" x14ac:dyDescent="0.25">
      <c r="B476" s="68">
        <f t="shared" ref="B476:D476" si="715">B475</f>
        <v>500000</v>
      </c>
      <c r="C476" s="68">
        <f t="shared" si="715"/>
        <v>40000</v>
      </c>
      <c r="D476" s="68">
        <f t="shared" si="715"/>
        <v>100000</v>
      </c>
      <c r="E476" s="68"/>
      <c r="F476" s="68">
        <f t="shared" si="640"/>
        <v>0</v>
      </c>
      <c r="G476" s="68">
        <f t="shared" si="641"/>
        <v>0</v>
      </c>
      <c r="H476" s="68" t="str">
        <f t="shared" si="642"/>
        <v/>
      </c>
      <c r="I476" s="68"/>
      <c r="J476" s="68">
        <f t="shared" si="643"/>
        <v>100000</v>
      </c>
      <c r="K476" s="69">
        <f t="shared" si="681"/>
        <v>20000</v>
      </c>
      <c r="L476" s="68">
        <f t="shared" si="644"/>
        <v>580000</v>
      </c>
      <c r="M476" s="68"/>
      <c r="N476" s="68">
        <f t="shared" si="682"/>
        <v>48000</v>
      </c>
      <c r="O476" s="68">
        <f t="shared" si="645"/>
        <v>0</v>
      </c>
      <c r="P476" s="69">
        <f t="shared" si="646"/>
        <v>0</v>
      </c>
      <c r="Q476" s="7">
        <f t="shared" si="647"/>
        <v>0</v>
      </c>
      <c r="R476" s="7">
        <f t="shared" si="683"/>
        <v>0</v>
      </c>
      <c r="S476" s="7">
        <f t="shared" si="684"/>
        <v>0.2</v>
      </c>
      <c r="T476" s="68"/>
      <c r="U476" s="68">
        <f t="shared" si="648"/>
        <v>0</v>
      </c>
      <c r="V476" s="68">
        <f t="shared" si="704"/>
        <v>0</v>
      </c>
      <c r="W476" s="68"/>
      <c r="X476" s="68">
        <f t="shared" si="649"/>
        <v>0</v>
      </c>
      <c r="Y476" s="69">
        <f t="shared" si="650"/>
        <v>0</v>
      </c>
      <c r="Z476" s="7">
        <f t="shared" si="651"/>
        <v>0</v>
      </c>
      <c r="AA476" s="7">
        <f t="shared" si="652"/>
        <v>0</v>
      </c>
      <c r="AB476" s="68"/>
      <c r="AC476" s="71" t="str">
        <f t="shared" si="653"/>
        <v/>
      </c>
      <c r="AD476" s="68" t="str">
        <f t="shared" si="654"/>
        <v/>
      </c>
      <c r="AE476" s="68"/>
      <c r="AF476" s="72" t="str">
        <f t="shared" si="655"/>
        <v/>
      </c>
      <c r="AG476" s="59" t="str">
        <f t="shared" si="656"/>
        <v/>
      </c>
      <c r="AH476" s="73" t="str">
        <f t="shared" si="690"/>
        <v/>
      </c>
      <c r="AI476" s="61" t="str">
        <f t="shared" si="685"/>
        <v/>
      </c>
      <c r="AJ476" s="62" t="str">
        <f t="shared" si="691"/>
        <v/>
      </c>
      <c r="AK476" s="73" t="str">
        <f t="shared" si="686"/>
        <v/>
      </c>
      <c r="AL476" s="61" t="str">
        <f t="shared" si="687"/>
        <v/>
      </c>
      <c r="AM476" s="63" t="str">
        <f t="shared" si="692"/>
        <v/>
      </c>
      <c r="AN476" s="73" t="str">
        <f t="shared" si="693"/>
        <v/>
      </c>
      <c r="AO476" s="61">
        <f t="shared" si="688"/>
        <v>0</v>
      </c>
      <c r="AP476" s="62" t="str">
        <f t="shared" si="694"/>
        <v/>
      </c>
      <c r="AQ476" s="61" t="str">
        <f t="shared" si="695"/>
        <v/>
      </c>
      <c r="AR476" s="59" t="str">
        <f t="shared" si="696"/>
        <v/>
      </c>
      <c r="AS476" s="72" t="str">
        <f t="shared" si="657"/>
        <v/>
      </c>
      <c r="AT476" s="74" t="str">
        <f t="shared" si="658"/>
        <v/>
      </c>
      <c r="AU476" s="74" t="str">
        <f t="shared" si="659"/>
        <v/>
      </c>
      <c r="AV476" s="74" t="str">
        <f t="shared" si="660"/>
        <v/>
      </c>
    </row>
    <row r="477" spans="2:48" x14ac:dyDescent="0.25">
      <c r="B477" s="68">
        <f t="shared" ref="B477:D477" si="716">B476</f>
        <v>500000</v>
      </c>
      <c r="C477" s="68">
        <f t="shared" si="716"/>
        <v>40000</v>
      </c>
      <c r="D477" s="68">
        <f t="shared" si="716"/>
        <v>100000</v>
      </c>
      <c r="E477" s="68"/>
      <c r="F477" s="68">
        <f t="shared" si="640"/>
        <v>0</v>
      </c>
      <c r="G477" s="68">
        <f t="shared" si="641"/>
        <v>0</v>
      </c>
      <c r="H477" s="68" t="str">
        <f t="shared" si="642"/>
        <v/>
      </c>
      <c r="I477" s="68"/>
      <c r="J477" s="68">
        <f t="shared" si="643"/>
        <v>100000</v>
      </c>
      <c r="K477" s="69">
        <f t="shared" si="681"/>
        <v>20000</v>
      </c>
      <c r="L477" s="68">
        <f t="shared" si="644"/>
        <v>580000</v>
      </c>
      <c r="M477" s="68"/>
      <c r="N477" s="68">
        <f t="shared" si="682"/>
        <v>48000</v>
      </c>
      <c r="O477" s="68">
        <f t="shared" si="645"/>
        <v>0</v>
      </c>
      <c r="P477" s="69">
        <f t="shared" si="646"/>
        <v>0</v>
      </c>
      <c r="Q477" s="7">
        <f t="shared" si="647"/>
        <v>0</v>
      </c>
      <c r="R477" s="7">
        <f t="shared" si="683"/>
        <v>0</v>
      </c>
      <c r="S477" s="7">
        <f t="shared" si="684"/>
        <v>0.2</v>
      </c>
      <c r="T477" s="68"/>
      <c r="U477" s="68">
        <f t="shared" si="648"/>
        <v>0</v>
      </c>
      <c r="V477" s="68">
        <f t="shared" si="704"/>
        <v>0</v>
      </c>
      <c r="W477" s="68"/>
      <c r="X477" s="68">
        <f t="shared" si="649"/>
        <v>0</v>
      </c>
      <c r="Y477" s="69">
        <f t="shared" si="650"/>
        <v>0</v>
      </c>
      <c r="Z477" s="7">
        <f t="shared" si="651"/>
        <v>0</v>
      </c>
      <c r="AA477" s="7">
        <f t="shared" si="652"/>
        <v>0</v>
      </c>
      <c r="AB477" s="68"/>
      <c r="AC477" s="71" t="str">
        <f t="shared" si="653"/>
        <v/>
      </c>
      <c r="AD477" s="68" t="str">
        <f t="shared" si="654"/>
        <v/>
      </c>
      <c r="AE477" s="68"/>
      <c r="AF477" s="72" t="str">
        <f t="shared" si="655"/>
        <v/>
      </c>
      <c r="AG477" s="59" t="str">
        <f t="shared" si="656"/>
        <v/>
      </c>
      <c r="AH477" s="73" t="str">
        <f t="shared" si="690"/>
        <v/>
      </c>
      <c r="AI477" s="61" t="str">
        <f t="shared" si="685"/>
        <v/>
      </c>
      <c r="AJ477" s="62" t="str">
        <f t="shared" si="691"/>
        <v/>
      </c>
      <c r="AK477" s="73" t="str">
        <f t="shared" si="686"/>
        <v/>
      </c>
      <c r="AL477" s="61" t="str">
        <f t="shared" si="687"/>
        <v/>
      </c>
      <c r="AM477" s="63" t="str">
        <f t="shared" si="692"/>
        <v/>
      </c>
      <c r="AN477" s="73" t="str">
        <f t="shared" si="693"/>
        <v/>
      </c>
      <c r="AO477" s="61">
        <f t="shared" si="688"/>
        <v>0</v>
      </c>
      <c r="AP477" s="62" t="str">
        <f t="shared" si="694"/>
        <v/>
      </c>
      <c r="AQ477" s="61" t="str">
        <f t="shared" si="695"/>
        <v/>
      </c>
      <c r="AR477" s="59" t="str">
        <f t="shared" si="696"/>
        <v/>
      </c>
      <c r="AS477" s="72" t="str">
        <f t="shared" si="657"/>
        <v/>
      </c>
      <c r="AT477" s="74" t="str">
        <f t="shared" si="658"/>
        <v/>
      </c>
      <c r="AU477" s="74" t="str">
        <f t="shared" si="659"/>
        <v/>
      </c>
      <c r="AV477" s="74" t="str">
        <f t="shared" si="660"/>
        <v/>
      </c>
    </row>
    <row r="478" spans="2:48" x14ac:dyDescent="0.25">
      <c r="B478" s="68">
        <f t="shared" ref="B478:D478" si="717">B477</f>
        <v>500000</v>
      </c>
      <c r="C478" s="68">
        <f t="shared" si="717"/>
        <v>40000</v>
      </c>
      <c r="D478" s="68">
        <f t="shared" si="717"/>
        <v>100000</v>
      </c>
      <c r="E478" s="68"/>
      <c r="F478" s="68">
        <f t="shared" si="640"/>
        <v>0</v>
      </c>
      <c r="G478" s="68">
        <f t="shared" si="641"/>
        <v>0</v>
      </c>
      <c r="H478" s="68" t="str">
        <f t="shared" si="642"/>
        <v/>
      </c>
      <c r="I478" s="68"/>
      <c r="J478" s="68">
        <f t="shared" si="643"/>
        <v>100000</v>
      </c>
      <c r="K478" s="69">
        <f t="shared" si="681"/>
        <v>20000</v>
      </c>
      <c r="L478" s="68">
        <f t="shared" si="644"/>
        <v>580000</v>
      </c>
      <c r="M478" s="68"/>
      <c r="N478" s="68">
        <f t="shared" si="682"/>
        <v>48000</v>
      </c>
      <c r="O478" s="68">
        <f t="shared" si="645"/>
        <v>0</v>
      </c>
      <c r="P478" s="69">
        <f t="shared" si="646"/>
        <v>0</v>
      </c>
      <c r="Q478" s="7">
        <f t="shared" si="647"/>
        <v>0</v>
      </c>
      <c r="R478" s="7">
        <f t="shared" si="683"/>
        <v>0</v>
      </c>
      <c r="S478" s="7">
        <f t="shared" si="684"/>
        <v>0.2</v>
      </c>
      <c r="T478" s="68"/>
      <c r="U478" s="68">
        <f t="shared" si="648"/>
        <v>0</v>
      </c>
      <c r="V478" s="68">
        <f t="shared" si="704"/>
        <v>0</v>
      </c>
      <c r="W478" s="68"/>
      <c r="X478" s="68">
        <f t="shared" si="649"/>
        <v>0</v>
      </c>
      <c r="Y478" s="69">
        <f t="shared" si="650"/>
        <v>0</v>
      </c>
      <c r="Z478" s="7">
        <f t="shared" si="651"/>
        <v>0</v>
      </c>
      <c r="AA478" s="7">
        <f t="shared" si="652"/>
        <v>0</v>
      </c>
      <c r="AB478" s="68"/>
      <c r="AC478" s="71" t="str">
        <f t="shared" si="653"/>
        <v/>
      </c>
      <c r="AD478" s="68" t="str">
        <f t="shared" si="654"/>
        <v/>
      </c>
      <c r="AE478" s="68"/>
      <c r="AF478" s="72" t="str">
        <f t="shared" si="655"/>
        <v/>
      </c>
      <c r="AG478" s="59" t="str">
        <f t="shared" si="656"/>
        <v/>
      </c>
      <c r="AH478" s="73" t="str">
        <f t="shared" si="690"/>
        <v/>
      </c>
      <c r="AI478" s="61" t="str">
        <f t="shared" si="685"/>
        <v/>
      </c>
      <c r="AJ478" s="62" t="str">
        <f t="shared" si="691"/>
        <v/>
      </c>
      <c r="AK478" s="73" t="str">
        <f t="shared" si="686"/>
        <v/>
      </c>
      <c r="AL478" s="61" t="str">
        <f t="shared" si="687"/>
        <v/>
      </c>
      <c r="AM478" s="63" t="str">
        <f t="shared" si="692"/>
        <v/>
      </c>
      <c r="AN478" s="73" t="str">
        <f t="shared" si="693"/>
        <v/>
      </c>
      <c r="AO478" s="61">
        <f t="shared" si="688"/>
        <v>0</v>
      </c>
      <c r="AP478" s="62" t="str">
        <f t="shared" si="694"/>
        <v/>
      </c>
      <c r="AQ478" s="61" t="str">
        <f t="shared" si="695"/>
        <v/>
      </c>
      <c r="AR478" s="59" t="str">
        <f t="shared" si="696"/>
        <v/>
      </c>
      <c r="AS478" s="72" t="str">
        <f t="shared" si="657"/>
        <v/>
      </c>
      <c r="AT478" s="74" t="str">
        <f t="shared" si="658"/>
        <v/>
      </c>
      <c r="AU478" s="74" t="str">
        <f t="shared" si="659"/>
        <v/>
      </c>
      <c r="AV478" s="74" t="str">
        <f t="shared" si="660"/>
        <v/>
      </c>
    </row>
    <row r="479" spans="2:48" x14ac:dyDescent="0.25">
      <c r="B479" s="68">
        <f t="shared" ref="B479:D479" si="718">B478</f>
        <v>500000</v>
      </c>
      <c r="C479" s="68">
        <f t="shared" si="718"/>
        <v>40000</v>
      </c>
      <c r="D479" s="68">
        <f t="shared" si="718"/>
        <v>100000</v>
      </c>
      <c r="E479" s="68"/>
      <c r="F479" s="68">
        <f t="shared" si="640"/>
        <v>0</v>
      </c>
      <c r="G479" s="68">
        <f t="shared" si="641"/>
        <v>0</v>
      </c>
      <c r="H479" s="68" t="str">
        <f t="shared" si="642"/>
        <v/>
      </c>
      <c r="I479" s="68"/>
      <c r="J479" s="68">
        <f t="shared" si="643"/>
        <v>100000</v>
      </c>
      <c r="K479" s="69">
        <f t="shared" si="681"/>
        <v>20000</v>
      </c>
      <c r="L479" s="68">
        <f t="shared" si="644"/>
        <v>580000</v>
      </c>
      <c r="M479" s="68"/>
      <c r="N479" s="68">
        <f t="shared" si="682"/>
        <v>48000</v>
      </c>
      <c r="O479" s="68">
        <f t="shared" si="645"/>
        <v>0</v>
      </c>
      <c r="P479" s="69">
        <f t="shared" si="646"/>
        <v>0</v>
      </c>
      <c r="Q479" s="7">
        <f t="shared" si="647"/>
        <v>0</v>
      </c>
      <c r="R479" s="7">
        <f t="shared" si="683"/>
        <v>0</v>
      </c>
      <c r="S479" s="7">
        <f t="shared" si="684"/>
        <v>0.2</v>
      </c>
      <c r="T479" s="68"/>
      <c r="U479" s="68">
        <f t="shared" si="648"/>
        <v>0</v>
      </c>
      <c r="V479" s="68">
        <f t="shared" si="704"/>
        <v>0</v>
      </c>
      <c r="W479" s="68"/>
      <c r="X479" s="68">
        <f t="shared" si="649"/>
        <v>0</v>
      </c>
      <c r="Y479" s="69">
        <f t="shared" si="650"/>
        <v>0</v>
      </c>
      <c r="Z479" s="7">
        <f t="shared" si="651"/>
        <v>0</v>
      </c>
      <c r="AA479" s="7">
        <f t="shared" si="652"/>
        <v>0</v>
      </c>
      <c r="AB479" s="68"/>
      <c r="AC479" s="71" t="str">
        <f t="shared" si="653"/>
        <v/>
      </c>
      <c r="AD479" s="68" t="str">
        <f t="shared" si="654"/>
        <v/>
      </c>
      <c r="AE479" s="68"/>
      <c r="AF479" s="72" t="str">
        <f t="shared" si="655"/>
        <v/>
      </c>
      <c r="AG479" s="59" t="str">
        <f t="shared" si="656"/>
        <v/>
      </c>
      <c r="AH479" s="73" t="str">
        <f t="shared" si="690"/>
        <v/>
      </c>
      <c r="AI479" s="61" t="str">
        <f t="shared" si="685"/>
        <v/>
      </c>
      <c r="AJ479" s="62" t="str">
        <f t="shared" si="691"/>
        <v/>
      </c>
      <c r="AK479" s="73" t="str">
        <f t="shared" si="686"/>
        <v/>
      </c>
      <c r="AL479" s="61" t="str">
        <f t="shared" si="687"/>
        <v/>
      </c>
      <c r="AM479" s="63" t="str">
        <f t="shared" si="692"/>
        <v/>
      </c>
      <c r="AN479" s="73" t="str">
        <f t="shared" si="693"/>
        <v/>
      </c>
      <c r="AO479" s="61">
        <f t="shared" si="688"/>
        <v>0</v>
      </c>
      <c r="AP479" s="62" t="str">
        <f t="shared" si="694"/>
        <v/>
      </c>
      <c r="AQ479" s="61" t="str">
        <f t="shared" si="695"/>
        <v/>
      </c>
      <c r="AR479" s="59" t="str">
        <f t="shared" si="696"/>
        <v/>
      </c>
      <c r="AS479" s="72" t="str">
        <f t="shared" si="657"/>
        <v/>
      </c>
      <c r="AT479" s="74" t="str">
        <f t="shared" si="658"/>
        <v/>
      </c>
      <c r="AU479" s="74" t="str">
        <f t="shared" si="659"/>
        <v/>
      </c>
      <c r="AV479" s="74" t="str">
        <f t="shared" si="660"/>
        <v/>
      </c>
    </row>
    <row r="480" spans="2:48" x14ac:dyDescent="0.25">
      <c r="B480" s="68">
        <f t="shared" ref="B480:D480" si="719">B479</f>
        <v>500000</v>
      </c>
      <c r="C480" s="68">
        <f t="shared" si="719"/>
        <v>40000</v>
      </c>
      <c r="D480" s="68">
        <f t="shared" si="719"/>
        <v>100000</v>
      </c>
      <c r="E480" s="68"/>
      <c r="F480" s="68">
        <f t="shared" si="640"/>
        <v>0</v>
      </c>
      <c r="G480" s="68">
        <f t="shared" si="641"/>
        <v>0</v>
      </c>
      <c r="H480" s="68" t="str">
        <f t="shared" si="642"/>
        <v/>
      </c>
      <c r="I480" s="68"/>
      <c r="J480" s="68">
        <f t="shared" si="643"/>
        <v>100000</v>
      </c>
      <c r="K480" s="69">
        <f t="shared" si="681"/>
        <v>20000</v>
      </c>
      <c r="L480" s="68">
        <f t="shared" si="644"/>
        <v>580000</v>
      </c>
      <c r="M480" s="68"/>
      <c r="N480" s="68">
        <f t="shared" si="682"/>
        <v>48000</v>
      </c>
      <c r="O480" s="68">
        <f t="shared" si="645"/>
        <v>0</v>
      </c>
      <c r="P480" s="69">
        <f t="shared" si="646"/>
        <v>0</v>
      </c>
      <c r="Q480" s="7">
        <f t="shared" si="647"/>
        <v>0</v>
      </c>
      <c r="R480" s="7">
        <f t="shared" si="683"/>
        <v>0</v>
      </c>
      <c r="S480" s="7">
        <f t="shared" si="684"/>
        <v>0.2</v>
      </c>
      <c r="T480" s="68"/>
      <c r="U480" s="68">
        <f t="shared" si="648"/>
        <v>0</v>
      </c>
      <c r="V480" s="68">
        <f t="shared" si="704"/>
        <v>0</v>
      </c>
      <c r="W480" s="68"/>
      <c r="X480" s="68">
        <f t="shared" si="649"/>
        <v>0</v>
      </c>
      <c r="Y480" s="69">
        <f t="shared" si="650"/>
        <v>0</v>
      </c>
      <c r="Z480" s="7">
        <f t="shared" si="651"/>
        <v>0</v>
      </c>
      <c r="AA480" s="7">
        <f t="shared" si="652"/>
        <v>0</v>
      </c>
      <c r="AB480" s="68"/>
      <c r="AC480" s="71" t="str">
        <f t="shared" si="653"/>
        <v/>
      </c>
      <c r="AD480" s="68" t="str">
        <f t="shared" si="654"/>
        <v/>
      </c>
      <c r="AE480" s="68"/>
      <c r="AF480" s="72" t="str">
        <f t="shared" si="655"/>
        <v/>
      </c>
      <c r="AG480" s="59" t="str">
        <f t="shared" si="656"/>
        <v/>
      </c>
      <c r="AH480" s="73" t="str">
        <f t="shared" si="690"/>
        <v/>
      </c>
      <c r="AI480" s="61" t="str">
        <f t="shared" si="685"/>
        <v/>
      </c>
      <c r="AJ480" s="62" t="str">
        <f t="shared" si="691"/>
        <v/>
      </c>
      <c r="AK480" s="73" t="str">
        <f t="shared" si="686"/>
        <v/>
      </c>
      <c r="AL480" s="61" t="str">
        <f t="shared" si="687"/>
        <v/>
      </c>
      <c r="AM480" s="63" t="str">
        <f t="shared" si="692"/>
        <v/>
      </c>
      <c r="AN480" s="73" t="str">
        <f t="shared" si="693"/>
        <v/>
      </c>
      <c r="AO480" s="61">
        <f t="shared" si="688"/>
        <v>0</v>
      </c>
      <c r="AP480" s="62" t="str">
        <f t="shared" si="694"/>
        <v/>
      </c>
      <c r="AQ480" s="61" t="str">
        <f t="shared" si="695"/>
        <v/>
      </c>
      <c r="AR480" s="59" t="str">
        <f t="shared" si="696"/>
        <v/>
      </c>
      <c r="AS480" s="72" t="str">
        <f t="shared" si="657"/>
        <v/>
      </c>
      <c r="AT480" s="74" t="str">
        <f t="shared" si="658"/>
        <v/>
      </c>
      <c r="AU480" s="74" t="str">
        <f t="shared" si="659"/>
        <v/>
      </c>
      <c r="AV480" s="74" t="str">
        <f t="shared" si="660"/>
        <v/>
      </c>
    </row>
    <row r="481" spans="2:48" x14ac:dyDescent="0.25">
      <c r="B481" s="68">
        <f t="shared" ref="B481:D481" si="720">B480</f>
        <v>500000</v>
      </c>
      <c r="C481" s="68">
        <f t="shared" si="720"/>
        <v>40000</v>
      </c>
      <c r="D481" s="68">
        <f t="shared" si="720"/>
        <v>100000</v>
      </c>
      <c r="E481" s="68"/>
      <c r="F481" s="68">
        <f t="shared" si="640"/>
        <v>0</v>
      </c>
      <c r="G481" s="68">
        <f t="shared" si="641"/>
        <v>0</v>
      </c>
      <c r="H481" s="68" t="str">
        <f t="shared" si="642"/>
        <v/>
      </c>
      <c r="I481" s="68"/>
      <c r="J481" s="68">
        <f t="shared" si="643"/>
        <v>100000</v>
      </c>
      <c r="K481" s="69">
        <f t="shared" si="681"/>
        <v>20000</v>
      </c>
      <c r="L481" s="68">
        <f t="shared" si="644"/>
        <v>580000</v>
      </c>
      <c r="M481" s="68"/>
      <c r="N481" s="68">
        <f t="shared" si="682"/>
        <v>48000</v>
      </c>
      <c r="O481" s="68">
        <f t="shared" si="645"/>
        <v>0</v>
      </c>
      <c r="P481" s="69">
        <f t="shared" si="646"/>
        <v>0</v>
      </c>
      <c r="Q481" s="7">
        <f t="shared" si="647"/>
        <v>0</v>
      </c>
      <c r="R481" s="7">
        <f t="shared" si="683"/>
        <v>0</v>
      </c>
      <c r="S481" s="7">
        <f t="shared" si="684"/>
        <v>0.2</v>
      </c>
      <c r="T481" s="68"/>
      <c r="U481" s="68">
        <f t="shared" si="648"/>
        <v>0</v>
      </c>
      <c r="V481" s="68">
        <f t="shared" si="704"/>
        <v>0</v>
      </c>
      <c r="W481" s="68"/>
      <c r="X481" s="68">
        <f t="shared" si="649"/>
        <v>0</v>
      </c>
      <c r="Y481" s="69">
        <f t="shared" si="650"/>
        <v>0</v>
      </c>
      <c r="Z481" s="7">
        <f t="shared" si="651"/>
        <v>0</v>
      </c>
      <c r="AA481" s="7">
        <f t="shared" si="652"/>
        <v>0</v>
      </c>
      <c r="AB481" s="68"/>
      <c r="AC481" s="71" t="str">
        <f t="shared" si="653"/>
        <v/>
      </c>
      <c r="AD481" s="68" t="str">
        <f t="shared" si="654"/>
        <v/>
      </c>
      <c r="AE481" s="68"/>
      <c r="AF481" s="72" t="str">
        <f t="shared" si="655"/>
        <v/>
      </c>
      <c r="AG481" s="59" t="str">
        <f t="shared" si="656"/>
        <v/>
      </c>
      <c r="AH481" s="73" t="str">
        <f t="shared" si="690"/>
        <v/>
      </c>
      <c r="AI481" s="61" t="str">
        <f t="shared" si="685"/>
        <v/>
      </c>
      <c r="AJ481" s="62" t="str">
        <f t="shared" si="691"/>
        <v/>
      </c>
      <c r="AK481" s="73" t="str">
        <f t="shared" si="686"/>
        <v/>
      </c>
      <c r="AL481" s="61" t="str">
        <f t="shared" si="687"/>
        <v/>
      </c>
      <c r="AM481" s="63" t="str">
        <f t="shared" si="692"/>
        <v/>
      </c>
      <c r="AN481" s="73" t="str">
        <f t="shared" si="693"/>
        <v/>
      </c>
      <c r="AO481" s="61">
        <f t="shared" si="688"/>
        <v>0</v>
      </c>
      <c r="AP481" s="62" t="str">
        <f t="shared" si="694"/>
        <v/>
      </c>
      <c r="AQ481" s="61" t="str">
        <f t="shared" si="695"/>
        <v/>
      </c>
      <c r="AR481" s="59" t="str">
        <f t="shared" si="696"/>
        <v/>
      </c>
      <c r="AS481" s="72" t="str">
        <f t="shared" si="657"/>
        <v/>
      </c>
      <c r="AT481" s="74" t="str">
        <f t="shared" si="658"/>
        <v/>
      </c>
      <c r="AU481" s="74" t="str">
        <f t="shared" si="659"/>
        <v/>
      </c>
      <c r="AV481" s="74" t="str">
        <f t="shared" si="660"/>
        <v/>
      </c>
    </row>
    <row r="482" spans="2:48" x14ac:dyDescent="0.25">
      <c r="B482" s="68">
        <f t="shared" ref="B482:D482" si="721">B481</f>
        <v>500000</v>
      </c>
      <c r="C482" s="68">
        <f t="shared" si="721"/>
        <v>40000</v>
      </c>
      <c r="D482" s="68">
        <f t="shared" si="721"/>
        <v>100000</v>
      </c>
      <c r="E482" s="68"/>
      <c r="F482" s="68">
        <f t="shared" si="640"/>
        <v>0</v>
      </c>
      <c r="G482" s="68">
        <f t="shared" si="641"/>
        <v>0</v>
      </c>
      <c r="H482" s="68" t="str">
        <f t="shared" si="642"/>
        <v/>
      </c>
      <c r="I482" s="68"/>
      <c r="J482" s="68">
        <f t="shared" si="643"/>
        <v>100000</v>
      </c>
      <c r="K482" s="69">
        <f t="shared" si="681"/>
        <v>20000</v>
      </c>
      <c r="L482" s="68">
        <f t="shared" si="644"/>
        <v>580000</v>
      </c>
      <c r="M482" s="68"/>
      <c r="N482" s="68">
        <f t="shared" si="682"/>
        <v>48000</v>
      </c>
      <c r="O482" s="68">
        <f t="shared" si="645"/>
        <v>0</v>
      </c>
      <c r="P482" s="69">
        <f t="shared" si="646"/>
        <v>0</v>
      </c>
      <c r="Q482" s="7">
        <f t="shared" si="647"/>
        <v>0</v>
      </c>
      <c r="R482" s="7">
        <f t="shared" si="683"/>
        <v>0</v>
      </c>
      <c r="S482" s="7">
        <f t="shared" si="684"/>
        <v>0.2</v>
      </c>
      <c r="T482" s="68"/>
      <c r="U482" s="68">
        <f t="shared" si="648"/>
        <v>0</v>
      </c>
      <c r="V482" s="68">
        <f t="shared" si="704"/>
        <v>0</v>
      </c>
      <c r="W482" s="68"/>
      <c r="X482" s="68">
        <f t="shared" si="649"/>
        <v>0</v>
      </c>
      <c r="Y482" s="69">
        <f t="shared" si="650"/>
        <v>0</v>
      </c>
      <c r="Z482" s="7">
        <f t="shared" si="651"/>
        <v>0</v>
      </c>
      <c r="AA482" s="7">
        <f t="shared" si="652"/>
        <v>0</v>
      </c>
      <c r="AB482" s="68"/>
      <c r="AC482" s="71" t="str">
        <f t="shared" si="653"/>
        <v/>
      </c>
      <c r="AD482" s="68" t="str">
        <f t="shared" si="654"/>
        <v/>
      </c>
      <c r="AE482" s="68"/>
      <c r="AF482" s="72" t="str">
        <f t="shared" si="655"/>
        <v/>
      </c>
      <c r="AG482" s="59" t="str">
        <f t="shared" si="656"/>
        <v/>
      </c>
      <c r="AH482" s="73" t="str">
        <f t="shared" si="690"/>
        <v/>
      </c>
      <c r="AI482" s="61" t="str">
        <f t="shared" si="685"/>
        <v/>
      </c>
      <c r="AJ482" s="62" t="str">
        <f t="shared" si="691"/>
        <v/>
      </c>
      <c r="AK482" s="73" t="str">
        <f t="shared" si="686"/>
        <v/>
      </c>
      <c r="AL482" s="61" t="str">
        <f t="shared" si="687"/>
        <v/>
      </c>
      <c r="AM482" s="63" t="str">
        <f t="shared" si="692"/>
        <v/>
      </c>
      <c r="AN482" s="73" t="str">
        <f t="shared" si="693"/>
        <v/>
      </c>
      <c r="AO482" s="61">
        <f t="shared" si="688"/>
        <v>0</v>
      </c>
      <c r="AP482" s="62" t="str">
        <f t="shared" si="694"/>
        <v/>
      </c>
      <c r="AQ482" s="61" t="str">
        <f t="shared" si="695"/>
        <v/>
      </c>
      <c r="AR482" s="59" t="str">
        <f t="shared" si="696"/>
        <v/>
      </c>
      <c r="AS482" s="72" t="str">
        <f t="shared" si="657"/>
        <v/>
      </c>
      <c r="AT482" s="74" t="str">
        <f t="shared" si="658"/>
        <v/>
      </c>
      <c r="AU482" s="74" t="str">
        <f t="shared" si="659"/>
        <v/>
      </c>
      <c r="AV482" s="74" t="str">
        <f t="shared" si="660"/>
        <v/>
      </c>
    </row>
    <row r="483" spans="2:48" x14ac:dyDescent="0.25">
      <c r="B483" s="68">
        <f t="shared" ref="B483:D483" si="722">B482</f>
        <v>500000</v>
      </c>
      <c r="C483" s="68">
        <f t="shared" si="722"/>
        <v>40000</v>
      </c>
      <c r="D483" s="68">
        <f t="shared" si="722"/>
        <v>100000</v>
      </c>
      <c r="E483" s="68"/>
      <c r="F483" s="68">
        <f t="shared" si="640"/>
        <v>0</v>
      </c>
      <c r="G483" s="68">
        <f t="shared" si="641"/>
        <v>0</v>
      </c>
      <c r="H483" s="68" t="str">
        <f t="shared" si="642"/>
        <v/>
      </c>
      <c r="I483" s="68"/>
      <c r="J483" s="68">
        <f t="shared" si="643"/>
        <v>100000</v>
      </c>
      <c r="K483" s="69">
        <f t="shared" si="681"/>
        <v>20000</v>
      </c>
      <c r="L483" s="68">
        <f t="shared" si="644"/>
        <v>580000</v>
      </c>
      <c r="M483" s="68"/>
      <c r="N483" s="68">
        <f t="shared" si="682"/>
        <v>48000</v>
      </c>
      <c r="O483" s="68">
        <f t="shared" si="645"/>
        <v>0</v>
      </c>
      <c r="P483" s="69">
        <f t="shared" si="646"/>
        <v>0</v>
      </c>
      <c r="Q483" s="7">
        <f t="shared" si="647"/>
        <v>0</v>
      </c>
      <c r="R483" s="7">
        <f t="shared" si="683"/>
        <v>0</v>
      </c>
      <c r="S483" s="7">
        <f t="shared" si="684"/>
        <v>0.2</v>
      </c>
      <c r="T483" s="68"/>
      <c r="U483" s="68">
        <f t="shared" si="648"/>
        <v>0</v>
      </c>
      <c r="V483" s="68">
        <f t="shared" si="704"/>
        <v>0</v>
      </c>
      <c r="W483" s="68"/>
      <c r="X483" s="68">
        <f t="shared" si="649"/>
        <v>0</v>
      </c>
      <c r="Y483" s="69">
        <f t="shared" si="650"/>
        <v>0</v>
      </c>
      <c r="Z483" s="7">
        <f t="shared" si="651"/>
        <v>0</v>
      </c>
      <c r="AA483" s="7">
        <f t="shared" si="652"/>
        <v>0</v>
      </c>
      <c r="AB483" s="68"/>
      <c r="AC483" s="71" t="str">
        <f t="shared" si="653"/>
        <v/>
      </c>
      <c r="AD483" s="68" t="str">
        <f t="shared" si="654"/>
        <v/>
      </c>
      <c r="AE483" s="68"/>
      <c r="AF483" s="72" t="str">
        <f t="shared" si="655"/>
        <v/>
      </c>
      <c r="AG483" s="59" t="str">
        <f t="shared" si="656"/>
        <v/>
      </c>
      <c r="AH483" s="73" t="str">
        <f t="shared" si="690"/>
        <v/>
      </c>
      <c r="AI483" s="61" t="str">
        <f t="shared" si="685"/>
        <v/>
      </c>
      <c r="AJ483" s="62" t="str">
        <f t="shared" si="691"/>
        <v/>
      </c>
      <c r="AK483" s="73" t="str">
        <f t="shared" si="686"/>
        <v/>
      </c>
      <c r="AL483" s="61" t="str">
        <f t="shared" si="687"/>
        <v/>
      </c>
      <c r="AM483" s="63" t="str">
        <f t="shared" si="692"/>
        <v/>
      </c>
      <c r="AN483" s="73" t="str">
        <f t="shared" si="693"/>
        <v/>
      </c>
      <c r="AO483" s="61">
        <f t="shared" si="688"/>
        <v>0</v>
      </c>
      <c r="AP483" s="62" t="str">
        <f t="shared" si="694"/>
        <v/>
      </c>
      <c r="AQ483" s="61" t="str">
        <f t="shared" si="695"/>
        <v/>
      </c>
      <c r="AR483" s="59" t="str">
        <f t="shared" si="696"/>
        <v/>
      </c>
      <c r="AS483" s="72" t="str">
        <f t="shared" si="657"/>
        <v/>
      </c>
      <c r="AT483" s="74" t="str">
        <f t="shared" si="658"/>
        <v/>
      </c>
      <c r="AU483" s="74" t="str">
        <f t="shared" si="659"/>
        <v/>
      </c>
      <c r="AV483" s="74" t="str">
        <f t="shared" si="660"/>
        <v/>
      </c>
    </row>
    <row r="484" spans="2:48" x14ac:dyDescent="0.25">
      <c r="B484" s="68">
        <f t="shared" ref="B484:D484" si="723">B483</f>
        <v>500000</v>
      </c>
      <c r="C484" s="68">
        <f t="shared" si="723"/>
        <v>40000</v>
      </c>
      <c r="D484" s="68">
        <f t="shared" si="723"/>
        <v>100000</v>
      </c>
      <c r="E484" s="68"/>
      <c r="F484" s="68">
        <f t="shared" si="640"/>
        <v>0</v>
      </c>
      <c r="G484" s="68">
        <f t="shared" si="641"/>
        <v>0</v>
      </c>
      <c r="H484" s="68" t="str">
        <f t="shared" si="642"/>
        <v/>
      </c>
      <c r="I484" s="68"/>
      <c r="J484" s="68">
        <f t="shared" si="643"/>
        <v>100000</v>
      </c>
      <c r="K484" s="69">
        <f t="shared" si="681"/>
        <v>20000</v>
      </c>
      <c r="L484" s="68">
        <f t="shared" si="644"/>
        <v>580000</v>
      </c>
      <c r="M484" s="68"/>
      <c r="N484" s="68">
        <f t="shared" si="682"/>
        <v>48000</v>
      </c>
      <c r="O484" s="68">
        <f t="shared" si="645"/>
        <v>0</v>
      </c>
      <c r="P484" s="69">
        <f t="shared" si="646"/>
        <v>0</v>
      </c>
      <c r="Q484" s="7">
        <f t="shared" si="647"/>
        <v>0</v>
      </c>
      <c r="R484" s="7">
        <f t="shared" si="683"/>
        <v>0</v>
      </c>
      <c r="S484" s="7">
        <f t="shared" si="684"/>
        <v>0.2</v>
      </c>
      <c r="T484" s="68"/>
      <c r="U484" s="68">
        <f t="shared" si="648"/>
        <v>0</v>
      </c>
      <c r="V484" s="68">
        <f t="shared" si="704"/>
        <v>0</v>
      </c>
      <c r="W484" s="68"/>
      <c r="X484" s="68">
        <f t="shared" si="649"/>
        <v>0</v>
      </c>
      <c r="Y484" s="69">
        <f t="shared" si="650"/>
        <v>0</v>
      </c>
      <c r="Z484" s="7">
        <f t="shared" si="651"/>
        <v>0</v>
      </c>
      <c r="AA484" s="7">
        <f t="shared" si="652"/>
        <v>0</v>
      </c>
      <c r="AB484" s="68"/>
      <c r="AC484" s="71" t="str">
        <f t="shared" si="653"/>
        <v/>
      </c>
      <c r="AD484" s="68" t="str">
        <f t="shared" si="654"/>
        <v/>
      </c>
      <c r="AE484" s="68"/>
      <c r="AF484" s="72" t="str">
        <f t="shared" si="655"/>
        <v/>
      </c>
      <c r="AG484" s="59" t="str">
        <f t="shared" si="656"/>
        <v/>
      </c>
      <c r="AH484" s="73" t="str">
        <f t="shared" si="690"/>
        <v/>
      </c>
      <c r="AI484" s="61" t="str">
        <f t="shared" si="685"/>
        <v/>
      </c>
      <c r="AJ484" s="62" t="str">
        <f t="shared" si="691"/>
        <v/>
      </c>
      <c r="AK484" s="73" t="str">
        <f t="shared" si="686"/>
        <v/>
      </c>
      <c r="AL484" s="61" t="str">
        <f t="shared" si="687"/>
        <v/>
      </c>
      <c r="AM484" s="63" t="str">
        <f t="shared" si="692"/>
        <v/>
      </c>
      <c r="AN484" s="73" t="str">
        <f t="shared" si="693"/>
        <v/>
      </c>
      <c r="AO484" s="61">
        <f t="shared" si="688"/>
        <v>0</v>
      </c>
      <c r="AP484" s="62" t="str">
        <f t="shared" si="694"/>
        <v/>
      </c>
      <c r="AQ484" s="61" t="str">
        <f t="shared" si="695"/>
        <v/>
      </c>
      <c r="AR484" s="59" t="str">
        <f t="shared" si="696"/>
        <v/>
      </c>
      <c r="AS484" s="72" t="str">
        <f t="shared" si="657"/>
        <v/>
      </c>
      <c r="AT484" s="74" t="str">
        <f t="shared" si="658"/>
        <v/>
      </c>
      <c r="AU484" s="74" t="str">
        <f t="shared" si="659"/>
        <v/>
      </c>
      <c r="AV484" s="74" t="str">
        <f t="shared" si="660"/>
        <v/>
      </c>
    </row>
    <row r="485" spans="2:48" x14ac:dyDescent="0.25">
      <c r="B485" s="68">
        <f t="shared" ref="B485:D485" si="724">B484</f>
        <v>500000</v>
      </c>
      <c r="C485" s="68">
        <f t="shared" si="724"/>
        <v>40000</v>
      </c>
      <c r="D485" s="68">
        <f t="shared" si="724"/>
        <v>100000</v>
      </c>
      <c r="E485" s="68"/>
      <c r="F485" s="68">
        <f t="shared" si="640"/>
        <v>0</v>
      </c>
      <c r="G485" s="68">
        <f t="shared" si="641"/>
        <v>0</v>
      </c>
      <c r="H485" s="68" t="str">
        <f t="shared" si="642"/>
        <v/>
      </c>
      <c r="I485" s="68"/>
      <c r="J485" s="68">
        <f t="shared" si="643"/>
        <v>100000</v>
      </c>
      <c r="K485" s="69">
        <f t="shared" si="681"/>
        <v>20000</v>
      </c>
      <c r="L485" s="68">
        <f t="shared" si="644"/>
        <v>580000</v>
      </c>
      <c r="M485" s="68"/>
      <c r="N485" s="68">
        <f t="shared" si="682"/>
        <v>48000</v>
      </c>
      <c r="O485" s="68">
        <f t="shared" si="645"/>
        <v>0</v>
      </c>
      <c r="P485" s="69">
        <f t="shared" si="646"/>
        <v>0</v>
      </c>
      <c r="Q485" s="7">
        <f t="shared" si="647"/>
        <v>0</v>
      </c>
      <c r="R485" s="7">
        <f t="shared" si="683"/>
        <v>0</v>
      </c>
      <c r="S485" s="7">
        <f t="shared" si="684"/>
        <v>0.2</v>
      </c>
      <c r="T485" s="68"/>
      <c r="U485" s="68">
        <f t="shared" si="648"/>
        <v>0</v>
      </c>
      <c r="V485" s="68">
        <f t="shared" si="704"/>
        <v>0</v>
      </c>
      <c r="W485" s="68"/>
      <c r="X485" s="68">
        <f t="shared" si="649"/>
        <v>0</v>
      </c>
      <c r="Y485" s="69">
        <f t="shared" si="650"/>
        <v>0</v>
      </c>
      <c r="Z485" s="7">
        <f t="shared" si="651"/>
        <v>0</v>
      </c>
      <c r="AA485" s="7">
        <f t="shared" si="652"/>
        <v>0</v>
      </c>
      <c r="AB485" s="68"/>
      <c r="AC485" s="71" t="str">
        <f t="shared" si="653"/>
        <v/>
      </c>
      <c r="AD485" s="68" t="str">
        <f t="shared" si="654"/>
        <v/>
      </c>
      <c r="AE485" s="68"/>
      <c r="AF485" s="72" t="str">
        <f t="shared" si="655"/>
        <v/>
      </c>
      <c r="AG485" s="59" t="str">
        <f t="shared" si="656"/>
        <v/>
      </c>
      <c r="AH485" s="73" t="str">
        <f t="shared" si="690"/>
        <v/>
      </c>
      <c r="AI485" s="61" t="str">
        <f t="shared" si="685"/>
        <v/>
      </c>
      <c r="AJ485" s="62" t="str">
        <f t="shared" si="691"/>
        <v/>
      </c>
      <c r="AK485" s="73" t="str">
        <f t="shared" si="686"/>
        <v/>
      </c>
      <c r="AL485" s="61" t="str">
        <f t="shared" si="687"/>
        <v/>
      </c>
      <c r="AM485" s="63" t="str">
        <f t="shared" si="692"/>
        <v/>
      </c>
      <c r="AN485" s="73" t="str">
        <f t="shared" si="693"/>
        <v/>
      </c>
      <c r="AO485" s="61">
        <f t="shared" si="688"/>
        <v>0</v>
      </c>
      <c r="AP485" s="62" t="str">
        <f t="shared" si="694"/>
        <v/>
      </c>
      <c r="AQ485" s="61" t="str">
        <f t="shared" si="695"/>
        <v/>
      </c>
      <c r="AR485" s="59" t="str">
        <f t="shared" si="696"/>
        <v/>
      </c>
      <c r="AS485" s="72" t="str">
        <f t="shared" si="657"/>
        <v/>
      </c>
      <c r="AT485" s="74" t="str">
        <f t="shared" si="658"/>
        <v/>
      </c>
      <c r="AU485" s="74" t="str">
        <f t="shared" si="659"/>
        <v/>
      </c>
      <c r="AV485" s="74" t="str">
        <f t="shared" si="660"/>
        <v/>
      </c>
    </row>
    <row r="486" spans="2:48" x14ac:dyDescent="0.25">
      <c r="B486" s="68">
        <f t="shared" ref="B486:D486" si="725">B485</f>
        <v>500000</v>
      </c>
      <c r="C486" s="68">
        <f t="shared" si="725"/>
        <v>40000</v>
      </c>
      <c r="D486" s="68">
        <f t="shared" si="725"/>
        <v>100000</v>
      </c>
      <c r="E486" s="68"/>
      <c r="F486" s="68">
        <f t="shared" si="640"/>
        <v>0</v>
      </c>
      <c r="G486" s="68">
        <f t="shared" si="641"/>
        <v>0</v>
      </c>
      <c r="H486" s="68" t="str">
        <f t="shared" si="642"/>
        <v/>
      </c>
      <c r="I486" s="68"/>
      <c r="J486" s="68">
        <f t="shared" si="643"/>
        <v>100000</v>
      </c>
      <c r="K486" s="69">
        <f t="shared" si="681"/>
        <v>20000</v>
      </c>
      <c r="L486" s="68">
        <f t="shared" si="644"/>
        <v>580000</v>
      </c>
      <c r="M486" s="68"/>
      <c r="N486" s="68">
        <f t="shared" si="682"/>
        <v>48000</v>
      </c>
      <c r="O486" s="68">
        <f t="shared" si="645"/>
        <v>0</v>
      </c>
      <c r="P486" s="69">
        <f t="shared" si="646"/>
        <v>0</v>
      </c>
      <c r="Q486" s="7">
        <f t="shared" si="647"/>
        <v>0</v>
      </c>
      <c r="R486" s="7">
        <f t="shared" si="683"/>
        <v>0</v>
      </c>
      <c r="S486" s="7">
        <f t="shared" si="684"/>
        <v>0.2</v>
      </c>
      <c r="T486" s="68"/>
      <c r="U486" s="68">
        <f t="shared" si="648"/>
        <v>0</v>
      </c>
      <c r="V486" s="68">
        <f t="shared" si="704"/>
        <v>0</v>
      </c>
      <c r="W486" s="68"/>
      <c r="X486" s="68">
        <f t="shared" si="649"/>
        <v>0</v>
      </c>
      <c r="Y486" s="69">
        <f t="shared" si="650"/>
        <v>0</v>
      </c>
      <c r="Z486" s="7">
        <f t="shared" si="651"/>
        <v>0</v>
      </c>
      <c r="AA486" s="7">
        <f t="shared" si="652"/>
        <v>0</v>
      </c>
      <c r="AB486" s="68"/>
      <c r="AC486" s="71" t="str">
        <f t="shared" si="653"/>
        <v/>
      </c>
      <c r="AD486" s="68" t="str">
        <f t="shared" si="654"/>
        <v/>
      </c>
      <c r="AE486" s="68"/>
      <c r="AF486" s="72" t="str">
        <f t="shared" si="655"/>
        <v/>
      </c>
      <c r="AG486" s="59" t="str">
        <f t="shared" si="656"/>
        <v/>
      </c>
      <c r="AH486" s="73" t="str">
        <f t="shared" si="690"/>
        <v/>
      </c>
      <c r="AI486" s="61" t="str">
        <f t="shared" si="685"/>
        <v/>
      </c>
      <c r="AJ486" s="62" t="str">
        <f t="shared" si="691"/>
        <v/>
      </c>
      <c r="AK486" s="73" t="str">
        <f t="shared" si="686"/>
        <v/>
      </c>
      <c r="AL486" s="61" t="str">
        <f t="shared" si="687"/>
        <v/>
      </c>
      <c r="AM486" s="63" t="str">
        <f t="shared" si="692"/>
        <v/>
      </c>
      <c r="AN486" s="73" t="str">
        <f t="shared" si="693"/>
        <v/>
      </c>
      <c r="AO486" s="61">
        <f t="shared" si="688"/>
        <v>0</v>
      </c>
      <c r="AP486" s="62" t="str">
        <f t="shared" si="694"/>
        <v/>
      </c>
      <c r="AQ486" s="61" t="str">
        <f t="shared" si="695"/>
        <v/>
      </c>
      <c r="AR486" s="59" t="str">
        <f t="shared" si="696"/>
        <v/>
      </c>
      <c r="AS486" s="72" t="str">
        <f t="shared" si="657"/>
        <v/>
      </c>
      <c r="AT486" s="74" t="str">
        <f t="shared" si="658"/>
        <v/>
      </c>
      <c r="AU486" s="74" t="str">
        <f t="shared" si="659"/>
        <v/>
      </c>
      <c r="AV486" s="74" t="str">
        <f t="shared" si="660"/>
        <v/>
      </c>
    </row>
    <row r="487" spans="2:48" x14ac:dyDescent="0.25">
      <c r="B487" s="68">
        <f t="shared" ref="B487:D487" si="726">B486</f>
        <v>500000</v>
      </c>
      <c r="C487" s="68">
        <f t="shared" si="726"/>
        <v>40000</v>
      </c>
      <c r="D487" s="68">
        <f t="shared" si="726"/>
        <v>100000</v>
      </c>
      <c r="E487" s="68"/>
      <c r="F487" s="68">
        <f t="shared" si="640"/>
        <v>0</v>
      </c>
      <c r="G487" s="68">
        <f t="shared" si="641"/>
        <v>0</v>
      </c>
      <c r="H487" s="68" t="str">
        <f t="shared" si="642"/>
        <v/>
      </c>
      <c r="I487" s="68"/>
      <c r="J487" s="68">
        <f t="shared" si="643"/>
        <v>100000</v>
      </c>
      <c r="K487" s="69">
        <f t="shared" si="681"/>
        <v>20000</v>
      </c>
      <c r="L487" s="68">
        <f t="shared" si="644"/>
        <v>580000</v>
      </c>
      <c r="M487" s="68"/>
      <c r="N487" s="68">
        <f t="shared" si="682"/>
        <v>48000</v>
      </c>
      <c r="O487" s="68">
        <f t="shared" si="645"/>
        <v>0</v>
      </c>
      <c r="P487" s="69">
        <f t="shared" si="646"/>
        <v>0</v>
      </c>
      <c r="Q487" s="7">
        <f t="shared" si="647"/>
        <v>0</v>
      </c>
      <c r="R487" s="7">
        <f t="shared" si="683"/>
        <v>0</v>
      </c>
      <c r="S487" s="7">
        <f t="shared" si="684"/>
        <v>0.2</v>
      </c>
      <c r="T487" s="68"/>
      <c r="U487" s="68">
        <f t="shared" si="648"/>
        <v>0</v>
      </c>
      <c r="V487" s="68">
        <f t="shared" si="704"/>
        <v>0</v>
      </c>
      <c r="W487" s="68"/>
      <c r="X487" s="68">
        <f t="shared" si="649"/>
        <v>0</v>
      </c>
      <c r="Y487" s="69">
        <f t="shared" si="650"/>
        <v>0</v>
      </c>
      <c r="Z487" s="7">
        <f t="shared" si="651"/>
        <v>0</v>
      </c>
      <c r="AA487" s="7">
        <f t="shared" si="652"/>
        <v>0</v>
      </c>
      <c r="AB487" s="68"/>
      <c r="AC487" s="71" t="str">
        <f t="shared" si="653"/>
        <v/>
      </c>
      <c r="AD487" s="68" t="str">
        <f t="shared" si="654"/>
        <v/>
      </c>
      <c r="AE487" s="68"/>
      <c r="AF487" s="72" t="str">
        <f t="shared" si="655"/>
        <v/>
      </c>
      <c r="AG487" s="59" t="str">
        <f t="shared" si="656"/>
        <v/>
      </c>
      <c r="AH487" s="73" t="str">
        <f t="shared" si="690"/>
        <v/>
      </c>
      <c r="AI487" s="61" t="str">
        <f t="shared" si="685"/>
        <v/>
      </c>
      <c r="AJ487" s="62" t="str">
        <f t="shared" si="691"/>
        <v/>
      </c>
      <c r="AK487" s="73" t="str">
        <f t="shared" si="686"/>
        <v/>
      </c>
      <c r="AL487" s="61" t="str">
        <f t="shared" si="687"/>
        <v/>
      </c>
      <c r="AM487" s="63" t="str">
        <f t="shared" si="692"/>
        <v/>
      </c>
      <c r="AN487" s="73" t="str">
        <f t="shared" si="693"/>
        <v/>
      </c>
      <c r="AO487" s="61">
        <f t="shared" si="688"/>
        <v>0</v>
      </c>
      <c r="AP487" s="62" t="str">
        <f t="shared" si="694"/>
        <v/>
      </c>
      <c r="AQ487" s="61" t="str">
        <f t="shared" si="695"/>
        <v/>
      </c>
      <c r="AR487" s="59" t="str">
        <f t="shared" si="696"/>
        <v/>
      </c>
      <c r="AS487" s="72" t="str">
        <f t="shared" si="657"/>
        <v/>
      </c>
      <c r="AT487" s="74" t="str">
        <f t="shared" si="658"/>
        <v/>
      </c>
      <c r="AU487" s="74" t="str">
        <f t="shared" si="659"/>
        <v/>
      </c>
      <c r="AV487" s="74" t="str">
        <f t="shared" si="660"/>
        <v/>
      </c>
    </row>
    <row r="488" spans="2:48" x14ac:dyDescent="0.25">
      <c r="B488" s="68">
        <f t="shared" ref="B488:D488" si="727">B487</f>
        <v>500000</v>
      </c>
      <c r="C488" s="68">
        <f t="shared" si="727"/>
        <v>40000</v>
      </c>
      <c r="D488" s="68">
        <f t="shared" si="727"/>
        <v>100000</v>
      </c>
      <c r="E488" s="68"/>
      <c r="F488" s="68">
        <f t="shared" si="640"/>
        <v>0</v>
      </c>
      <c r="G488" s="68">
        <f t="shared" si="641"/>
        <v>0</v>
      </c>
      <c r="H488" s="68" t="str">
        <f t="shared" si="642"/>
        <v/>
      </c>
      <c r="I488" s="68"/>
      <c r="J488" s="68">
        <f t="shared" si="643"/>
        <v>100000</v>
      </c>
      <c r="K488" s="69">
        <f t="shared" si="681"/>
        <v>20000</v>
      </c>
      <c r="L488" s="68">
        <f t="shared" si="644"/>
        <v>580000</v>
      </c>
      <c r="M488" s="68"/>
      <c r="N488" s="68">
        <f t="shared" si="682"/>
        <v>48000</v>
      </c>
      <c r="O488" s="68">
        <f t="shared" si="645"/>
        <v>0</v>
      </c>
      <c r="P488" s="69">
        <f t="shared" si="646"/>
        <v>0</v>
      </c>
      <c r="Q488" s="7">
        <f t="shared" si="647"/>
        <v>0</v>
      </c>
      <c r="R488" s="7">
        <f t="shared" si="683"/>
        <v>0</v>
      </c>
      <c r="S488" s="7">
        <f t="shared" si="684"/>
        <v>0.2</v>
      </c>
      <c r="T488" s="68"/>
      <c r="U488" s="68">
        <f t="shared" si="648"/>
        <v>0</v>
      </c>
      <c r="V488" s="68">
        <f t="shared" si="704"/>
        <v>0</v>
      </c>
      <c r="W488" s="68"/>
      <c r="X488" s="68">
        <f t="shared" si="649"/>
        <v>0</v>
      </c>
      <c r="Y488" s="69">
        <f t="shared" si="650"/>
        <v>0</v>
      </c>
      <c r="Z488" s="7">
        <f t="shared" si="651"/>
        <v>0</v>
      </c>
      <c r="AA488" s="7">
        <f t="shared" si="652"/>
        <v>0</v>
      </c>
      <c r="AB488" s="68"/>
      <c r="AC488" s="71" t="str">
        <f t="shared" si="653"/>
        <v/>
      </c>
      <c r="AD488" s="68" t="str">
        <f t="shared" si="654"/>
        <v/>
      </c>
      <c r="AE488" s="68"/>
      <c r="AF488" s="72" t="str">
        <f t="shared" si="655"/>
        <v/>
      </c>
      <c r="AG488" s="59" t="str">
        <f t="shared" si="656"/>
        <v/>
      </c>
      <c r="AH488" s="73" t="str">
        <f t="shared" si="690"/>
        <v/>
      </c>
      <c r="AI488" s="61" t="str">
        <f t="shared" si="685"/>
        <v/>
      </c>
      <c r="AJ488" s="62" t="str">
        <f t="shared" si="691"/>
        <v/>
      </c>
      <c r="AK488" s="73" t="str">
        <f t="shared" si="686"/>
        <v/>
      </c>
      <c r="AL488" s="61" t="str">
        <f t="shared" si="687"/>
        <v/>
      </c>
      <c r="AM488" s="63" t="str">
        <f t="shared" si="692"/>
        <v/>
      </c>
      <c r="AN488" s="73" t="str">
        <f t="shared" si="693"/>
        <v/>
      </c>
      <c r="AO488" s="61">
        <f t="shared" si="688"/>
        <v>0</v>
      </c>
      <c r="AP488" s="62" t="str">
        <f t="shared" si="694"/>
        <v/>
      </c>
      <c r="AQ488" s="61" t="str">
        <f t="shared" si="695"/>
        <v/>
      </c>
      <c r="AR488" s="59" t="str">
        <f t="shared" si="696"/>
        <v/>
      </c>
      <c r="AS488" s="72" t="str">
        <f t="shared" si="657"/>
        <v/>
      </c>
      <c r="AT488" s="74" t="str">
        <f t="shared" si="658"/>
        <v/>
      </c>
      <c r="AU488" s="74" t="str">
        <f t="shared" si="659"/>
        <v/>
      </c>
      <c r="AV488" s="74" t="str">
        <f t="shared" si="660"/>
        <v/>
      </c>
    </row>
    <row r="489" spans="2:48" x14ac:dyDescent="0.25">
      <c r="B489" s="68">
        <f t="shared" ref="B489:D489" si="728">B488</f>
        <v>500000</v>
      </c>
      <c r="C489" s="68">
        <f t="shared" si="728"/>
        <v>40000</v>
      </c>
      <c r="D489" s="68">
        <f t="shared" si="728"/>
        <v>100000</v>
      </c>
      <c r="E489" s="68"/>
      <c r="F489" s="68">
        <f t="shared" si="640"/>
        <v>0</v>
      </c>
      <c r="G489" s="68">
        <f t="shared" si="641"/>
        <v>0</v>
      </c>
      <c r="H489" s="68" t="str">
        <f t="shared" si="642"/>
        <v/>
      </c>
      <c r="I489" s="68"/>
      <c r="J489" s="68">
        <f t="shared" si="643"/>
        <v>100000</v>
      </c>
      <c r="K489" s="69">
        <f t="shared" si="681"/>
        <v>20000</v>
      </c>
      <c r="L489" s="68">
        <f t="shared" si="644"/>
        <v>580000</v>
      </c>
      <c r="M489" s="68"/>
      <c r="N489" s="68">
        <f t="shared" si="682"/>
        <v>48000</v>
      </c>
      <c r="O489" s="68">
        <f t="shared" si="645"/>
        <v>0</v>
      </c>
      <c r="P489" s="69">
        <f t="shared" si="646"/>
        <v>0</v>
      </c>
      <c r="Q489" s="7">
        <f t="shared" si="647"/>
        <v>0</v>
      </c>
      <c r="R489" s="7">
        <f t="shared" si="683"/>
        <v>0</v>
      </c>
      <c r="S489" s="7">
        <f t="shared" si="684"/>
        <v>0.2</v>
      </c>
      <c r="T489" s="68"/>
      <c r="U489" s="68">
        <f t="shared" si="648"/>
        <v>0</v>
      </c>
      <c r="V489" s="68">
        <f t="shared" si="704"/>
        <v>0</v>
      </c>
      <c r="W489" s="68"/>
      <c r="X489" s="68">
        <f t="shared" si="649"/>
        <v>0</v>
      </c>
      <c r="Y489" s="69">
        <f t="shared" si="650"/>
        <v>0</v>
      </c>
      <c r="Z489" s="7">
        <f t="shared" si="651"/>
        <v>0</v>
      </c>
      <c r="AA489" s="7">
        <f t="shared" si="652"/>
        <v>0</v>
      </c>
      <c r="AB489" s="68"/>
      <c r="AC489" s="71" t="str">
        <f t="shared" si="653"/>
        <v/>
      </c>
      <c r="AD489" s="68" t="str">
        <f t="shared" si="654"/>
        <v/>
      </c>
      <c r="AE489" s="68"/>
      <c r="AF489" s="72" t="str">
        <f t="shared" si="655"/>
        <v/>
      </c>
      <c r="AG489" s="59" t="str">
        <f t="shared" si="656"/>
        <v/>
      </c>
      <c r="AH489" s="73" t="str">
        <f t="shared" si="690"/>
        <v/>
      </c>
      <c r="AI489" s="61" t="str">
        <f t="shared" si="685"/>
        <v/>
      </c>
      <c r="AJ489" s="62" t="str">
        <f t="shared" si="691"/>
        <v/>
      </c>
      <c r="AK489" s="73" t="str">
        <f t="shared" si="686"/>
        <v/>
      </c>
      <c r="AL489" s="61" t="str">
        <f t="shared" si="687"/>
        <v/>
      </c>
      <c r="AM489" s="63" t="str">
        <f t="shared" si="692"/>
        <v/>
      </c>
      <c r="AN489" s="73" t="str">
        <f t="shared" si="693"/>
        <v/>
      </c>
      <c r="AO489" s="61">
        <f t="shared" si="688"/>
        <v>0</v>
      </c>
      <c r="AP489" s="62" t="str">
        <f t="shared" si="694"/>
        <v/>
      </c>
      <c r="AQ489" s="61" t="str">
        <f t="shared" si="695"/>
        <v/>
      </c>
      <c r="AR489" s="59" t="str">
        <f t="shared" si="696"/>
        <v/>
      </c>
      <c r="AS489" s="72" t="str">
        <f t="shared" si="657"/>
        <v/>
      </c>
      <c r="AT489" s="74" t="str">
        <f t="shared" si="658"/>
        <v/>
      </c>
      <c r="AU489" s="74" t="str">
        <f t="shared" si="659"/>
        <v/>
      </c>
      <c r="AV489" s="74" t="str">
        <f t="shared" si="660"/>
        <v/>
      </c>
    </row>
    <row r="490" spans="2:48" x14ac:dyDescent="0.25">
      <c r="B490" s="68">
        <f t="shared" ref="B490:D490" si="729">B489</f>
        <v>500000</v>
      </c>
      <c r="C490" s="68">
        <f t="shared" si="729"/>
        <v>40000</v>
      </c>
      <c r="D490" s="68">
        <f t="shared" si="729"/>
        <v>100000</v>
      </c>
      <c r="E490" s="68"/>
      <c r="F490" s="68">
        <f t="shared" si="640"/>
        <v>0</v>
      </c>
      <c r="G490" s="68">
        <f t="shared" si="641"/>
        <v>0</v>
      </c>
      <c r="H490" s="68" t="str">
        <f t="shared" si="642"/>
        <v/>
      </c>
      <c r="I490" s="68"/>
      <c r="J490" s="68">
        <f t="shared" si="643"/>
        <v>100000</v>
      </c>
      <c r="K490" s="69">
        <f t="shared" si="681"/>
        <v>20000</v>
      </c>
      <c r="L490" s="68">
        <f t="shared" si="644"/>
        <v>580000</v>
      </c>
      <c r="M490" s="68"/>
      <c r="N490" s="68">
        <f t="shared" si="682"/>
        <v>48000</v>
      </c>
      <c r="O490" s="68">
        <f t="shared" si="645"/>
        <v>0</v>
      </c>
      <c r="P490" s="69">
        <f t="shared" si="646"/>
        <v>0</v>
      </c>
      <c r="Q490" s="7">
        <f t="shared" si="647"/>
        <v>0</v>
      </c>
      <c r="R490" s="7">
        <f t="shared" si="683"/>
        <v>0</v>
      </c>
      <c r="S490" s="7">
        <f t="shared" si="684"/>
        <v>0.2</v>
      </c>
      <c r="T490" s="68"/>
      <c r="U490" s="68">
        <f t="shared" si="648"/>
        <v>0</v>
      </c>
      <c r="V490" s="68">
        <f t="shared" si="704"/>
        <v>0</v>
      </c>
      <c r="W490" s="68"/>
      <c r="X490" s="68">
        <f t="shared" si="649"/>
        <v>0</v>
      </c>
      <c r="Y490" s="69">
        <f t="shared" si="650"/>
        <v>0</v>
      </c>
      <c r="Z490" s="7">
        <f t="shared" si="651"/>
        <v>0</v>
      </c>
      <c r="AA490" s="7">
        <f t="shared" si="652"/>
        <v>0</v>
      </c>
      <c r="AB490" s="68"/>
      <c r="AC490" s="71" t="str">
        <f t="shared" si="653"/>
        <v/>
      </c>
      <c r="AD490" s="68" t="str">
        <f t="shared" si="654"/>
        <v/>
      </c>
      <c r="AE490" s="68"/>
      <c r="AF490" s="72" t="str">
        <f t="shared" si="655"/>
        <v/>
      </c>
      <c r="AG490" s="59" t="str">
        <f t="shared" si="656"/>
        <v/>
      </c>
      <c r="AH490" s="73" t="str">
        <f t="shared" si="690"/>
        <v/>
      </c>
      <c r="AI490" s="61" t="str">
        <f t="shared" si="685"/>
        <v/>
      </c>
      <c r="AJ490" s="62" t="str">
        <f t="shared" si="691"/>
        <v/>
      </c>
      <c r="AK490" s="73" t="str">
        <f t="shared" si="686"/>
        <v/>
      </c>
      <c r="AL490" s="61" t="str">
        <f t="shared" si="687"/>
        <v/>
      </c>
      <c r="AM490" s="63" t="str">
        <f t="shared" si="692"/>
        <v/>
      </c>
      <c r="AN490" s="73" t="str">
        <f t="shared" si="693"/>
        <v/>
      </c>
      <c r="AO490" s="61">
        <f t="shared" si="688"/>
        <v>0</v>
      </c>
      <c r="AP490" s="62" t="str">
        <f t="shared" si="694"/>
        <v/>
      </c>
      <c r="AQ490" s="61" t="str">
        <f t="shared" si="695"/>
        <v/>
      </c>
      <c r="AR490" s="59" t="str">
        <f t="shared" si="696"/>
        <v/>
      </c>
      <c r="AS490" s="72" t="str">
        <f t="shared" si="657"/>
        <v/>
      </c>
      <c r="AT490" s="74" t="str">
        <f t="shared" si="658"/>
        <v/>
      </c>
      <c r="AU490" s="74" t="str">
        <f t="shared" si="659"/>
        <v/>
      </c>
      <c r="AV490" s="74" t="str">
        <f t="shared" si="660"/>
        <v/>
      </c>
    </row>
    <row r="491" spans="2:48" x14ac:dyDescent="0.25">
      <c r="B491" s="68">
        <f t="shared" ref="B491:D491" si="730">B490</f>
        <v>500000</v>
      </c>
      <c r="C491" s="68">
        <f t="shared" si="730"/>
        <v>40000</v>
      </c>
      <c r="D491" s="68">
        <f t="shared" si="730"/>
        <v>100000</v>
      </c>
      <c r="E491" s="68"/>
      <c r="F491" s="68">
        <f t="shared" si="640"/>
        <v>0</v>
      </c>
      <c r="G491" s="68">
        <f t="shared" si="641"/>
        <v>0</v>
      </c>
      <c r="H491" s="68" t="str">
        <f t="shared" si="642"/>
        <v/>
      </c>
      <c r="I491" s="68"/>
      <c r="J491" s="68">
        <f t="shared" si="643"/>
        <v>100000</v>
      </c>
      <c r="K491" s="69">
        <f t="shared" si="681"/>
        <v>20000</v>
      </c>
      <c r="L491" s="68">
        <f t="shared" si="644"/>
        <v>580000</v>
      </c>
      <c r="M491" s="68"/>
      <c r="N491" s="68">
        <f t="shared" si="682"/>
        <v>48000</v>
      </c>
      <c r="O491" s="68">
        <f t="shared" si="645"/>
        <v>0</v>
      </c>
      <c r="P491" s="69">
        <f t="shared" si="646"/>
        <v>0</v>
      </c>
      <c r="Q491" s="7">
        <f t="shared" si="647"/>
        <v>0</v>
      </c>
      <c r="R491" s="7">
        <f t="shared" si="683"/>
        <v>0</v>
      </c>
      <c r="S491" s="7">
        <f t="shared" si="684"/>
        <v>0.2</v>
      </c>
      <c r="T491" s="68"/>
      <c r="U491" s="68">
        <f t="shared" si="648"/>
        <v>0</v>
      </c>
      <c r="V491" s="68">
        <f t="shared" si="704"/>
        <v>0</v>
      </c>
      <c r="W491" s="68"/>
      <c r="X491" s="68">
        <f t="shared" si="649"/>
        <v>0</v>
      </c>
      <c r="Y491" s="69">
        <f t="shared" si="650"/>
        <v>0</v>
      </c>
      <c r="Z491" s="7">
        <f t="shared" si="651"/>
        <v>0</v>
      </c>
      <c r="AA491" s="7">
        <f t="shared" si="652"/>
        <v>0</v>
      </c>
      <c r="AB491" s="68"/>
      <c r="AC491" s="71" t="str">
        <f t="shared" si="653"/>
        <v/>
      </c>
      <c r="AD491" s="68" t="str">
        <f t="shared" si="654"/>
        <v/>
      </c>
      <c r="AE491" s="68"/>
      <c r="AF491" s="72" t="str">
        <f t="shared" si="655"/>
        <v/>
      </c>
      <c r="AG491" s="59" t="str">
        <f t="shared" si="656"/>
        <v/>
      </c>
      <c r="AH491" s="73" t="str">
        <f t="shared" si="690"/>
        <v/>
      </c>
      <c r="AI491" s="61" t="str">
        <f t="shared" si="685"/>
        <v/>
      </c>
      <c r="AJ491" s="62" t="str">
        <f t="shared" si="691"/>
        <v/>
      </c>
      <c r="AK491" s="73" t="str">
        <f t="shared" si="686"/>
        <v/>
      </c>
      <c r="AL491" s="61" t="str">
        <f t="shared" si="687"/>
        <v/>
      </c>
      <c r="AM491" s="63" t="str">
        <f t="shared" si="692"/>
        <v/>
      </c>
      <c r="AN491" s="73" t="str">
        <f t="shared" si="693"/>
        <v/>
      </c>
      <c r="AO491" s="61">
        <f t="shared" si="688"/>
        <v>0</v>
      </c>
      <c r="AP491" s="62" t="str">
        <f t="shared" si="694"/>
        <v/>
      </c>
      <c r="AQ491" s="61" t="str">
        <f t="shared" si="695"/>
        <v/>
      </c>
      <c r="AR491" s="59" t="str">
        <f t="shared" si="696"/>
        <v/>
      </c>
      <c r="AS491" s="72" t="str">
        <f t="shared" si="657"/>
        <v/>
      </c>
      <c r="AT491" s="74" t="str">
        <f t="shared" si="658"/>
        <v/>
      </c>
      <c r="AU491" s="74" t="str">
        <f t="shared" si="659"/>
        <v/>
      </c>
      <c r="AV491" s="74" t="str">
        <f t="shared" si="660"/>
        <v/>
      </c>
    </row>
    <row r="492" spans="2:48" x14ac:dyDescent="0.25">
      <c r="B492" s="68">
        <f t="shared" ref="B492:D492" si="731">B491</f>
        <v>500000</v>
      </c>
      <c r="C492" s="68">
        <f t="shared" si="731"/>
        <v>40000</v>
      </c>
      <c r="D492" s="68">
        <f t="shared" si="731"/>
        <v>100000</v>
      </c>
      <c r="E492" s="68"/>
      <c r="F492" s="68">
        <f t="shared" si="640"/>
        <v>0</v>
      </c>
      <c r="G492" s="68">
        <f t="shared" si="641"/>
        <v>0</v>
      </c>
      <c r="H492" s="68" t="str">
        <f t="shared" si="642"/>
        <v/>
      </c>
      <c r="I492" s="68"/>
      <c r="J492" s="68">
        <f t="shared" si="643"/>
        <v>100000</v>
      </c>
      <c r="K492" s="69">
        <f t="shared" si="681"/>
        <v>20000</v>
      </c>
      <c r="L492" s="68">
        <f t="shared" si="644"/>
        <v>580000</v>
      </c>
      <c r="M492" s="68"/>
      <c r="N492" s="68">
        <f t="shared" si="682"/>
        <v>48000</v>
      </c>
      <c r="O492" s="68">
        <f t="shared" si="645"/>
        <v>0</v>
      </c>
      <c r="P492" s="69">
        <f t="shared" si="646"/>
        <v>0</v>
      </c>
      <c r="Q492" s="7">
        <f t="shared" si="647"/>
        <v>0</v>
      </c>
      <c r="R492" s="7">
        <f t="shared" si="683"/>
        <v>0</v>
      </c>
      <c r="S492" s="7">
        <f t="shared" si="684"/>
        <v>0.2</v>
      </c>
      <c r="T492" s="68"/>
      <c r="U492" s="68">
        <f t="shared" si="648"/>
        <v>0</v>
      </c>
      <c r="V492" s="68">
        <f t="shared" si="704"/>
        <v>0</v>
      </c>
      <c r="W492" s="68"/>
      <c r="X492" s="68">
        <f t="shared" si="649"/>
        <v>0</v>
      </c>
      <c r="Y492" s="69">
        <f t="shared" si="650"/>
        <v>0</v>
      </c>
      <c r="Z492" s="7">
        <f t="shared" si="651"/>
        <v>0</v>
      </c>
      <c r="AA492" s="7">
        <f t="shared" si="652"/>
        <v>0</v>
      </c>
      <c r="AB492" s="68"/>
      <c r="AC492" s="71" t="str">
        <f t="shared" si="653"/>
        <v/>
      </c>
      <c r="AD492" s="68" t="str">
        <f t="shared" si="654"/>
        <v/>
      </c>
      <c r="AE492" s="68"/>
      <c r="AF492" s="72" t="str">
        <f t="shared" si="655"/>
        <v/>
      </c>
      <c r="AG492" s="59" t="str">
        <f t="shared" si="656"/>
        <v/>
      </c>
      <c r="AH492" s="73" t="str">
        <f t="shared" si="690"/>
        <v/>
      </c>
      <c r="AI492" s="61" t="str">
        <f t="shared" si="685"/>
        <v/>
      </c>
      <c r="AJ492" s="62" t="str">
        <f t="shared" si="691"/>
        <v/>
      </c>
      <c r="AK492" s="73" t="str">
        <f t="shared" si="686"/>
        <v/>
      </c>
      <c r="AL492" s="61" t="str">
        <f t="shared" si="687"/>
        <v/>
      </c>
      <c r="AM492" s="63" t="str">
        <f t="shared" si="692"/>
        <v/>
      </c>
      <c r="AN492" s="73" t="str">
        <f t="shared" si="693"/>
        <v/>
      </c>
      <c r="AO492" s="61">
        <f t="shared" si="688"/>
        <v>0</v>
      </c>
      <c r="AP492" s="62" t="str">
        <f t="shared" si="694"/>
        <v/>
      </c>
      <c r="AQ492" s="61" t="str">
        <f t="shared" si="695"/>
        <v/>
      </c>
      <c r="AR492" s="59" t="str">
        <f t="shared" si="696"/>
        <v/>
      </c>
      <c r="AS492" s="72" t="str">
        <f t="shared" si="657"/>
        <v/>
      </c>
      <c r="AT492" s="74" t="str">
        <f t="shared" si="658"/>
        <v/>
      </c>
      <c r="AU492" s="74" t="str">
        <f t="shared" si="659"/>
        <v/>
      </c>
      <c r="AV492" s="74" t="str">
        <f t="shared" si="660"/>
        <v/>
      </c>
    </row>
    <row r="493" spans="2:48" x14ac:dyDescent="0.25">
      <c r="B493" s="68">
        <f t="shared" ref="B493:D493" si="732">B492</f>
        <v>500000</v>
      </c>
      <c r="C493" s="68">
        <f t="shared" si="732"/>
        <v>40000</v>
      </c>
      <c r="D493" s="68">
        <f t="shared" si="732"/>
        <v>100000</v>
      </c>
      <c r="E493" s="68"/>
      <c r="F493" s="68">
        <f t="shared" si="640"/>
        <v>0</v>
      </c>
      <c r="G493" s="68">
        <f t="shared" si="641"/>
        <v>0</v>
      </c>
      <c r="H493" s="68" t="str">
        <f t="shared" si="642"/>
        <v/>
      </c>
      <c r="I493" s="68"/>
      <c r="J493" s="68">
        <f t="shared" si="643"/>
        <v>100000</v>
      </c>
      <c r="K493" s="69">
        <f t="shared" si="681"/>
        <v>20000</v>
      </c>
      <c r="L493" s="68">
        <f t="shared" si="644"/>
        <v>580000</v>
      </c>
      <c r="M493" s="68"/>
      <c r="N493" s="68">
        <f t="shared" si="682"/>
        <v>48000</v>
      </c>
      <c r="O493" s="68">
        <f t="shared" si="645"/>
        <v>0</v>
      </c>
      <c r="P493" s="69">
        <f t="shared" si="646"/>
        <v>0</v>
      </c>
      <c r="Q493" s="7">
        <f t="shared" si="647"/>
        <v>0</v>
      </c>
      <c r="R493" s="7">
        <f t="shared" si="683"/>
        <v>0</v>
      </c>
      <c r="S493" s="7">
        <f t="shared" si="684"/>
        <v>0.2</v>
      </c>
      <c r="T493" s="68"/>
      <c r="U493" s="68">
        <f t="shared" si="648"/>
        <v>0</v>
      </c>
      <c r="V493" s="68">
        <f t="shared" si="704"/>
        <v>0</v>
      </c>
      <c r="W493" s="68"/>
      <c r="X493" s="68">
        <f t="shared" si="649"/>
        <v>0</v>
      </c>
      <c r="Y493" s="69">
        <f t="shared" si="650"/>
        <v>0</v>
      </c>
      <c r="Z493" s="7">
        <f t="shared" si="651"/>
        <v>0</v>
      </c>
      <c r="AA493" s="7">
        <f t="shared" si="652"/>
        <v>0</v>
      </c>
      <c r="AB493" s="68"/>
      <c r="AC493" s="71" t="str">
        <f t="shared" si="653"/>
        <v/>
      </c>
      <c r="AD493" s="68" t="str">
        <f t="shared" si="654"/>
        <v/>
      </c>
      <c r="AE493" s="68"/>
      <c r="AF493" s="72" t="str">
        <f t="shared" si="655"/>
        <v/>
      </c>
      <c r="AG493" s="59" t="str">
        <f t="shared" si="656"/>
        <v/>
      </c>
      <c r="AH493" s="73" t="str">
        <f t="shared" si="690"/>
        <v/>
      </c>
      <c r="AI493" s="61" t="str">
        <f t="shared" si="685"/>
        <v/>
      </c>
      <c r="AJ493" s="62" t="str">
        <f t="shared" si="691"/>
        <v/>
      </c>
      <c r="AK493" s="73" t="str">
        <f t="shared" si="686"/>
        <v/>
      </c>
      <c r="AL493" s="61" t="str">
        <f t="shared" si="687"/>
        <v/>
      </c>
      <c r="AM493" s="63" t="str">
        <f t="shared" si="692"/>
        <v/>
      </c>
      <c r="AN493" s="73" t="str">
        <f t="shared" si="693"/>
        <v/>
      </c>
      <c r="AO493" s="61">
        <f t="shared" si="688"/>
        <v>0</v>
      </c>
      <c r="AP493" s="62" t="str">
        <f t="shared" si="694"/>
        <v/>
      </c>
      <c r="AQ493" s="61" t="str">
        <f t="shared" si="695"/>
        <v/>
      </c>
      <c r="AR493" s="59" t="str">
        <f t="shared" si="696"/>
        <v/>
      </c>
      <c r="AS493" s="72" t="str">
        <f t="shared" si="657"/>
        <v/>
      </c>
      <c r="AT493" s="74" t="str">
        <f t="shared" si="658"/>
        <v/>
      </c>
      <c r="AU493" s="74" t="str">
        <f t="shared" si="659"/>
        <v/>
      </c>
      <c r="AV493" s="74" t="str">
        <f t="shared" si="660"/>
        <v/>
      </c>
    </row>
    <row r="494" spans="2:48" x14ac:dyDescent="0.25">
      <c r="B494" s="68">
        <f t="shared" ref="B494:D494" si="733">B493</f>
        <v>500000</v>
      </c>
      <c r="C494" s="68">
        <f t="shared" si="733"/>
        <v>40000</v>
      </c>
      <c r="D494" s="68">
        <f t="shared" si="733"/>
        <v>100000</v>
      </c>
      <c r="E494" s="68"/>
      <c r="F494" s="68">
        <f t="shared" si="640"/>
        <v>0</v>
      </c>
      <c r="G494" s="68">
        <f t="shared" si="641"/>
        <v>0</v>
      </c>
      <c r="H494" s="68" t="str">
        <f t="shared" si="642"/>
        <v/>
      </c>
      <c r="I494" s="68"/>
      <c r="J494" s="68">
        <f t="shared" si="643"/>
        <v>100000</v>
      </c>
      <c r="K494" s="69">
        <f t="shared" si="681"/>
        <v>20000</v>
      </c>
      <c r="L494" s="68">
        <f t="shared" si="644"/>
        <v>580000</v>
      </c>
      <c r="M494" s="68"/>
      <c r="N494" s="68">
        <f t="shared" si="682"/>
        <v>48000</v>
      </c>
      <c r="O494" s="68">
        <f t="shared" si="645"/>
        <v>0</v>
      </c>
      <c r="P494" s="69">
        <f t="shared" si="646"/>
        <v>0</v>
      </c>
      <c r="Q494" s="7">
        <f t="shared" si="647"/>
        <v>0</v>
      </c>
      <c r="R494" s="7">
        <f t="shared" si="683"/>
        <v>0</v>
      </c>
      <c r="S494" s="7">
        <f t="shared" si="684"/>
        <v>0.2</v>
      </c>
      <c r="T494" s="68"/>
      <c r="U494" s="68">
        <f t="shared" si="648"/>
        <v>0</v>
      </c>
      <c r="V494" s="68">
        <f t="shared" si="704"/>
        <v>0</v>
      </c>
      <c r="W494" s="68"/>
      <c r="X494" s="68">
        <f t="shared" si="649"/>
        <v>0</v>
      </c>
      <c r="Y494" s="69">
        <f t="shared" si="650"/>
        <v>0</v>
      </c>
      <c r="Z494" s="7">
        <f t="shared" si="651"/>
        <v>0</v>
      </c>
      <c r="AA494" s="7">
        <f t="shared" si="652"/>
        <v>0</v>
      </c>
      <c r="AB494" s="68"/>
      <c r="AC494" s="71" t="str">
        <f t="shared" si="653"/>
        <v/>
      </c>
      <c r="AD494" s="68" t="str">
        <f t="shared" si="654"/>
        <v/>
      </c>
      <c r="AE494" s="68"/>
      <c r="AF494" s="72" t="str">
        <f t="shared" si="655"/>
        <v/>
      </c>
      <c r="AG494" s="59" t="str">
        <f t="shared" si="656"/>
        <v/>
      </c>
      <c r="AH494" s="73" t="str">
        <f t="shared" si="690"/>
        <v/>
      </c>
      <c r="AI494" s="61" t="str">
        <f t="shared" si="685"/>
        <v/>
      </c>
      <c r="AJ494" s="62" t="str">
        <f t="shared" si="691"/>
        <v/>
      </c>
      <c r="AK494" s="73" t="str">
        <f t="shared" si="686"/>
        <v/>
      </c>
      <c r="AL494" s="61" t="str">
        <f t="shared" si="687"/>
        <v/>
      </c>
      <c r="AM494" s="63" t="str">
        <f t="shared" si="692"/>
        <v/>
      </c>
      <c r="AN494" s="73" t="str">
        <f t="shared" si="693"/>
        <v/>
      </c>
      <c r="AO494" s="61">
        <f t="shared" si="688"/>
        <v>0</v>
      </c>
      <c r="AP494" s="62" t="str">
        <f t="shared" si="694"/>
        <v/>
      </c>
      <c r="AQ494" s="61" t="str">
        <f t="shared" si="695"/>
        <v/>
      </c>
      <c r="AR494" s="59" t="str">
        <f t="shared" si="696"/>
        <v/>
      </c>
      <c r="AS494" s="72" t="str">
        <f t="shared" si="657"/>
        <v/>
      </c>
      <c r="AT494" s="74" t="str">
        <f t="shared" si="658"/>
        <v/>
      </c>
      <c r="AU494" s="74" t="str">
        <f t="shared" si="659"/>
        <v/>
      </c>
      <c r="AV494" s="74" t="str">
        <f t="shared" si="660"/>
        <v/>
      </c>
    </row>
  </sheetData>
  <mergeCells count="11">
    <mergeCell ref="B2:F2"/>
    <mergeCell ref="AF7:AV7"/>
    <mergeCell ref="BA7:BC7"/>
    <mergeCell ref="AC7:AD7"/>
    <mergeCell ref="B7:D7"/>
    <mergeCell ref="F7:G7"/>
    <mergeCell ref="U7:V7"/>
    <mergeCell ref="N7:Q7"/>
    <mergeCell ref="AF2:AG2"/>
    <mergeCell ref="J7:L7"/>
    <mergeCell ref="X7:AA7"/>
  </mergeCells>
  <conditionalFormatting sqref="B8:AY9 B10:AR494 AZ8 AS10:AY244 AS245:AV494">
    <cfRule type="expression" dxfId="2" priority="7">
      <formula>$AC8=$AC$5</formula>
    </cfRule>
  </conditionalFormatting>
  <conditionalFormatting sqref="AC9:AC494">
    <cfRule type="cellIs" dxfId="1" priority="5" operator="equal">
      <formula>$AC$5</formula>
    </cfRule>
  </conditionalFormatting>
  <conditionalFormatting sqref="AG5">
    <cfRule type="containsText" dxfId="0" priority="1" operator="containsText" text="!">
      <formula>NOT(ISERROR(SEARCH("!",AG5)))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C01C-C530-4D42-B14D-C6CB953D8536}">
  <dimension ref="A1:AT1180"/>
  <sheetViews>
    <sheetView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22" sqref="F22"/>
    </sheetView>
  </sheetViews>
  <sheetFormatPr defaultRowHeight="15" outlineLevelCol="1" x14ac:dyDescent="0.25"/>
  <cols>
    <col min="1" max="1" width="2.5703125" customWidth="1"/>
    <col min="2" max="2" width="31.140625" customWidth="1"/>
    <col min="3" max="3" width="10.28515625" customWidth="1"/>
    <col min="4" max="4" width="9.28515625" customWidth="1"/>
    <col min="5" max="5" width="2" customWidth="1"/>
    <col min="6" max="6" width="7.28515625" customWidth="1"/>
    <col min="7" max="7" width="10.5703125" customWidth="1"/>
    <col min="8" max="8" width="10.85546875" customWidth="1"/>
    <col min="9" max="9" width="10.28515625" style="23" customWidth="1"/>
    <col min="10" max="10" width="7.5703125" bestFit="1" customWidth="1"/>
    <col min="11" max="11" width="9.42578125" bestFit="1" customWidth="1"/>
    <col min="12" max="12" width="10.7109375" style="23" customWidth="1"/>
    <col min="13" max="13" width="10.7109375" hidden="1" customWidth="1" outlineLevel="1"/>
    <col min="14" max="14" width="11.42578125" hidden="1" customWidth="1" outlineLevel="1"/>
    <col min="15" max="15" width="10.42578125" customWidth="1" collapsed="1"/>
    <col min="16" max="16" width="9.85546875" style="12" hidden="1" customWidth="1" outlineLevel="1"/>
    <col min="17" max="17" width="4.7109375" style="8" hidden="1" customWidth="1" outlineLevel="1"/>
    <col min="18" max="18" width="9.85546875" style="20" customWidth="1" collapsed="1"/>
    <col min="19" max="19" width="12" hidden="1" customWidth="1" outlineLevel="1"/>
    <col min="20" max="20" width="10" hidden="1" customWidth="1" outlineLevel="1"/>
    <col min="21" max="21" width="9.85546875" hidden="1" customWidth="1" outlineLevel="1"/>
    <col min="22" max="22" width="9.42578125" bestFit="1" customWidth="1" collapsed="1"/>
    <col min="23" max="23" width="11.28515625" customWidth="1"/>
    <col min="24" max="24" width="7.5703125" bestFit="1" customWidth="1"/>
    <col min="25" max="25" width="8.5703125" customWidth="1"/>
    <col min="26" max="26" width="9.140625" customWidth="1"/>
    <col min="27" max="27" width="9.140625" style="123" hidden="1" customWidth="1" outlineLevel="1"/>
    <col min="28" max="28" width="9.140625" customWidth="1" collapsed="1"/>
    <col min="29" max="29" width="9.140625" customWidth="1"/>
    <col min="30" max="30" width="10.7109375" style="20" customWidth="1"/>
    <col min="31" max="31" width="10.85546875" hidden="1" customWidth="1" outlineLevel="1"/>
    <col min="32" max="32" width="11" hidden="1" customWidth="1" outlineLevel="1"/>
    <col min="33" max="33" width="7.85546875" hidden="1" customWidth="1" outlineLevel="1"/>
    <col min="34" max="34" width="8.42578125" bestFit="1" customWidth="1" collapsed="1"/>
    <col min="35" max="35" width="7.85546875" customWidth="1"/>
    <col min="36" max="36" width="10.42578125" style="20" customWidth="1"/>
    <col min="37" max="37" width="6.85546875" style="12" bestFit="1" customWidth="1"/>
    <col min="38" max="38" width="7.42578125" style="8" bestFit="1" customWidth="1"/>
    <col min="39" max="39" width="2" style="8" customWidth="1"/>
    <col min="40" max="40" width="8.7109375" style="30" customWidth="1"/>
    <col min="41" max="41" width="4.28515625" style="30" bestFit="1" customWidth="1"/>
    <col min="42" max="42" width="6.85546875" style="30" bestFit="1" customWidth="1"/>
    <col min="43" max="43" width="8.140625" customWidth="1"/>
    <col min="44" max="44" width="7.7109375" bestFit="1" customWidth="1"/>
    <col min="45" max="46" width="7.28515625" bestFit="1" customWidth="1"/>
  </cols>
  <sheetData>
    <row r="1" spans="2:46" x14ac:dyDescent="0.25">
      <c r="M1" s="10"/>
      <c r="N1" s="10"/>
      <c r="Q1" s="12"/>
      <c r="AK1" s="139"/>
      <c r="AL1" s="139"/>
      <c r="AM1" s="26"/>
      <c r="AN1" s="28"/>
      <c r="AO1" s="28"/>
      <c r="AP1" s="28"/>
      <c r="AR1" s="17"/>
    </row>
    <row r="2" spans="2:46" s="19" customFormat="1" ht="32.25" customHeight="1" x14ac:dyDescent="0.25">
      <c r="B2" s="136" t="s">
        <v>156</v>
      </c>
      <c r="C2" s="137"/>
      <c r="D2" s="138"/>
      <c r="E2" s="18"/>
      <c r="F2" s="19" t="s">
        <v>35</v>
      </c>
      <c r="G2" s="19" t="s">
        <v>13</v>
      </c>
      <c r="H2" s="19" t="s">
        <v>8</v>
      </c>
      <c r="I2" s="89" t="s">
        <v>14</v>
      </c>
      <c r="J2" s="19" t="s">
        <v>135</v>
      </c>
      <c r="K2" s="19" t="s">
        <v>136</v>
      </c>
      <c r="L2" s="89" t="s">
        <v>138</v>
      </c>
      <c r="M2" s="15" t="s">
        <v>29</v>
      </c>
      <c r="N2" s="15" t="s">
        <v>19</v>
      </c>
      <c r="O2" s="19" t="s">
        <v>20</v>
      </c>
      <c r="P2" s="14" t="s">
        <v>17</v>
      </c>
      <c r="Q2" s="15" t="s">
        <v>39</v>
      </c>
      <c r="R2" s="21" t="s">
        <v>15</v>
      </c>
      <c r="S2" s="15" t="s">
        <v>11</v>
      </c>
      <c r="T2" s="15" t="s">
        <v>9</v>
      </c>
      <c r="U2" s="15" t="s">
        <v>10</v>
      </c>
      <c r="V2" s="19" t="s">
        <v>6</v>
      </c>
      <c r="W2" s="19" t="s">
        <v>30</v>
      </c>
      <c r="X2" s="19" t="s">
        <v>135</v>
      </c>
      <c r="Y2" s="19" t="s">
        <v>136</v>
      </c>
      <c r="Z2" s="19" t="s">
        <v>31</v>
      </c>
      <c r="AA2" s="124" t="s">
        <v>152</v>
      </c>
      <c r="AB2" s="19" t="s">
        <v>152</v>
      </c>
      <c r="AC2" s="19" t="s">
        <v>133</v>
      </c>
      <c r="AD2" s="21" t="s">
        <v>137</v>
      </c>
      <c r="AE2" s="15" t="s">
        <v>32</v>
      </c>
      <c r="AF2" s="15" t="s">
        <v>12</v>
      </c>
      <c r="AG2" s="15" t="s">
        <v>33</v>
      </c>
      <c r="AH2" s="19" t="s">
        <v>147</v>
      </c>
      <c r="AI2" s="19" t="s">
        <v>25</v>
      </c>
      <c r="AJ2" s="21" t="s">
        <v>7</v>
      </c>
      <c r="AK2" s="14" t="s">
        <v>27</v>
      </c>
      <c r="AL2" s="15" t="s">
        <v>39</v>
      </c>
      <c r="AM2" s="15"/>
      <c r="AN2" s="90" t="str">
        <f>F2</f>
        <v>ansio-tulot</v>
      </c>
      <c r="AO2" s="90" t="s">
        <v>51</v>
      </c>
      <c r="AP2" s="90" t="s">
        <v>49</v>
      </c>
      <c r="AQ2" s="91" t="s">
        <v>42</v>
      </c>
      <c r="AR2" s="91" t="s">
        <v>41</v>
      </c>
      <c r="AS2" s="91" t="s">
        <v>50</v>
      </c>
      <c r="AT2" s="91" t="s">
        <v>24</v>
      </c>
    </row>
    <row r="3" spans="2:46" x14ac:dyDescent="0.25">
      <c r="B3" s="4" t="s">
        <v>5</v>
      </c>
      <c r="C3" s="5" t="s">
        <v>3</v>
      </c>
      <c r="D3" s="140" t="s">
        <v>4</v>
      </c>
      <c r="E3" t="s">
        <v>28</v>
      </c>
      <c r="F3" s="109">
        <v>0</v>
      </c>
      <c r="G3" s="109">
        <v>0</v>
      </c>
      <c r="H3" s="109">
        <v>0</v>
      </c>
      <c r="I3" s="109">
        <v>0</v>
      </c>
      <c r="J3" s="109">
        <v>0</v>
      </c>
      <c r="K3" s="109">
        <v>0</v>
      </c>
      <c r="L3" s="109">
        <v>0</v>
      </c>
      <c r="M3" s="109">
        <v>0</v>
      </c>
      <c r="N3" s="109">
        <v>0</v>
      </c>
      <c r="O3" s="109">
        <v>0</v>
      </c>
      <c r="P3" s="109">
        <v>0</v>
      </c>
      <c r="Q3" s="109">
        <v>0</v>
      </c>
      <c r="R3" s="109">
        <v>0</v>
      </c>
      <c r="S3" s="109">
        <v>0</v>
      </c>
      <c r="T3" s="109">
        <v>0</v>
      </c>
      <c r="U3" s="109">
        <v>0</v>
      </c>
      <c r="V3" s="109">
        <v>0</v>
      </c>
      <c r="W3" s="109">
        <v>0</v>
      </c>
      <c r="X3" s="110">
        <f>IF(F3&gt;=Päivärahamaksu_alaraja,-F3*Päivärahamaksu,0)</f>
        <v>0</v>
      </c>
      <c r="Y3" s="110">
        <v>0</v>
      </c>
      <c r="Z3" s="109">
        <v>0</v>
      </c>
      <c r="AA3" s="124"/>
      <c r="AB3" s="109"/>
      <c r="AC3" s="110">
        <f>F3*Kirkollisvero</f>
        <v>0</v>
      </c>
      <c r="AD3" s="111">
        <f>+V3+W3+Z3+X3+AC3+Y3+AB3</f>
        <v>0</v>
      </c>
      <c r="AE3" s="109">
        <v>0</v>
      </c>
      <c r="AF3" s="109">
        <v>0</v>
      </c>
      <c r="AG3" s="109">
        <v>0</v>
      </c>
      <c r="AH3" s="109">
        <v>0</v>
      </c>
      <c r="AI3" s="109">
        <v>0</v>
      </c>
      <c r="AJ3" s="109">
        <v>0</v>
      </c>
      <c r="AK3" s="109">
        <v>0</v>
      </c>
      <c r="AL3" s="109">
        <v>0</v>
      </c>
      <c r="AM3" s="19" t="s">
        <v>28</v>
      </c>
      <c r="AN3" s="91">
        <v>0</v>
      </c>
      <c r="AO3" s="91">
        <v>0</v>
      </c>
      <c r="AP3" s="91">
        <v>0</v>
      </c>
      <c r="AQ3" s="91">
        <v>0</v>
      </c>
      <c r="AR3" s="91">
        <v>0</v>
      </c>
      <c r="AS3" s="91">
        <v>0</v>
      </c>
      <c r="AT3" s="91">
        <v>0</v>
      </c>
    </row>
    <row r="4" spans="2:46" x14ac:dyDescent="0.25">
      <c r="B4" s="2" t="s">
        <v>0</v>
      </c>
      <c r="C4" s="3" t="s">
        <v>0</v>
      </c>
      <c r="D4" s="141"/>
      <c r="F4" s="11">
        <v>15000</v>
      </c>
      <c r="G4" s="11">
        <v>-750</v>
      </c>
      <c r="H4">
        <f>F4+G4</f>
        <v>14250</v>
      </c>
      <c r="I4" s="32">
        <f>H4</f>
        <v>14250</v>
      </c>
      <c r="J4" s="10">
        <f t="shared" ref="J4:J67" si="0">IF(YEL_työtulo&gt;=Päivärahamaksu_alaraja,-YEL_työtulo*Päivärahamaksu,0)</f>
        <v>0</v>
      </c>
      <c r="K4" s="10">
        <f t="shared" ref="K4:K67" si="1">IF(YEL_työtulo&gt;=Päivärahamaksu_alaraja,-(Korotettu_pvrahamaksu-Päivärahamaksu)*YEL_työtulo,0)</f>
        <v>0</v>
      </c>
      <c r="L4" s="32">
        <f>+I4+J4+K4</f>
        <v>14250</v>
      </c>
      <c r="M4" s="9">
        <f t="shared" ref="M4:M67" si="2">-IF(L4&lt;Perusväh_yläraja,Perusväh,0)</f>
        <v>-4265</v>
      </c>
      <c r="N4" s="9">
        <f t="shared" ref="N4:N67" si="3">IF(L4&lt;Perusväh_yläraja,(L4-Perusväh)*Perusväh_pienennysprosentti,0)</f>
        <v>1797.3</v>
      </c>
      <c r="O4" s="128">
        <f>M4+N4</f>
        <v>-2467.6999999999998</v>
      </c>
      <c r="P4" s="13">
        <v>-2471.6</v>
      </c>
      <c r="Q4" s="9">
        <f>O4-P4</f>
        <v>3.9000000000000909</v>
      </c>
      <c r="R4" s="31">
        <f>+L4+O4</f>
        <v>11782.3</v>
      </c>
      <c r="S4" s="8">
        <f t="shared" ref="S4:S35" si="4">VLOOKUP($R4,Tuloveroasteikko,1,1)</f>
        <v>0</v>
      </c>
      <c r="T4" s="9">
        <f t="shared" ref="T4:T35" si="5">-1*VLOOKUP(S4,Tuloveroasteikko,2,0)</f>
        <v>0</v>
      </c>
      <c r="U4" s="9">
        <f t="shared" ref="U4:U35" si="6">-(R4-S4)*VLOOKUP(S4,Tuloveroasteikko,3,0)/100</f>
        <v>-1489.2827199999999</v>
      </c>
      <c r="V4" s="10">
        <f>T4+U4</f>
        <v>-1489.2827199999999</v>
      </c>
      <c r="W4" s="10">
        <f>-R4*Kunnallisvero</f>
        <v>-624.4618999999999</v>
      </c>
      <c r="X4" s="87">
        <f t="shared" ref="X4:X67" si="7">IF(YEL_työtulo&gt;=Päivärahamaksu_alaraja,-YEL_työtulo*Päivärahamaksu,0)</f>
        <v>0</v>
      </c>
      <c r="Y4" s="87">
        <f t="shared" ref="Y4:Y67" si="8">IF(YEL_työtulo&gt;=Päivärahamaksu_alaraja,-(Korotettu_pvrahamaksu-Päivärahamaksu)*YEL_työtulo,0)</f>
        <v>0</v>
      </c>
      <c r="Z4" s="10">
        <f t="shared" ref="Z4:Z67" si="9">IF(NOT(ISBLANK(YEL_työtulo)),YEL_työtulo*-Sairaanhoitomaksu,R4*-Sairaanhoitomaksu)</f>
        <v>-103.65398999999999</v>
      </c>
      <c r="AA4" s="125">
        <f t="shared" ref="AA4:AA67" si="10">IF(NOT(ISBLANK(YEL_työtulo)),YEL_työtulo*-Sairaanhoitomaksu_korotus,R4*-Sairaanhoitomaksu_korotus)</f>
        <v>-36.750050999999999</v>
      </c>
      <c r="AB4" s="10">
        <f t="shared" ref="AB4:AB67" si="11">IF(AND(X4=0,F4&gt;Päivärahamaksu_alaraja),AA4,0)</f>
        <v>0</v>
      </c>
      <c r="AC4" s="87">
        <f t="shared" ref="AC4:AC67" si="12">-R4*Kirkollisvero</f>
        <v>0</v>
      </c>
      <c r="AD4" s="22">
        <f>+V4+W4+Z4+X4+AC4+Y4+AB4</f>
        <v>-2217.3986099999997</v>
      </c>
      <c r="AE4" s="9">
        <f t="shared" ref="AE4:AE67" si="13">IF(Työtulovähennysprosentti*F4 &gt; Työtulovähennys_max, -Työtulovähennys_max, -Työtulovähennysprosentti*F4)</f>
        <v>-2700</v>
      </c>
      <c r="AF4" s="9">
        <f>IF(H4&lt;Työtuloväh_1_raja,0,IF(H4&gt;=Työtuloväh_yläraja,(Työtuloväh_yläraja-Työtuloväh_1_raja)*Työtuloväh_1_pienennysprosentti,(H4-Työtuloväh_1_raja)*Työtuloväh_1_pienennysprosentti))</f>
        <v>0</v>
      </c>
      <c r="AG4" s="9">
        <f t="shared" ref="AG4:AG67" si="14">IF( (H4-Työtuloväh_yläraja) &lt; 0,0,(H4-Työtuloväh_yläraja)*Työtuloväh_2_pienennysprosentti)</f>
        <v>0</v>
      </c>
      <c r="AH4" s="10">
        <f>AE4+AF4+AG4</f>
        <v>-2700</v>
      </c>
      <c r="AI4" s="10">
        <f t="shared" ref="AI4:AI67" si="15">-IF( (H4-yle_vero_tuloraja)*YLE_veroprosentti &gt; YLE_vero_max,YLE_vero_max,IF(H4 &lt; yle_vero_tuloraja,0,(H4-yle_vero_tuloraja)*YLE_veroprosentti))</f>
        <v>0</v>
      </c>
      <c r="AJ4" s="22">
        <f t="shared" ref="AJ4:AJ35" si="16">IF(AD4&gt;AH4,0,AD4-AH4)+AI4</f>
        <v>0</v>
      </c>
      <c r="AK4" s="12">
        <v>-21.67</v>
      </c>
      <c r="AL4" s="9">
        <f>AJ4-AK4</f>
        <v>21.67</v>
      </c>
      <c r="AM4" s="9"/>
      <c r="AN4" s="92">
        <f t="shared" ref="AN4:AN67" si="17">F4</f>
        <v>15000</v>
      </c>
      <c r="AO4" s="92" t="str">
        <f>MID(AN4,1,2)&amp;"K"</f>
        <v>15K</v>
      </c>
      <c r="AP4" s="92">
        <f>-AJ4</f>
        <v>0</v>
      </c>
      <c r="AQ4" s="93">
        <v>0</v>
      </c>
      <c r="AR4" s="93">
        <v>0</v>
      </c>
      <c r="AS4" s="94">
        <f>IFERROR(AR4/AQ4,0)</f>
        <v>0</v>
      </c>
      <c r="AT4" s="94">
        <f t="shared" ref="AT4:AT67" si="18">-AJ4/F4</f>
        <v>0</v>
      </c>
    </row>
    <row r="5" spans="2:46" x14ac:dyDescent="0.25">
      <c r="B5" s="117">
        <v>0</v>
      </c>
      <c r="C5" s="118">
        <v>0</v>
      </c>
      <c r="D5" s="119">
        <v>12.64</v>
      </c>
      <c r="E5" s="6"/>
      <c r="F5">
        <f>F4+1000</f>
        <v>16000</v>
      </c>
      <c r="G5">
        <f>G4</f>
        <v>-750</v>
      </c>
      <c r="H5">
        <f t="shared" ref="H5:H10" si="19">F5+G5</f>
        <v>15250</v>
      </c>
      <c r="I5" s="32">
        <f t="shared" ref="I5:I68" si="20">H5</f>
        <v>15250</v>
      </c>
      <c r="J5" s="10">
        <f t="shared" si="0"/>
        <v>0</v>
      </c>
      <c r="K5" s="10">
        <f t="shared" si="1"/>
        <v>0</v>
      </c>
      <c r="L5" s="32">
        <f t="shared" ref="L5:L68" si="21">+I5+J5+K5</f>
        <v>15250</v>
      </c>
      <c r="M5" s="9">
        <f t="shared" si="2"/>
        <v>-4265</v>
      </c>
      <c r="N5" s="9">
        <f t="shared" si="3"/>
        <v>1977.3</v>
      </c>
      <c r="O5" s="10">
        <f t="shared" ref="O5:O18" si="22">M5+N5</f>
        <v>-2287.6999999999998</v>
      </c>
      <c r="P5" s="13"/>
      <c r="Q5" s="9"/>
      <c r="R5" s="31">
        <f t="shared" ref="R5:R68" si="23">+L5+O5</f>
        <v>12962.3</v>
      </c>
      <c r="S5" s="8">
        <f t="shared" si="4"/>
        <v>0</v>
      </c>
      <c r="T5" s="9">
        <f t="shared" si="5"/>
        <v>0</v>
      </c>
      <c r="U5" s="9">
        <f t="shared" si="6"/>
        <v>-1638.4347200000002</v>
      </c>
      <c r="V5" s="10">
        <f t="shared" ref="V5:V10" si="24">T5+U5</f>
        <v>-1638.4347200000002</v>
      </c>
      <c r="W5" s="10">
        <f t="shared" ref="W5:W35" si="25">-R5*Kunnallisvero</f>
        <v>-687.00189999999998</v>
      </c>
      <c r="X5" s="87">
        <f t="shared" si="7"/>
        <v>0</v>
      </c>
      <c r="Y5" s="87">
        <f t="shared" si="8"/>
        <v>0</v>
      </c>
      <c r="Z5" s="10">
        <f t="shared" si="9"/>
        <v>-103.65398999999999</v>
      </c>
      <c r="AA5" s="125">
        <f t="shared" si="10"/>
        <v>-36.750050999999999</v>
      </c>
      <c r="AB5" s="10">
        <f t="shared" si="11"/>
        <v>0</v>
      </c>
      <c r="AC5" s="87">
        <f t="shared" si="12"/>
        <v>0</v>
      </c>
      <c r="AD5" s="22">
        <f t="shared" ref="AD5:AD68" si="26">+V5+W5+Z5+X5+AC5+Y5+AB5</f>
        <v>-2429.0906100000002</v>
      </c>
      <c r="AE5" s="9">
        <f t="shared" si="13"/>
        <v>-2880</v>
      </c>
      <c r="AF5" s="9">
        <f t="shared" ref="AF5:AF67" si="27">IF(H5&lt;Työtuloväh_1_raja,0,IF(H5&gt;=Työtuloväh_yläraja,(Työtuloväh_yläraja-Työtuloväh_1_raja)*Työtuloväh_1_pienennysprosentti,(H5-Työtuloväh_1_raja)*Työtuloväh_1_pienennysprosentti))</f>
        <v>0</v>
      </c>
      <c r="AG5" s="9">
        <f t="shared" si="14"/>
        <v>0</v>
      </c>
      <c r="AH5" s="10">
        <f t="shared" ref="AH5:AH18" si="28">AE5+AF5+AG5</f>
        <v>-2880</v>
      </c>
      <c r="AI5" s="10">
        <f t="shared" si="15"/>
        <v>-2.5</v>
      </c>
      <c r="AJ5" s="22">
        <f t="shared" si="16"/>
        <v>-2.5</v>
      </c>
      <c r="AL5" s="9"/>
      <c r="AM5" s="9"/>
      <c r="AN5" s="92">
        <f t="shared" si="17"/>
        <v>16000</v>
      </c>
      <c r="AO5" s="92" t="str">
        <f t="shared" ref="AO5:AO68" si="29">MID(AN5,1,2)&amp;"K"</f>
        <v>16K</v>
      </c>
      <c r="AP5" s="92">
        <f t="shared" ref="AP5:AP68" si="30">-AJ5</f>
        <v>2.5</v>
      </c>
      <c r="AQ5" s="93">
        <f t="shared" ref="AQ5:AQ68" si="31">F5-F4</f>
        <v>1000</v>
      </c>
      <c r="AR5" s="95">
        <f t="shared" ref="AR5:AR36" si="32">-AJ5+AJ4</f>
        <v>2.5</v>
      </c>
      <c r="AS5" s="94">
        <f t="shared" ref="AS5:AS19" si="33">IFERROR(AR5/AQ5,0)</f>
        <v>2.5000000000000001E-3</v>
      </c>
      <c r="AT5" s="94">
        <f t="shared" si="18"/>
        <v>1.5625E-4</v>
      </c>
    </row>
    <row r="6" spans="2:46" x14ac:dyDescent="0.25">
      <c r="B6" s="120">
        <v>22000</v>
      </c>
      <c r="C6" s="121">
        <v>2780.8</v>
      </c>
      <c r="D6" s="122">
        <v>19</v>
      </c>
      <c r="E6" s="6"/>
      <c r="F6">
        <f t="shared" ref="F6:F69" si="34">F5+1000</f>
        <v>17000</v>
      </c>
      <c r="G6">
        <f t="shared" ref="G6:G18" si="35">G5</f>
        <v>-750</v>
      </c>
      <c r="H6">
        <f t="shared" si="19"/>
        <v>16250</v>
      </c>
      <c r="I6" s="32">
        <f t="shared" si="20"/>
        <v>16250</v>
      </c>
      <c r="J6" s="10">
        <f t="shared" si="0"/>
        <v>0</v>
      </c>
      <c r="K6" s="10">
        <f t="shared" si="1"/>
        <v>0</v>
      </c>
      <c r="L6" s="32">
        <f t="shared" si="21"/>
        <v>16250</v>
      </c>
      <c r="M6" s="9">
        <f t="shared" si="2"/>
        <v>-4265</v>
      </c>
      <c r="N6" s="9">
        <f t="shared" si="3"/>
        <v>2157.2999999999997</v>
      </c>
      <c r="O6" s="10">
        <f t="shared" si="22"/>
        <v>-2107.7000000000003</v>
      </c>
      <c r="P6" s="13"/>
      <c r="Q6" s="9"/>
      <c r="R6" s="31">
        <f t="shared" si="23"/>
        <v>14142.3</v>
      </c>
      <c r="S6" s="8">
        <f t="shared" si="4"/>
        <v>0</v>
      </c>
      <c r="T6" s="9">
        <f t="shared" si="5"/>
        <v>0</v>
      </c>
      <c r="U6" s="9">
        <f t="shared" si="6"/>
        <v>-1787.58672</v>
      </c>
      <c r="V6" s="10">
        <f t="shared" si="24"/>
        <v>-1787.58672</v>
      </c>
      <c r="W6" s="10">
        <f t="shared" si="25"/>
        <v>-749.54189999999994</v>
      </c>
      <c r="X6" s="87">
        <f t="shared" si="7"/>
        <v>0</v>
      </c>
      <c r="Y6" s="87">
        <f t="shared" si="8"/>
        <v>0</v>
      </c>
      <c r="Z6" s="10">
        <f t="shared" si="9"/>
        <v>-103.65398999999999</v>
      </c>
      <c r="AA6" s="125">
        <f t="shared" si="10"/>
        <v>-36.750050999999999</v>
      </c>
      <c r="AB6" s="10">
        <f t="shared" si="11"/>
        <v>0</v>
      </c>
      <c r="AC6" s="87">
        <f t="shared" si="12"/>
        <v>0</v>
      </c>
      <c r="AD6" s="22">
        <f t="shared" si="26"/>
        <v>-2640.7826099999997</v>
      </c>
      <c r="AE6" s="9">
        <f t="shared" si="13"/>
        <v>-3060</v>
      </c>
      <c r="AF6" s="9">
        <f t="shared" si="27"/>
        <v>0</v>
      </c>
      <c r="AG6" s="9">
        <f t="shared" si="14"/>
        <v>0</v>
      </c>
      <c r="AH6" s="10">
        <f t="shared" si="28"/>
        <v>-3060</v>
      </c>
      <c r="AI6" s="10">
        <f t="shared" si="15"/>
        <v>-27.5</v>
      </c>
      <c r="AJ6" s="22">
        <f t="shared" si="16"/>
        <v>-27.5</v>
      </c>
      <c r="AL6" s="9"/>
      <c r="AM6" s="9"/>
      <c r="AN6" s="92">
        <f t="shared" si="17"/>
        <v>17000</v>
      </c>
      <c r="AO6" s="92" t="str">
        <f t="shared" si="29"/>
        <v>17K</v>
      </c>
      <c r="AP6" s="92">
        <f t="shared" si="30"/>
        <v>27.5</v>
      </c>
      <c r="AQ6" s="93">
        <f t="shared" si="31"/>
        <v>1000</v>
      </c>
      <c r="AR6" s="95">
        <f t="shared" si="32"/>
        <v>25</v>
      </c>
      <c r="AS6" s="94">
        <f t="shared" si="33"/>
        <v>2.5000000000000001E-2</v>
      </c>
      <c r="AT6" s="94">
        <f t="shared" si="18"/>
        <v>1.6176470588235294E-3</v>
      </c>
    </row>
    <row r="7" spans="2:46" x14ac:dyDescent="0.25">
      <c r="B7" s="120">
        <v>32600</v>
      </c>
      <c r="C7" s="121">
        <v>4794.8</v>
      </c>
      <c r="D7" s="122">
        <v>30.25</v>
      </c>
      <c r="E7" s="6"/>
      <c r="F7">
        <f t="shared" si="34"/>
        <v>18000</v>
      </c>
      <c r="G7">
        <f t="shared" si="35"/>
        <v>-750</v>
      </c>
      <c r="H7">
        <f t="shared" si="19"/>
        <v>17250</v>
      </c>
      <c r="I7" s="32">
        <f t="shared" si="20"/>
        <v>17250</v>
      </c>
      <c r="J7" s="10">
        <f t="shared" si="0"/>
        <v>0</v>
      </c>
      <c r="K7" s="10">
        <f t="shared" si="1"/>
        <v>0</v>
      </c>
      <c r="L7" s="32">
        <f t="shared" si="21"/>
        <v>17250</v>
      </c>
      <c r="M7" s="9">
        <f t="shared" si="2"/>
        <v>-4265</v>
      </c>
      <c r="N7" s="9">
        <f t="shared" si="3"/>
        <v>2337.2999999999997</v>
      </c>
      <c r="O7" s="10">
        <f t="shared" si="22"/>
        <v>-1927.7000000000003</v>
      </c>
      <c r="P7" s="13"/>
      <c r="Q7" s="9"/>
      <c r="R7" s="31">
        <f t="shared" si="23"/>
        <v>15322.3</v>
      </c>
      <c r="S7" s="8">
        <f t="shared" si="4"/>
        <v>0</v>
      </c>
      <c r="T7" s="9">
        <f t="shared" si="5"/>
        <v>0</v>
      </c>
      <c r="U7" s="9">
        <f t="shared" si="6"/>
        <v>-1936.7387200000001</v>
      </c>
      <c r="V7" s="10">
        <f t="shared" si="24"/>
        <v>-1936.7387200000001</v>
      </c>
      <c r="W7" s="10">
        <f t="shared" si="25"/>
        <v>-812.08189999999991</v>
      </c>
      <c r="X7" s="87">
        <f t="shared" si="7"/>
        <v>0</v>
      </c>
      <c r="Y7" s="87">
        <f t="shared" si="8"/>
        <v>0</v>
      </c>
      <c r="Z7" s="10">
        <f t="shared" si="9"/>
        <v>-103.65398999999999</v>
      </c>
      <c r="AA7" s="125">
        <f t="shared" si="10"/>
        <v>-36.750050999999999</v>
      </c>
      <c r="AB7" s="10">
        <f t="shared" si="11"/>
        <v>-36.750050999999999</v>
      </c>
      <c r="AC7" s="87">
        <f t="shared" si="12"/>
        <v>0</v>
      </c>
      <c r="AD7" s="22">
        <f t="shared" si="26"/>
        <v>-2889.2246609999997</v>
      </c>
      <c r="AE7" s="9">
        <f t="shared" si="13"/>
        <v>-3240</v>
      </c>
      <c r="AF7" s="9">
        <f t="shared" si="27"/>
        <v>0</v>
      </c>
      <c r="AG7" s="9">
        <f t="shared" si="14"/>
        <v>0</v>
      </c>
      <c r="AH7" s="10">
        <f t="shared" si="28"/>
        <v>-3240</v>
      </c>
      <c r="AI7" s="10">
        <f t="shared" si="15"/>
        <v>-52.5</v>
      </c>
      <c r="AJ7" s="22">
        <f t="shared" si="16"/>
        <v>-52.5</v>
      </c>
      <c r="AL7" s="9"/>
      <c r="AM7" s="9"/>
      <c r="AN7" s="92">
        <f t="shared" si="17"/>
        <v>18000</v>
      </c>
      <c r="AO7" s="92" t="str">
        <f t="shared" si="29"/>
        <v>18K</v>
      </c>
      <c r="AP7" s="92">
        <f t="shared" si="30"/>
        <v>52.5</v>
      </c>
      <c r="AQ7" s="93">
        <f t="shared" si="31"/>
        <v>1000</v>
      </c>
      <c r="AR7" s="95">
        <f t="shared" si="32"/>
        <v>25</v>
      </c>
      <c r="AS7" s="94">
        <f t="shared" si="33"/>
        <v>2.5000000000000001E-2</v>
      </c>
      <c r="AT7" s="94">
        <f t="shared" si="18"/>
        <v>2.9166666666666668E-3</v>
      </c>
    </row>
    <row r="8" spans="2:46" x14ac:dyDescent="0.25">
      <c r="B8" s="120">
        <v>40100</v>
      </c>
      <c r="C8" s="121">
        <v>7063.55</v>
      </c>
      <c r="D8" s="122">
        <v>33.25</v>
      </c>
      <c r="E8" s="6"/>
      <c r="F8">
        <f t="shared" si="34"/>
        <v>19000</v>
      </c>
      <c r="G8">
        <f t="shared" si="35"/>
        <v>-750</v>
      </c>
      <c r="H8">
        <f t="shared" si="19"/>
        <v>18250</v>
      </c>
      <c r="I8" s="32">
        <f t="shared" si="20"/>
        <v>18250</v>
      </c>
      <c r="J8" s="10">
        <f t="shared" si="0"/>
        <v>0</v>
      </c>
      <c r="K8" s="10">
        <f t="shared" si="1"/>
        <v>0</v>
      </c>
      <c r="L8" s="32">
        <f t="shared" si="21"/>
        <v>18250</v>
      </c>
      <c r="M8" s="9">
        <f t="shared" si="2"/>
        <v>-4265</v>
      </c>
      <c r="N8" s="9">
        <f t="shared" si="3"/>
        <v>2517.2999999999997</v>
      </c>
      <c r="O8" s="10">
        <f t="shared" si="22"/>
        <v>-1747.7000000000003</v>
      </c>
      <c r="P8" s="13"/>
      <c r="Q8" s="9"/>
      <c r="R8" s="31">
        <f t="shared" si="23"/>
        <v>16502.3</v>
      </c>
      <c r="S8" s="8">
        <f t="shared" si="4"/>
        <v>0</v>
      </c>
      <c r="T8" s="9">
        <f t="shared" si="5"/>
        <v>0</v>
      </c>
      <c r="U8" s="9">
        <f t="shared" si="6"/>
        <v>-2085.8907200000003</v>
      </c>
      <c r="V8" s="10">
        <f t="shared" si="24"/>
        <v>-2085.8907200000003</v>
      </c>
      <c r="W8" s="10">
        <f t="shared" si="25"/>
        <v>-874.62189999999998</v>
      </c>
      <c r="X8" s="87">
        <f t="shared" si="7"/>
        <v>0</v>
      </c>
      <c r="Y8" s="87">
        <f t="shared" si="8"/>
        <v>0</v>
      </c>
      <c r="Z8" s="10">
        <f t="shared" si="9"/>
        <v>-103.65398999999999</v>
      </c>
      <c r="AA8" s="125">
        <f t="shared" si="10"/>
        <v>-36.750050999999999</v>
      </c>
      <c r="AB8" s="10">
        <f t="shared" si="11"/>
        <v>-36.750050999999999</v>
      </c>
      <c r="AC8" s="87">
        <f t="shared" si="12"/>
        <v>0</v>
      </c>
      <c r="AD8" s="22">
        <f t="shared" si="26"/>
        <v>-3100.9166610000002</v>
      </c>
      <c r="AE8" s="9">
        <f t="shared" si="13"/>
        <v>-3420</v>
      </c>
      <c r="AF8" s="9">
        <f t="shared" si="27"/>
        <v>0</v>
      </c>
      <c r="AG8" s="9">
        <f t="shared" si="14"/>
        <v>0</v>
      </c>
      <c r="AH8" s="10">
        <f t="shared" si="28"/>
        <v>-3420</v>
      </c>
      <c r="AI8" s="10">
        <f t="shared" si="15"/>
        <v>-77.5</v>
      </c>
      <c r="AJ8" s="22">
        <f t="shared" si="16"/>
        <v>-77.5</v>
      </c>
      <c r="AL8" s="9"/>
      <c r="AM8" s="9"/>
      <c r="AN8" s="92">
        <f t="shared" si="17"/>
        <v>19000</v>
      </c>
      <c r="AO8" s="92" t="str">
        <f t="shared" si="29"/>
        <v>19K</v>
      </c>
      <c r="AP8" s="92">
        <f t="shared" si="30"/>
        <v>77.5</v>
      </c>
      <c r="AQ8" s="93">
        <f t="shared" si="31"/>
        <v>1000</v>
      </c>
      <c r="AR8" s="95">
        <f t="shared" si="32"/>
        <v>25</v>
      </c>
      <c r="AS8" s="94">
        <f t="shared" si="33"/>
        <v>2.5000000000000001E-2</v>
      </c>
      <c r="AT8" s="94">
        <f t="shared" si="18"/>
        <v>4.0789473684210526E-3</v>
      </c>
    </row>
    <row r="9" spans="2:46" x14ac:dyDescent="0.25">
      <c r="B9" s="120">
        <v>52100</v>
      </c>
      <c r="C9" s="121">
        <v>11053.55</v>
      </c>
      <c r="D9" s="122">
        <v>37.5</v>
      </c>
      <c r="E9" s="6"/>
      <c r="F9">
        <f t="shared" si="34"/>
        <v>20000</v>
      </c>
      <c r="G9">
        <f t="shared" si="35"/>
        <v>-750</v>
      </c>
      <c r="H9">
        <f t="shared" si="19"/>
        <v>19250</v>
      </c>
      <c r="I9" s="32">
        <f t="shared" si="20"/>
        <v>19250</v>
      </c>
      <c r="J9" s="10">
        <f t="shared" si="0"/>
        <v>0</v>
      </c>
      <c r="K9" s="10">
        <f t="shared" si="1"/>
        <v>0</v>
      </c>
      <c r="L9" s="32">
        <f t="shared" si="21"/>
        <v>19250</v>
      </c>
      <c r="M9" s="9">
        <f t="shared" si="2"/>
        <v>-4265</v>
      </c>
      <c r="N9" s="9">
        <f t="shared" si="3"/>
        <v>2697.2999999999997</v>
      </c>
      <c r="O9" s="10">
        <f t="shared" si="22"/>
        <v>-1567.7000000000003</v>
      </c>
      <c r="P9" s="13"/>
      <c r="Q9" s="9"/>
      <c r="R9" s="31">
        <f t="shared" si="23"/>
        <v>17682.3</v>
      </c>
      <c r="S9" s="8">
        <f t="shared" si="4"/>
        <v>0</v>
      </c>
      <c r="T9" s="9">
        <f t="shared" si="5"/>
        <v>0</v>
      </c>
      <c r="U9" s="9">
        <f t="shared" si="6"/>
        <v>-2235.0427199999999</v>
      </c>
      <c r="V9" s="10">
        <f t="shared" si="24"/>
        <v>-2235.0427199999999</v>
      </c>
      <c r="W9" s="10">
        <f t="shared" si="25"/>
        <v>-937.16189999999995</v>
      </c>
      <c r="X9" s="87">
        <f t="shared" si="7"/>
        <v>0</v>
      </c>
      <c r="Y9" s="87">
        <f t="shared" si="8"/>
        <v>0</v>
      </c>
      <c r="Z9" s="10">
        <f t="shared" si="9"/>
        <v>-103.65398999999999</v>
      </c>
      <c r="AA9" s="125">
        <f t="shared" si="10"/>
        <v>-36.750050999999999</v>
      </c>
      <c r="AB9" s="10">
        <f t="shared" si="11"/>
        <v>-36.750050999999999</v>
      </c>
      <c r="AC9" s="87">
        <f t="shared" si="12"/>
        <v>0</v>
      </c>
      <c r="AD9" s="22">
        <f t="shared" si="26"/>
        <v>-3312.6086609999998</v>
      </c>
      <c r="AE9" s="9">
        <f t="shared" si="13"/>
        <v>-3430</v>
      </c>
      <c r="AF9" s="9">
        <f t="shared" si="27"/>
        <v>0</v>
      </c>
      <c r="AG9" s="9">
        <f t="shared" si="14"/>
        <v>0</v>
      </c>
      <c r="AH9" s="10">
        <f t="shared" si="28"/>
        <v>-3430</v>
      </c>
      <c r="AI9" s="10">
        <f t="shared" si="15"/>
        <v>-102.5</v>
      </c>
      <c r="AJ9" s="22">
        <f t="shared" si="16"/>
        <v>-102.5</v>
      </c>
      <c r="AL9" s="9"/>
      <c r="AM9" s="9"/>
      <c r="AN9" s="92">
        <f t="shared" si="17"/>
        <v>20000</v>
      </c>
      <c r="AO9" s="92" t="str">
        <f t="shared" si="29"/>
        <v>20K</v>
      </c>
      <c r="AP9" s="92">
        <f t="shared" si="30"/>
        <v>102.5</v>
      </c>
      <c r="AQ9" s="93">
        <f t="shared" si="31"/>
        <v>1000</v>
      </c>
      <c r="AR9" s="95">
        <f t="shared" si="32"/>
        <v>25</v>
      </c>
      <c r="AS9" s="94">
        <f t="shared" si="33"/>
        <v>2.5000000000000001E-2</v>
      </c>
      <c r="AT9" s="94">
        <f t="shared" si="18"/>
        <v>5.1250000000000002E-3</v>
      </c>
    </row>
    <row r="10" spans="2:46" x14ac:dyDescent="0.25">
      <c r="E10" s="6"/>
      <c r="F10">
        <f t="shared" si="34"/>
        <v>21000</v>
      </c>
      <c r="G10">
        <f t="shared" si="35"/>
        <v>-750</v>
      </c>
      <c r="H10">
        <f t="shared" si="19"/>
        <v>20250</v>
      </c>
      <c r="I10" s="32">
        <f t="shared" si="20"/>
        <v>20250</v>
      </c>
      <c r="J10" s="10">
        <f t="shared" si="0"/>
        <v>0</v>
      </c>
      <c r="K10" s="10">
        <f t="shared" si="1"/>
        <v>0</v>
      </c>
      <c r="L10" s="32">
        <f t="shared" si="21"/>
        <v>20250</v>
      </c>
      <c r="M10" s="9">
        <f t="shared" si="2"/>
        <v>-4265</v>
      </c>
      <c r="N10" s="9">
        <f t="shared" si="3"/>
        <v>2877.2999999999997</v>
      </c>
      <c r="O10" s="10">
        <f t="shared" si="22"/>
        <v>-1387.7000000000003</v>
      </c>
      <c r="P10" s="13"/>
      <c r="Q10" s="9"/>
      <c r="R10" s="31">
        <f t="shared" si="23"/>
        <v>18862.3</v>
      </c>
      <c r="S10" s="8">
        <f t="shared" si="4"/>
        <v>0</v>
      </c>
      <c r="T10" s="9">
        <f t="shared" si="5"/>
        <v>0</v>
      </c>
      <c r="U10" s="9">
        <f t="shared" si="6"/>
        <v>-2384.19472</v>
      </c>
      <c r="V10" s="10">
        <f t="shared" si="24"/>
        <v>-2384.19472</v>
      </c>
      <c r="W10" s="10">
        <f t="shared" si="25"/>
        <v>-999.70189999999991</v>
      </c>
      <c r="X10" s="87">
        <f t="shared" si="7"/>
        <v>0</v>
      </c>
      <c r="Y10" s="87">
        <f t="shared" si="8"/>
        <v>0</v>
      </c>
      <c r="Z10" s="10">
        <f t="shared" si="9"/>
        <v>-103.65398999999999</v>
      </c>
      <c r="AA10" s="125">
        <f t="shared" si="10"/>
        <v>-36.750050999999999</v>
      </c>
      <c r="AB10" s="10">
        <f t="shared" si="11"/>
        <v>-36.750050999999999</v>
      </c>
      <c r="AC10" s="87">
        <f t="shared" si="12"/>
        <v>0</v>
      </c>
      <c r="AD10" s="22">
        <f t="shared" si="26"/>
        <v>-3524.3006609999998</v>
      </c>
      <c r="AE10" s="9">
        <f t="shared" si="13"/>
        <v>-3430</v>
      </c>
      <c r="AF10" s="9">
        <f t="shared" si="27"/>
        <v>0</v>
      </c>
      <c r="AG10" s="9">
        <f t="shared" si="14"/>
        <v>0</v>
      </c>
      <c r="AH10" s="10">
        <f t="shared" si="28"/>
        <v>-3430</v>
      </c>
      <c r="AI10" s="10">
        <f t="shared" si="15"/>
        <v>-127.5</v>
      </c>
      <c r="AJ10" s="22">
        <f t="shared" si="16"/>
        <v>-221.80066099999976</v>
      </c>
      <c r="AL10" s="9"/>
      <c r="AM10" s="9"/>
      <c r="AN10" s="92">
        <f t="shared" si="17"/>
        <v>21000</v>
      </c>
      <c r="AO10" s="92" t="str">
        <f t="shared" si="29"/>
        <v>21K</v>
      </c>
      <c r="AP10" s="92">
        <f t="shared" si="30"/>
        <v>221.80066099999976</v>
      </c>
      <c r="AQ10" s="93">
        <f t="shared" si="31"/>
        <v>1000</v>
      </c>
      <c r="AR10" s="95">
        <f t="shared" si="32"/>
        <v>119.30066099999976</v>
      </c>
      <c r="AS10" s="94">
        <f t="shared" si="33"/>
        <v>0.11930066099999977</v>
      </c>
      <c r="AT10" s="94">
        <f t="shared" si="18"/>
        <v>1.0561936238095227E-2</v>
      </c>
    </row>
    <row r="11" spans="2:46" x14ac:dyDescent="0.25">
      <c r="B11" s="20" t="s">
        <v>157</v>
      </c>
      <c r="F11">
        <f t="shared" si="34"/>
        <v>22000</v>
      </c>
      <c r="G11">
        <f t="shared" si="35"/>
        <v>-750</v>
      </c>
      <c r="H11">
        <f t="shared" ref="H11:H18" si="36">F11+G11</f>
        <v>21250</v>
      </c>
      <c r="I11" s="32">
        <f t="shared" si="20"/>
        <v>21250</v>
      </c>
      <c r="J11" s="10">
        <f t="shared" si="0"/>
        <v>0</v>
      </c>
      <c r="K11" s="10">
        <f t="shared" si="1"/>
        <v>0</v>
      </c>
      <c r="L11" s="32">
        <f t="shared" si="21"/>
        <v>21250</v>
      </c>
      <c r="M11" s="9">
        <f t="shared" si="2"/>
        <v>-4265</v>
      </c>
      <c r="N11" s="9">
        <f t="shared" si="3"/>
        <v>3057.2999999999997</v>
      </c>
      <c r="O11" s="10">
        <f t="shared" si="22"/>
        <v>-1207.7000000000003</v>
      </c>
      <c r="P11" s="13"/>
      <c r="Q11" s="9"/>
      <c r="R11" s="31">
        <f t="shared" si="23"/>
        <v>20042.3</v>
      </c>
      <c r="S11" s="8">
        <f t="shared" si="4"/>
        <v>0</v>
      </c>
      <c r="T11" s="9">
        <f t="shared" si="5"/>
        <v>0</v>
      </c>
      <c r="U11" s="9">
        <f t="shared" si="6"/>
        <v>-2533.34672</v>
      </c>
      <c r="V11" s="10">
        <f t="shared" ref="V11:V18" si="37">T11+U11</f>
        <v>-2533.34672</v>
      </c>
      <c r="W11" s="10">
        <f t="shared" si="25"/>
        <v>-1062.2419</v>
      </c>
      <c r="X11" s="87">
        <f t="shared" si="7"/>
        <v>0</v>
      </c>
      <c r="Y11" s="87">
        <f t="shared" si="8"/>
        <v>0</v>
      </c>
      <c r="Z11" s="10">
        <f t="shared" si="9"/>
        <v>-103.65398999999999</v>
      </c>
      <c r="AA11" s="125">
        <f t="shared" si="10"/>
        <v>-36.750050999999999</v>
      </c>
      <c r="AB11" s="10">
        <f t="shared" si="11"/>
        <v>-36.750050999999999</v>
      </c>
      <c r="AC11" s="87">
        <f t="shared" si="12"/>
        <v>0</v>
      </c>
      <c r="AD11" s="22">
        <f t="shared" si="26"/>
        <v>-3735.9926609999998</v>
      </c>
      <c r="AE11" s="9">
        <f t="shared" si="13"/>
        <v>-3430</v>
      </c>
      <c r="AF11" s="9">
        <f t="shared" si="27"/>
        <v>0</v>
      </c>
      <c r="AG11" s="9">
        <f t="shared" si="14"/>
        <v>0</v>
      </c>
      <c r="AH11" s="10">
        <f t="shared" si="28"/>
        <v>-3430</v>
      </c>
      <c r="AI11" s="10">
        <f t="shared" si="15"/>
        <v>-152.5</v>
      </c>
      <c r="AJ11" s="22">
        <f t="shared" si="16"/>
        <v>-458.49266099999977</v>
      </c>
      <c r="AL11" s="9"/>
      <c r="AM11" s="9"/>
      <c r="AN11" s="92">
        <f t="shared" si="17"/>
        <v>22000</v>
      </c>
      <c r="AO11" s="92" t="str">
        <f t="shared" si="29"/>
        <v>22K</v>
      </c>
      <c r="AP11" s="92">
        <f t="shared" si="30"/>
        <v>458.49266099999977</v>
      </c>
      <c r="AQ11" s="93">
        <f t="shared" si="31"/>
        <v>1000</v>
      </c>
      <c r="AR11" s="95">
        <f t="shared" si="32"/>
        <v>236.69200000000001</v>
      </c>
      <c r="AS11" s="94">
        <f t="shared" si="33"/>
        <v>0.23669200000000001</v>
      </c>
      <c r="AT11" s="94">
        <f t="shared" si="18"/>
        <v>2.0840575499999989E-2</v>
      </c>
    </row>
    <row r="12" spans="2:46" x14ac:dyDescent="0.25">
      <c r="B12" s="16" t="s">
        <v>1</v>
      </c>
      <c r="C12" s="88">
        <v>5.2999999999999999E-2</v>
      </c>
      <c r="F12">
        <f t="shared" si="34"/>
        <v>23000</v>
      </c>
      <c r="G12">
        <f t="shared" si="35"/>
        <v>-750</v>
      </c>
      <c r="H12">
        <f t="shared" si="36"/>
        <v>22250</v>
      </c>
      <c r="I12" s="32">
        <f t="shared" si="20"/>
        <v>22250</v>
      </c>
      <c r="J12" s="10">
        <f t="shared" si="0"/>
        <v>0</v>
      </c>
      <c r="K12" s="10">
        <f t="shared" si="1"/>
        <v>0</v>
      </c>
      <c r="L12" s="32">
        <f t="shared" si="21"/>
        <v>22250</v>
      </c>
      <c r="M12" s="9">
        <f t="shared" si="2"/>
        <v>-4265</v>
      </c>
      <c r="N12" s="9">
        <f t="shared" si="3"/>
        <v>3237.2999999999997</v>
      </c>
      <c r="O12" s="10">
        <f t="shared" si="22"/>
        <v>-1027.7000000000003</v>
      </c>
      <c r="P12" s="13"/>
      <c r="Q12" s="9"/>
      <c r="R12" s="31">
        <f t="shared" si="23"/>
        <v>21222.3</v>
      </c>
      <c r="S12" s="8">
        <f t="shared" si="4"/>
        <v>0</v>
      </c>
      <c r="T12" s="9">
        <f t="shared" si="5"/>
        <v>0</v>
      </c>
      <c r="U12" s="9">
        <f t="shared" si="6"/>
        <v>-2682.4987199999996</v>
      </c>
      <c r="V12" s="10">
        <f t="shared" si="37"/>
        <v>-2682.4987199999996</v>
      </c>
      <c r="W12" s="10">
        <f t="shared" si="25"/>
        <v>-1124.7819</v>
      </c>
      <c r="X12" s="87">
        <f t="shared" si="7"/>
        <v>0</v>
      </c>
      <c r="Y12" s="87">
        <f t="shared" si="8"/>
        <v>0</v>
      </c>
      <c r="Z12" s="10">
        <f t="shared" si="9"/>
        <v>-103.65398999999999</v>
      </c>
      <c r="AA12" s="125">
        <f t="shared" si="10"/>
        <v>-36.750050999999999</v>
      </c>
      <c r="AB12" s="10">
        <f t="shared" si="11"/>
        <v>-36.750050999999999</v>
      </c>
      <c r="AC12" s="87">
        <f t="shared" si="12"/>
        <v>0</v>
      </c>
      <c r="AD12" s="22">
        <f t="shared" si="26"/>
        <v>-3947.6846609999993</v>
      </c>
      <c r="AE12" s="9">
        <f t="shared" si="13"/>
        <v>-3430</v>
      </c>
      <c r="AF12" s="9">
        <f t="shared" si="27"/>
        <v>0</v>
      </c>
      <c r="AG12" s="9">
        <f t="shared" si="14"/>
        <v>0</v>
      </c>
      <c r="AH12" s="10">
        <f t="shared" si="28"/>
        <v>-3430</v>
      </c>
      <c r="AI12" s="10">
        <f t="shared" si="15"/>
        <v>-160</v>
      </c>
      <c r="AJ12" s="22">
        <f t="shared" si="16"/>
        <v>-677.68466099999932</v>
      </c>
      <c r="AL12" s="9"/>
      <c r="AM12" s="9"/>
      <c r="AN12" s="92">
        <f t="shared" si="17"/>
        <v>23000</v>
      </c>
      <c r="AO12" s="92" t="str">
        <f t="shared" si="29"/>
        <v>23K</v>
      </c>
      <c r="AP12" s="92">
        <f t="shared" si="30"/>
        <v>677.68466099999932</v>
      </c>
      <c r="AQ12" s="93">
        <f t="shared" si="31"/>
        <v>1000</v>
      </c>
      <c r="AR12" s="95">
        <f t="shared" si="32"/>
        <v>219.19199999999955</v>
      </c>
      <c r="AS12" s="94">
        <f t="shared" si="33"/>
        <v>0.21919199999999955</v>
      </c>
      <c r="AT12" s="94">
        <f t="shared" si="18"/>
        <v>2.946455047826084E-2</v>
      </c>
    </row>
    <row r="13" spans="2:46" x14ac:dyDescent="0.25">
      <c r="B13" s="16" t="s">
        <v>2</v>
      </c>
      <c r="C13" s="88">
        <v>0</v>
      </c>
      <c r="F13">
        <f t="shared" si="34"/>
        <v>24000</v>
      </c>
      <c r="G13">
        <f t="shared" si="35"/>
        <v>-750</v>
      </c>
      <c r="H13">
        <f t="shared" si="36"/>
        <v>23250</v>
      </c>
      <c r="I13" s="32">
        <f t="shared" si="20"/>
        <v>23250</v>
      </c>
      <c r="J13" s="10">
        <f t="shared" si="0"/>
        <v>0</v>
      </c>
      <c r="K13" s="10">
        <f t="shared" si="1"/>
        <v>0</v>
      </c>
      <c r="L13" s="32">
        <f t="shared" si="21"/>
        <v>23250</v>
      </c>
      <c r="M13" s="9">
        <f t="shared" si="2"/>
        <v>-4265</v>
      </c>
      <c r="N13" s="9">
        <f t="shared" si="3"/>
        <v>3417.2999999999997</v>
      </c>
      <c r="O13" s="10">
        <f t="shared" si="22"/>
        <v>-847.70000000000027</v>
      </c>
      <c r="P13" s="13"/>
      <c r="Q13" s="9"/>
      <c r="R13" s="31">
        <f t="shared" si="23"/>
        <v>22402.3</v>
      </c>
      <c r="S13" s="8">
        <f t="shared" si="4"/>
        <v>22000</v>
      </c>
      <c r="T13" s="9">
        <f t="shared" si="5"/>
        <v>-2780.8</v>
      </c>
      <c r="U13" s="9">
        <f t="shared" si="6"/>
        <v>-76.436999999999856</v>
      </c>
      <c r="V13" s="10">
        <f t="shared" si="37"/>
        <v>-2857.2370000000001</v>
      </c>
      <c r="W13" s="10">
        <f t="shared" si="25"/>
        <v>-1187.3218999999999</v>
      </c>
      <c r="X13" s="87">
        <f t="shared" si="7"/>
        <v>0</v>
      </c>
      <c r="Y13" s="87">
        <f t="shared" si="8"/>
        <v>0</v>
      </c>
      <c r="Z13" s="10">
        <f t="shared" si="9"/>
        <v>-103.65398999999999</v>
      </c>
      <c r="AA13" s="125">
        <f t="shared" si="10"/>
        <v>-36.750050999999999</v>
      </c>
      <c r="AB13" s="10">
        <f t="shared" si="11"/>
        <v>-36.750050999999999</v>
      </c>
      <c r="AC13" s="87">
        <f t="shared" si="12"/>
        <v>0</v>
      </c>
      <c r="AD13" s="22">
        <f t="shared" si="26"/>
        <v>-4184.9629409999998</v>
      </c>
      <c r="AE13" s="9">
        <f t="shared" si="13"/>
        <v>-3430</v>
      </c>
      <c r="AF13" s="9">
        <f t="shared" si="27"/>
        <v>0</v>
      </c>
      <c r="AG13" s="9">
        <f t="shared" si="14"/>
        <v>0</v>
      </c>
      <c r="AH13" s="10">
        <f t="shared" si="28"/>
        <v>-3430</v>
      </c>
      <c r="AI13" s="10">
        <f t="shared" si="15"/>
        <v>-160</v>
      </c>
      <c r="AJ13" s="22">
        <f t="shared" si="16"/>
        <v>-914.96294099999977</v>
      </c>
      <c r="AL13" s="9"/>
      <c r="AM13" s="9"/>
      <c r="AN13" s="92">
        <f t="shared" si="17"/>
        <v>24000</v>
      </c>
      <c r="AO13" s="92" t="str">
        <f t="shared" si="29"/>
        <v>24K</v>
      </c>
      <c r="AP13" s="92">
        <f t="shared" si="30"/>
        <v>914.96294099999977</v>
      </c>
      <c r="AQ13" s="93">
        <f t="shared" si="31"/>
        <v>1000</v>
      </c>
      <c r="AR13" s="95">
        <f t="shared" si="32"/>
        <v>237.27828000000045</v>
      </c>
      <c r="AS13" s="94">
        <f t="shared" si="33"/>
        <v>0.23727828000000045</v>
      </c>
      <c r="AT13" s="94">
        <f t="shared" si="18"/>
        <v>3.812345587499999E-2</v>
      </c>
    </row>
    <row r="14" spans="2:46" x14ac:dyDescent="0.25">
      <c r="B14" s="16" t="s">
        <v>26</v>
      </c>
      <c r="C14" s="115">
        <f>D14</f>
        <v>9423.09</v>
      </c>
      <c r="D14" s="97">
        <v>9423.09</v>
      </c>
      <c r="F14" s="11">
        <f t="shared" si="34"/>
        <v>25000</v>
      </c>
      <c r="G14" s="11">
        <f t="shared" si="35"/>
        <v>-750</v>
      </c>
      <c r="H14">
        <f t="shared" si="36"/>
        <v>24250</v>
      </c>
      <c r="I14" s="32">
        <f t="shared" si="20"/>
        <v>24250</v>
      </c>
      <c r="J14" s="10">
        <f t="shared" si="0"/>
        <v>0</v>
      </c>
      <c r="K14" s="10">
        <f t="shared" si="1"/>
        <v>0</v>
      </c>
      <c r="L14" s="32">
        <f t="shared" si="21"/>
        <v>24250</v>
      </c>
      <c r="M14" s="9">
        <f t="shared" si="2"/>
        <v>-4265</v>
      </c>
      <c r="N14" s="9">
        <f t="shared" si="3"/>
        <v>3597.2999999999997</v>
      </c>
      <c r="O14" s="128">
        <f t="shared" si="22"/>
        <v>-667.70000000000027</v>
      </c>
      <c r="P14" s="13">
        <v>-671.6</v>
      </c>
      <c r="Q14" s="9">
        <f>O14-P14</f>
        <v>3.8999999999997499</v>
      </c>
      <c r="R14" s="31">
        <f t="shared" si="23"/>
        <v>23582.3</v>
      </c>
      <c r="S14" s="8">
        <f t="shared" si="4"/>
        <v>22000</v>
      </c>
      <c r="T14" s="9">
        <f t="shared" si="5"/>
        <v>-2780.8</v>
      </c>
      <c r="U14" s="9">
        <f t="shared" si="6"/>
        <v>-300.63699999999989</v>
      </c>
      <c r="V14" s="10">
        <f t="shared" si="37"/>
        <v>-3081.4369999999999</v>
      </c>
      <c r="W14" s="10">
        <f t="shared" si="25"/>
        <v>-1249.8618999999999</v>
      </c>
      <c r="X14" s="87">
        <f t="shared" si="7"/>
        <v>0</v>
      </c>
      <c r="Y14" s="87">
        <f t="shared" si="8"/>
        <v>0</v>
      </c>
      <c r="Z14" s="10">
        <f t="shared" si="9"/>
        <v>-103.65398999999999</v>
      </c>
      <c r="AA14" s="125">
        <f t="shared" si="10"/>
        <v>-36.750050999999999</v>
      </c>
      <c r="AB14" s="10">
        <f t="shared" si="11"/>
        <v>-36.750050999999999</v>
      </c>
      <c r="AC14" s="87">
        <f t="shared" si="12"/>
        <v>0</v>
      </c>
      <c r="AD14" s="22">
        <f t="shared" si="26"/>
        <v>-4471.7029409999996</v>
      </c>
      <c r="AE14" s="9">
        <f t="shared" si="13"/>
        <v>-3430</v>
      </c>
      <c r="AF14" s="9">
        <f t="shared" si="27"/>
        <v>0</v>
      </c>
      <c r="AG14" s="9">
        <f t="shared" si="14"/>
        <v>0</v>
      </c>
      <c r="AH14" s="127">
        <f t="shared" si="28"/>
        <v>-3430</v>
      </c>
      <c r="AI14" s="127">
        <f t="shared" si="15"/>
        <v>-160</v>
      </c>
      <c r="AJ14" s="25">
        <f t="shared" si="16"/>
        <v>-1201.7029409999996</v>
      </c>
      <c r="AK14" s="12">
        <v>-1133.7</v>
      </c>
      <c r="AL14" s="9">
        <f>AJ14-AK14</f>
        <v>-68.00294099999951</v>
      </c>
      <c r="AM14" s="9"/>
      <c r="AN14" s="92">
        <f t="shared" si="17"/>
        <v>25000</v>
      </c>
      <c r="AO14" s="92" t="str">
        <f t="shared" si="29"/>
        <v>25K</v>
      </c>
      <c r="AP14" s="92">
        <f t="shared" si="30"/>
        <v>1201.7029409999996</v>
      </c>
      <c r="AQ14" s="93">
        <f t="shared" si="31"/>
        <v>1000</v>
      </c>
      <c r="AR14" s="95">
        <f t="shared" si="32"/>
        <v>286.73999999999978</v>
      </c>
      <c r="AS14" s="94">
        <f t="shared" si="33"/>
        <v>0.28673999999999977</v>
      </c>
      <c r="AT14" s="94">
        <f t="shared" si="18"/>
        <v>4.8068117639999984E-2</v>
      </c>
    </row>
    <row r="15" spans="2:46" x14ac:dyDescent="0.25">
      <c r="B15" s="16" t="s">
        <v>149</v>
      </c>
      <c r="C15" s="126"/>
      <c r="D15" s="97"/>
      <c r="F15">
        <f t="shared" si="34"/>
        <v>26000</v>
      </c>
      <c r="G15">
        <f t="shared" si="35"/>
        <v>-750</v>
      </c>
      <c r="H15">
        <f t="shared" si="36"/>
        <v>25250</v>
      </c>
      <c r="I15" s="32">
        <f t="shared" si="20"/>
        <v>25250</v>
      </c>
      <c r="J15" s="10">
        <f t="shared" si="0"/>
        <v>0</v>
      </c>
      <c r="K15" s="10">
        <f t="shared" si="1"/>
        <v>0</v>
      </c>
      <c r="L15" s="32">
        <f t="shared" si="21"/>
        <v>25250</v>
      </c>
      <c r="M15" s="9">
        <f t="shared" si="2"/>
        <v>-4265</v>
      </c>
      <c r="N15" s="9">
        <f t="shared" si="3"/>
        <v>3777.2999999999997</v>
      </c>
      <c r="O15" s="10">
        <f t="shared" si="22"/>
        <v>-487.70000000000027</v>
      </c>
      <c r="P15" s="13"/>
      <c r="Q15" s="9"/>
      <c r="R15" s="31">
        <f t="shared" si="23"/>
        <v>24762.3</v>
      </c>
      <c r="S15" s="8">
        <f t="shared" si="4"/>
        <v>22000</v>
      </c>
      <c r="T15" s="9">
        <f t="shared" si="5"/>
        <v>-2780.8</v>
      </c>
      <c r="U15" s="9">
        <f t="shared" si="6"/>
        <v>-524.83699999999988</v>
      </c>
      <c r="V15" s="10">
        <f t="shared" si="37"/>
        <v>-3305.6370000000002</v>
      </c>
      <c r="W15" s="10">
        <f t="shared" si="25"/>
        <v>-1312.4018999999998</v>
      </c>
      <c r="X15" s="87">
        <f t="shared" si="7"/>
        <v>0</v>
      </c>
      <c r="Y15" s="87">
        <f t="shared" si="8"/>
        <v>0</v>
      </c>
      <c r="Z15" s="10">
        <f t="shared" si="9"/>
        <v>-103.65398999999999</v>
      </c>
      <c r="AA15" s="125">
        <f t="shared" si="10"/>
        <v>-36.750050999999999</v>
      </c>
      <c r="AB15" s="10">
        <f t="shared" si="11"/>
        <v>-36.750050999999999</v>
      </c>
      <c r="AC15" s="87">
        <f t="shared" si="12"/>
        <v>0</v>
      </c>
      <c r="AD15" s="22">
        <f t="shared" si="26"/>
        <v>-4758.4429409999993</v>
      </c>
      <c r="AE15" s="9">
        <f t="shared" si="13"/>
        <v>-3430</v>
      </c>
      <c r="AF15" s="9">
        <f t="shared" si="27"/>
        <v>0</v>
      </c>
      <c r="AG15" s="9">
        <f t="shared" si="14"/>
        <v>0</v>
      </c>
      <c r="AH15" s="10">
        <f t="shared" si="28"/>
        <v>-3430</v>
      </c>
      <c r="AI15" s="10">
        <f t="shared" si="15"/>
        <v>-160</v>
      </c>
      <c r="AJ15" s="22">
        <f t="shared" si="16"/>
        <v>-1488.4429409999993</v>
      </c>
      <c r="AL15" s="9"/>
      <c r="AM15" s="9"/>
      <c r="AN15" s="92">
        <f t="shared" si="17"/>
        <v>26000</v>
      </c>
      <c r="AO15" s="92" t="str">
        <f t="shared" si="29"/>
        <v>26K</v>
      </c>
      <c r="AP15" s="92">
        <f t="shared" si="30"/>
        <v>1488.4429409999993</v>
      </c>
      <c r="AQ15" s="93">
        <f t="shared" si="31"/>
        <v>1000</v>
      </c>
      <c r="AR15" s="95">
        <f t="shared" si="32"/>
        <v>286.73999999999978</v>
      </c>
      <c r="AS15" s="94">
        <f t="shared" si="33"/>
        <v>0.28673999999999977</v>
      </c>
      <c r="AT15" s="94">
        <f t="shared" si="18"/>
        <v>5.7247805423076899E-2</v>
      </c>
    </row>
    <row r="16" spans="2:46" x14ac:dyDescent="0.25">
      <c r="B16" s="16" t="s">
        <v>150</v>
      </c>
      <c r="C16" s="126"/>
      <c r="D16" s="97"/>
      <c r="F16">
        <f t="shared" si="34"/>
        <v>27000</v>
      </c>
      <c r="G16">
        <f t="shared" si="35"/>
        <v>-750</v>
      </c>
      <c r="H16">
        <f t="shared" si="36"/>
        <v>26250</v>
      </c>
      <c r="I16" s="32">
        <f t="shared" si="20"/>
        <v>26250</v>
      </c>
      <c r="J16" s="10">
        <f t="shared" si="0"/>
        <v>0</v>
      </c>
      <c r="K16" s="10">
        <f t="shared" si="1"/>
        <v>0</v>
      </c>
      <c r="L16" s="32">
        <f t="shared" si="21"/>
        <v>26250</v>
      </c>
      <c r="M16" s="9">
        <f t="shared" si="2"/>
        <v>-4265</v>
      </c>
      <c r="N16" s="9">
        <f t="shared" si="3"/>
        <v>3957.2999999999997</v>
      </c>
      <c r="O16" s="10">
        <f t="shared" si="22"/>
        <v>-307.70000000000027</v>
      </c>
      <c r="P16" s="13"/>
      <c r="Q16" s="9"/>
      <c r="R16" s="31">
        <f t="shared" si="23"/>
        <v>25942.3</v>
      </c>
      <c r="S16" s="8">
        <f t="shared" si="4"/>
        <v>22000</v>
      </c>
      <c r="T16" s="9">
        <f t="shared" si="5"/>
        <v>-2780.8</v>
      </c>
      <c r="U16" s="9">
        <f t="shared" si="6"/>
        <v>-749.03699999999981</v>
      </c>
      <c r="V16" s="10">
        <f t="shared" si="37"/>
        <v>-3529.837</v>
      </c>
      <c r="W16" s="10">
        <f t="shared" si="25"/>
        <v>-1374.9419</v>
      </c>
      <c r="X16" s="87">
        <f t="shared" si="7"/>
        <v>0</v>
      </c>
      <c r="Y16" s="87">
        <f t="shared" si="8"/>
        <v>0</v>
      </c>
      <c r="Z16" s="10">
        <f t="shared" si="9"/>
        <v>-103.65398999999999</v>
      </c>
      <c r="AA16" s="125">
        <f t="shared" si="10"/>
        <v>-36.750050999999999</v>
      </c>
      <c r="AB16" s="10">
        <f t="shared" si="11"/>
        <v>-36.750050999999999</v>
      </c>
      <c r="AC16" s="87">
        <f t="shared" si="12"/>
        <v>0</v>
      </c>
      <c r="AD16" s="22">
        <f t="shared" si="26"/>
        <v>-5045.182941</v>
      </c>
      <c r="AE16" s="9">
        <f t="shared" si="13"/>
        <v>-3430</v>
      </c>
      <c r="AF16" s="9">
        <f t="shared" si="27"/>
        <v>0</v>
      </c>
      <c r="AG16" s="9">
        <f t="shared" si="14"/>
        <v>0</v>
      </c>
      <c r="AH16" s="10">
        <f t="shared" si="28"/>
        <v>-3430</v>
      </c>
      <c r="AI16" s="10">
        <f t="shared" si="15"/>
        <v>-160</v>
      </c>
      <c r="AJ16" s="22">
        <f t="shared" si="16"/>
        <v>-1775.182941</v>
      </c>
      <c r="AL16" s="9"/>
      <c r="AM16" s="9"/>
      <c r="AN16" s="92">
        <f t="shared" si="17"/>
        <v>27000</v>
      </c>
      <c r="AO16" s="92" t="str">
        <f t="shared" si="29"/>
        <v>27K</v>
      </c>
      <c r="AP16" s="92">
        <f t="shared" si="30"/>
        <v>1775.182941</v>
      </c>
      <c r="AQ16" s="93">
        <f t="shared" si="31"/>
        <v>1000</v>
      </c>
      <c r="AR16" s="95">
        <f t="shared" si="32"/>
        <v>286.74000000000069</v>
      </c>
      <c r="AS16" s="94">
        <f t="shared" si="33"/>
        <v>0.28674000000000072</v>
      </c>
      <c r="AT16" s="94">
        <f t="shared" si="18"/>
        <v>6.5747516333333339E-2</v>
      </c>
    </row>
    <row r="17" spans="2:46" x14ac:dyDescent="0.25">
      <c r="C17" s="116"/>
      <c r="D17" s="97"/>
      <c r="F17">
        <f t="shared" si="34"/>
        <v>28000</v>
      </c>
      <c r="G17">
        <f t="shared" si="35"/>
        <v>-750</v>
      </c>
      <c r="H17">
        <f t="shared" si="36"/>
        <v>27250</v>
      </c>
      <c r="I17" s="32">
        <f t="shared" si="20"/>
        <v>27250</v>
      </c>
      <c r="J17" s="10">
        <f t="shared" si="0"/>
        <v>0</v>
      </c>
      <c r="K17" s="10">
        <f t="shared" si="1"/>
        <v>0</v>
      </c>
      <c r="L17" s="32">
        <f t="shared" si="21"/>
        <v>27250</v>
      </c>
      <c r="M17" s="9">
        <f t="shared" si="2"/>
        <v>-4265</v>
      </c>
      <c r="N17" s="9">
        <f t="shared" si="3"/>
        <v>4137.3</v>
      </c>
      <c r="O17" s="10">
        <f t="shared" si="22"/>
        <v>-127.69999999999982</v>
      </c>
      <c r="P17" s="13"/>
      <c r="Q17" s="9"/>
      <c r="R17" s="31">
        <f t="shared" si="23"/>
        <v>27122.3</v>
      </c>
      <c r="S17" s="8">
        <f t="shared" si="4"/>
        <v>22000</v>
      </c>
      <c r="T17" s="9">
        <f t="shared" si="5"/>
        <v>-2780.8</v>
      </c>
      <c r="U17" s="9">
        <f t="shared" si="6"/>
        <v>-973.23699999999985</v>
      </c>
      <c r="V17" s="10">
        <f t="shared" si="37"/>
        <v>-3754.0370000000003</v>
      </c>
      <c r="W17" s="10">
        <f t="shared" si="25"/>
        <v>-1437.4819</v>
      </c>
      <c r="X17" s="87">
        <f t="shared" si="7"/>
        <v>0</v>
      </c>
      <c r="Y17" s="87">
        <f t="shared" si="8"/>
        <v>0</v>
      </c>
      <c r="Z17" s="10">
        <f t="shared" si="9"/>
        <v>-103.65398999999999</v>
      </c>
      <c r="AA17" s="125">
        <f t="shared" si="10"/>
        <v>-36.750050999999999</v>
      </c>
      <c r="AB17" s="10">
        <f t="shared" si="11"/>
        <v>-36.750050999999999</v>
      </c>
      <c r="AC17" s="87">
        <f t="shared" si="12"/>
        <v>0</v>
      </c>
      <c r="AD17" s="22">
        <f t="shared" si="26"/>
        <v>-5331.9229409999998</v>
      </c>
      <c r="AE17" s="9">
        <f t="shared" si="13"/>
        <v>-3430</v>
      </c>
      <c r="AF17" s="9">
        <f t="shared" si="27"/>
        <v>0</v>
      </c>
      <c r="AG17" s="9">
        <f t="shared" si="14"/>
        <v>0</v>
      </c>
      <c r="AH17" s="10">
        <f t="shared" si="28"/>
        <v>-3430</v>
      </c>
      <c r="AI17" s="10">
        <f t="shared" si="15"/>
        <v>-160</v>
      </c>
      <c r="AJ17" s="22">
        <f t="shared" si="16"/>
        <v>-2061.9229409999998</v>
      </c>
      <c r="AL17" s="9"/>
      <c r="AM17" s="9"/>
      <c r="AN17" s="92">
        <f t="shared" si="17"/>
        <v>28000</v>
      </c>
      <c r="AO17" s="92" t="str">
        <f t="shared" si="29"/>
        <v>28K</v>
      </c>
      <c r="AP17" s="92">
        <f t="shared" si="30"/>
        <v>2061.9229409999998</v>
      </c>
      <c r="AQ17" s="93">
        <f t="shared" si="31"/>
        <v>1000</v>
      </c>
      <c r="AR17" s="95">
        <f t="shared" si="32"/>
        <v>286.73999999999978</v>
      </c>
      <c r="AS17" s="94">
        <f t="shared" si="33"/>
        <v>0.28673999999999977</v>
      </c>
      <c r="AT17" s="94">
        <f t="shared" si="18"/>
        <v>7.3640105035714276E-2</v>
      </c>
    </row>
    <row r="18" spans="2:46" x14ac:dyDescent="0.25">
      <c r="B18" s="20" t="s">
        <v>158</v>
      </c>
      <c r="F18">
        <f t="shared" si="34"/>
        <v>29000</v>
      </c>
      <c r="G18">
        <f t="shared" si="35"/>
        <v>-750</v>
      </c>
      <c r="H18">
        <f t="shared" si="36"/>
        <v>28250</v>
      </c>
      <c r="I18" s="32">
        <f t="shared" si="20"/>
        <v>28250</v>
      </c>
      <c r="J18" s="10">
        <f t="shared" si="0"/>
        <v>0</v>
      </c>
      <c r="K18" s="10">
        <f t="shared" si="1"/>
        <v>0</v>
      </c>
      <c r="L18" s="32">
        <f t="shared" si="21"/>
        <v>28250</v>
      </c>
      <c r="M18" s="9">
        <f t="shared" si="2"/>
        <v>0</v>
      </c>
      <c r="N18" s="9">
        <f t="shared" si="3"/>
        <v>0</v>
      </c>
      <c r="O18" s="10">
        <f t="shared" si="22"/>
        <v>0</v>
      </c>
      <c r="P18" s="13"/>
      <c r="Q18" s="9"/>
      <c r="R18" s="31">
        <f t="shared" si="23"/>
        <v>28250</v>
      </c>
      <c r="S18" s="8">
        <f t="shared" si="4"/>
        <v>22000</v>
      </c>
      <c r="T18" s="9">
        <f t="shared" si="5"/>
        <v>-2780.8</v>
      </c>
      <c r="U18" s="9">
        <f t="shared" si="6"/>
        <v>-1187.5</v>
      </c>
      <c r="V18" s="10">
        <f t="shared" si="37"/>
        <v>-3968.3</v>
      </c>
      <c r="W18" s="10">
        <f t="shared" si="25"/>
        <v>-1497.25</v>
      </c>
      <c r="X18" s="87">
        <f t="shared" si="7"/>
        <v>0</v>
      </c>
      <c r="Y18" s="87">
        <f t="shared" si="8"/>
        <v>0</v>
      </c>
      <c r="Z18" s="10">
        <f t="shared" si="9"/>
        <v>-103.65398999999999</v>
      </c>
      <c r="AA18" s="125">
        <f t="shared" si="10"/>
        <v>-36.750050999999999</v>
      </c>
      <c r="AB18" s="10">
        <f t="shared" si="11"/>
        <v>-36.750050999999999</v>
      </c>
      <c r="AC18" s="87">
        <f t="shared" si="12"/>
        <v>0</v>
      </c>
      <c r="AD18" s="22">
        <f t="shared" si="26"/>
        <v>-5605.954041</v>
      </c>
      <c r="AE18" s="9">
        <f t="shared" si="13"/>
        <v>-3430</v>
      </c>
      <c r="AF18" s="9">
        <f t="shared" si="27"/>
        <v>0</v>
      </c>
      <c r="AG18" s="9">
        <f t="shared" si="14"/>
        <v>0</v>
      </c>
      <c r="AH18" s="10">
        <f t="shared" si="28"/>
        <v>-3430</v>
      </c>
      <c r="AI18" s="10">
        <f t="shared" si="15"/>
        <v>-160</v>
      </c>
      <c r="AJ18" s="22">
        <f t="shared" si="16"/>
        <v>-2335.954041</v>
      </c>
      <c r="AL18" s="9"/>
      <c r="AM18" s="9"/>
      <c r="AN18" s="92">
        <f t="shared" si="17"/>
        <v>29000</v>
      </c>
      <c r="AO18" s="92" t="str">
        <f t="shared" si="29"/>
        <v>29K</v>
      </c>
      <c r="AP18" s="92">
        <f t="shared" si="30"/>
        <v>2335.954041</v>
      </c>
      <c r="AQ18" s="93">
        <f t="shared" si="31"/>
        <v>1000</v>
      </c>
      <c r="AR18" s="95">
        <f t="shared" si="32"/>
        <v>274.03110000000015</v>
      </c>
      <c r="AS18" s="94">
        <f t="shared" si="33"/>
        <v>0.27403110000000014</v>
      </c>
      <c r="AT18" s="94">
        <f t="shared" si="18"/>
        <v>8.055013934482759E-2</v>
      </c>
    </row>
    <row r="19" spans="2:46" x14ac:dyDescent="0.25">
      <c r="B19" s="16" t="s">
        <v>143</v>
      </c>
      <c r="C19" s="112">
        <v>4265</v>
      </c>
      <c r="F19">
        <f t="shared" si="34"/>
        <v>30000</v>
      </c>
      <c r="G19">
        <f t="shared" ref="G19:G39" si="38">G18</f>
        <v>-750</v>
      </c>
      <c r="H19">
        <f t="shared" ref="H19:H39" si="39">F19+G19</f>
        <v>29250</v>
      </c>
      <c r="I19" s="32">
        <f t="shared" si="20"/>
        <v>29250</v>
      </c>
      <c r="J19" s="10">
        <f t="shared" si="0"/>
        <v>0</v>
      </c>
      <c r="K19" s="10">
        <f t="shared" si="1"/>
        <v>0</v>
      </c>
      <c r="L19" s="32">
        <f t="shared" si="21"/>
        <v>29250</v>
      </c>
      <c r="M19" s="9">
        <f t="shared" si="2"/>
        <v>0</v>
      </c>
      <c r="N19" s="9">
        <f t="shared" si="3"/>
        <v>0</v>
      </c>
      <c r="O19">
        <f t="shared" ref="O19:O39" si="40">M19+N19</f>
        <v>0</v>
      </c>
      <c r="P19" s="13"/>
      <c r="Q19" s="9"/>
      <c r="R19" s="31">
        <f t="shared" si="23"/>
        <v>29250</v>
      </c>
      <c r="S19" s="8">
        <f t="shared" si="4"/>
        <v>22000</v>
      </c>
      <c r="T19" s="9">
        <f t="shared" si="5"/>
        <v>-2780.8</v>
      </c>
      <c r="U19" s="9">
        <f t="shared" si="6"/>
        <v>-1377.5</v>
      </c>
      <c r="V19" s="10">
        <f t="shared" ref="V19:V39" si="41">T19+U19</f>
        <v>-4158.3</v>
      </c>
      <c r="W19" s="10">
        <f t="shared" si="25"/>
        <v>-1550.25</v>
      </c>
      <c r="X19" s="87">
        <f t="shared" si="7"/>
        <v>0</v>
      </c>
      <c r="Y19" s="87">
        <f t="shared" si="8"/>
        <v>0</v>
      </c>
      <c r="Z19" s="10">
        <f t="shared" si="9"/>
        <v>-103.65398999999999</v>
      </c>
      <c r="AA19" s="125">
        <f t="shared" si="10"/>
        <v>-36.750050999999999</v>
      </c>
      <c r="AB19" s="10">
        <f t="shared" si="11"/>
        <v>-36.750050999999999</v>
      </c>
      <c r="AC19" s="87">
        <f t="shared" si="12"/>
        <v>0</v>
      </c>
      <c r="AD19" s="22">
        <f t="shared" si="26"/>
        <v>-5848.954041</v>
      </c>
      <c r="AE19" s="9">
        <f t="shared" si="13"/>
        <v>-3430</v>
      </c>
      <c r="AF19" s="9">
        <f t="shared" si="27"/>
        <v>0</v>
      </c>
      <c r="AG19" s="9">
        <f t="shared" si="14"/>
        <v>0</v>
      </c>
      <c r="AH19" s="10">
        <f t="shared" ref="AH19:AH39" si="42">AE19+AF19+AG19</f>
        <v>-3430</v>
      </c>
      <c r="AI19" s="10">
        <f t="shared" si="15"/>
        <v>-160</v>
      </c>
      <c r="AJ19" s="22">
        <f t="shared" si="16"/>
        <v>-2578.954041</v>
      </c>
      <c r="AL19" s="9"/>
      <c r="AM19" s="9"/>
      <c r="AN19" s="92">
        <f t="shared" si="17"/>
        <v>30000</v>
      </c>
      <c r="AO19" s="92" t="str">
        <f t="shared" si="29"/>
        <v>30K</v>
      </c>
      <c r="AP19" s="92">
        <f t="shared" si="30"/>
        <v>2578.954041</v>
      </c>
      <c r="AQ19" s="93">
        <f t="shared" si="31"/>
        <v>1000</v>
      </c>
      <c r="AR19" s="95">
        <f t="shared" si="32"/>
        <v>243</v>
      </c>
      <c r="AS19" s="94">
        <f t="shared" si="33"/>
        <v>0.24299999999999999</v>
      </c>
      <c r="AT19" s="94">
        <f t="shared" si="18"/>
        <v>8.5965134700000001E-2</v>
      </c>
    </row>
    <row r="20" spans="2:46" x14ac:dyDescent="0.25">
      <c r="B20" s="16" t="s">
        <v>142</v>
      </c>
      <c r="C20" s="99">
        <v>0.18</v>
      </c>
      <c r="E20" t="s">
        <v>28</v>
      </c>
      <c r="F20">
        <f t="shared" si="34"/>
        <v>31000</v>
      </c>
      <c r="G20">
        <f t="shared" si="38"/>
        <v>-750</v>
      </c>
      <c r="H20">
        <f t="shared" si="39"/>
        <v>30250</v>
      </c>
      <c r="I20" s="32">
        <f t="shared" si="20"/>
        <v>30250</v>
      </c>
      <c r="J20" s="10">
        <f t="shared" si="0"/>
        <v>0</v>
      </c>
      <c r="K20" s="10">
        <f t="shared" si="1"/>
        <v>0</v>
      </c>
      <c r="L20" s="32">
        <f t="shared" si="21"/>
        <v>30250</v>
      </c>
      <c r="M20" s="9">
        <f t="shared" si="2"/>
        <v>0</v>
      </c>
      <c r="N20" s="9">
        <f t="shared" si="3"/>
        <v>0</v>
      </c>
      <c r="O20" s="10">
        <f t="shared" si="40"/>
        <v>0</v>
      </c>
      <c r="P20" s="13"/>
      <c r="R20" s="31">
        <f t="shared" si="23"/>
        <v>30250</v>
      </c>
      <c r="S20" s="8">
        <f t="shared" si="4"/>
        <v>22000</v>
      </c>
      <c r="T20" s="9">
        <f t="shared" si="5"/>
        <v>-2780.8</v>
      </c>
      <c r="U20" s="9">
        <f t="shared" si="6"/>
        <v>-1567.5</v>
      </c>
      <c r="V20" s="10">
        <f t="shared" si="41"/>
        <v>-4348.3</v>
      </c>
      <c r="W20" s="10">
        <f t="shared" si="25"/>
        <v>-1603.25</v>
      </c>
      <c r="X20" s="87">
        <f t="shared" si="7"/>
        <v>0</v>
      </c>
      <c r="Y20" s="87">
        <f t="shared" si="8"/>
        <v>0</v>
      </c>
      <c r="Z20" s="10">
        <f t="shared" si="9"/>
        <v>-103.65398999999999</v>
      </c>
      <c r="AA20" s="125">
        <f t="shared" si="10"/>
        <v>-36.750050999999999</v>
      </c>
      <c r="AB20" s="10">
        <f t="shared" si="11"/>
        <v>-36.750050999999999</v>
      </c>
      <c r="AC20" s="87">
        <f t="shared" si="12"/>
        <v>0</v>
      </c>
      <c r="AD20" s="22">
        <f t="shared" si="26"/>
        <v>-6091.954041</v>
      </c>
      <c r="AE20" s="9">
        <f t="shared" si="13"/>
        <v>-3430</v>
      </c>
      <c r="AF20" s="9">
        <f t="shared" si="27"/>
        <v>0</v>
      </c>
      <c r="AG20" s="9">
        <f t="shared" si="14"/>
        <v>0</v>
      </c>
      <c r="AH20" s="10">
        <f t="shared" si="42"/>
        <v>-3430</v>
      </c>
      <c r="AI20" s="10">
        <f t="shared" si="15"/>
        <v>-160</v>
      </c>
      <c r="AJ20" s="22">
        <f t="shared" si="16"/>
        <v>-2821.954041</v>
      </c>
      <c r="AN20" s="92">
        <f t="shared" si="17"/>
        <v>31000</v>
      </c>
      <c r="AO20" s="92" t="str">
        <f t="shared" si="29"/>
        <v>31K</v>
      </c>
      <c r="AP20" s="92">
        <f t="shared" si="30"/>
        <v>2821.954041</v>
      </c>
      <c r="AQ20" s="93">
        <f t="shared" si="31"/>
        <v>1000</v>
      </c>
      <c r="AR20" s="95">
        <f t="shared" si="32"/>
        <v>243</v>
      </c>
      <c r="AS20" s="94">
        <f t="shared" ref="AS20:AS39" si="43">IFERROR(AR20/AQ20,0)</f>
        <v>0.24299999999999999</v>
      </c>
      <c r="AT20" s="94">
        <f t="shared" si="18"/>
        <v>9.1030775516129037E-2</v>
      </c>
    </row>
    <row r="21" spans="2:46" x14ac:dyDescent="0.25">
      <c r="B21" s="16" t="s">
        <v>36</v>
      </c>
      <c r="C21" s="113">
        <v>27959</v>
      </c>
      <c r="D21" s="42"/>
      <c r="E21" t="s">
        <v>28</v>
      </c>
      <c r="F21">
        <f t="shared" si="34"/>
        <v>32000</v>
      </c>
      <c r="G21">
        <f t="shared" si="38"/>
        <v>-750</v>
      </c>
      <c r="H21">
        <f t="shared" si="39"/>
        <v>31250</v>
      </c>
      <c r="I21" s="32">
        <f t="shared" si="20"/>
        <v>31250</v>
      </c>
      <c r="J21" s="10">
        <f t="shared" si="0"/>
        <v>0</v>
      </c>
      <c r="K21" s="10">
        <f t="shared" si="1"/>
        <v>0</v>
      </c>
      <c r="L21" s="32">
        <f t="shared" si="21"/>
        <v>31250</v>
      </c>
      <c r="M21" s="9">
        <f t="shared" si="2"/>
        <v>0</v>
      </c>
      <c r="N21" s="9">
        <f t="shared" si="3"/>
        <v>0</v>
      </c>
      <c r="O21" s="10">
        <f t="shared" si="40"/>
        <v>0</v>
      </c>
      <c r="P21" s="13"/>
      <c r="R21" s="31">
        <f t="shared" si="23"/>
        <v>31250</v>
      </c>
      <c r="S21" s="8">
        <f t="shared" si="4"/>
        <v>22000</v>
      </c>
      <c r="T21" s="9">
        <f t="shared" si="5"/>
        <v>-2780.8</v>
      </c>
      <c r="U21" s="9">
        <f t="shared" si="6"/>
        <v>-1757.5</v>
      </c>
      <c r="V21" s="10">
        <f t="shared" si="41"/>
        <v>-4538.3</v>
      </c>
      <c r="W21" s="10">
        <f t="shared" si="25"/>
        <v>-1656.25</v>
      </c>
      <c r="X21" s="87">
        <f t="shared" si="7"/>
        <v>0</v>
      </c>
      <c r="Y21" s="87">
        <f t="shared" si="8"/>
        <v>0</v>
      </c>
      <c r="Z21" s="10">
        <f t="shared" si="9"/>
        <v>-103.65398999999999</v>
      </c>
      <c r="AA21" s="125">
        <f t="shared" si="10"/>
        <v>-36.750050999999999</v>
      </c>
      <c r="AB21" s="10">
        <f t="shared" si="11"/>
        <v>-36.750050999999999</v>
      </c>
      <c r="AC21" s="87">
        <f t="shared" si="12"/>
        <v>0</v>
      </c>
      <c r="AD21" s="22">
        <f t="shared" si="26"/>
        <v>-6334.954041</v>
      </c>
      <c r="AE21" s="9">
        <f t="shared" si="13"/>
        <v>-3430</v>
      </c>
      <c r="AF21" s="9">
        <f t="shared" si="27"/>
        <v>0</v>
      </c>
      <c r="AG21" s="9">
        <f t="shared" si="14"/>
        <v>0</v>
      </c>
      <c r="AH21" s="10">
        <f t="shared" si="42"/>
        <v>-3430</v>
      </c>
      <c r="AI21" s="10">
        <f t="shared" si="15"/>
        <v>-160</v>
      </c>
      <c r="AJ21" s="22">
        <f t="shared" si="16"/>
        <v>-3064.954041</v>
      </c>
      <c r="AN21" s="92">
        <f t="shared" si="17"/>
        <v>32000</v>
      </c>
      <c r="AO21" s="92" t="str">
        <f t="shared" si="29"/>
        <v>32K</v>
      </c>
      <c r="AP21" s="92">
        <f t="shared" si="30"/>
        <v>3064.954041</v>
      </c>
      <c r="AQ21" s="93">
        <f t="shared" si="31"/>
        <v>1000</v>
      </c>
      <c r="AR21" s="95">
        <f t="shared" si="32"/>
        <v>243</v>
      </c>
      <c r="AS21" s="94">
        <f t="shared" si="43"/>
        <v>0.24299999999999999</v>
      </c>
      <c r="AT21" s="94">
        <f t="shared" si="18"/>
        <v>9.5779813781250001E-2</v>
      </c>
    </row>
    <row r="22" spans="2:46" x14ac:dyDescent="0.25">
      <c r="B22" s="16" t="s">
        <v>146</v>
      </c>
      <c r="C22" s="98">
        <v>0.18</v>
      </c>
      <c r="E22" t="s">
        <v>28</v>
      </c>
      <c r="F22">
        <f t="shared" si="34"/>
        <v>33000</v>
      </c>
      <c r="G22">
        <f t="shared" si="38"/>
        <v>-750</v>
      </c>
      <c r="H22">
        <f t="shared" si="39"/>
        <v>32250</v>
      </c>
      <c r="I22" s="32">
        <f t="shared" si="20"/>
        <v>32250</v>
      </c>
      <c r="J22" s="10">
        <f t="shared" si="0"/>
        <v>0</v>
      </c>
      <c r="K22" s="10">
        <f t="shared" si="1"/>
        <v>0</v>
      </c>
      <c r="L22" s="32">
        <f t="shared" si="21"/>
        <v>32250</v>
      </c>
      <c r="M22" s="9">
        <f t="shared" si="2"/>
        <v>0</v>
      </c>
      <c r="N22" s="9">
        <f t="shared" si="3"/>
        <v>0</v>
      </c>
      <c r="O22" s="10">
        <f t="shared" si="40"/>
        <v>0</v>
      </c>
      <c r="P22" s="13"/>
      <c r="Q22" s="9"/>
      <c r="R22" s="31">
        <f t="shared" si="23"/>
        <v>32250</v>
      </c>
      <c r="S22" s="8">
        <f t="shared" si="4"/>
        <v>22000</v>
      </c>
      <c r="T22" s="9">
        <f t="shared" si="5"/>
        <v>-2780.8</v>
      </c>
      <c r="U22" s="9">
        <f t="shared" si="6"/>
        <v>-1947.5</v>
      </c>
      <c r="V22" s="10">
        <f t="shared" si="41"/>
        <v>-4728.3</v>
      </c>
      <c r="W22" s="10">
        <f t="shared" si="25"/>
        <v>-1709.25</v>
      </c>
      <c r="X22" s="87">
        <f t="shared" si="7"/>
        <v>0</v>
      </c>
      <c r="Y22" s="87">
        <f t="shared" si="8"/>
        <v>0</v>
      </c>
      <c r="Z22" s="10">
        <f t="shared" si="9"/>
        <v>-103.65398999999999</v>
      </c>
      <c r="AA22" s="125">
        <f t="shared" si="10"/>
        <v>-36.750050999999999</v>
      </c>
      <c r="AB22" s="10">
        <f t="shared" si="11"/>
        <v>-36.750050999999999</v>
      </c>
      <c r="AC22" s="87">
        <f t="shared" si="12"/>
        <v>0</v>
      </c>
      <c r="AD22" s="22">
        <f t="shared" si="26"/>
        <v>-6577.954041</v>
      </c>
      <c r="AE22" s="9">
        <f t="shared" si="13"/>
        <v>-3430</v>
      </c>
      <c r="AF22" s="9">
        <f t="shared" si="27"/>
        <v>0</v>
      </c>
      <c r="AG22" s="9">
        <f t="shared" si="14"/>
        <v>0</v>
      </c>
      <c r="AH22" s="10">
        <f t="shared" si="42"/>
        <v>-3430</v>
      </c>
      <c r="AI22" s="10">
        <f t="shared" si="15"/>
        <v>-160</v>
      </c>
      <c r="AJ22" s="22">
        <f t="shared" si="16"/>
        <v>-3307.954041</v>
      </c>
      <c r="AL22" s="9"/>
      <c r="AM22" s="9"/>
      <c r="AN22" s="92">
        <f t="shared" si="17"/>
        <v>33000</v>
      </c>
      <c r="AO22" s="92" t="str">
        <f t="shared" si="29"/>
        <v>33K</v>
      </c>
      <c r="AP22" s="92">
        <f t="shared" si="30"/>
        <v>3307.954041</v>
      </c>
      <c r="AQ22" s="93">
        <f t="shared" si="31"/>
        <v>1000</v>
      </c>
      <c r="AR22" s="95">
        <f t="shared" si="32"/>
        <v>243</v>
      </c>
      <c r="AS22" s="94">
        <f t="shared" si="43"/>
        <v>0.24299999999999999</v>
      </c>
      <c r="AT22" s="94">
        <f t="shared" si="18"/>
        <v>0.10024103154545455</v>
      </c>
    </row>
    <row r="23" spans="2:46" x14ac:dyDescent="0.25">
      <c r="B23" s="16" t="s">
        <v>155</v>
      </c>
      <c r="C23" s="112">
        <f>IF(NOT(ISBLANK(C16)),105*C15*2,105*C15)</f>
        <v>0</v>
      </c>
      <c r="E23" t="s">
        <v>28</v>
      </c>
      <c r="F23">
        <f t="shared" si="34"/>
        <v>34000</v>
      </c>
      <c r="G23">
        <f t="shared" si="38"/>
        <v>-750</v>
      </c>
      <c r="H23">
        <f t="shared" si="39"/>
        <v>33250</v>
      </c>
      <c r="I23" s="32">
        <f t="shared" si="20"/>
        <v>33250</v>
      </c>
      <c r="J23" s="10">
        <f t="shared" si="0"/>
        <v>0</v>
      </c>
      <c r="K23" s="10">
        <f t="shared" si="1"/>
        <v>0</v>
      </c>
      <c r="L23" s="32">
        <f t="shared" si="21"/>
        <v>33250</v>
      </c>
      <c r="M23" s="9">
        <f t="shared" si="2"/>
        <v>0</v>
      </c>
      <c r="N23" s="9">
        <f t="shared" si="3"/>
        <v>0</v>
      </c>
      <c r="O23" s="10">
        <f t="shared" si="40"/>
        <v>0</v>
      </c>
      <c r="P23" s="13"/>
      <c r="Q23" s="9"/>
      <c r="R23" s="31">
        <f t="shared" si="23"/>
        <v>33250</v>
      </c>
      <c r="S23" s="8">
        <f t="shared" si="4"/>
        <v>32600</v>
      </c>
      <c r="T23" s="9">
        <f t="shared" si="5"/>
        <v>-4794.8</v>
      </c>
      <c r="U23" s="9">
        <f t="shared" si="6"/>
        <v>-196.625</v>
      </c>
      <c r="V23" s="10">
        <f t="shared" si="41"/>
        <v>-4991.4250000000002</v>
      </c>
      <c r="W23" s="10">
        <f t="shared" si="25"/>
        <v>-1762.25</v>
      </c>
      <c r="X23" s="87">
        <f t="shared" si="7"/>
        <v>0</v>
      </c>
      <c r="Y23" s="87">
        <f t="shared" si="8"/>
        <v>0</v>
      </c>
      <c r="Z23" s="10">
        <f t="shared" si="9"/>
        <v>-103.65398999999999</v>
      </c>
      <c r="AA23" s="125">
        <f t="shared" si="10"/>
        <v>-36.750050999999999</v>
      </c>
      <c r="AB23" s="10">
        <f t="shared" si="11"/>
        <v>-36.750050999999999</v>
      </c>
      <c r="AC23" s="87">
        <f t="shared" si="12"/>
        <v>0</v>
      </c>
      <c r="AD23" s="22">
        <f t="shared" si="26"/>
        <v>-6894.079041</v>
      </c>
      <c r="AE23" s="9">
        <f t="shared" si="13"/>
        <v>-3430</v>
      </c>
      <c r="AF23" s="9">
        <f t="shared" si="27"/>
        <v>0</v>
      </c>
      <c r="AG23" s="9">
        <f t="shared" si="14"/>
        <v>0</v>
      </c>
      <c r="AH23" s="10">
        <f t="shared" si="42"/>
        <v>-3430</v>
      </c>
      <c r="AI23" s="10">
        <f t="shared" si="15"/>
        <v>-160</v>
      </c>
      <c r="AJ23" s="22">
        <f t="shared" si="16"/>
        <v>-3624.079041</v>
      </c>
      <c r="AL23" s="9"/>
      <c r="AM23" s="9"/>
      <c r="AN23" s="92">
        <f t="shared" si="17"/>
        <v>34000</v>
      </c>
      <c r="AO23" s="92" t="str">
        <f t="shared" si="29"/>
        <v>34K</v>
      </c>
      <c r="AP23" s="92">
        <f t="shared" si="30"/>
        <v>3624.079041</v>
      </c>
      <c r="AQ23" s="93">
        <f t="shared" si="31"/>
        <v>1000</v>
      </c>
      <c r="AR23" s="95">
        <f t="shared" si="32"/>
        <v>316.125</v>
      </c>
      <c r="AS23" s="94">
        <f t="shared" si="43"/>
        <v>0.31612499999999999</v>
      </c>
      <c r="AT23" s="94">
        <f t="shared" si="18"/>
        <v>0.10659056002941177</v>
      </c>
    </row>
    <row r="24" spans="2:46" x14ac:dyDescent="0.25">
      <c r="B24" s="16" t="s">
        <v>37</v>
      </c>
      <c r="C24" s="113">
        <f>3430+Työtuloväh_2_pienennysprosentti</f>
        <v>3430</v>
      </c>
      <c r="D24" s="42"/>
      <c r="E24" t="s">
        <v>28</v>
      </c>
      <c r="F24" s="11">
        <f t="shared" si="34"/>
        <v>35000</v>
      </c>
      <c r="G24" s="11">
        <f t="shared" si="38"/>
        <v>-750</v>
      </c>
      <c r="H24">
        <f t="shared" si="39"/>
        <v>34250</v>
      </c>
      <c r="I24" s="32">
        <f t="shared" si="20"/>
        <v>34250</v>
      </c>
      <c r="J24" s="10">
        <f t="shared" si="0"/>
        <v>0</v>
      </c>
      <c r="K24" s="10">
        <f t="shared" si="1"/>
        <v>0</v>
      </c>
      <c r="L24" s="32">
        <f t="shared" si="21"/>
        <v>34250</v>
      </c>
      <c r="M24" s="9">
        <f t="shared" si="2"/>
        <v>0</v>
      </c>
      <c r="N24" s="9">
        <f t="shared" si="3"/>
        <v>0</v>
      </c>
      <c r="O24" s="11">
        <f t="shared" si="40"/>
        <v>0</v>
      </c>
      <c r="P24" s="13"/>
      <c r="Q24" s="9"/>
      <c r="R24" s="31">
        <f t="shared" si="23"/>
        <v>34250</v>
      </c>
      <c r="S24" s="8">
        <f t="shared" si="4"/>
        <v>32600</v>
      </c>
      <c r="T24" s="9">
        <f t="shared" si="5"/>
        <v>-4794.8</v>
      </c>
      <c r="U24" s="9">
        <f t="shared" si="6"/>
        <v>-499.125</v>
      </c>
      <c r="V24" s="10">
        <f t="shared" si="41"/>
        <v>-5293.9250000000002</v>
      </c>
      <c r="W24" s="10">
        <f t="shared" si="25"/>
        <v>-1815.25</v>
      </c>
      <c r="X24" s="87">
        <f t="shared" si="7"/>
        <v>0</v>
      </c>
      <c r="Y24" s="87">
        <f t="shared" si="8"/>
        <v>0</v>
      </c>
      <c r="Z24" s="10">
        <f t="shared" si="9"/>
        <v>-103.65398999999999</v>
      </c>
      <c r="AA24" s="125">
        <f t="shared" si="10"/>
        <v>-36.750050999999999</v>
      </c>
      <c r="AB24" s="10">
        <f t="shared" si="11"/>
        <v>-36.750050999999999</v>
      </c>
      <c r="AC24" s="87">
        <f t="shared" si="12"/>
        <v>0</v>
      </c>
      <c r="AD24" s="22">
        <f t="shared" si="26"/>
        <v>-7249.579041</v>
      </c>
      <c r="AE24" s="9">
        <f t="shared" si="13"/>
        <v>-3430</v>
      </c>
      <c r="AF24" s="9">
        <f t="shared" si="27"/>
        <v>0</v>
      </c>
      <c r="AG24" s="9">
        <f t="shared" si="14"/>
        <v>0</v>
      </c>
      <c r="AH24" s="127">
        <f t="shared" si="42"/>
        <v>-3430</v>
      </c>
      <c r="AI24" s="127">
        <f t="shared" si="15"/>
        <v>-160</v>
      </c>
      <c r="AJ24" s="25">
        <f t="shared" si="16"/>
        <v>-3979.579041</v>
      </c>
      <c r="AK24" s="12">
        <v>-3910.08</v>
      </c>
      <c r="AL24" s="9">
        <f>AJ24-AK24</f>
        <v>-69.499041000000034</v>
      </c>
      <c r="AM24" s="9"/>
      <c r="AN24" s="92">
        <f t="shared" si="17"/>
        <v>35000</v>
      </c>
      <c r="AO24" s="92" t="str">
        <f t="shared" si="29"/>
        <v>35K</v>
      </c>
      <c r="AP24" s="92">
        <f t="shared" si="30"/>
        <v>3979.579041</v>
      </c>
      <c r="AQ24" s="93">
        <f t="shared" si="31"/>
        <v>1000</v>
      </c>
      <c r="AR24" s="95">
        <f t="shared" si="32"/>
        <v>355.5</v>
      </c>
      <c r="AS24" s="94">
        <f t="shared" si="43"/>
        <v>0.35549999999999998</v>
      </c>
      <c r="AT24" s="94">
        <f t="shared" si="18"/>
        <v>0.11370225831428571</v>
      </c>
    </row>
    <row r="25" spans="2:46" x14ac:dyDescent="0.25">
      <c r="B25" s="16" t="s">
        <v>151</v>
      </c>
      <c r="C25" s="112">
        <v>35000</v>
      </c>
      <c r="E25" t="s">
        <v>28</v>
      </c>
      <c r="F25">
        <f t="shared" si="34"/>
        <v>36000</v>
      </c>
      <c r="G25">
        <f t="shared" si="38"/>
        <v>-750</v>
      </c>
      <c r="H25">
        <f t="shared" si="39"/>
        <v>35250</v>
      </c>
      <c r="I25" s="32">
        <f t="shared" si="20"/>
        <v>35250</v>
      </c>
      <c r="J25" s="10">
        <f t="shared" si="0"/>
        <v>0</v>
      </c>
      <c r="K25" s="10">
        <f t="shared" si="1"/>
        <v>0</v>
      </c>
      <c r="L25" s="32">
        <f t="shared" si="21"/>
        <v>35250</v>
      </c>
      <c r="M25" s="9">
        <f t="shared" si="2"/>
        <v>0</v>
      </c>
      <c r="N25" s="9">
        <f t="shared" si="3"/>
        <v>0</v>
      </c>
      <c r="O25" s="10">
        <f t="shared" si="40"/>
        <v>0</v>
      </c>
      <c r="P25" s="13"/>
      <c r="R25" s="31">
        <f t="shared" si="23"/>
        <v>35250</v>
      </c>
      <c r="S25" s="8">
        <f t="shared" si="4"/>
        <v>32600</v>
      </c>
      <c r="T25" s="9">
        <f t="shared" si="5"/>
        <v>-4794.8</v>
      </c>
      <c r="U25" s="9">
        <f t="shared" si="6"/>
        <v>-801.625</v>
      </c>
      <c r="V25" s="10">
        <f t="shared" si="41"/>
        <v>-5596.4250000000002</v>
      </c>
      <c r="W25" s="10">
        <f t="shared" si="25"/>
        <v>-1868.25</v>
      </c>
      <c r="X25" s="87">
        <f t="shared" si="7"/>
        <v>0</v>
      </c>
      <c r="Y25" s="87">
        <f t="shared" si="8"/>
        <v>0</v>
      </c>
      <c r="Z25" s="10">
        <f t="shared" si="9"/>
        <v>-103.65398999999999</v>
      </c>
      <c r="AA25" s="125">
        <f t="shared" si="10"/>
        <v>-36.750050999999999</v>
      </c>
      <c r="AB25" s="10">
        <f t="shared" si="11"/>
        <v>-36.750050999999999</v>
      </c>
      <c r="AC25" s="87">
        <f t="shared" si="12"/>
        <v>0</v>
      </c>
      <c r="AD25" s="22">
        <f t="shared" si="26"/>
        <v>-7605.079041</v>
      </c>
      <c r="AE25" s="9">
        <f t="shared" si="13"/>
        <v>-3430</v>
      </c>
      <c r="AF25" s="9">
        <f t="shared" si="27"/>
        <v>5</v>
      </c>
      <c r="AG25" s="9">
        <f t="shared" si="14"/>
        <v>0</v>
      </c>
      <c r="AH25" s="10">
        <f t="shared" si="42"/>
        <v>-3425</v>
      </c>
      <c r="AI25" s="10">
        <f t="shared" si="15"/>
        <v>-160</v>
      </c>
      <c r="AJ25" s="22">
        <f t="shared" si="16"/>
        <v>-4340.079041</v>
      </c>
      <c r="AN25" s="92">
        <f t="shared" si="17"/>
        <v>36000</v>
      </c>
      <c r="AO25" s="92" t="str">
        <f t="shared" si="29"/>
        <v>36K</v>
      </c>
      <c r="AP25" s="92">
        <f t="shared" si="30"/>
        <v>4340.079041</v>
      </c>
      <c r="AQ25" s="93">
        <f t="shared" si="31"/>
        <v>1000</v>
      </c>
      <c r="AR25" s="95">
        <f t="shared" si="32"/>
        <v>360.5</v>
      </c>
      <c r="AS25" s="94">
        <f t="shared" si="43"/>
        <v>0.36049999999999999</v>
      </c>
      <c r="AT25" s="94">
        <f t="shared" si="18"/>
        <v>0.12055775113888889</v>
      </c>
    </row>
    <row r="26" spans="2:46" x14ac:dyDescent="0.25">
      <c r="B26" s="16" t="s">
        <v>148</v>
      </c>
      <c r="C26" s="100">
        <v>0.02</v>
      </c>
      <c r="E26" t="s">
        <v>28</v>
      </c>
      <c r="F26">
        <f t="shared" si="34"/>
        <v>37000</v>
      </c>
      <c r="G26">
        <f t="shared" si="38"/>
        <v>-750</v>
      </c>
      <c r="H26">
        <f t="shared" si="39"/>
        <v>36250</v>
      </c>
      <c r="I26" s="32">
        <f t="shared" si="20"/>
        <v>36250</v>
      </c>
      <c r="J26" s="10">
        <f t="shared" si="0"/>
        <v>0</v>
      </c>
      <c r="K26" s="10">
        <f t="shared" si="1"/>
        <v>0</v>
      </c>
      <c r="L26" s="32">
        <f t="shared" si="21"/>
        <v>36250</v>
      </c>
      <c r="M26" s="9">
        <f t="shared" si="2"/>
        <v>0</v>
      </c>
      <c r="N26" s="9">
        <f t="shared" si="3"/>
        <v>0</v>
      </c>
      <c r="O26" s="10">
        <f t="shared" si="40"/>
        <v>0</v>
      </c>
      <c r="P26" s="13"/>
      <c r="R26" s="31">
        <f t="shared" si="23"/>
        <v>36250</v>
      </c>
      <c r="S26" s="8">
        <f t="shared" si="4"/>
        <v>32600</v>
      </c>
      <c r="T26" s="9">
        <f t="shared" si="5"/>
        <v>-4794.8</v>
      </c>
      <c r="U26" s="9">
        <f t="shared" si="6"/>
        <v>-1104.125</v>
      </c>
      <c r="V26" s="10">
        <f t="shared" si="41"/>
        <v>-5898.9250000000002</v>
      </c>
      <c r="W26" s="10">
        <f t="shared" si="25"/>
        <v>-1921.25</v>
      </c>
      <c r="X26" s="87">
        <f t="shared" si="7"/>
        <v>0</v>
      </c>
      <c r="Y26" s="87">
        <f t="shared" si="8"/>
        <v>0</v>
      </c>
      <c r="Z26" s="10">
        <f t="shared" si="9"/>
        <v>-103.65398999999999</v>
      </c>
      <c r="AA26" s="125">
        <f t="shared" si="10"/>
        <v>-36.750050999999999</v>
      </c>
      <c r="AB26" s="10">
        <f t="shared" si="11"/>
        <v>-36.750050999999999</v>
      </c>
      <c r="AC26" s="87">
        <f t="shared" si="12"/>
        <v>0</v>
      </c>
      <c r="AD26" s="22">
        <f t="shared" si="26"/>
        <v>-7960.579041</v>
      </c>
      <c r="AE26" s="9">
        <f t="shared" si="13"/>
        <v>-3430</v>
      </c>
      <c r="AF26" s="9">
        <f t="shared" si="27"/>
        <v>25</v>
      </c>
      <c r="AG26" s="9">
        <f t="shared" si="14"/>
        <v>0</v>
      </c>
      <c r="AH26" s="10">
        <f t="shared" si="42"/>
        <v>-3405</v>
      </c>
      <c r="AI26" s="10">
        <f t="shared" si="15"/>
        <v>-160</v>
      </c>
      <c r="AJ26" s="22">
        <f t="shared" si="16"/>
        <v>-4715.579041</v>
      </c>
      <c r="AN26" s="92">
        <f t="shared" si="17"/>
        <v>37000</v>
      </c>
      <c r="AO26" s="92" t="str">
        <f t="shared" si="29"/>
        <v>37K</v>
      </c>
      <c r="AP26" s="92">
        <f t="shared" si="30"/>
        <v>4715.579041</v>
      </c>
      <c r="AQ26" s="93">
        <f t="shared" si="31"/>
        <v>1000</v>
      </c>
      <c r="AR26" s="95">
        <f t="shared" si="32"/>
        <v>375.5</v>
      </c>
      <c r="AS26" s="94">
        <f t="shared" si="43"/>
        <v>0.3755</v>
      </c>
      <c r="AT26" s="94">
        <f t="shared" si="18"/>
        <v>0.12744808218918918</v>
      </c>
    </row>
    <row r="27" spans="2:46" x14ac:dyDescent="0.25">
      <c r="B27" s="129" t="s">
        <v>154</v>
      </c>
      <c r="C27" s="112">
        <v>50550</v>
      </c>
      <c r="E27" t="s">
        <v>28</v>
      </c>
      <c r="F27">
        <f t="shared" si="34"/>
        <v>38000</v>
      </c>
      <c r="G27">
        <f t="shared" si="38"/>
        <v>-750</v>
      </c>
      <c r="H27">
        <f t="shared" si="39"/>
        <v>37250</v>
      </c>
      <c r="I27" s="32">
        <f t="shared" si="20"/>
        <v>37250</v>
      </c>
      <c r="J27" s="10">
        <f t="shared" si="0"/>
        <v>0</v>
      </c>
      <c r="K27" s="10">
        <f t="shared" si="1"/>
        <v>0</v>
      </c>
      <c r="L27" s="32">
        <f t="shared" si="21"/>
        <v>37250</v>
      </c>
      <c r="M27" s="9">
        <f t="shared" si="2"/>
        <v>0</v>
      </c>
      <c r="N27" s="9">
        <f t="shared" si="3"/>
        <v>0</v>
      </c>
      <c r="O27" s="10">
        <f t="shared" si="40"/>
        <v>0</v>
      </c>
      <c r="P27" s="13"/>
      <c r="R27" s="31">
        <f t="shared" si="23"/>
        <v>37250</v>
      </c>
      <c r="S27" s="8">
        <f t="shared" si="4"/>
        <v>32600</v>
      </c>
      <c r="T27" s="9">
        <f t="shared" si="5"/>
        <v>-4794.8</v>
      </c>
      <c r="U27" s="9">
        <f t="shared" si="6"/>
        <v>-1406.625</v>
      </c>
      <c r="V27" s="10">
        <f t="shared" si="41"/>
        <v>-6201.4250000000002</v>
      </c>
      <c r="W27" s="10">
        <f t="shared" si="25"/>
        <v>-1974.25</v>
      </c>
      <c r="X27" s="87">
        <f t="shared" si="7"/>
        <v>0</v>
      </c>
      <c r="Y27" s="87">
        <f t="shared" si="8"/>
        <v>0</v>
      </c>
      <c r="Z27" s="10">
        <f t="shared" si="9"/>
        <v>-103.65398999999999</v>
      </c>
      <c r="AA27" s="125">
        <f t="shared" si="10"/>
        <v>-36.750050999999999</v>
      </c>
      <c r="AB27" s="10">
        <f t="shared" si="11"/>
        <v>-36.750050999999999</v>
      </c>
      <c r="AC27" s="87">
        <f t="shared" si="12"/>
        <v>0</v>
      </c>
      <c r="AD27" s="22">
        <f t="shared" si="26"/>
        <v>-8316.0790410000009</v>
      </c>
      <c r="AE27" s="9">
        <f t="shared" si="13"/>
        <v>-3430</v>
      </c>
      <c r="AF27" s="9">
        <f t="shared" si="27"/>
        <v>45</v>
      </c>
      <c r="AG27" s="9">
        <f t="shared" si="14"/>
        <v>0</v>
      </c>
      <c r="AH27" s="10">
        <f t="shared" si="42"/>
        <v>-3385</v>
      </c>
      <c r="AI27" s="10">
        <f t="shared" si="15"/>
        <v>-160</v>
      </c>
      <c r="AJ27" s="22">
        <f t="shared" si="16"/>
        <v>-5091.0790410000009</v>
      </c>
      <c r="AN27" s="92">
        <f t="shared" si="17"/>
        <v>38000</v>
      </c>
      <c r="AO27" s="92" t="str">
        <f t="shared" si="29"/>
        <v>38K</v>
      </c>
      <c r="AP27" s="92">
        <f t="shared" si="30"/>
        <v>5091.0790410000009</v>
      </c>
      <c r="AQ27" s="93">
        <f t="shared" si="31"/>
        <v>1000</v>
      </c>
      <c r="AR27" s="95">
        <f t="shared" si="32"/>
        <v>375.50000000000091</v>
      </c>
      <c r="AS27" s="94">
        <f t="shared" si="43"/>
        <v>0.37550000000000089</v>
      </c>
      <c r="AT27" s="94">
        <f t="shared" si="18"/>
        <v>0.13397576423684213</v>
      </c>
    </row>
    <row r="28" spans="2:46" x14ac:dyDescent="0.25">
      <c r="F28">
        <f t="shared" si="34"/>
        <v>39000</v>
      </c>
      <c r="G28">
        <f t="shared" si="38"/>
        <v>-750</v>
      </c>
      <c r="H28">
        <f t="shared" si="39"/>
        <v>38250</v>
      </c>
      <c r="I28" s="32">
        <f t="shared" si="20"/>
        <v>38250</v>
      </c>
      <c r="J28" s="10">
        <f t="shared" si="0"/>
        <v>0</v>
      </c>
      <c r="K28" s="10">
        <f t="shared" si="1"/>
        <v>0</v>
      </c>
      <c r="L28" s="32">
        <f t="shared" si="21"/>
        <v>38250</v>
      </c>
      <c r="M28" s="9">
        <f t="shared" si="2"/>
        <v>0</v>
      </c>
      <c r="N28" s="9">
        <f t="shared" si="3"/>
        <v>0</v>
      </c>
      <c r="O28" s="10">
        <f t="shared" si="40"/>
        <v>0</v>
      </c>
      <c r="P28" s="13"/>
      <c r="R28" s="31">
        <f t="shared" si="23"/>
        <v>38250</v>
      </c>
      <c r="S28" s="8">
        <f t="shared" si="4"/>
        <v>32600</v>
      </c>
      <c r="T28" s="9">
        <f t="shared" si="5"/>
        <v>-4794.8</v>
      </c>
      <c r="U28" s="9">
        <f t="shared" si="6"/>
        <v>-1709.125</v>
      </c>
      <c r="V28" s="10">
        <f t="shared" si="41"/>
        <v>-6503.9250000000002</v>
      </c>
      <c r="W28" s="10">
        <f t="shared" si="25"/>
        <v>-2027.25</v>
      </c>
      <c r="X28" s="87">
        <f t="shared" si="7"/>
        <v>0</v>
      </c>
      <c r="Y28" s="87">
        <f t="shared" si="8"/>
        <v>0</v>
      </c>
      <c r="Z28" s="10">
        <f t="shared" si="9"/>
        <v>-103.65398999999999</v>
      </c>
      <c r="AA28" s="125">
        <f t="shared" si="10"/>
        <v>-36.750050999999999</v>
      </c>
      <c r="AB28" s="10">
        <f t="shared" si="11"/>
        <v>-36.750050999999999</v>
      </c>
      <c r="AC28" s="87">
        <f t="shared" si="12"/>
        <v>0</v>
      </c>
      <c r="AD28" s="22">
        <f t="shared" si="26"/>
        <v>-8671.5790410000009</v>
      </c>
      <c r="AE28" s="9">
        <f t="shared" si="13"/>
        <v>-3430</v>
      </c>
      <c r="AF28" s="9">
        <f t="shared" si="27"/>
        <v>65</v>
      </c>
      <c r="AG28" s="9">
        <f t="shared" si="14"/>
        <v>0</v>
      </c>
      <c r="AH28" s="10">
        <f t="shared" si="42"/>
        <v>-3365</v>
      </c>
      <c r="AI28" s="10">
        <f t="shared" si="15"/>
        <v>-160</v>
      </c>
      <c r="AJ28" s="22">
        <f t="shared" si="16"/>
        <v>-5466.5790410000009</v>
      </c>
      <c r="AN28" s="92">
        <f t="shared" si="17"/>
        <v>39000</v>
      </c>
      <c r="AO28" s="92" t="str">
        <f t="shared" si="29"/>
        <v>39K</v>
      </c>
      <c r="AP28" s="92">
        <f t="shared" si="30"/>
        <v>5466.5790410000009</v>
      </c>
      <c r="AQ28" s="93">
        <f t="shared" si="31"/>
        <v>1000</v>
      </c>
      <c r="AR28" s="95">
        <f t="shared" si="32"/>
        <v>375.5</v>
      </c>
      <c r="AS28" s="94">
        <f t="shared" si="43"/>
        <v>0.3755</v>
      </c>
      <c r="AT28" s="94">
        <f t="shared" si="18"/>
        <v>0.14016869335897439</v>
      </c>
    </row>
    <row r="29" spans="2:46" x14ac:dyDescent="0.25">
      <c r="B29" s="16" t="s">
        <v>141</v>
      </c>
      <c r="C29" s="114">
        <v>15150</v>
      </c>
      <c r="F29">
        <f t="shared" si="34"/>
        <v>40000</v>
      </c>
      <c r="G29">
        <f t="shared" si="38"/>
        <v>-750</v>
      </c>
      <c r="H29">
        <f t="shared" si="39"/>
        <v>39250</v>
      </c>
      <c r="I29" s="32">
        <f t="shared" si="20"/>
        <v>39250</v>
      </c>
      <c r="J29" s="10">
        <f t="shared" si="0"/>
        <v>0</v>
      </c>
      <c r="K29" s="10">
        <f t="shared" si="1"/>
        <v>0</v>
      </c>
      <c r="L29" s="32">
        <f t="shared" si="21"/>
        <v>39250</v>
      </c>
      <c r="M29" s="9">
        <f t="shared" si="2"/>
        <v>0</v>
      </c>
      <c r="N29" s="9">
        <f t="shared" si="3"/>
        <v>0</v>
      </c>
      <c r="O29">
        <f t="shared" si="40"/>
        <v>0</v>
      </c>
      <c r="P29" s="13"/>
      <c r="Q29" s="9"/>
      <c r="R29" s="31">
        <f t="shared" si="23"/>
        <v>39250</v>
      </c>
      <c r="S29" s="8">
        <f t="shared" si="4"/>
        <v>32600</v>
      </c>
      <c r="T29" s="9">
        <f t="shared" si="5"/>
        <v>-4794.8</v>
      </c>
      <c r="U29" s="9">
        <f t="shared" si="6"/>
        <v>-2011.625</v>
      </c>
      <c r="V29" s="10">
        <f t="shared" si="41"/>
        <v>-6806.4250000000002</v>
      </c>
      <c r="W29" s="10">
        <f t="shared" si="25"/>
        <v>-2080.25</v>
      </c>
      <c r="X29" s="87">
        <f t="shared" si="7"/>
        <v>0</v>
      </c>
      <c r="Y29" s="87">
        <f t="shared" si="8"/>
        <v>0</v>
      </c>
      <c r="Z29" s="10">
        <f t="shared" si="9"/>
        <v>-103.65398999999999</v>
      </c>
      <c r="AA29" s="125">
        <f t="shared" si="10"/>
        <v>-36.750050999999999</v>
      </c>
      <c r="AB29" s="10">
        <f t="shared" si="11"/>
        <v>-36.750050999999999</v>
      </c>
      <c r="AC29" s="87">
        <f t="shared" si="12"/>
        <v>0</v>
      </c>
      <c r="AD29" s="22">
        <f t="shared" si="26"/>
        <v>-9027.0790410000009</v>
      </c>
      <c r="AE29" s="9">
        <f t="shared" si="13"/>
        <v>-3430</v>
      </c>
      <c r="AF29" s="9">
        <f t="shared" si="27"/>
        <v>85</v>
      </c>
      <c r="AG29" s="9">
        <f t="shared" si="14"/>
        <v>0</v>
      </c>
      <c r="AH29" s="10">
        <f t="shared" si="42"/>
        <v>-3345</v>
      </c>
      <c r="AI29" s="10">
        <f t="shared" si="15"/>
        <v>-160</v>
      </c>
      <c r="AJ29" s="22">
        <f t="shared" si="16"/>
        <v>-5842.0790410000009</v>
      </c>
      <c r="AL29" s="9"/>
      <c r="AM29" s="9"/>
      <c r="AN29" s="92">
        <f t="shared" si="17"/>
        <v>40000</v>
      </c>
      <c r="AO29" s="92" t="str">
        <f t="shared" si="29"/>
        <v>40K</v>
      </c>
      <c r="AP29" s="92">
        <f t="shared" si="30"/>
        <v>5842.0790410000009</v>
      </c>
      <c r="AQ29" s="93">
        <f t="shared" si="31"/>
        <v>1000</v>
      </c>
      <c r="AR29" s="95">
        <f t="shared" si="32"/>
        <v>375.5</v>
      </c>
      <c r="AS29" s="94">
        <f t="shared" si="43"/>
        <v>0.3755</v>
      </c>
      <c r="AT29" s="94">
        <f t="shared" si="18"/>
        <v>0.14605197602500003</v>
      </c>
    </row>
    <row r="30" spans="2:46" x14ac:dyDescent="0.25">
      <c r="B30" s="16" t="s">
        <v>18</v>
      </c>
      <c r="C30" s="101">
        <v>2.5000000000000001E-2</v>
      </c>
      <c r="D30" s="42"/>
      <c r="F30">
        <f t="shared" si="34"/>
        <v>41000</v>
      </c>
      <c r="G30">
        <f t="shared" si="38"/>
        <v>-750</v>
      </c>
      <c r="H30">
        <f t="shared" si="39"/>
        <v>40250</v>
      </c>
      <c r="I30" s="32">
        <f t="shared" si="20"/>
        <v>40250</v>
      </c>
      <c r="J30" s="10">
        <f t="shared" si="0"/>
        <v>0</v>
      </c>
      <c r="K30" s="10">
        <f t="shared" si="1"/>
        <v>0</v>
      </c>
      <c r="L30" s="32">
        <f t="shared" si="21"/>
        <v>40250</v>
      </c>
      <c r="M30" s="9">
        <f t="shared" si="2"/>
        <v>0</v>
      </c>
      <c r="N30" s="9">
        <f t="shared" si="3"/>
        <v>0</v>
      </c>
      <c r="O30" s="10">
        <f t="shared" si="40"/>
        <v>0</v>
      </c>
      <c r="P30" s="13"/>
      <c r="R30" s="31">
        <f t="shared" si="23"/>
        <v>40250</v>
      </c>
      <c r="S30" s="8">
        <f t="shared" si="4"/>
        <v>40100</v>
      </c>
      <c r="T30" s="9">
        <f t="shared" si="5"/>
        <v>-7063.55</v>
      </c>
      <c r="U30" s="9">
        <f t="shared" si="6"/>
        <v>-49.875</v>
      </c>
      <c r="V30" s="10">
        <f t="shared" si="41"/>
        <v>-7113.4250000000002</v>
      </c>
      <c r="W30" s="10">
        <f t="shared" si="25"/>
        <v>-2133.25</v>
      </c>
      <c r="X30" s="87">
        <f t="shared" si="7"/>
        <v>0</v>
      </c>
      <c r="Y30" s="87">
        <f t="shared" si="8"/>
        <v>0</v>
      </c>
      <c r="Z30" s="10">
        <f t="shared" si="9"/>
        <v>-103.65398999999999</v>
      </c>
      <c r="AA30" s="125">
        <f t="shared" si="10"/>
        <v>-36.750050999999999</v>
      </c>
      <c r="AB30" s="10">
        <f t="shared" si="11"/>
        <v>-36.750050999999999</v>
      </c>
      <c r="AC30" s="87">
        <f t="shared" si="12"/>
        <v>0</v>
      </c>
      <c r="AD30" s="22">
        <f t="shared" si="26"/>
        <v>-9387.0790410000009</v>
      </c>
      <c r="AE30" s="9">
        <f t="shared" si="13"/>
        <v>-3430</v>
      </c>
      <c r="AF30" s="9">
        <f t="shared" si="27"/>
        <v>105</v>
      </c>
      <c r="AG30" s="9">
        <f t="shared" si="14"/>
        <v>0</v>
      </c>
      <c r="AH30" s="10">
        <f t="shared" si="42"/>
        <v>-3325</v>
      </c>
      <c r="AI30" s="10">
        <f t="shared" si="15"/>
        <v>-160</v>
      </c>
      <c r="AJ30" s="22">
        <f t="shared" si="16"/>
        <v>-6222.0790410000009</v>
      </c>
      <c r="AN30" s="92">
        <f t="shared" si="17"/>
        <v>41000</v>
      </c>
      <c r="AO30" s="92" t="str">
        <f t="shared" si="29"/>
        <v>41K</v>
      </c>
      <c r="AP30" s="92">
        <f t="shared" si="30"/>
        <v>6222.0790410000009</v>
      </c>
      <c r="AQ30" s="93">
        <f t="shared" si="31"/>
        <v>1000</v>
      </c>
      <c r="AR30" s="95">
        <f t="shared" si="32"/>
        <v>380</v>
      </c>
      <c r="AS30" s="94">
        <f t="shared" si="43"/>
        <v>0.38</v>
      </c>
      <c r="AT30" s="94">
        <f t="shared" si="18"/>
        <v>0.15175802539024391</v>
      </c>
    </row>
    <row r="31" spans="2:46" x14ac:dyDescent="0.25">
      <c r="B31" s="16" t="s">
        <v>38</v>
      </c>
      <c r="C31" s="112">
        <v>160</v>
      </c>
      <c r="D31" s="42"/>
      <c r="F31">
        <f t="shared" si="34"/>
        <v>42000</v>
      </c>
      <c r="G31">
        <f t="shared" si="38"/>
        <v>-750</v>
      </c>
      <c r="H31">
        <f t="shared" si="39"/>
        <v>41250</v>
      </c>
      <c r="I31" s="32">
        <f t="shared" si="20"/>
        <v>41250</v>
      </c>
      <c r="J31" s="10">
        <f t="shared" si="0"/>
        <v>0</v>
      </c>
      <c r="K31" s="10">
        <f t="shared" si="1"/>
        <v>0</v>
      </c>
      <c r="L31" s="32">
        <f t="shared" si="21"/>
        <v>41250</v>
      </c>
      <c r="M31" s="9">
        <f t="shared" si="2"/>
        <v>0</v>
      </c>
      <c r="N31" s="9">
        <f t="shared" si="3"/>
        <v>0</v>
      </c>
      <c r="O31" s="10">
        <f t="shared" si="40"/>
        <v>0</v>
      </c>
      <c r="P31" s="13"/>
      <c r="R31" s="31">
        <f t="shared" si="23"/>
        <v>41250</v>
      </c>
      <c r="S31" s="8">
        <f t="shared" si="4"/>
        <v>40100</v>
      </c>
      <c r="T31" s="9">
        <f t="shared" si="5"/>
        <v>-7063.55</v>
      </c>
      <c r="U31" s="9">
        <f t="shared" si="6"/>
        <v>-382.375</v>
      </c>
      <c r="V31" s="10">
        <f t="shared" si="41"/>
        <v>-7445.9250000000002</v>
      </c>
      <c r="W31" s="10">
        <f t="shared" si="25"/>
        <v>-2186.25</v>
      </c>
      <c r="X31" s="87">
        <f t="shared" si="7"/>
        <v>0</v>
      </c>
      <c r="Y31" s="87">
        <f t="shared" si="8"/>
        <v>0</v>
      </c>
      <c r="Z31" s="10">
        <f t="shared" si="9"/>
        <v>-103.65398999999999</v>
      </c>
      <c r="AA31" s="125">
        <f t="shared" si="10"/>
        <v>-36.750050999999999</v>
      </c>
      <c r="AB31" s="10">
        <f t="shared" si="11"/>
        <v>-36.750050999999999</v>
      </c>
      <c r="AC31" s="87">
        <f t="shared" si="12"/>
        <v>0</v>
      </c>
      <c r="AD31" s="22">
        <f t="shared" si="26"/>
        <v>-9772.5790410000009</v>
      </c>
      <c r="AE31" s="9">
        <f t="shared" si="13"/>
        <v>-3430</v>
      </c>
      <c r="AF31" s="9">
        <f t="shared" si="27"/>
        <v>125</v>
      </c>
      <c r="AG31" s="9">
        <f t="shared" si="14"/>
        <v>0</v>
      </c>
      <c r="AH31" s="10">
        <f t="shared" si="42"/>
        <v>-3305</v>
      </c>
      <c r="AI31" s="10">
        <f t="shared" si="15"/>
        <v>-160</v>
      </c>
      <c r="AJ31" s="22">
        <f t="shared" si="16"/>
        <v>-6627.5790410000009</v>
      </c>
      <c r="AN31" s="92">
        <f t="shared" si="17"/>
        <v>42000</v>
      </c>
      <c r="AO31" s="92" t="str">
        <f t="shared" si="29"/>
        <v>42K</v>
      </c>
      <c r="AP31" s="92">
        <f t="shared" si="30"/>
        <v>6627.5790410000009</v>
      </c>
      <c r="AQ31" s="93">
        <f t="shared" si="31"/>
        <v>1000</v>
      </c>
      <c r="AR31" s="95">
        <f t="shared" si="32"/>
        <v>405.5</v>
      </c>
      <c r="AS31" s="94">
        <f t="shared" si="43"/>
        <v>0.40550000000000003</v>
      </c>
      <c r="AT31" s="94">
        <f t="shared" si="18"/>
        <v>0.1577995009761905</v>
      </c>
    </row>
    <row r="32" spans="2:46" x14ac:dyDescent="0.25">
      <c r="B32" s="16" t="s">
        <v>140</v>
      </c>
      <c r="C32" s="102">
        <v>1.0999999999999999E-2</v>
      </c>
      <c r="F32">
        <f t="shared" si="34"/>
        <v>43000</v>
      </c>
      <c r="G32">
        <f t="shared" si="38"/>
        <v>-750</v>
      </c>
      <c r="H32">
        <f t="shared" si="39"/>
        <v>42250</v>
      </c>
      <c r="I32" s="32">
        <f t="shared" si="20"/>
        <v>42250</v>
      </c>
      <c r="J32" s="10">
        <f t="shared" si="0"/>
        <v>0</v>
      </c>
      <c r="K32" s="10">
        <f t="shared" si="1"/>
        <v>0</v>
      </c>
      <c r="L32" s="32">
        <f t="shared" si="21"/>
        <v>42250</v>
      </c>
      <c r="M32" s="9">
        <f t="shared" si="2"/>
        <v>0</v>
      </c>
      <c r="N32" s="9">
        <f t="shared" si="3"/>
        <v>0</v>
      </c>
      <c r="O32" s="10">
        <f t="shared" si="40"/>
        <v>0</v>
      </c>
      <c r="P32" s="13"/>
      <c r="R32" s="31">
        <f t="shared" si="23"/>
        <v>42250</v>
      </c>
      <c r="S32" s="8">
        <f t="shared" si="4"/>
        <v>40100</v>
      </c>
      <c r="T32" s="9">
        <f t="shared" si="5"/>
        <v>-7063.55</v>
      </c>
      <c r="U32" s="9">
        <f t="shared" si="6"/>
        <v>-714.875</v>
      </c>
      <c r="V32" s="10">
        <f t="shared" si="41"/>
        <v>-7778.4250000000002</v>
      </c>
      <c r="W32" s="10">
        <f t="shared" si="25"/>
        <v>-2239.25</v>
      </c>
      <c r="X32" s="87">
        <f t="shared" si="7"/>
        <v>0</v>
      </c>
      <c r="Y32" s="87">
        <f t="shared" si="8"/>
        <v>0</v>
      </c>
      <c r="Z32" s="10">
        <f t="shared" si="9"/>
        <v>-103.65398999999999</v>
      </c>
      <c r="AA32" s="125">
        <f t="shared" si="10"/>
        <v>-36.750050999999999</v>
      </c>
      <c r="AB32" s="10">
        <f t="shared" si="11"/>
        <v>-36.750050999999999</v>
      </c>
      <c r="AC32" s="87">
        <f t="shared" si="12"/>
        <v>0</v>
      </c>
      <c r="AD32" s="22">
        <f t="shared" si="26"/>
        <v>-10158.079041000001</v>
      </c>
      <c r="AE32" s="9">
        <f t="shared" si="13"/>
        <v>-3430</v>
      </c>
      <c r="AF32" s="9">
        <f t="shared" si="27"/>
        <v>145</v>
      </c>
      <c r="AG32" s="9">
        <f t="shared" si="14"/>
        <v>0</v>
      </c>
      <c r="AH32" s="10">
        <f t="shared" si="42"/>
        <v>-3285</v>
      </c>
      <c r="AI32" s="10">
        <f t="shared" si="15"/>
        <v>-160</v>
      </c>
      <c r="AJ32" s="22">
        <f t="shared" si="16"/>
        <v>-7033.0790410000009</v>
      </c>
      <c r="AN32" s="92">
        <f t="shared" si="17"/>
        <v>43000</v>
      </c>
      <c r="AO32" s="92" t="str">
        <f t="shared" si="29"/>
        <v>43K</v>
      </c>
      <c r="AP32" s="92">
        <f t="shared" si="30"/>
        <v>7033.0790410000009</v>
      </c>
      <c r="AQ32" s="93">
        <f t="shared" si="31"/>
        <v>1000</v>
      </c>
      <c r="AR32" s="95">
        <f t="shared" si="32"/>
        <v>405.5</v>
      </c>
      <c r="AS32" s="94">
        <f t="shared" si="43"/>
        <v>0.40550000000000003</v>
      </c>
      <c r="AT32" s="94">
        <f t="shared" si="18"/>
        <v>0.16355997769767444</v>
      </c>
    </row>
    <row r="33" spans="1:46" x14ac:dyDescent="0.25">
      <c r="B33" s="16" t="s">
        <v>153</v>
      </c>
      <c r="C33" s="102">
        <v>3.8999999999999998E-3</v>
      </c>
      <c r="F33">
        <f t="shared" si="34"/>
        <v>44000</v>
      </c>
      <c r="G33">
        <f t="shared" si="38"/>
        <v>-750</v>
      </c>
      <c r="H33">
        <f t="shared" si="39"/>
        <v>43250</v>
      </c>
      <c r="I33" s="32">
        <f t="shared" si="20"/>
        <v>43250</v>
      </c>
      <c r="J33" s="10">
        <f t="shared" si="0"/>
        <v>0</v>
      </c>
      <c r="K33" s="10">
        <f t="shared" si="1"/>
        <v>0</v>
      </c>
      <c r="L33" s="32">
        <f t="shared" si="21"/>
        <v>43250</v>
      </c>
      <c r="M33" s="9">
        <f t="shared" si="2"/>
        <v>0</v>
      </c>
      <c r="N33" s="9">
        <f t="shared" si="3"/>
        <v>0</v>
      </c>
      <c r="O33" s="10">
        <f t="shared" si="40"/>
        <v>0</v>
      </c>
      <c r="P33" s="13"/>
      <c r="R33" s="31">
        <f t="shared" si="23"/>
        <v>43250</v>
      </c>
      <c r="S33" s="8">
        <f t="shared" si="4"/>
        <v>40100</v>
      </c>
      <c r="T33" s="9">
        <f t="shared" si="5"/>
        <v>-7063.55</v>
      </c>
      <c r="U33" s="9">
        <f t="shared" si="6"/>
        <v>-1047.375</v>
      </c>
      <c r="V33" s="10">
        <f t="shared" si="41"/>
        <v>-8110.9250000000002</v>
      </c>
      <c r="W33" s="10">
        <f t="shared" si="25"/>
        <v>-2292.25</v>
      </c>
      <c r="X33" s="87">
        <f t="shared" si="7"/>
        <v>0</v>
      </c>
      <c r="Y33" s="87">
        <f t="shared" si="8"/>
        <v>0</v>
      </c>
      <c r="Z33" s="10">
        <f t="shared" si="9"/>
        <v>-103.65398999999999</v>
      </c>
      <c r="AA33" s="125">
        <f t="shared" si="10"/>
        <v>-36.750050999999999</v>
      </c>
      <c r="AB33" s="10">
        <f t="shared" si="11"/>
        <v>-36.750050999999999</v>
      </c>
      <c r="AC33" s="87">
        <f t="shared" si="12"/>
        <v>0</v>
      </c>
      <c r="AD33" s="22">
        <f t="shared" si="26"/>
        <v>-10543.579041000001</v>
      </c>
      <c r="AE33" s="9">
        <f t="shared" si="13"/>
        <v>-3430</v>
      </c>
      <c r="AF33" s="9">
        <f t="shared" si="27"/>
        <v>165</v>
      </c>
      <c r="AG33" s="9">
        <f t="shared" si="14"/>
        <v>0</v>
      </c>
      <c r="AH33" s="10">
        <f t="shared" si="42"/>
        <v>-3265</v>
      </c>
      <c r="AI33" s="10">
        <f t="shared" si="15"/>
        <v>-160</v>
      </c>
      <c r="AJ33" s="22">
        <f t="shared" si="16"/>
        <v>-7438.5790410000009</v>
      </c>
      <c r="AN33" s="92">
        <f t="shared" si="17"/>
        <v>44000</v>
      </c>
      <c r="AO33" s="92" t="str">
        <f t="shared" si="29"/>
        <v>44K</v>
      </c>
      <c r="AP33" s="92">
        <f t="shared" si="30"/>
        <v>7438.5790410000009</v>
      </c>
      <c r="AQ33" s="93">
        <f t="shared" si="31"/>
        <v>1000</v>
      </c>
      <c r="AR33" s="95">
        <f t="shared" si="32"/>
        <v>405.5</v>
      </c>
      <c r="AS33" s="94">
        <f t="shared" si="43"/>
        <v>0.40550000000000003</v>
      </c>
      <c r="AT33" s="94">
        <f t="shared" si="18"/>
        <v>0.16905861456818183</v>
      </c>
    </row>
    <row r="34" spans="1:46" x14ac:dyDescent="0.25">
      <c r="B34" s="16" t="s">
        <v>139</v>
      </c>
      <c r="C34" s="114">
        <v>17255</v>
      </c>
      <c r="F34" s="11">
        <f t="shared" si="34"/>
        <v>45000</v>
      </c>
      <c r="G34" s="11">
        <f t="shared" si="38"/>
        <v>-750</v>
      </c>
      <c r="H34">
        <f t="shared" si="39"/>
        <v>44250</v>
      </c>
      <c r="I34" s="32">
        <f t="shared" si="20"/>
        <v>44250</v>
      </c>
      <c r="J34" s="10">
        <f t="shared" si="0"/>
        <v>0</v>
      </c>
      <c r="K34" s="10">
        <f t="shared" si="1"/>
        <v>0</v>
      </c>
      <c r="L34" s="32">
        <f t="shared" si="21"/>
        <v>44250</v>
      </c>
      <c r="M34" s="9">
        <f t="shared" si="2"/>
        <v>0</v>
      </c>
      <c r="N34" s="9">
        <f t="shared" si="3"/>
        <v>0</v>
      </c>
      <c r="O34" s="127">
        <f t="shared" si="40"/>
        <v>0</v>
      </c>
      <c r="P34" s="13"/>
      <c r="Q34" s="9"/>
      <c r="R34" s="31">
        <f t="shared" si="23"/>
        <v>44250</v>
      </c>
      <c r="S34" s="8">
        <f t="shared" si="4"/>
        <v>40100</v>
      </c>
      <c r="T34" s="9">
        <f t="shared" si="5"/>
        <v>-7063.55</v>
      </c>
      <c r="U34" s="9">
        <f t="shared" si="6"/>
        <v>-1379.875</v>
      </c>
      <c r="V34" s="10">
        <f t="shared" si="41"/>
        <v>-8443.4249999999993</v>
      </c>
      <c r="W34" s="10">
        <f t="shared" si="25"/>
        <v>-2345.25</v>
      </c>
      <c r="X34" s="87">
        <f t="shared" si="7"/>
        <v>0</v>
      </c>
      <c r="Y34" s="87">
        <f t="shared" si="8"/>
        <v>0</v>
      </c>
      <c r="Z34" s="10">
        <f t="shared" si="9"/>
        <v>-103.65398999999999</v>
      </c>
      <c r="AA34" s="125">
        <f t="shared" si="10"/>
        <v>-36.750050999999999</v>
      </c>
      <c r="AB34" s="10">
        <f t="shared" si="11"/>
        <v>-36.750050999999999</v>
      </c>
      <c r="AC34" s="87">
        <f t="shared" si="12"/>
        <v>0</v>
      </c>
      <c r="AD34" s="22">
        <f t="shared" si="26"/>
        <v>-10929.079041000001</v>
      </c>
      <c r="AE34" s="9">
        <f t="shared" si="13"/>
        <v>-3430</v>
      </c>
      <c r="AF34" s="9">
        <f t="shared" si="27"/>
        <v>185</v>
      </c>
      <c r="AG34" s="9">
        <f t="shared" si="14"/>
        <v>0</v>
      </c>
      <c r="AH34" s="127">
        <f t="shared" si="42"/>
        <v>-3245</v>
      </c>
      <c r="AI34" s="127">
        <f t="shared" si="15"/>
        <v>-160</v>
      </c>
      <c r="AJ34" s="25">
        <f t="shared" si="16"/>
        <v>-7844.0790410000009</v>
      </c>
      <c r="AK34" s="12">
        <v>-7773.93</v>
      </c>
      <c r="AL34" s="9">
        <f>AJ34-AK34</f>
        <v>-70.14904100000058</v>
      </c>
      <c r="AM34" s="9"/>
      <c r="AN34" s="92">
        <f t="shared" si="17"/>
        <v>45000</v>
      </c>
      <c r="AO34" s="92" t="str">
        <f t="shared" si="29"/>
        <v>45K</v>
      </c>
      <c r="AP34" s="92">
        <f t="shared" si="30"/>
        <v>7844.0790410000009</v>
      </c>
      <c r="AQ34" s="93">
        <f t="shared" si="31"/>
        <v>1000</v>
      </c>
      <c r="AR34" s="95">
        <f t="shared" si="32"/>
        <v>405.5</v>
      </c>
      <c r="AS34" s="94">
        <f t="shared" si="43"/>
        <v>0.40550000000000003</v>
      </c>
      <c r="AT34" s="94">
        <f t="shared" si="18"/>
        <v>0.17431286757777781</v>
      </c>
    </row>
    <row r="35" spans="1:46" x14ac:dyDescent="0.25">
      <c r="B35" s="16" t="s">
        <v>132</v>
      </c>
      <c r="C35" s="103">
        <v>8.8000000000000005E-3</v>
      </c>
      <c r="F35">
        <f t="shared" si="34"/>
        <v>46000</v>
      </c>
      <c r="G35">
        <f t="shared" si="38"/>
        <v>-750</v>
      </c>
      <c r="H35">
        <f t="shared" si="39"/>
        <v>45250</v>
      </c>
      <c r="I35" s="32">
        <f t="shared" si="20"/>
        <v>45250</v>
      </c>
      <c r="J35" s="10">
        <f t="shared" si="0"/>
        <v>0</v>
      </c>
      <c r="K35" s="10">
        <f t="shared" si="1"/>
        <v>0</v>
      </c>
      <c r="L35" s="32">
        <f t="shared" si="21"/>
        <v>45250</v>
      </c>
      <c r="M35" s="9">
        <f t="shared" si="2"/>
        <v>0</v>
      </c>
      <c r="N35" s="9">
        <f t="shared" si="3"/>
        <v>0</v>
      </c>
      <c r="O35" s="10">
        <f t="shared" si="40"/>
        <v>0</v>
      </c>
      <c r="P35" s="13"/>
      <c r="R35" s="31">
        <f t="shared" si="23"/>
        <v>45250</v>
      </c>
      <c r="S35" s="8">
        <f t="shared" si="4"/>
        <v>40100</v>
      </c>
      <c r="T35" s="9">
        <f t="shared" si="5"/>
        <v>-7063.55</v>
      </c>
      <c r="U35" s="9">
        <f t="shared" si="6"/>
        <v>-1712.375</v>
      </c>
      <c r="V35" s="10">
        <f t="shared" si="41"/>
        <v>-8775.9249999999993</v>
      </c>
      <c r="W35" s="10">
        <f t="shared" si="25"/>
        <v>-2398.25</v>
      </c>
      <c r="X35" s="87">
        <f t="shared" si="7"/>
        <v>0</v>
      </c>
      <c r="Y35" s="87">
        <f t="shared" si="8"/>
        <v>0</v>
      </c>
      <c r="Z35" s="10">
        <f t="shared" si="9"/>
        <v>-103.65398999999999</v>
      </c>
      <c r="AA35" s="125">
        <f t="shared" si="10"/>
        <v>-36.750050999999999</v>
      </c>
      <c r="AB35" s="10">
        <f t="shared" si="11"/>
        <v>-36.750050999999999</v>
      </c>
      <c r="AC35" s="87">
        <f t="shared" si="12"/>
        <v>0</v>
      </c>
      <c r="AD35" s="22">
        <f t="shared" si="26"/>
        <v>-11314.579041000001</v>
      </c>
      <c r="AE35" s="9">
        <f t="shared" si="13"/>
        <v>-3430</v>
      </c>
      <c r="AF35" s="9">
        <f t="shared" si="27"/>
        <v>205</v>
      </c>
      <c r="AG35" s="9">
        <f t="shared" si="14"/>
        <v>0</v>
      </c>
      <c r="AH35" s="10">
        <f t="shared" si="42"/>
        <v>-3225</v>
      </c>
      <c r="AI35" s="10">
        <f t="shared" si="15"/>
        <v>-160</v>
      </c>
      <c r="AJ35" s="22">
        <f t="shared" si="16"/>
        <v>-8249.5790410000009</v>
      </c>
      <c r="AN35" s="92">
        <f t="shared" si="17"/>
        <v>46000</v>
      </c>
      <c r="AO35" s="92" t="str">
        <f t="shared" si="29"/>
        <v>46K</v>
      </c>
      <c r="AP35" s="92">
        <f t="shared" si="30"/>
        <v>8249.5790410000009</v>
      </c>
      <c r="AQ35" s="93">
        <f t="shared" si="31"/>
        <v>1000</v>
      </c>
      <c r="AR35" s="95">
        <f t="shared" si="32"/>
        <v>405.5</v>
      </c>
      <c r="AS35" s="94">
        <f t="shared" si="43"/>
        <v>0.40550000000000003</v>
      </c>
      <c r="AT35" s="94">
        <f t="shared" si="18"/>
        <v>0.17933867480434784</v>
      </c>
    </row>
    <row r="36" spans="1:46" x14ac:dyDescent="0.25">
      <c r="B36" s="16" t="s">
        <v>134</v>
      </c>
      <c r="C36" s="103">
        <f>Päivärahamaksu+0.23%</f>
        <v>1.11E-2</v>
      </c>
      <c r="D36" s="96"/>
      <c r="F36">
        <f t="shared" si="34"/>
        <v>47000</v>
      </c>
      <c r="G36">
        <f t="shared" si="38"/>
        <v>-750</v>
      </c>
      <c r="H36">
        <f t="shared" si="39"/>
        <v>46250</v>
      </c>
      <c r="I36" s="32">
        <f t="shared" si="20"/>
        <v>46250</v>
      </c>
      <c r="J36" s="10">
        <f t="shared" si="0"/>
        <v>0</v>
      </c>
      <c r="K36" s="10">
        <f t="shared" si="1"/>
        <v>0</v>
      </c>
      <c r="L36" s="32">
        <f t="shared" si="21"/>
        <v>46250</v>
      </c>
      <c r="M36" s="9">
        <f t="shared" si="2"/>
        <v>0</v>
      </c>
      <c r="N36" s="9">
        <f t="shared" si="3"/>
        <v>0</v>
      </c>
      <c r="O36" s="10">
        <f t="shared" si="40"/>
        <v>0</v>
      </c>
      <c r="P36" s="13"/>
      <c r="R36" s="31">
        <f t="shared" si="23"/>
        <v>46250</v>
      </c>
      <c r="S36" s="8">
        <f t="shared" ref="S36:S67" si="44">VLOOKUP($R36,Tuloveroasteikko,1,1)</f>
        <v>40100</v>
      </c>
      <c r="T36" s="9">
        <f t="shared" ref="T36:T67" si="45">-1*VLOOKUP(S36,Tuloveroasteikko,2,0)</f>
        <v>-7063.55</v>
      </c>
      <c r="U36" s="9">
        <f t="shared" ref="U36:U67" si="46">-(R36-S36)*VLOOKUP(S36,Tuloveroasteikko,3,0)/100</f>
        <v>-2044.875</v>
      </c>
      <c r="V36" s="10">
        <f t="shared" si="41"/>
        <v>-9108.4249999999993</v>
      </c>
      <c r="W36" s="10">
        <f t="shared" ref="W36:W67" si="47">-R36*Kunnallisvero</f>
        <v>-2451.25</v>
      </c>
      <c r="X36" s="87">
        <f t="shared" si="7"/>
        <v>0</v>
      </c>
      <c r="Y36" s="87">
        <f t="shared" si="8"/>
        <v>0</v>
      </c>
      <c r="Z36" s="10">
        <f t="shared" si="9"/>
        <v>-103.65398999999999</v>
      </c>
      <c r="AA36" s="125">
        <f t="shared" si="10"/>
        <v>-36.750050999999999</v>
      </c>
      <c r="AB36" s="10">
        <f t="shared" si="11"/>
        <v>-36.750050999999999</v>
      </c>
      <c r="AC36" s="87">
        <f t="shared" si="12"/>
        <v>0</v>
      </c>
      <c r="AD36" s="22">
        <f t="shared" si="26"/>
        <v>-11700.079041000001</v>
      </c>
      <c r="AE36" s="9">
        <f t="shared" si="13"/>
        <v>-3430</v>
      </c>
      <c r="AF36" s="9">
        <f t="shared" si="27"/>
        <v>225</v>
      </c>
      <c r="AG36" s="9">
        <f t="shared" si="14"/>
        <v>0</v>
      </c>
      <c r="AH36" s="10">
        <f t="shared" si="42"/>
        <v>-3205</v>
      </c>
      <c r="AI36" s="10">
        <f t="shared" si="15"/>
        <v>-160</v>
      </c>
      <c r="AJ36" s="22">
        <f t="shared" ref="AJ36:AJ67" si="48">IF(AD36&gt;AH36,0,AD36-AH36)+AI36</f>
        <v>-8655.0790410000009</v>
      </c>
      <c r="AN36" s="92">
        <f t="shared" si="17"/>
        <v>47000</v>
      </c>
      <c r="AO36" s="92" t="str">
        <f t="shared" si="29"/>
        <v>47K</v>
      </c>
      <c r="AP36" s="92">
        <f t="shared" si="30"/>
        <v>8655.0790410000009</v>
      </c>
      <c r="AQ36" s="93">
        <f t="shared" si="31"/>
        <v>1000</v>
      </c>
      <c r="AR36" s="95">
        <f t="shared" si="32"/>
        <v>405.5</v>
      </c>
      <c r="AS36" s="94">
        <f t="shared" si="43"/>
        <v>0.40550000000000003</v>
      </c>
      <c r="AT36" s="94">
        <f t="shared" si="18"/>
        <v>0.18415061789361703</v>
      </c>
    </row>
    <row r="37" spans="1:46" x14ac:dyDescent="0.25">
      <c r="F37">
        <f t="shared" si="34"/>
        <v>48000</v>
      </c>
      <c r="G37">
        <f t="shared" si="38"/>
        <v>-750</v>
      </c>
      <c r="H37">
        <f t="shared" si="39"/>
        <v>47250</v>
      </c>
      <c r="I37" s="32">
        <f t="shared" si="20"/>
        <v>47250</v>
      </c>
      <c r="J37" s="10">
        <f t="shared" si="0"/>
        <v>0</v>
      </c>
      <c r="K37" s="10">
        <f t="shared" si="1"/>
        <v>0</v>
      </c>
      <c r="L37" s="32">
        <f t="shared" si="21"/>
        <v>47250</v>
      </c>
      <c r="M37" s="9">
        <f t="shared" si="2"/>
        <v>0</v>
      </c>
      <c r="N37" s="9">
        <f t="shared" si="3"/>
        <v>0</v>
      </c>
      <c r="O37" s="10">
        <f t="shared" si="40"/>
        <v>0</v>
      </c>
      <c r="P37" s="13"/>
      <c r="R37" s="31">
        <f t="shared" si="23"/>
        <v>47250</v>
      </c>
      <c r="S37" s="8">
        <f t="shared" si="44"/>
        <v>40100</v>
      </c>
      <c r="T37" s="9">
        <f t="shared" si="45"/>
        <v>-7063.55</v>
      </c>
      <c r="U37" s="9">
        <f t="shared" si="46"/>
        <v>-2377.375</v>
      </c>
      <c r="V37" s="10">
        <f t="shared" si="41"/>
        <v>-9440.9249999999993</v>
      </c>
      <c r="W37" s="10">
        <f t="shared" si="47"/>
        <v>-2504.25</v>
      </c>
      <c r="X37" s="87">
        <f t="shared" si="7"/>
        <v>0</v>
      </c>
      <c r="Y37" s="87">
        <f t="shared" si="8"/>
        <v>0</v>
      </c>
      <c r="Z37" s="10">
        <f t="shared" si="9"/>
        <v>-103.65398999999999</v>
      </c>
      <c r="AA37" s="125">
        <f t="shared" si="10"/>
        <v>-36.750050999999999</v>
      </c>
      <c r="AB37" s="10">
        <f t="shared" si="11"/>
        <v>-36.750050999999999</v>
      </c>
      <c r="AC37" s="87">
        <f t="shared" si="12"/>
        <v>0</v>
      </c>
      <c r="AD37" s="22">
        <f t="shared" si="26"/>
        <v>-12085.579041000001</v>
      </c>
      <c r="AE37" s="9">
        <f t="shared" si="13"/>
        <v>-3430</v>
      </c>
      <c r="AF37" s="9">
        <f t="shared" si="27"/>
        <v>245</v>
      </c>
      <c r="AG37" s="9">
        <f t="shared" si="14"/>
        <v>0</v>
      </c>
      <c r="AH37" s="10">
        <f t="shared" si="42"/>
        <v>-3185</v>
      </c>
      <c r="AI37" s="10">
        <f t="shared" si="15"/>
        <v>-160</v>
      </c>
      <c r="AJ37" s="22">
        <f t="shared" si="48"/>
        <v>-9060.5790410000009</v>
      </c>
      <c r="AN37" s="92">
        <f t="shared" si="17"/>
        <v>48000</v>
      </c>
      <c r="AO37" s="92" t="str">
        <f t="shared" si="29"/>
        <v>48K</v>
      </c>
      <c r="AP37" s="92">
        <f t="shared" si="30"/>
        <v>9060.5790410000009</v>
      </c>
      <c r="AQ37" s="93">
        <f t="shared" si="31"/>
        <v>1000</v>
      </c>
      <c r="AR37" s="95">
        <f t="shared" ref="AR37:AR69" si="49">-AJ37+AJ36</f>
        <v>405.5</v>
      </c>
      <c r="AS37" s="94">
        <f t="shared" si="43"/>
        <v>0.40550000000000003</v>
      </c>
      <c r="AT37" s="94">
        <f t="shared" si="18"/>
        <v>0.18876206335416668</v>
      </c>
    </row>
    <row r="38" spans="1:46" x14ac:dyDescent="0.25">
      <c r="B38" s="12" t="s">
        <v>144</v>
      </c>
      <c r="F38">
        <f t="shared" si="34"/>
        <v>49000</v>
      </c>
      <c r="G38">
        <f t="shared" si="38"/>
        <v>-750</v>
      </c>
      <c r="H38">
        <f t="shared" si="39"/>
        <v>48250</v>
      </c>
      <c r="I38" s="32">
        <f t="shared" si="20"/>
        <v>48250</v>
      </c>
      <c r="J38" s="10">
        <f t="shared" si="0"/>
        <v>0</v>
      </c>
      <c r="K38" s="10">
        <f t="shared" si="1"/>
        <v>0</v>
      </c>
      <c r="L38" s="32">
        <f t="shared" si="21"/>
        <v>48250</v>
      </c>
      <c r="M38" s="9">
        <f t="shared" si="2"/>
        <v>0</v>
      </c>
      <c r="N38" s="9">
        <f t="shared" si="3"/>
        <v>0</v>
      </c>
      <c r="O38" s="10">
        <f t="shared" si="40"/>
        <v>0</v>
      </c>
      <c r="P38" s="13"/>
      <c r="R38" s="31">
        <f t="shared" si="23"/>
        <v>48250</v>
      </c>
      <c r="S38" s="8">
        <f t="shared" si="44"/>
        <v>40100</v>
      </c>
      <c r="T38" s="9">
        <f t="shared" si="45"/>
        <v>-7063.55</v>
      </c>
      <c r="U38" s="9">
        <f t="shared" si="46"/>
        <v>-2709.875</v>
      </c>
      <c r="V38" s="10">
        <f t="shared" si="41"/>
        <v>-9773.4249999999993</v>
      </c>
      <c r="W38" s="10">
        <f t="shared" si="47"/>
        <v>-2557.25</v>
      </c>
      <c r="X38" s="87">
        <f t="shared" si="7"/>
        <v>0</v>
      </c>
      <c r="Y38" s="87">
        <f t="shared" si="8"/>
        <v>0</v>
      </c>
      <c r="Z38" s="10">
        <f t="shared" si="9"/>
        <v>-103.65398999999999</v>
      </c>
      <c r="AA38" s="125">
        <f t="shared" si="10"/>
        <v>-36.750050999999999</v>
      </c>
      <c r="AB38" s="10">
        <f t="shared" si="11"/>
        <v>-36.750050999999999</v>
      </c>
      <c r="AC38" s="87">
        <f t="shared" si="12"/>
        <v>0</v>
      </c>
      <c r="AD38" s="22">
        <f t="shared" si="26"/>
        <v>-12471.079041000001</v>
      </c>
      <c r="AE38" s="9">
        <f t="shared" si="13"/>
        <v>-3430</v>
      </c>
      <c r="AF38" s="9">
        <f t="shared" si="27"/>
        <v>265</v>
      </c>
      <c r="AG38" s="9">
        <f t="shared" si="14"/>
        <v>0</v>
      </c>
      <c r="AH38" s="10">
        <f t="shared" si="42"/>
        <v>-3165</v>
      </c>
      <c r="AI38" s="10">
        <f t="shared" si="15"/>
        <v>-160</v>
      </c>
      <c r="AJ38" s="22">
        <f t="shared" si="48"/>
        <v>-9466.0790410000009</v>
      </c>
      <c r="AN38" s="92">
        <f t="shared" si="17"/>
        <v>49000</v>
      </c>
      <c r="AO38" s="92" t="str">
        <f t="shared" si="29"/>
        <v>49K</v>
      </c>
      <c r="AP38" s="92">
        <f t="shared" si="30"/>
        <v>9466.0790410000009</v>
      </c>
      <c r="AQ38" s="93">
        <f t="shared" si="31"/>
        <v>1000</v>
      </c>
      <c r="AR38" s="95">
        <f t="shared" si="49"/>
        <v>405.5</v>
      </c>
      <c r="AS38" s="94">
        <f t="shared" si="43"/>
        <v>0.40550000000000003</v>
      </c>
      <c r="AT38" s="94">
        <f t="shared" si="18"/>
        <v>0.19318528655102044</v>
      </c>
    </row>
    <row r="39" spans="1:46" x14ac:dyDescent="0.25">
      <c r="B39" s="12" t="s">
        <v>145</v>
      </c>
      <c r="F39">
        <f t="shared" si="34"/>
        <v>50000</v>
      </c>
      <c r="G39">
        <f t="shared" si="38"/>
        <v>-750</v>
      </c>
      <c r="H39">
        <f t="shared" si="39"/>
        <v>49250</v>
      </c>
      <c r="I39" s="32">
        <f t="shared" si="20"/>
        <v>49250</v>
      </c>
      <c r="J39" s="10">
        <f t="shared" si="0"/>
        <v>0</v>
      </c>
      <c r="K39" s="10">
        <f t="shared" si="1"/>
        <v>0</v>
      </c>
      <c r="L39" s="32">
        <f t="shared" si="21"/>
        <v>49250</v>
      </c>
      <c r="M39" s="9">
        <f t="shared" si="2"/>
        <v>0</v>
      </c>
      <c r="N39" s="9">
        <f t="shared" si="3"/>
        <v>0</v>
      </c>
      <c r="O39" s="10">
        <f t="shared" si="40"/>
        <v>0</v>
      </c>
      <c r="P39" s="13"/>
      <c r="Q39" s="9"/>
      <c r="R39" s="31">
        <f t="shared" si="23"/>
        <v>49250</v>
      </c>
      <c r="S39" s="8">
        <f t="shared" si="44"/>
        <v>40100</v>
      </c>
      <c r="T39" s="9">
        <f t="shared" si="45"/>
        <v>-7063.55</v>
      </c>
      <c r="U39" s="9">
        <f t="shared" si="46"/>
        <v>-3042.375</v>
      </c>
      <c r="V39" s="10">
        <f t="shared" si="41"/>
        <v>-10105.924999999999</v>
      </c>
      <c r="W39" s="10">
        <f t="shared" si="47"/>
        <v>-2610.25</v>
      </c>
      <c r="X39" s="87">
        <f t="shared" si="7"/>
        <v>0</v>
      </c>
      <c r="Y39" s="87">
        <f t="shared" si="8"/>
        <v>0</v>
      </c>
      <c r="Z39" s="10">
        <f t="shared" si="9"/>
        <v>-103.65398999999999</v>
      </c>
      <c r="AA39" s="125">
        <f t="shared" si="10"/>
        <v>-36.750050999999999</v>
      </c>
      <c r="AB39" s="10">
        <f t="shared" si="11"/>
        <v>-36.750050999999999</v>
      </c>
      <c r="AC39" s="87">
        <f t="shared" si="12"/>
        <v>0</v>
      </c>
      <c r="AD39" s="22">
        <f t="shared" si="26"/>
        <v>-12856.579041000001</v>
      </c>
      <c r="AE39" s="9">
        <f t="shared" si="13"/>
        <v>-3430</v>
      </c>
      <c r="AF39" s="9">
        <f t="shared" si="27"/>
        <v>285</v>
      </c>
      <c r="AG39" s="9">
        <f t="shared" si="14"/>
        <v>0</v>
      </c>
      <c r="AH39" s="10">
        <f t="shared" si="42"/>
        <v>-3145</v>
      </c>
      <c r="AI39" s="10">
        <f t="shared" si="15"/>
        <v>-160</v>
      </c>
      <c r="AJ39" s="22">
        <f t="shared" si="48"/>
        <v>-9871.5790410000009</v>
      </c>
      <c r="AL39" s="9"/>
      <c r="AM39" s="9"/>
      <c r="AN39" s="92">
        <f t="shared" si="17"/>
        <v>50000</v>
      </c>
      <c r="AO39" s="92" t="str">
        <f t="shared" si="29"/>
        <v>50K</v>
      </c>
      <c r="AP39" s="92">
        <f t="shared" si="30"/>
        <v>9871.5790410000009</v>
      </c>
      <c r="AQ39" s="93">
        <f t="shared" si="31"/>
        <v>1000</v>
      </c>
      <c r="AR39" s="95">
        <f t="shared" si="49"/>
        <v>405.5</v>
      </c>
      <c r="AS39" s="94">
        <f t="shared" si="43"/>
        <v>0.40550000000000003</v>
      </c>
      <c r="AT39" s="94">
        <f t="shared" si="18"/>
        <v>0.19743158082000001</v>
      </c>
    </row>
    <row r="40" spans="1:46" x14ac:dyDescent="0.25">
      <c r="A40" s="11"/>
      <c r="B40" t="s">
        <v>34</v>
      </c>
      <c r="F40">
        <f t="shared" si="34"/>
        <v>51000</v>
      </c>
      <c r="G40">
        <f t="shared" ref="G40:G103" si="50">G39</f>
        <v>-750</v>
      </c>
      <c r="H40">
        <f t="shared" ref="H40:H89" si="51">F40+G40</f>
        <v>50250</v>
      </c>
      <c r="I40" s="32">
        <f t="shared" si="20"/>
        <v>50250</v>
      </c>
      <c r="J40" s="10">
        <f t="shared" si="0"/>
        <v>0</v>
      </c>
      <c r="K40" s="10">
        <f t="shared" si="1"/>
        <v>0</v>
      </c>
      <c r="L40" s="32">
        <f t="shared" si="21"/>
        <v>50250</v>
      </c>
      <c r="M40" s="9">
        <f t="shared" si="2"/>
        <v>0</v>
      </c>
      <c r="N40" s="9">
        <f t="shared" si="3"/>
        <v>0</v>
      </c>
      <c r="O40" s="10">
        <f t="shared" ref="O40:O89" si="52">M40+N40</f>
        <v>0</v>
      </c>
      <c r="P40" s="13"/>
      <c r="R40" s="31">
        <f t="shared" si="23"/>
        <v>50250</v>
      </c>
      <c r="S40" s="8">
        <f t="shared" si="44"/>
        <v>40100</v>
      </c>
      <c r="T40" s="9">
        <f t="shared" si="45"/>
        <v>-7063.55</v>
      </c>
      <c r="U40" s="9">
        <f t="shared" si="46"/>
        <v>-3374.875</v>
      </c>
      <c r="V40" s="10">
        <f t="shared" ref="V40:V89" si="53">T40+U40</f>
        <v>-10438.424999999999</v>
      </c>
      <c r="W40" s="10">
        <f t="shared" si="47"/>
        <v>-2663.25</v>
      </c>
      <c r="X40" s="87">
        <f t="shared" si="7"/>
        <v>0</v>
      </c>
      <c r="Y40" s="87">
        <f t="shared" si="8"/>
        <v>0</v>
      </c>
      <c r="Z40" s="10">
        <f t="shared" si="9"/>
        <v>-103.65398999999999</v>
      </c>
      <c r="AA40" s="125">
        <f t="shared" si="10"/>
        <v>-36.750050999999999</v>
      </c>
      <c r="AB40" s="10">
        <f t="shared" si="11"/>
        <v>-36.750050999999999</v>
      </c>
      <c r="AC40" s="87">
        <f t="shared" si="12"/>
        <v>0</v>
      </c>
      <c r="AD40" s="22">
        <f t="shared" si="26"/>
        <v>-13242.079041000001</v>
      </c>
      <c r="AE40" s="9">
        <f t="shared" si="13"/>
        <v>-3430</v>
      </c>
      <c r="AF40" s="9">
        <f t="shared" si="27"/>
        <v>305</v>
      </c>
      <c r="AG40" s="9">
        <f t="shared" si="14"/>
        <v>0</v>
      </c>
      <c r="AH40" s="10">
        <f t="shared" ref="AH40:AH89" si="54">AE40+AF40+AG40</f>
        <v>-3125</v>
      </c>
      <c r="AI40" s="10">
        <f t="shared" si="15"/>
        <v>-160</v>
      </c>
      <c r="AJ40" s="22">
        <f t="shared" si="48"/>
        <v>-10277.079041000001</v>
      </c>
      <c r="AN40" s="92">
        <f t="shared" si="17"/>
        <v>51000</v>
      </c>
      <c r="AO40" s="92" t="str">
        <f t="shared" si="29"/>
        <v>51K</v>
      </c>
      <c r="AP40" s="92">
        <f t="shared" si="30"/>
        <v>10277.079041000001</v>
      </c>
      <c r="AQ40" s="93">
        <f t="shared" si="31"/>
        <v>1000</v>
      </c>
      <c r="AR40" s="95">
        <f t="shared" si="49"/>
        <v>405.5</v>
      </c>
      <c r="AS40" s="94">
        <f t="shared" ref="AS40:AS89" si="55">IFERROR(AR40/AQ40,0)</f>
        <v>0.40550000000000003</v>
      </c>
      <c r="AT40" s="94">
        <f t="shared" si="18"/>
        <v>0.20151135374509804</v>
      </c>
    </row>
    <row r="41" spans="1:46" x14ac:dyDescent="0.25">
      <c r="A41" s="24"/>
      <c r="B41" t="s">
        <v>40</v>
      </c>
      <c r="F41">
        <f t="shared" si="34"/>
        <v>52000</v>
      </c>
      <c r="G41">
        <f t="shared" si="50"/>
        <v>-750</v>
      </c>
      <c r="H41">
        <f t="shared" si="51"/>
        <v>51250</v>
      </c>
      <c r="I41" s="32">
        <f t="shared" si="20"/>
        <v>51250</v>
      </c>
      <c r="J41" s="10">
        <f t="shared" si="0"/>
        <v>0</v>
      </c>
      <c r="K41" s="10">
        <f t="shared" si="1"/>
        <v>0</v>
      </c>
      <c r="L41" s="32">
        <f t="shared" si="21"/>
        <v>51250</v>
      </c>
      <c r="M41" s="9">
        <f t="shared" si="2"/>
        <v>0</v>
      </c>
      <c r="N41" s="9">
        <f t="shared" si="3"/>
        <v>0</v>
      </c>
      <c r="O41" s="10">
        <f t="shared" si="52"/>
        <v>0</v>
      </c>
      <c r="P41" s="13"/>
      <c r="R41" s="31">
        <f t="shared" si="23"/>
        <v>51250</v>
      </c>
      <c r="S41" s="8">
        <f t="shared" si="44"/>
        <v>40100</v>
      </c>
      <c r="T41" s="9">
        <f t="shared" si="45"/>
        <v>-7063.55</v>
      </c>
      <c r="U41" s="9">
        <f t="shared" si="46"/>
        <v>-3707.375</v>
      </c>
      <c r="V41" s="10">
        <f t="shared" si="53"/>
        <v>-10770.924999999999</v>
      </c>
      <c r="W41" s="10">
        <f t="shared" si="47"/>
        <v>-2716.25</v>
      </c>
      <c r="X41" s="87">
        <f t="shared" si="7"/>
        <v>0</v>
      </c>
      <c r="Y41" s="87">
        <f t="shared" si="8"/>
        <v>0</v>
      </c>
      <c r="Z41" s="10">
        <f t="shared" si="9"/>
        <v>-103.65398999999999</v>
      </c>
      <c r="AA41" s="125">
        <f t="shared" si="10"/>
        <v>-36.750050999999999</v>
      </c>
      <c r="AB41" s="10">
        <f t="shared" si="11"/>
        <v>-36.750050999999999</v>
      </c>
      <c r="AC41" s="87">
        <f t="shared" si="12"/>
        <v>0</v>
      </c>
      <c r="AD41" s="22">
        <f t="shared" si="26"/>
        <v>-13627.579041000001</v>
      </c>
      <c r="AE41" s="9">
        <f t="shared" si="13"/>
        <v>-3430</v>
      </c>
      <c r="AF41" s="9">
        <f t="shared" si="27"/>
        <v>311</v>
      </c>
      <c r="AG41" s="9">
        <f t="shared" si="14"/>
        <v>0</v>
      </c>
      <c r="AH41" s="10">
        <f t="shared" si="54"/>
        <v>-3119</v>
      </c>
      <c r="AI41" s="10">
        <f t="shared" si="15"/>
        <v>-160</v>
      </c>
      <c r="AJ41" s="22">
        <f t="shared" si="48"/>
        <v>-10668.579041000001</v>
      </c>
      <c r="AN41" s="92">
        <f t="shared" si="17"/>
        <v>52000</v>
      </c>
      <c r="AO41" s="92" t="str">
        <f t="shared" si="29"/>
        <v>52K</v>
      </c>
      <c r="AP41" s="92">
        <f t="shared" si="30"/>
        <v>10668.579041000001</v>
      </c>
      <c r="AQ41" s="93">
        <f t="shared" si="31"/>
        <v>1000</v>
      </c>
      <c r="AR41" s="95">
        <f t="shared" si="49"/>
        <v>391.5</v>
      </c>
      <c r="AS41" s="94">
        <f t="shared" si="55"/>
        <v>0.39150000000000001</v>
      </c>
      <c r="AT41" s="94">
        <f t="shared" si="18"/>
        <v>0.20516498155769233</v>
      </c>
    </row>
    <row r="42" spans="1:46" x14ac:dyDescent="0.25">
      <c r="F42">
        <f t="shared" si="34"/>
        <v>53000</v>
      </c>
      <c r="G42">
        <f t="shared" si="50"/>
        <v>-750</v>
      </c>
      <c r="H42">
        <f t="shared" si="51"/>
        <v>52250</v>
      </c>
      <c r="I42" s="32">
        <f t="shared" si="20"/>
        <v>52250</v>
      </c>
      <c r="J42" s="10">
        <f t="shared" si="0"/>
        <v>0</v>
      </c>
      <c r="K42" s="10">
        <f t="shared" si="1"/>
        <v>0</v>
      </c>
      <c r="L42" s="32">
        <f t="shared" si="21"/>
        <v>52250</v>
      </c>
      <c r="M42" s="9">
        <f t="shared" si="2"/>
        <v>0</v>
      </c>
      <c r="N42" s="9">
        <f t="shared" si="3"/>
        <v>0</v>
      </c>
      <c r="O42" s="10">
        <f t="shared" si="52"/>
        <v>0</v>
      </c>
      <c r="P42" s="13"/>
      <c r="R42" s="31">
        <f t="shared" si="23"/>
        <v>52250</v>
      </c>
      <c r="S42" s="8">
        <f t="shared" si="44"/>
        <v>52100</v>
      </c>
      <c r="T42" s="9">
        <f t="shared" si="45"/>
        <v>-11053.55</v>
      </c>
      <c r="U42" s="9">
        <f t="shared" si="46"/>
        <v>-56.25</v>
      </c>
      <c r="V42" s="10">
        <f t="shared" si="53"/>
        <v>-11109.8</v>
      </c>
      <c r="W42" s="10">
        <f t="shared" si="47"/>
        <v>-2769.25</v>
      </c>
      <c r="X42" s="87">
        <f t="shared" si="7"/>
        <v>0</v>
      </c>
      <c r="Y42" s="87">
        <f t="shared" si="8"/>
        <v>0</v>
      </c>
      <c r="Z42" s="10">
        <f t="shared" si="9"/>
        <v>-103.65398999999999</v>
      </c>
      <c r="AA42" s="125">
        <f t="shared" si="10"/>
        <v>-36.750050999999999</v>
      </c>
      <c r="AB42" s="10">
        <f t="shared" si="11"/>
        <v>-36.750050999999999</v>
      </c>
      <c r="AC42" s="87">
        <f t="shared" si="12"/>
        <v>0</v>
      </c>
      <c r="AD42" s="22">
        <f t="shared" si="26"/>
        <v>-14019.454041000001</v>
      </c>
      <c r="AE42" s="9">
        <f t="shared" si="13"/>
        <v>-3430</v>
      </c>
      <c r="AF42" s="9">
        <f t="shared" si="27"/>
        <v>311</v>
      </c>
      <c r="AG42" s="9">
        <f t="shared" si="14"/>
        <v>0</v>
      </c>
      <c r="AH42" s="10">
        <f t="shared" si="54"/>
        <v>-3119</v>
      </c>
      <c r="AI42" s="10">
        <f t="shared" si="15"/>
        <v>-160</v>
      </c>
      <c r="AJ42" s="22">
        <f t="shared" si="48"/>
        <v>-11060.454041000001</v>
      </c>
      <c r="AN42" s="92">
        <f t="shared" si="17"/>
        <v>53000</v>
      </c>
      <c r="AO42" s="92" t="str">
        <f t="shared" si="29"/>
        <v>53K</v>
      </c>
      <c r="AP42" s="92">
        <f t="shared" si="30"/>
        <v>11060.454041000001</v>
      </c>
      <c r="AQ42" s="93">
        <f t="shared" si="31"/>
        <v>1000</v>
      </c>
      <c r="AR42" s="95">
        <f t="shared" si="49"/>
        <v>391.875</v>
      </c>
      <c r="AS42" s="94">
        <f t="shared" si="55"/>
        <v>0.39187499999999997</v>
      </c>
      <c r="AT42" s="94">
        <f t="shared" si="18"/>
        <v>0.20868781209433965</v>
      </c>
    </row>
    <row r="43" spans="1:46" x14ac:dyDescent="0.25">
      <c r="F43">
        <f t="shared" si="34"/>
        <v>54000</v>
      </c>
      <c r="G43">
        <f t="shared" si="50"/>
        <v>-750</v>
      </c>
      <c r="H43">
        <f t="shared" si="51"/>
        <v>53250</v>
      </c>
      <c r="I43" s="32">
        <f t="shared" si="20"/>
        <v>53250</v>
      </c>
      <c r="J43" s="10">
        <f t="shared" si="0"/>
        <v>0</v>
      </c>
      <c r="K43" s="10">
        <f t="shared" si="1"/>
        <v>0</v>
      </c>
      <c r="L43" s="32">
        <f t="shared" si="21"/>
        <v>53250</v>
      </c>
      <c r="M43" s="9">
        <f t="shared" si="2"/>
        <v>0</v>
      </c>
      <c r="N43" s="9">
        <f t="shared" si="3"/>
        <v>0</v>
      </c>
      <c r="O43" s="10">
        <f t="shared" si="52"/>
        <v>0</v>
      </c>
      <c r="P43" s="13"/>
      <c r="R43" s="31">
        <f t="shared" si="23"/>
        <v>53250</v>
      </c>
      <c r="S43" s="8">
        <f t="shared" si="44"/>
        <v>52100</v>
      </c>
      <c r="T43" s="9">
        <f t="shared" si="45"/>
        <v>-11053.55</v>
      </c>
      <c r="U43" s="9">
        <f t="shared" si="46"/>
        <v>-431.25</v>
      </c>
      <c r="V43" s="10">
        <f t="shared" si="53"/>
        <v>-11484.8</v>
      </c>
      <c r="W43" s="10">
        <f t="shared" si="47"/>
        <v>-2822.25</v>
      </c>
      <c r="X43" s="87">
        <f t="shared" si="7"/>
        <v>0</v>
      </c>
      <c r="Y43" s="87">
        <f t="shared" si="8"/>
        <v>0</v>
      </c>
      <c r="Z43" s="10">
        <f t="shared" si="9"/>
        <v>-103.65398999999999</v>
      </c>
      <c r="AA43" s="125">
        <f t="shared" si="10"/>
        <v>-36.750050999999999</v>
      </c>
      <c r="AB43" s="10">
        <f t="shared" si="11"/>
        <v>-36.750050999999999</v>
      </c>
      <c r="AC43" s="87">
        <f t="shared" si="12"/>
        <v>0</v>
      </c>
      <c r="AD43" s="22">
        <f t="shared" si="26"/>
        <v>-14447.454041000001</v>
      </c>
      <c r="AE43" s="9">
        <f t="shared" si="13"/>
        <v>-3430</v>
      </c>
      <c r="AF43" s="9">
        <f t="shared" si="27"/>
        <v>311</v>
      </c>
      <c r="AG43" s="9">
        <f t="shared" si="14"/>
        <v>0</v>
      </c>
      <c r="AH43" s="10">
        <f t="shared" si="54"/>
        <v>-3119</v>
      </c>
      <c r="AI43" s="10">
        <f t="shared" si="15"/>
        <v>-160</v>
      </c>
      <c r="AJ43" s="22">
        <f t="shared" si="48"/>
        <v>-11488.454041000001</v>
      </c>
      <c r="AN43" s="92">
        <f t="shared" si="17"/>
        <v>54000</v>
      </c>
      <c r="AO43" s="92" t="str">
        <f t="shared" si="29"/>
        <v>54K</v>
      </c>
      <c r="AP43" s="92">
        <f t="shared" si="30"/>
        <v>11488.454041000001</v>
      </c>
      <c r="AQ43" s="93">
        <f t="shared" si="31"/>
        <v>1000</v>
      </c>
      <c r="AR43" s="95">
        <f t="shared" si="49"/>
        <v>428</v>
      </c>
      <c r="AS43" s="94">
        <f t="shared" si="55"/>
        <v>0.42799999999999999</v>
      </c>
      <c r="AT43" s="94">
        <f t="shared" si="18"/>
        <v>0.21274914890740743</v>
      </c>
    </row>
    <row r="44" spans="1:46" x14ac:dyDescent="0.25">
      <c r="F44">
        <f t="shared" si="34"/>
        <v>55000</v>
      </c>
      <c r="G44">
        <f t="shared" si="50"/>
        <v>-750</v>
      </c>
      <c r="H44">
        <f t="shared" si="51"/>
        <v>54250</v>
      </c>
      <c r="I44" s="32">
        <f t="shared" si="20"/>
        <v>54250</v>
      </c>
      <c r="J44" s="10">
        <f t="shared" si="0"/>
        <v>0</v>
      </c>
      <c r="K44" s="10">
        <f t="shared" si="1"/>
        <v>0</v>
      </c>
      <c r="L44" s="32">
        <f t="shared" si="21"/>
        <v>54250</v>
      </c>
      <c r="M44" s="9">
        <f t="shared" si="2"/>
        <v>0</v>
      </c>
      <c r="N44" s="9">
        <f t="shared" si="3"/>
        <v>0</v>
      </c>
      <c r="O44" s="10">
        <f t="shared" si="52"/>
        <v>0</v>
      </c>
      <c r="P44" s="13"/>
      <c r="Q44" s="9"/>
      <c r="R44" s="31">
        <f t="shared" si="23"/>
        <v>54250</v>
      </c>
      <c r="S44" s="8">
        <f t="shared" si="44"/>
        <v>52100</v>
      </c>
      <c r="T44" s="9">
        <f t="shared" si="45"/>
        <v>-11053.55</v>
      </c>
      <c r="U44" s="9">
        <f t="shared" si="46"/>
        <v>-806.25</v>
      </c>
      <c r="V44" s="10">
        <f t="shared" si="53"/>
        <v>-11859.8</v>
      </c>
      <c r="W44" s="10">
        <f t="shared" si="47"/>
        <v>-2875.25</v>
      </c>
      <c r="X44" s="87">
        <f t="shared" si="7"/>
        <v>0</v>
      </c>
      <c r="Y44" s="87">
        <f t="shared" si="8"/>
        <v>0</v>
      </c>
      <c r="Z44" s="10">
        <f t="shared" si="9"/>
        <v>-103.65398999999999</v>
      </c>
      <c r="AA44" s="125">
        <f t="shared" si="10"/>
        <v>-36.750050999999999</v>
      </c>
      <c r="AB44" s="10">
        <f t="shared" si="11"/>
        <v>-36.750050999999999</v>
      </c>
      <c r="AC44" s="87">
        <f t="shared" si="12"/>
        <v>0</v>
      </c>
      <c r="AD44" s="22">
        <f t="shared" si="26"/>
        <v>-14875.454041000001</v>
      </c>
      <c r="AE44" s="9">
        <f t="shared" si="13"/>
        <v>-3430</v>
      </c>
      <c r="AF44" s="9">
        <f t="shared" si="27"/>
        <v>311</v>
      </c>
      <c r="AG44" s="9">
        <f t="shared" si="14"/>
        <v>0</v>
      </c>
      <c r="AH44" s="10">
        <f t="shared" si="54"/>
        <v>-3119</v>
      </c>
      <c r="AI44" s="10">
        <f t="shared" si="15"/>
        <v>-160</v>
      </c>
      <c r="AJ44" s="22">
        <f t="shared" si="48"/>
        <v>-11916.454041000001</v>
      </c>
      <c r="AL44" s="9"/>
      <c r="AM44" s="9"/>
      <c r="AN44" s="92">
        <f t="shared" si="17"/>
        <v>55000</v>
      </c>
      <c r="AO44" s="92" t="str">
        <f t="shared" si="29"/>
        <v>55K</v>
      </c>
      <c r="AP44" s="92">
        <f t="shared" si="30"/>
        <v>11916.454041000001</v>
      </c>
      <c r="AQ44" s="93">
        <f t="shared" si="31"/>
        <v>1000</v>
      </c>
      <c r="AR44" s="95">
        <f t="shared" si="49"/>
        <v>428</v>
      </c>
      <c r="AS44" s="94">
        <f t="shared" si="55"/>
        <v>0.42799999999999999</v>
      </c>
      <c r="AT44" s="94">
        <f t="shared" si="18"/>
        <v>0.21666280074545455</v>
      </c>
    </row>
    <row r="45" spans="1:46" x14ac:dyDescent="0.25">
      <c r="F45">
        <f t="shared" si="34"/>
        <v>56000</v>
      </c>
      <c r="G45">
        <f t="shared" si="50"/>
        <v>-750</v>
      </c>
      <c r="H45">
        <f t="shared" si="51"/>
        <v>55250</v>
      </c>
      <c r="I45" s="32">
        <f t="shared" si="20"/>
        <v>55250</v>
      </c>
      <c r="J45" s="10">
        <f t="shared" si="0"/>
        <v>0</v>
      </c>
      <c r="K45" s="10">
        <f t="shared" si="1"/>
        <v>0</v>
      </c>
      <c r="L45" s="32">
        <f t="shared" si="21"/>
        <v>55250</v>
      </c>
      <c r="M45" s="9">
        <f t="shared" si="2"/>
        <v>0</v>
      </c>
      <c r="N45" s="9">
        <f t="shared" si="3"/>
        <v>0</v>
      </c>
      <c r="O45" s="10">
        <f t="shared" si="52"/>
        <v>0</v>
      </c>
      <c r="P45" s="13"/>
      <c r="R45" s="31">
        <f t="shared" si="23"/>
        <v>55250</v>
      </c>
      <c r="S45" s="8">
        <f t="shared" si="44"/>
        <v>52100</v>
      </c>
      <c r="T45" s="9">
        <f t="shared" si="45"/>
        <v>-11053.55</v>
      </c>
      <c r="U45" s="9">
        <f t="shared" si="46"/>
        <v>-1181.25</v>
      </c>
      <c r="V45" s="10">
        <f t="shared" si="53"/>
        <v>-12234.8</v>
      </c>
      <c r="W45" s="10">
        <f t="shared" si="47"/>
        <v>-2928.25</v>
      </c>
      <c r="X45" s="87">
        <f t="shared" si="7"/>
        <v>0</v>
      </c>
      <c r="Y45" s="87">
        <f t="shared" si="8"/>
        <v>0</v>
      </c>
      <c r="Z45" s="10">
        <f t="shared" si="9"/>
        <v>-103.65398999999999</v>
      </c>
      <c r="AA45" s="125">
        <f t="shared" si="10"/>
        <v>-36.750050999999999</v>
      </c>
      <c r="AB45" s="10">
        <f t="shared" si="11"/>
        <v>-36.750050999999999</v>
      </c>
      <c r="AC45" s="87">
        <f t="shared" si="12"/>
        <v>0</v>
      </c>
      <c r="AD45" s="22">
        <f t="shared" si="26"/>
        <v>-15303.454041000001</v>
      </c>
      <c r="AE45" s="9">
        <f t="shared" si="13"/>
        <v>-3430</v>
      </c>
      <c r="AF45" s="9">
        <f t="shared" si="27"/>
        <v>311</v>
      </c>
      <c r="AG45" s="9">
        <f t="shared" si="14"/>
        <v>0</v>
      </c>
      <c r="AH45" s="10">
        <f t="shared" si="54"/>
        <v>-3119</v>
      </c>
      <c r="AI45" s="10">
        <f t="shared" si="15"/>
        <v>-160</v>
      </c>
      <c r="AJ45" s="22">
        <f t="shared" si="48"/>
        <v>-12344.454041000001</v>
      </c>
      <c r="AN45" s="92">
        <f t="shared" si="17"/>
        <v>56000</v>
      </c>
      <c r="AO45" s="92" t="str">
        <f t="shared" si="29"/>
        <v>56K</v>
      </c>
      <c r="AP45" s="92">
        <f t="shared" si="30"/>
        <v>12344.454041000001</v>
      </c>
      <c r="AQ45" s="93">
        <f t="shared" si="31"/>
        <v>1000</v>
      </c>
      <c r="AR45" s="95">
        <f t="shared" si="49"/>
        <v>428</v>
      </c>
      <c r="AS45" s="94">
        <f t="shared" si="55"/>
        <v>0.42799999999999999</v>
      </c>
      <c r="AT45" s="94">
        <f t="shared" si="18"/>
        <v>0.22043667930357144</v>
      </c>
    </row>
    <row r="46" spans="1:46" x14ac:dyDescent="0.25">
      <c r="F46">
        <f t="shared" si="34"/>
        <v>57000</v>
      </c>
      <c r="G46">
        <f t="shared" si="50"/>
        <v>-750</v>
      </c>
      <c r="H46">
        <f t="shared" si="51"/>
        <v>56250</v>
      </c>
      <c r="I46" s="32">
        <f t="shared" si="20"/>
        <v>56250</v>
      </c>
      <c r="J46" s="10">
        <f t="shared" si="0"/>
        <v>0</v>
      </c>
      <c r="K46" s="10">
        <f t="shared" si="1"/>
        <v>0</v>
      </c>
      <c r="L46" s="32">
        <f t="shared" si="21"/>
        <v>56250</v>
      </c>
      <c r="M46" s="9">
        <f t="shared" si="2"/>
        <v>0</v>
      </c>
      <c r="N46" s="9">
        <f t="shared" si="3"/>
        <v>0</v>
      </c>
      <c r="O46" s="10">
        <f t="shared" si="52"/>
        <v>0</v>
      </c>
      <c r="P46" s="13"/>
      <c r="R46" s="31">
        <f t="shared" si="23"/>
        <v>56250</v>
      </c>
      <c r="S46" s="8">
        <f t="shared" si="44"/>
        <v>52100</v>
      </c>
      <c r="T46" s="9">
        <f t="shared" si="45"/>
        <v>-11053.55</v>
      </c>
      <c r="U46" s="9">
        <f t="shared" si="46"/>
        <v>-1556.25</v>
      </c>
      <c r="V46" s="10">
        <f t="shared" si="53"/>
        <v>-12609.8</v>
      </c>
      <c r="W46" s="10">
        <f t="shared" si="47"/>
        <v>-2981.25</v>
      </c>
      <c r="X46" s="87">
        <f t="shared" si="7"/>
        <v>0</v>
      </c>
      <c r="Y46" s="87">
        <f t="shared" si="8"/>
        <v>0</v>
      </c>
      <c r="Z46" s="10">
        <f t="shared" si="9"/>
        <v>-103.65398999999999</v>
      </c>
      <c r="AA46" s="125">
        <f t="shared" si="10"/>
        <v>-36.750050999999999</v>
      </c>
      <c r="AB46" s="10">
        <f t="shared" si="11"/>
        <v>-36.750050999999999</v>
      </c>
      <c r="AC46" s="87">
        <f t="shared" si="12"/>
        <v>0</v>
      </c>
      <c r="AD46" s="22">
        <f t="shared" si="26"/>
        <v>-15731.454041000001</v>
      </c>
      <c r="AE46" s="9">
        <f t="shared" si="13"/>
        <v>-3430</v>
      </c>
      <c r="AF46" s="9">
        <f t="shared" si="27"/>
        <v>311</v>
      </c>
      <c r="AG46" s="9">
        <f t="shared" si="14"/>
        <v>0</v>
      </c>
      <c r="AH46" s="10">
        <f t="shared" si="54"/>
        <v>-3119</v>
      </c>
      <c r="AI46" s="10">
        <f t="shared" si="15"/>
        <v>-160</v>
      </c>
      <c r="AJ46" s="22">
        <f t="shared" si="48"/>
        <v>-12772.454041000001</v>
      </c>
      <c r="AN46" s="92">
        <f t="shared" si="17"/>
        <v>57000</v>
      </c>
      <c r="AO46" s="92" t="str">
        <f t="shared" si="29"/>
        <v>57K</v>
      </c>
      <c r="AP46" s="92">
        <f t="shared" si="30"/>
        <v>12772.454041000001</v>
      </c>
      <c r="AQ46" s="93">
        <f t="shared" si="31"/>
        <v>1000</v>
      </c>
      <c r="AR46" s="95">
        <f t="shared" si="49"/>
        <v>428</v>
      </c>
      <c r="AS46" s="94">
        <f t="shared" si="55"/>
        <v>0.42799999999999999</v>
      </c>
      <c r="AT46" s="94">
        <f t="shared" si="18"/>
        <v>0.22407814107017546</v>
      </c>
    </row>
    <row r="47" spans="1:46" x14ac:dyDescent="0.25">
      <c r="F47">
        <f t="shared" si="34"/>
        <v>58000</v>
      </c>
      <c r="G47">
        <f t="shared" si="50"/>
        <v>-750</v>
      </c>
      <c r="H47">
        <f t="shared" si="51"/>
        <v>57250</v>
      </c>
      <c r="I47" s="32">
        <f t="shared" si="20"/>
        <v>57250</v>
      </c>
      <c r="J47" s="10">
        <f t="shared" si="0"/>
        <v>0</v>
      </c>
      <c r="K47" s="10">
        <f t="shared" si="1"/>
        <v>0</v>
      </c>
      <c r="L47" s="32">
        <f t="shared" si="21"/>
        <v>57250</v>
      </c>
      <c r="M47" s="9">
        <f t="shared" si="2"/>
        <v>0</v>
      </c>
      <c r="N47" s="9">
        <f t="shared" si="3"/>
        <v>0</v>
      </c>
      <c r="O47" s="10">
        <f t="shared" si="52"/>
        <v>0</v>
      </c>
      <c r="P47" s="13"/>
      <c r="R47" s="31">
        <f t="shared" si="23"/>
        <v>57250</v>
      </c>
      <c r="S47" s="8">
        <f t="shared" si="44"/>
        <v>52100</v>
      </c>
      <c r="T47" s="9">
        <f t="shared" si="45"/>
        <v>-11053.55</v>
      </c>
      <c r="U47" s="9">
        <f t="shared" si="46"/>
        <v>-1931.25</v>
      </c>
      <c r="V47" s="10">
        <f t="shared" si="53"/>
        <v>-12984.8</v>
      </c>
      <c r="W47" s="10">
        <f t="shared" si="47"/>
        <v>-3034.25</v>
      </c>
      <c r="X47" s="87">
        <f t="shared" si="7"/>
        <v>0</v>
      </c>
      <c r="Y47" s="87">
        <f t="shared" si="8"/>
        <v>0</v>
      </c>
      <c r="Z47" s="10">
        <f t="shared" si="9"/>
        <v>-103.65398999999999</v>
      </c>
      <c r="AA47" s="125">
        <f t="shared" si="10"/>
        <v>-36.750050999999999</v>
      </c>
      <c r="AB47" s="10">
        <f t="shared" si="11"/>
        <v>-36.750050999999999</v>
      </c>
      <c r="AC47" s="87">
        <f t="shared" si="12"/>
        <v>0</v>
      </c>
      <c r="AD47" s="22">
        <f t="shared" si="26"/>
        <v>-16159.454041000001</v>
      </c>
      <c r="AE47" s="9">
        <f t="shared" si="13"/>
        <v>-3430</v>
      </c>
      <c r="AF47" s="9">
        <f t="shared" si="27"/>
        <v>311</v>
      </c>
      <c r="AG47" s="9">
        <f t="shared" si="14"/>
        <v>0</v>
      </c>
      <c r="AH47" s="10">
        <f t="shared" si="54"/>
        <v>-3119</v>
      </c>
      <c r="AI47" s="10">
        <f t="shared" si="15"/>
        <v>-160</v>
      </c>
      <c r="AJ47" s="22">
        <f t="shared" si="48"/>
        <v>-13200.454041000001</v>
      </c>
      <c r="AN47" s="92">
        <f t="shared" si="17"/>
        <v>58000</v>
      </c>
      <c r="AO47" s="92" t="str">
        <f t="shared" si="29"/>
        <v>58K</v>
      </c>
      <c r="AP47" s="92">
        <f t="shared" si="30"/>
        <v>13200.454041000001</v>
      </c>
      <c r="AQ47" s="93">
        <f t="shared" si="31"/>
        <v>1000</v>
      </c>
      <c r="AR47" s="95">
        <f t="shared" si="49"/>
        <v>428</v>
      </c>
      <c r="AS47" s="94">
        <f t="shared" si="55"/>
        <v>0.42799999999999999</v>
      </c>
      <c r="AT47" s="94">
        <f t="shared" si="18"/>
        <v>0.22759403518965518</v>
      </c>
    </row>
    <row r="48" spans="1:46" x14ac:dyDescent="0.25">
      <c r="F48">
        <f t="shared" si="34"/>
        <v>59000</v>
      </c>
      <c r="G48">
        <f t="shared" si="50"/>
        <v>-750</v>
      </c>
      <c r="H48">
        <f t="shared" si="51"/>
        <v>58250</v>
      </c>
      <c r="I48" s="32">
        <f t="shared" si="20"/>
        <v>58250</v>
      </c>
      <c r="J48" s="10">
        <f t="shared" si="0"/>
        <v>0</v>
      </c>
      <c r="K48" s="10">
        <f t="shared" si="1"/>
        <v>0</v>
      </c>
      <c r="L48" s="32">
        <f t="shared" si="21"/>
        <v>58250</v>
      </c>
      <c r="M48" s="9">
        <f t="shared" si="2"/>
        <v>0</v>
      </c>
      <c r="N48" s="9">
        <f t="shared" si="3"/>
        <v>0</v>
      </c>
      <c r="O48" s="10">
        <f t="shared" si="52"/>
        <v>0</v>
      </c>
      <c r="P48" s="13"/>
      <c r="R48" s="31">
        <f t="shared" si="23"/>
        <v>58250</v>
      </c>
      <c r="S48" s="8">
        <f t="shared" si="44"/>
        <v>52100</v>
      </c>
      <c r="T48" s="9">
        <f t="shared" si="45"/>
        <v>-11053.55</v>
      </c>
      <c r="U48" s="9">
        <f t="shared" si="46"/>
        <v>-2306.25</v>
      </c>
      <c r="V48" s="10">
        <f t="shared" si="53"/>
        <v>-13359.8</v>
      </c>
      <c r="W48" s="10">
        <f t="shared" si="47"/>
        <v>-3087.25</v>
      </c>
      <c r="X48" s="87">
        <f t="shared" si="7"/>
        <v>0</v>
      </c>
      <c r="Y48" s="87">
        <f t="shared" si="8"/>
        <v>0</v>
      </c>
      <c r="Z48" s="10">
        <f t="shared" si="9"/>
        <v>-103.65398999999999</v>
      </c>
      <c r="AA48" s="125">
        <f t="shared" si="10"/>
        <v>-36.750050999999999</v>
      </c>
      <c r="AB48" s="10">
        <f t="shared" si="11"/>
        <v>-36.750050999999999</v>
      </c>
      <c r="AC48" s="87">
        <f t="shared" si="12"/>
        <v>0</v>
      </c>
      <c r="AD48" s="22">
        <f t="shared" si="26"/>
        <v>-16587.454040999997</v>
      </c>
      <c r="AE48" s="9">
        <f t="shared" si="13"/>
        <v>-3430</v>
      </c>
      <c r="AF48" s="9">
        <f t="shared" si="27"/>
        <v>311</v>
      </c>
      <c r="AG48" s="9">
        <f t="shared" si="14"/>
        <v>0</v>
      </c>
      <c r="AH48" s="10">
        <f t="shared" si="54"/>
        <v>-3119</v>
      </c>
      <c r="AI48" s="10">
        <f t="shared" si="15"/>
        <v>-160</v>
      </c>
      <c r="AJ48" s="22">
        <f t="shared" si="48"/>
        <v>-13628.454040999997</v>
      </c>
      <c r="AN48" s="92">
        <f t="shared" si="17"/>
        <v>59000</v>
      </c>
      <c r="AO48" s="92" t="str">
        <f t="shared" si="29"/>
        <v>59K</v>
      </c>
      <c r="AP48" s="92">
        <f t="shared" si="30"/>
        <v>13628.454040999997</v>
      </c>
      <c r="AQ48" s="93">
        <f t="shared" si="31"/>
        <v>1000</v>
      </c>
      <c r="AR48" s="95">
        <f t="shared" si="49"/>
        <v>427.99999999999636</v>
      </c>
      <c r="AS48" s="94">
        <f t="shared" si="55"/>
        <v>0.42799999999999638</v>
      </c>
      <c r="AT48" s="94">
        <f t="shared" si="18"/>
        <v>0.23099074645762707</v>
      </c>
    </row>
    <row r="49" spans="6:46" x14ac:dyDescent="0.25">
      <c r="F49">
        <f t="shared" si="34"/>
        <v>60000</v>
      </c>
      <c r="G49">
        <f t="shared" si="50"/>
        <v>-750</v>
      </c>
      <c r="H49">
        <f t="shared" si="51"/>
        <v>59250</v>
      </c>
      <c r="I49" s="32">
        <f t="shared" si="20"/>
        <v>59250</v>
      </c>
      <c r="J49" s="10">
        <f t="shared" si="0"/>
        <v>0</v>
      </c>
      <c r="K49" s="10">
        <f t="shared" si="1"/>
        <v>0</v>
      </c>
      <c r="L49" s="32">
        <f t="shared" si="21"/>
        <v>59250</v>
      </c>
      <c r="M49" s="9">
        <f t="shared" si="2"/>
        <v>0</v>
      </c>
      <c r="N49" s="9">
        <f t="shared" si="3"/>
        <v>0</v>
      </c>
      <c r="O49" s="10">
        <f t="shared" si="52"/>
        <v>0</v>
      </c>
      <c r="P49" s="13"/>
      <c r="Q49" s="9"/>
      <c r="R49" s="31">
        <f t="shared" si="23"/>
        <v>59250</v>
      </c>
      <c r="S49" s="8">
        <f t="shared" si="44"/>
        <v>52100</v>
      </c>
      <c r="T49" s="9">
        <f t="shared" si="45"/>
        <v>-11053.55</v>
      </c>
      <c r="U49" s="9">
        <f t="shared" si="46"/>
        <v>-2681.25</v>
      </c>
      <c r="V49" s="10">
        <f t="shared" si="53"/>
        <v>-13734.8</v>
      </c>
      <c r="W49" s="10">
        <f t="shared" si="47"/>
        <v>-3140.25</v>
      </c>
      <c r="X49" s="87">
        <f t="shared" si="7"/>
        <v>0</v>
      </c>
      <c r="Y49" s="87">
        <f t="shared" si="8"/>
        <v>0</v>
      </c>
      <c r="Z49" s="10">
        <f t="shared" si="9"/>
        <v>-103.65398999999999</v>
      </c>
      <c r="AA49" s="125">
        <f t="shared" si="10"/>
        <v>-36.750050999999999</v>
      </c>
      <c r="AB49" s="10">
        <f t="shared" si="11"/>
        <v>-36.750050999999999</v>
      </c>
      <c r="AC49" s="87">
        <f t="shared" si="12"/>
        <v>0</v>
      </c>
      <c r="AD49" s="22">
        <f t="shared" si="26"/>
        <v>-17015.454040999997</v>
      </c>
      <c r="AE49" s="9">
        <f t="shared" si="13"/>
        <v>-3430</v>
      </c>
      <c r="AF49" s="9">
        <f t="shared" si="27"/>
        <v>311</v>
      </c>
      <c r="AG49" s="9">
        <f t="shared" si="14"/>
        <v>0</v>
      </c>
      <c r="AH49" s="10">
        <f t="shared" si="54"/>
        <v>-3119</v>
      </c>
      <c r="AI49" s="10">
        <f t="shared" si="15"/>
        <v>-160</v>
      </c>
      <c r="AJ49" s="22">
        <f t="shared" si="48"/>
        <v>-14056.454040999997</v>
      </c>
      <c r="AL49" s="9"/>
      <c r="AM49" s="9"/>
      <c r="AN49" s="92">
        <f t="shared" si="17"/>
        <v>60000</v>
      </c>
      <c r="AO49" s="92" t="str">
        <f t="shared" si="29"/>
        <v>60K</v>
      </c>
      <c r="AP49" s="92">
        <f t="shared" si="30"/>
        <v>14056.454040999997</v>
      </c>
      <c r="AQ49" s="93">
        <f t="shared" si="31"/>
        <v>1000</v>
      </c>
      <c r="AR49" s="95">
        <f t="shared" si="49"/>
        <v>428</v>
      </c>
      <c r="AS49" s="94">
        <f t="shared" si="55"/>
        <v>0.42799999999999999</v>
      </c>
      <c r="AT49" s="94">
        <f t="shared" si="18"/>
        <v>0.23427423401666661</v>
      </c>
    </row>
    <row r="50" spans="6:46" x14ac:dyDescent="0.25">
      <c r="F50">
        <f t="shared" si="34"/>
        <v>61000</v>
      </c>
      <c r="G50">
        <f t="shared" si="50"/>
        <v>-750</v>
      </c>
      <c r="H50">
        <f t="shared" si="51"/>
        <v>60250</v>
      </c>
      <c r="I50" s="32">
        <f t="shared" si="20"/>
        <v>60250</v>
      </c>
      <c r="J50" s="10">
        <f t="shared" si="0"/>
        <v>0</v>
      </c>
      <c r="K50" s="10">
        <f t="shared" si="1"/>
        <v>0</v>
      </c>
      <c r="L50" s="32">
        <f t="shared" si="21"/>
        <v>60250</v>
      </c>
      <c r="M50" s="9">
        <f t="shared" si="2"/>
        <v>0</v>
      </c>
      <c r="N50" s="9">
        <f t="shared" si="3"/>
        <v>0</v>
      </c>
      <c r="O50" s="10">
        <f t="shared" si="52"/>
        <v>0</v>
      </c>
      <c r="P50" s="13"/>
      <c r="R50" s="31">
        <f t="shared" si="23"/>
        <v>60250</v>
      </c>
      <c r="S50" s="8">
        <f t="shared" si="44"/>
        <v>52100</v>
      </c>
      <c r="T50" s="9">
        <f t="shared" si="45"/>
        <v>-11053.55</v>
      </c>
      <c r="U50" s="9">
        <f t="shared" si="46"/>
        <v>-3056.25</v>
      </c>
      <c r="V50" s="10">
        <f t="shared" si="53"/>
        <v>-14109.8</v>
      </c>
      <c r="W50" s="10">
        <f t="shared" si="47"/>
        <v>-3193.25</v>
      </c>
      <c r="X50" s="87">
        <f t="shared" si="7"/>
        <v>0</v>
      </c>
      <c r="Y50" s="87">
        <f t="shared" si="8"/>
        <v>0</v>
      </c>
      <c r="Z50" s="10">
        <f t="shared" si="9"/>
        <v>-103.65398999999999</v>
      </c>
      <c r="AA50" s="125">
        <f t="shared" si="10"/>
        <v>-36.750050999999999</v>
      </c>
      <c r="AB50" s="10">
        <f t="shared" si="11"/>
        <v>-36.750050999999999</v>
      </c>
      <c r="AC50" s="87">
        <f t="shared" si="12"/>
        <v>0</v>
      </c>
      <c r="AD50" s="22">
        <f t="shared" si="26"/>
        <v>-17443.454040999997</v>
      </c>
      <c r="AE50" s="9">
        <f t="shared" si="13"/>
        <v>-3430</v>
      </c>
      <c r="AF50" s="9">
        <f t="shared" si="27"/>
        <v>311</v>
      </c>
      <c r="AG50" s="9">
        <f t="shared" si="14"/>
        <v>0</v>
      </c>
      <c r="AH50" s="10">
        <f t="shared" si="54"/>
        <v>-3119</v>
      </c>
      <c r="AI50" s="10">
        <f t="shared" si="15"/>
        <v>-160</v>
      </c>
      <c r="AJ50" s="22">
        <f t="shared" si="48"/>
        <v>-14484.454040999997</v>
      </c>
      <c r="AN50" s="92">
        <f t="shared" si="17"/>
        <v>61000</v>
      </c>
      <c r="AO50" s="92" t="str">
        <f t="shared" si="29"/>
        <v>61K</v>
      </c>
      <c r="AP50" s="92">
        <f t="shared" si="30"/>
        <v>14484.454040999997</v>
      </c>
      <c r="AQ50" s="93">
        <f t="shared" si="31"/>
        <v>1000</v>
      </c>
      <c r="AR50" s="95">
        <f t="shared" si="49"/>
        <v>428</v>
      </c>
      <c r="AS50" s="94">
        <f t="shared" si="55"/>
        <v>0.42799999999999999</v>
      </c>
      <c r="AT50" s="94">
        <f t="shared" si="18"/>
        <v>0.23745006624590159</v>
      </c>
    </row>
    <row r="51" spans="6:46" x14ac:dyDescent="0.25">
      <c r="F51">
        <f t="shared" si="34"/>
        <v>62000</v>
      </c>
      <c r="G51">
        <f t="shared" si="50"/>
        <v>-750</v>
      </c>
      <c r="H51">
        <f t="shared" si="51"/>
        <v>61250</v>
      </c>
      <c r="I51" s="32">
        <f t="shared" si="20"/>
        <v>61250</v>
      </c>
      <c r="J51" s="10">
        <f t="shared" si="0"/>
        <v>0</v>
      </c>
      <c r="K51" s="10">
        <f t="shared" si="1"/>
        <v>0</v>
      </c>
      <c r="L51" s="32">
        <f t="shared" si="21"/>
        <v>61250</v>
      </c>
      <c r="M51" s="9">
        <f t="shared" si="2"/>
        <v>0</v>
      </c>
      <c r="N51" s="9">
        <f t="shared" si="3"/>
        <v>0</v>
      </c>
      <c r="O51" s="10">
        <f t="shared" si="52"/>
        <v>0</v>
      </c>
      <c r="P51" s="13"/>
      <c r="R51" s="31">
        <f t="shared" si="23"/>
        <v>61250</v>
      </c>
      <c r="S51" s="8">
        <f t="shared" si="44"/>
        <v>52100</v>
      </c>
      <c r="T51" s="9">
        <f t="shared" si="45"/>
        <v>-11053.55</v>
      </c>
      <c r="U51" s="9">
        <f t="shared" si="46"/>
        <v>-3431.25</v>
      </c>
      <c r="V51" s="10">
        <f t="shared" si="53"/>
        <v>-14484.8</v>
      </c>
      <c r="W51" s="10">
        <f t="shared" si="47"/>
        <v>-3246.25</v>
      </c>
      <c r="X51" s="87">
        <f t="shared" si="7"/>
        <v>0</v>
      </c>
      <c r="Y51" s="87">
        <f t="shared" si="8"/>
        <v>0</v>
      </c>
      <c r="Z51" s="10">
        <f t="shared" si="9"/>
        <v>-103.65398999999999</v>
      </c>
      <c r="AA51" s="125">
        <f t="shared" si="10"/>
        <v>-36.750050999999999</v>
      </c>
      <c r="AB51" s="10">
        <f t="shared" si="11"/>
        <v>-36.750050999999999</v>
      </c>
      <c r="AC51" s="87">
        <f t="shared" si="12"/>
        <v>0</v>
      </c>
      <c r="AD51" s="22">
        <f t="shared" si="26"/>
        <v>-17871.454040999997</v>
      </c>
      <c r="AE51" s="9">
        <f t="shared" si="13"/>
        <v>-3430</v>
      </c>
      <c r="AF51" s="9">
        <f t="shared" si="27"/>
        <v>311</v>
      </c>
      <c r="AG51" s="9">
        <f t="shared" si="14"/>
        <v>0</v>
      </c>
      <c r="AH51" s="10">
        <f t="shared" si="54"/>
        <v>-3119</v>
      </c>
      <c r="AI51" s="10">
        <f t="shared" si="15"/>
        <v>-160</v>
      </c>
      <c r="AJ51" s="22">
        <f t="shared" si="48"/>
        <v>-14912.454040999997</v>
      </c>
      <c r="AN51" s="92">
        <f t="shared" si="17"/>
        <v>62000</v>
      </c>
      <c r="AO51" s="92" t="str">
        <f t="shared" si="29"/>
        <v>62K</v>
      </c>
      <c r="AP51" s="92">
        <f t="shared" si="30"/>
        <v>14912.454040999997</v>
      </c>
      <c r="AQ51" s="93">
        <f t="shared" si="31"/>
        <v>1000</v>
      </c>
      <c r="AR51" s="95">
        <f t="shared" si="49"/>
        <v>428</v>
      </c>
      <c r="AS51" s="94">
        <f t="shared" si="55"/>
        <v>0.42799999999999999</v>
      </c>
      <c r="AT51" s="94">
        <f t="shared" si="18"/>
        <v>0.2405234522741935</v>
      </c>
    </row>
    <row r="52" spans="6:46" x14ac:dyDescent="0.25">
      <c r="F52">
        <f t="shared" si="34"/>
        <v>63000</v>
      </c>
      <c r="G52">
        <f t="shared" si="50"/>
        <v>-750</v>
      </c>
      <c r="H52">
        <f t="shared" si="51"/>
        <v>62250</v>
      </c>
      <c r="I52" s="32">
        <f t="shared" si="20"/>
        <v>62250</v>
      </c>
      <c r="J52" s="10">
        <f t="shared" si="0"/>
        <v>0</v>
      </c>
      <c r="K52" s="10">
        <f t="shared" si="1"/>
        <v>0</v>
      </c>
      <c r="L52" s="32">
        <f t="shared" si="21"/>
        <v>62250</v>
      </c>
      <c r="M52" s="9">
        <f t="shared" si="2"/>
        <v>0</v>
      </c>
      <c r="N52" s="9">
        <f t="shared" si="3"/>
        <v>0</v>
      </c>
      <c r="O52" s="10">
        <f t="shared" si="52"/>
        <v>0</v>
      </c>
      <c r="P52" s="13"/>
      <c r="R52" s="31">
        <f t="shared" si="23"/>
        <v>62250</v>
      </c>
      <c r="S52" s="8">
        <f t="shared" si="44"/>
        <v>52100</v>
      </c>
      <c r="T52" s="9">
        <f t="shared" si="45"/>
        <v>-11053.55</v>
      </c>
      <c r="U52" s="9">
        <f t="shared" si="46"/>
        <v>-3806.25</v>
      </c>
      <c r="V52" s="10">
        <f t="shared" si="53"/>
        <v>-14859.8</v>
      </c>
      <c r="W52" s="10">
        <f t="shared" si="47"/>
        <v>-3299.25</v>
      </c>
      <c r="X52" s="87">
        <f t="shared" si="7"/>
        <v>0</v>
      </c>
      <c r="Y52" s="87">
        <f t="shared" si="8"/>
        <v>0</v>
      </c>
      <c r="Z52" s="10">
        <f t="shared" si="9"/>
        <v>-103.65398999999999</v>
      </c>
      <c r="AA52" s="125">
        <f t="shared" si="10"/>
        <v>-36.750050999999999</v>
      </c>
      <c r="AB52" s="10">
        <f t="shared" si="11"/>
        <v>-36.750050999999999</v>
      </c>
      <c r="AC52" s="87">
        <f t="shared" si="12"/>
        <v>0</v>
      </c>
      <c r="AD52" s="22">
        <f t="shared" si="26"/>
        <v>-18299.454040999997</v>
      </c>
      <c r="AE52" s="9">
        <f t="shared" si="13"/>
        <v>-3430</v>
      </c>
      <c r="AF52" s="9">
        <f t="shared" si="27"/>
        <v>311</v>
      </c>
      <c r="AG52" s="9">
        <f t="shared" si="14"/>
        <v>0</v>
      </c>
      <c r="AH52" s="10">
        <f t="shared" si="54"/>
        <v>-3119</v>
      </c>
      <c r="AI52" s="10">
        <f t="shared" si="15"/>
        <v>-160</v>
      </c>
      <c r="AJ52" s="22">
        <f t="shared" si="48"/>
        <v>-15340.454040999997</v>
      </c>
      <c r="AN52" s="92">
        <f t="shared" si="17"/>
        <v>63000</v>
      </c>
      <c r="AO52" s="92" t="str">
        <f t="shared" si="29"/>
        <v>63K</v>
      </c>
      <c r="AP52" s="92">
        <f t="shared" si="30"/>
        <v>15340.454040999997</v>
      </c>
      <c r="AQ52" s="93">
        <f t="shared" si="31"/>
        <v>1000</v>
      </c>
      <c r="AR52" s="95">
        <f t="shared" si="49"/>
        <v>428</v>
      </c>
      <c r="AS52" s="94">
        <f t="shared" si="55"/>
        <v>0.42799999999999999</v>
      </c>
      <c r="AT52" s="94">
        <f t="shared" si="18"/>
        <v>0.24349927049206344</v>
      </c>
    </row>
    <row r="53" spans="6:46" x14ac:dyDescent="0.25">
      <c r="F53">
        <f t="shared" si="34"/>
        <v>64000</v>
      </c>
      <c r="G53">
        <f t="shared" si="50"/>
        <v>-750</v>
      </c>
      <c r="H53">
        <f t="shared" si="51"/>
        <v>63250</v>
      </c>
      <c r="I53" s="32">
        <f t="shared" si="20"/>
        <v>63250</v>
      </c>
      <c r="J53" s="10">
        <f t="shared" si="0"/>
        <v>0</v>
      </c>
      <c r="K53" s="10">
        <f t="shared" si="1"/>
        <v>0</v>
      </c>
      <c r="L53" s="32">
        <f t="shared" si="21"/>
        <v>63250</v>
      </c>
      <c r="M53" s="9">
        <f t="shared" si="2"/>
        <v>0</v>
      </c>
      <c r="N53" s="9">
        <f t="shared" si="3"/>
        <v>0</v>
      </c>
      <c r="O53" s="10">
        <f t="shared" si="52"/>
        <v>0</v>
      </c>
      <c r="P53" s="13"/>
      <c r="R53" s="31">
        <f t="shared" si="23"/>
        <v>63250</v>
      </c>
      <c r="S53" s="8">
        <f t="shared" si="44"/>
        <v>52100</v>
      </c>
      <c r="T53" s="9">
        <f t="shared" si="45"/>
        <v>-11053.55</v>
      </c>
      <c r="U53" s="9">
        <f t="shared" si="46"/>
        <v>-4181.25</v>
      </c>
      <c r="V53" s="10">
        <f t="shared" si="53"/>
        <v>-15234.8</v>
      </c>
      <c r="W53" s="10">
        <f t="shared" si="47"/>
        <v>-3352.25</v>
      </c>
      <c r="X53" s="87">
        <f t="shared" si="7"/>
        <v>0</v>
      </c>
      <c r="Y53" s="87">
        <f t="shared" si="8"/>
        <v>0</v>
      </c>
      <c r="Z53" s="10">
        <f t="shared" si="9"/>
        <v>-103.65398999999999</v>
      </c>
      <c r="AA53" s="125">
        <f t="shared" si="10"/>
        <v>-36.750050999999999</v>
      </c>
      <c r="AB53" s="10">
        <f t="shared" si="11"/>
        <v>-36.750050999999999</v>
      </c>
      <c r="AC53" s="87">
        <f t="shared" si="12"/>
        <v>0</v>
      </c>
      <c r="AD53" s="22">
        <f t="shared" si="26"/>
        <v>-18727.454040999997</v>
      </c>
      <c r="AE53" s="9">
        <f t="shared" si="13"/>
        <v>-3430</v>
      </c>
      <c r="AF53" s="9">
        <f t="shared" si="27"/>
        <v>311</v>
      </c>
      <c r="AG53" s="9">
        <f t="shared" si="14"/>
        <v>0</v>
      </c>
      <c r="AH53" s="10">
        <f t="shared" si="54"/>
        <v>-3119</v>
      </c>
      <c r="AI53" s="10">
        <f t="shared" si="15"/>
        <v>-160</v>
      </c>
      <c r="AJ53" s="22">
        <f t="shared" si="48"/>
        <v>-15768.454040999997</v>
      </c>
      <c r="AN53" s="92">
        <f t="shared" si="17"/>
        <v>64000</v>
      </c>
      <c r="AO53" s="92" t="str">
        <f t="shared" si="29"/>
        <v>64K</v>
      </c>
      <c r="AP53" s="92">
        <f t="shared" si="30"/>
        <v>15768.454040999997</v>
      </c>
      <c r="AQ53" s="93">
        <f t="shared" si="31"/>
        <v>1000</v>
      </c>
      <c r="AR53" s="95">
        <f t="shared" si="49"/>
        <v>428</v>
      </c>
      <c r="AS53" s="94">
        <f t="shared" si="55"/>
        <v>0.42799999999999999</v>
      </c>
      <c r="AT53" s="94">
        <f t="shared" si="18"/>
        <v>0.24638209439062494</v>
      </c>
    </row>
    <row r="54" spans="6:46" x14ac:dyDescent="0.25">
      <c r="F54" s="11">
        <f t="shared" si="34"/>
        <v>65000</v>
      </c>
      <c r="G54" s="11">
        <f t="shared" si="50"/>
        <v>-750</v>
      </c>
      <c r="H54">
        <f t="shared" si="51"/>
        <v>64250</v>
      </c>
      <c r="I54" s="32">
        <f t="shared" si="20"/>
        <v>64250</v>
      </c>
      <c r="J54" s="10">
        <f t="shared" si="0"/>
        <v>0</v>
      </c>
      <c r="K54" s="10">
        <f t="shared" si="1"/>
        <v>0</v>
      </c>
      <c r="L54" s="32">
        <f t="shared" si="21"/>
        <v>64250</v>
      </c>
      <c r="M54" s="9">
        <f t="shared" si="2"/>
        <v>0</v>
      </c>
      <c r="N54" s="9">
        <f t="shared" si="3"/>
        <v>0</v>
      </c>
      <c r="O54" s="127">
        <f t="shared" si="52"/>
        <v>0</v>
      </c>
      <c r="P54" s="13"/>
      <c r="Q54" s="9"/>
      <c r="R54" s="31">
        <f t="shared" si="23"/>
        <v>64250</v>
      </c>
      <c r="S54" s="8">
        <f t="shared" si="44"/>
        <v>52100</v>
      </c>
      <c r="T54" s="9">
        <f t="shared" si="45"/>
        <v>-11053.55</v>
      </c>
      <c r="U54" s="9">
        <f t="shared" si="46"/>
        <v>-4556.25</v>
      </c>
      <c r="V54" s="10">
        <f t="shared" si="53"/>
        <v>-15609.8</v>
      </c>
      <c r="W54" s="10">
        <f t="shared" si="47"/>
        <v>-3405.25</v>
      </c>
      <c r="X54" s="87">
        <f t="shared" si="7"/>
        <v>0</v>
      </c>
      <c r="Y54" s="87">
        <f t="shared" si="8"/>
        <v>0</v>
      </c>
      <c r="Z54" s="10">
        <f t="shared" si="9"/>
        <v>-103.65398999999999</v>
      </c>
      <c r="AA54" s="125">
        <f t="shared" si="10"/>
        <v>-36.750050999999999</v>
      </c>
      <c r="AB54" s="10">
        <f t="shared" si="11"/>
        <v>-36.750050999999999</v>
      </c>
      <c r="AC54" s="87">
        <f t="shared" si="12"/>
        <v>0</v>
      </c>
      <c r="AD54" s="22">
        <f t="shared" si="26"/>
        <v>-19155.454040999997</v>
      </c>
      <c r="AE54" s="9">
        <f t="shared" si="13"/>
        <v>-3430</v>
      </c>
      <c r="AF54" s="9">
        <f t="shared" si="27"/>
        <v>311</v>
      </c>
      <c r="AG54" s="9">
        <f t="shared" si="14"/>
        <v>0</v>
      </c>
      <c r="AH54" s="127">
        <f t="shared" si="54"/>
        <v>-3119</v>
      </c>
      <c r="AI54" s="127">
        <f t="shared" si="15"/>
        <v>-160</v>
      </c>
      <c r="AJ54" s="25">
        <f t="shared" si="48"/>
        <v>-16196.454040999997</v>
      </c>
      <c r="AK54" s="12">
        <v>-16125.38</v>
      </c>
      <c r="AL54" s="9">
        <f>AJ54-AK54</f>
        <v>-71.074040999998033</v>
      </c>
      <c r="AN54" s="92">
        <f t="shared" si="17"/>
        <v>65000</v>
      </c>
      <c r="AO54" s="92" t="str">
        <f t="shared" si="29"/>
        <v>65K</v>
      </c>
      <c r="AP54" s="92">
        <f t="shared" si="30"/>
        <v>16196.454040999997</v>
      </c>
      <c r="AQ54" s="93">
        <f t="shared" si="31"/>
        <v>1000</v>
      </c>
      <c r="AR54" s="95">
        <f t="shared" si="49"/>
        <v>428</v>
      </c>
      <c r="AS54" s="94">
        <f t="shared" si="55"/>
        <v>0.42799999999999999</v>
      </c>
      <c r="AT54" s="94">
        <f t="shared" si="18"/>
        <v>0.24917621601538456</v>
      </c>
    </row>
    <row r="55" spans="6:46" x14ac:dyDescent="0.25">
      <c r="F55">
        <f t="shared" si="34"/>
        <v>66000</v>
      </c>
      <c r="G55">
        <f t="shared" si="50"/>
        <v>-750</v>
      </c>
      <c r="H55">
        <f t="shared" si="51"/>
        <v>65250</v>
      </c>
      <c r="I55" s="32">
        <f t="shared" si="20"/>
        <v>65250</v>
      </c>
      <c r="J55" s="10">
        <f t="shared" si="0"/>
        <v>0</v>
      </c>
      <c r="K55" s="10">
        <f t="shared" si="1"/>
        <v>0</v>
      </c>
      <c r="L55" s="32">
        <f t="shared" si="21"/>
        <v>65250</v>
      </c>
      <c r="M55" s="9">
        <f t="shared" si="2"/>
        <v>0</v>
      </c>
      <c r="N55" s="9">
        <f t="shared" si="3"/>
        <v>0</v>
      </c>
      <c r="O55" s="10">
        <f t="shared" si="52"/>
        <v>0</v>
      </c>
      <c r="P55" s="13"/>
      <c r="R55" s="31">
        <f t="shared" si="23"/>
        <v>65250</v>
      </c>
      <c r="S55" s="8">
        <f t="shared" si="44"/>
        <v>52100</v>
      </c>
      <c r="T55" s="9">
        <f t="shared" si="45"/>
        <v>-11053.55</v>
      </c>
      <c r="U55" s="9">
        <f t="shared" si="46"/>
        <v>-4931.25</v>
      </c>
      <c r="V55" s="10">
        <f t="shared" si="53"/>
        <v>-15984.8</v>
      </c>
      <c r="W55" s="10">
        <f t="shared" si="47"/>
        <v>-3458.25</v>
      </c>
      <c r="X55" s="87">
        <f t="shared" si="7"/>
        <v>0</v>
      </c>
      <c r="Y55" s="87">
        <f t="shared" si="8"/>
        <v>0</v>
      </c>
      <c r="Z55" s="10">
        <f t="shared" si="9"/>
        <v>-103.65398999999999</v>
      </c>
      <c r="AA55" s="125">
        <f t="shared" si="10"/>
        <v>-36.750050999999999</v>
      </c>
      <c r="AB55" s="10">
        <f t="shared" si="11"/>
        <v>-36.750050999999999</v>
      </c>
      <c r="AC55" s="87">
        <f t="shared" si="12"/>
        <v>0</v>
      </c>
      <c r="AD55" s="22">
        <f t="shared" si="26"/>
        <v>-19583.454040999997</v>
      </c>
      <c r="AE55" s="9">
        <f t="shared" si="13"/>
        <v>-3430</v>
      </c>
      <c r="AF55" s="9">
        <f t="shared" si="27"/>
        <v>311</v>
      </c>
      <c r="AG55" s="9">
        <f t="shared" si="14"/>
        <v>0</v>
      </c>
      <c r="AH55" s="10">
        <f t="shared" si="54"/>
        <v>-3119</v>
      </c>
      <c r="AI55" s="10">
        <f t="shared" si="15"/>
        <v>-160</v>
      </c>
      <c r="AJ55" s="22">
        <f t="shared" si="48"/>
        <v>-16624.454040999997</v>
      </c>
      <c r="AN55" s="92">
        <f t="shared" si="17"/>
        <v>66000</v>
      </c>
      <c r="AO55" s="92" t="str">
        <f t="shared" si="29"/>
        <v>66K</v>
      </c>
      <c r="AP55" s="92">
        <f t="shared" si="30"/>
        <v>16624.454040999997</v>
      </c>
      <c r="AQ55" s="93">
        <f t="shared" si="31"/>
        <v>1000</v>
      </c>
      <c r="AR55" s="95">
        <f t="shared" si="49"/>
        <v>428</v>
      </c>
      <c r="AS55" s="94">
        <f t="shared" si="55"/>
        <v>0.42799999999999999</v>
      </c>
      <c r="AT55" s="94">
        <f t="shared" si="18"/>
        <v>0.25188566728787876</v>
      </c>
    </row>
    <row r="56" spans="6:46" x14ac:dyDescent="0.25">
      <c r="F56">
        <f t="shared" si="34"/>
        <v>67000</v>
      </c>
      <c r="G56">
        <f t="shared" si="50"/>
        <v>-750</v>
      </c>
      <c r="H56">
        <f t="shared" si="51"/>
        <v>66250</v>
      </c>
      <c r="I56" s="32">
        <f t="shared" si="20"/>
        <v>66250</v>
      </c>
      <c r="J56" s="10">
        <f t="shared" si="0"/>
        <v>0</v>
      </c>
      <c r="K56" s="10">
        <f t="shared" si="1"/>
        <v>0</v>
      </c>
      <c r="L56" s="32">
        <f t="shared" si="21"/>
        <v>66250</v>
      </c>
      <c r="M56" s="9">
        <f t="shared" si="2"/>
        <v>0</v>
      </c>
      <c r="N56" s="9">
        <f t="shared" si="3"/>
        <v>0</v>
      </c>
      <c r="O56" s="10">
        <f t="shared" si="52"/>
        <v>0</v>
      </c>
      <c r="P56" s="13"/>
      <c r="R56" s="31">
        <f t="shared" si="23"/>
        <v>66250</v>
      </c>
      <c r="S56" s="8">
        <f t="shared" si="44"/>
        <v>52100</v>
      </c>
      <c r="T56" s="9">
        <f t="shared" si="45"/>
        <v>-11053.55</v>
      </c>
      <c r="U56" s="9">
        <f t="shared" si="46"/>
        <v>-5306.25</v>
      </c>
      <c r="V56" s="10">
        <f t="shared" si="53"/>
        <v>-16359.8</v>
      </c>
      <c r="W56" s="10">
        <f t="shared" si="47"/>
        <v>-3511.25</v>
      </c>
      <c r="X56" s="87">
        <f t="shared" si="7"/>
        <v>0</v>
      </c>
      <c r="Y56" s="87">
        <f t="shared" si="8"/>
        <v>0</v>
      </c>
      <c r="Z56" s="10">
        <f t="shared" si="9"/>
        <v>-103.65398999999999</v>
      </c>
      <c r="AA56" s="125">
        <f t="shared" si="10"/>
        <v>-36.750050999999999</v>
      </c>
      <c r="AB56" s="10">
        <f t="shared" si="11"/>
        <v>-36.750050999999999</v>
      </c>
      <c r="AC56" s="87">
        <f t="shared" si="12"/>
        <v>0</v>
      </c>
      <c r="AD56" s="22">
        <f t="shared" si="26"/>
        <v>-20011.454040999997</v>
      </c>
      <c r="AE56" s="9">
        <f t="shared" si="13"/>
        <v>-3430</v>
      </c>
      <c r="AF56" s="9">
        <f t="shared" si="27"/>
        <v>311</v>
      </c>
      <c r="AG56" s="9">
        <f t="shared" si="14"/>
        <v>0</v>
      </c>
      <c r="AH56" s="10">
        <f t="shared" si="54"/>
        <v>-3119</v>
      </c>
      <c r="AI56" s="10">
        <f t="shared" si="15"/>
        <v>-160</v>
      </c>
      <c r="AJ56" s="22">
        <f t="shared" si="48"/>
        <v>-17052.454040999997</v>
      </c>
      <c r="AN56" s="92">
        <f t="shared" si="17"/>
        <v>67000</v>
      </c>
      <c r="AO56" s="92" t="str">
        <f t="shared" si="29"/>
        <v>67K</v>
      </c>
      <c r="AP56" s="92">
        <f t="shared" si="30"/>
        <v>17052.454040999997</v>
      </c>
      <c r="AQ56" s="93">
        <f t="shared" si="31"/>
        <v>1000</v>
      </c>
      <c r="AR56" s="95">
        <f t="shared" si="49"/>
        <v>428</v>
      </c>
      <c r="AS56" s="94">
        <f t="shared" si="55"/>
        <v>0.42799999999999999</v>
      </c>
      <c r="AT56" s="94">
        <f t="shared" si="18"/>
        <v>0.2545142394179104</v>
      </c>
    </row>
    <row r="57" spans="6:46" x14ac:dyDescent="0.25">
      <c r="F57">
        <f t="shared" si="34"/>
        <v>68000</v>
      </c>
      <c r="G57">
        <f t="shared" si="50"/>
        <v>-750</v>
      </c>
      <c r="H57">
        <f t="shared" si="51"/>
        <v>67250</v>
      </c>
      <c r="I57" s="32">
        <f t="shared" si="20"/>
        <v>67250</v>
      </c>
      <c r="J57" s="10">
        <f t="shared" si="0"/>
        <v>0</v>
      </c>
      <c r="K57" s="10">
        <f t="shared" si="1"/>
        <v>0</v>
      </c>
      <c r="L57" s="32">
        <f t="shared" si="21"/>
        <v>67250</v>
      </c>
      <c r="M57" s="9">
        <f t="shared" si="2"/>
        <v>0</v>
      </c>
      <c r="N57" s="9">
        <f t="shared" si="3"/>
        <v>0</v>
      </c>
      <c r="O57" s="10">
        <f t="shared" si="52"/>
        <v>0</v>
      </c>
      <c r="P57" s="13"/>
      <c r="R57" s="31">
        <f t="shared" si="23"/>
        <v>67250</v>
      </c>
      <c r="S57" s="8">
        <f t="shared" si="44"/>
        <v>52100</v>
      </c>
      <c r="T57" s="9">
        <f t="shared" si="45"/>
        <v>-11053.55</v>
      </c>
      <c r="U57" s="9">
        <f t="shared" si="46"/>
        <v>-5681.25</v>
      </c>
      <c r="V57" s="10">
        <f t="shared" si="53"/>
        <v>-16734.8</v>
      </c>
      <c r="W57" s="10">
        <f t="shared" si="47"/>
        <v>-3564.25</v>
      </c>
      <c r="X57" s="87">
        <f t="shared" si="7"/>
        <v>0</v>
      </c>
      <c r="Y57" s="87">
        <f t="shared" si="8"/>
        <v>0</v>
      </c>
      <c r="Z57" s="10">
        <f t="shared" si="9"/>
        <v>-103.65398999999999</v>
      </c>
      <c r="AA57" s="125">
        <f t="shared" si="10"/>
        <v>-36.750050999999999</v>
      </c>
      <c r="AB57" s="10">
        <f t="shared" si="11"/>
        <v>-36.750050999999999</v>
      </c>
      <c r="AC57" s="87">
        <f t="shared" si="12"/>
        <v>0</v>
      </c>
      <c r="AD57" s="22">
        <f t="shared" si="26"/>
        <v>-20439.454040999997</v>
      </c>
      <c r="AE57" s="9">
        <f t="shared" si="13"/>
        <v>-3430</v>
      </c>
      <c r="AF57" s="9">
        <f t="shared" si="27"/>
        <v>311</v>
      </c>
      <c r="AG57" s="9">
        <f t="shared" si="14"/>
        <v>0</v>
      </c>
      <c r="AH57" s="10">
        <f t="shared" si="54"/>
        <v>-3119</v>
      </c>
      <c r="AI57" s="10">
        <f t="shared" si="15"/>
        <v>-160</v>
      </c>
      <c r="AJ57" s="22">
        <f t="shared" si="48"/>
        <v>-17480.454040999997</v>
      </c>
      <c r="AN57" s="92">
        <f t="shared" si="17"/>
        <v>68000</v>
      </c>
      <c r="AO57" s="92" t="str">
        <f t="shared" si="29"/>
        <v>68K</v>
      </c>
      <c r="AP57" s="92">
        <f t="shared" si="30"/>
        <v>17480.454040999997</v>
      </c>
      <c r="AQ57" s="93">
        <f t="shared" si="31"/>
        <v>1000</v>
      </c>
      <c r="AR57" s="95">
        <f t="shared" si="49"/>
        <v>428</v>
      </c>
      <c r="AS57" s="94">
        <f t="shared" si="55"/>
        <v>0.42799999999999999</v>
      </c>
      <c r="AT57" s="94">
        <f t="shared" si="18"/>
        <v>0.25706550060294114</v>
      </c>
    </row>
    <row r="58" spans="6:46" x14ac:dyDescent="0.25">
      <c r="F58">
        <f t="shared" si="34"/>
        <v>69000</v>
      </c>
      <c r="G58">
        <f t="shared" si="50"/>
        <v>-750</v>
      </c>
      <c r="H58">
        <f t="shared" si="51"/>
        <v>68250</v>
      </c>
      <c r="I58" s="32">
        <f t="shared" si="20"/>
        <v>68250</v>
      </c>
      <c r="J58" s="10">
        <f t="shared" si="0"/>
        <v>0</v>
      </c>
      <c r="K58" s="10">
        <f t="shared" si="1"/>
        <v>0</v>
      </c>
      <c r="L58" s="32">
        <f t="shared" si="21"/>
        <v>68250</v>
      </c>
      <c r="M58" s="9">
        <f t="shared" si="2"/>
        <v>0</v>
      </c>
      <c r="N58" s="9">
        <f t="shared" si="3"/>
        <v>0</v>
      </c>
      <c r="O58" s="10">
        <f t="shared" si="52"/>
        <v>0</v>
      </c>
      <c r="P58" s="13"/>
      <c r="R58" s="31">
        <f t="shared" si="23"/>
        <v>68250</v>
      </c>
      <c r="S58" s="8">
        <f t="shared" si="44"/>
        <v>52100</v>
      </c>
      <c r="T58" s="9">
        <f t="shared" si="45"/>
        <v>-11053.55</v>
      </c>
      <c r="U58" s="9">
        <f t="shared" si="46"/>
        <v>-6056.25</v>
      </c>
      <c r="V58" s="10">
        <f t="shared" si="53"/>
        <v>-17109.8</v>
      </c>
      <c r="W58" s="10">
        <f t="shared" si="47"/>
        <v>-3617.25</v>
      </c>
      <c r="X58" s="87">
        <f t="shared" si="7"/>
        <v>0</v>
      </c>
      <c r="Y58" s="87">
        <f t="shared" si="8"/>
        <v>0</v>
      </c>
      <c r="Z58" s="10">
        <f t="shared" si="9"/>
        <v>-103.65398999999999</v>
      </c>
      <c r="AA58" s="125">
        <f t="shared" si="10"/>
        <v>-36.750050999999999</v>
      </c>
      <c r="AB58" s="10">
        <f t="shared" si="11"/>
        <v>-36.750050999999999</v>
      </c>
      <c r="AC58" s="87">
        <f t="shared" si="12"/>
        <v>0</v>
      </c>
      <c r="AD58" s="22">
        <f t="shared" si="26"/>
        <v>-20867.454040999997</v>
      </c>
      <c r="AE58" s="9">
        <f t="shared" si="13"/>
        <v>-3430</v>
      </c>
      <c r="AF58" s="9">
        <f t="shared" si="27"/>
        <v>311</v>
      </c>
      <c r="AG58" s="9">
        <f t="shared" si="14"/>
        <v>0</v>
      </c>
      <c r="AH58" s="10">
        <f t="shared" si="54"/>
        <v>-3119</v>
      </c>
      <c r="AI58" s="10">
        <f t="shared" si="15"/>
        <v>-160</v>
      </c>
      <c r="AJ58" s="22">
        <f t="shared" si="48"/>
        <v>-17908.454040999997</v>
      </c>
      <c r="AN58" s="92">
        <f t="shared" si="17"/>
        <v>69000</v>
      </c>
      <c r="AO58" s="92" t="str">
        <f t="shared" si="29"/>
        <v>69K</v>
      </c>
      <c r="AP58" s="92">
        <f t="shared" si="30"/>
        <v>17908.454040999997</v>
      </c>
      <c r="AQ58" s="93">
        <f t="shared" si="31"/>
        <v>1000</v>
      </c>
      <c r="AR58" s="95">
        <f t="shared" si="49"/>
        <v>428</v>
      </c>
      <c r="AS58" s="94">
        <f t="shared" si="55"/>
        <v>0.42799999999999999</v>
      </c>
      <c r="AT58" s="94">
        <f t="shared" si="18"/>
        <v>0.25954281218840575</v>
      </c>
    </row>
    <row r="59" spans="6:46" x14ac:dyDescent="0.25">
      <c r="F59">
        <f t="shared" si="34"/>
        <v>70000</v>
      </c>
      <c r="G59">
        <f t="shared" si="50"/>
        <v>-750</v>
      </c>
      <c r="H59">
        <f t="shared" si="51"/>
        <v>69250</v>
      </c>
      <c r="I59" s="32">
        <f t="shared" si="20"/>
        <v>69250</v>
      </c>
      <c r="J59" s="10">
        <f t="shared" si="0"/>
        <v>0</v>
      </c>
      <c r="K59" s="10">
        <f t="shared" si="1"/>
        <v>0</v>
      </c>
      <c r="L59" s="32">
        <f t="shared" si="21"/>
        <v>69250</v>
      </c>
      <c r="M59" s="9">
        <f t="shared" si="2"/>
        <v>0</v>
      </c>
      <c r="N59" s="9">
        <f t="shared" si="3"/>
        <v>0</v>
      </c>
      <c r="O59" s="10">
        <f t="shared" si="52"/>
        <v>0</v>
      </c>
      <c r="P59" s="13"/>
      <c r="Q59" s="9"/>
      <c r="R59" s="31">
        <f t="shared" si="23"/>
        <v>69250</v>
      </c>
      <c r="S59" s="8">
        <f t="shared" si="44"/>
        <v>52100</v>
      </c>
      <c r="T59" s="9">
        <f t="shared" si="45"/>
        <v>-11053.55</v>
      </c>
      <c r="U59" s="9">
        <f t="shared" si="46"/>
        <v>-6431.25</v>
      </c>
      <c r="V59" s="10">
        <f t="shared" si="53"/>
        <v>-17484.8</v>
      </c>
      <c r="W59" s="10">
        <f t="shared" si="47"/>
        <v>-3670.25</v>
      </c>
      <c r="X59" s="87">
        <f t="shared" si="7"/>
        <v>0</v>
      </c>
      <c r="Y59" s="87">
        <f t="shared" si="8"/>
        <v>0</v>
      </c>
      <c r="Z59" s="10">
        <f t="shared" si="9"/>
        <v>-103.65398999999999</v>
      </c>
      <c r="AA59" s="125">
        <f t="shared" si="10"/>
        <v>-36.750050999999999</v>
      </c>
      <c r="AB59" s="10">
        <f t="shared" si="11"/>
        <v>-36.750050999999999</v>
      </c>
      <c r="AC59" s="87">
        <f t="shared" si="12"/>
        <v>0</v>
      </c>
      <c r="AD59" s="22">
        <f t="shared" si="26"/>
        <v>-21295.454040999997</v>
      </c>
      <c r="AE59" s="9">
        <f t="shared" si="13"/>
        <v>-3430</v>
      </c>
      <c r="AF59" s="9">
        <f t="shared" si="27"/>
        <v>311</v>
      </c>
      <c r="AG59" s="9">
        <f t="shared" si="14"/>
        <v>0</v>
      </c>
      <c r="AH59" s="10">
        <f t="shared" si="54"/>
        <v>-3119</v>
      </c>
      <c r="AI59" s="10">
        <f t="shared" si="15"/>
        <v>-160</v>
      </c>
      <c r="AJ59" s="22">
        <f t="shared" si="48"/>
        <v>-18336.454040999997</v>
      </c>
      <c r="AL59" s="9"/>
      <c r="AM59" s="9"/>
      <c r="AN59" s="92">
        <f t="shared" si="17"/>
        <v>70000</v>
      </c>
      <c r="AO59" s="92" t="str">
        <f t="shared" si="29"/>
        <v>70K</v>
      </c>
      <c r="AP59" s="92">
        <f t="shared" si="30"/>
        <v>18336.454040999997</v>
      </c>
      <c r="AQ59" s="93">
        <f t="shared" si="31"/>
        <v>1000</v>
      </c>
      <c r="AR59" s="95">
        <f t="shared" si="49"/>
        <v>428</v>
      </c>
      <c r="AS59" s="94">
        <f t="shared" si="55"/>
        <v>0.42799999999999999</v>
      </c>
      <c r="AT59" s="94">
        <f t="shared" si="18"/>
        <v>0.26194934344285709</v>
      </c>
    </row>
    <row r="60" spans="6:46" x14ac:dyDescent="0.25">
      <c r="F60">
        <f t="shared" si="34"/>
        <v>71000</v>
      </c>
      <c r="G60">
        <f t="shared" si="50"/>
        <v>-750</v>
      </c>
      <c r="H60">
        <f t="shared" si="51"/>
        <v>70250</v>
      </c>
      <c r="I60" s="32">
        <f t="shared" si="20"/>
        <v>70250</v>
      </c>
      <c r="J60" s="10">
        <f t="shared" si="0"/>
        <v>0</v>
      </c>
      <c r="K60" s="10">
        <f t="shared" si="1"/>
        <v>0</v>
      </c>
      <c r="L60" s="32">
        <f t="shared" si="21"/>
        <v>70250</v>
      </c>
      <c r="M60" s="9">
        <f t="shared" si="2"/>
        <v>0</v>
      </c>
      <c r="N60" s="9">
        <f t="shared" si="3"/>
        <v>0</v>
      </c>
      <c r="O60" s="10">
        <f t="shared" si="52"/>
        <v>0</v>
      </c>
      <c r="P60" s="13"/>
      <c r="R60" s="31">
        <f t="shared" si="23"/>
        <v>70250</v>
      </c>
      <c r="S60" s="8">
        <f t="shared" si="44"/>
        <v>52100</v>
      </c>
      <c r="T60" s="9">
        <f t="shared" si="45"/>
        <v>-11053.55</v>
      </c>
      <c r="U60" s="9">
        <f t="shared" si="46"/>
        <v>-6806.25</v>
      </c>
      <c r="V60" s="10">
        <f t="shared" si="53"/>
        <v>-17859.8</v>
      </c>
      <c r="W60" s="10">
        <f t="shared" si="47"/>
        <v>-3723.25</v>
      </c>
      <c r="X60" s="87">
        <f t="shared" si="7"/>
        <v>0</v>
      </c>
      <c r="Y60" s="87">
        <f t="shared" si="8"/>
        <v>0</v>
      </c>
      <c r="Z60" s="10">
        <f t="shared" si="9"/>
        <v>-103.65398999999999</v>
      </c>
      <c r="AA60" s="125">
        <f t="shared" si="10"/>
        <v>-36.750050999999999</v>
      </c>
      <c r="AB60" s="10">
        <f t="shared" si="11"/>
        <v>-36.750050999999999</v>
      </c>
      <c r="AC60" s="87">
        <f t="shared" si="12"/>
        <v>0</v>
      </c>
      <c r="AD60" s="22">
        <f t="shared" si="26"/>
        <v>-21723.454040999997</v>
      </c>
      <c r="AE60" s="9">
        <f t="shared" si="13"/>
        <v>-3430</v>
      </c>
      <c r="AF60" s="9">
        <f t="shared" si="27"/>
        <v>311</v>
      </c>
      <c r="AG60" s="9">
        <f t="shared" si="14"/>
        <v>0</v>
      </c>
      <c r="AH60" s="10">
        <f t="shared" si="54"/>
        <v>-3119</v>
      </c>
      <c r="AI60" s="10">
        <f t="shared" si="15"/>
        <v>-160</v>
      </c>
      <c r="AJ60" s="22">
        <f t="shared" si="48"/>
        <v>-18764.454040999997</v>
      </c>
      <c r="AN60" s="92">
        <f t="shared" si="17"/>
        <v>71000</v>
      </c>
      <c r="AO60" s="92" t="str">
        <f t="shared" si="29"/>
        <v>71K</v>
      </c>
      <c r="AP60" s="92">
        <f t="shared" si="30"/>
        <v>18764.454040999997</v>
      </c>
      <c r="AQ60" s="93">
        <f t="shared" si="31"/>
        <v>1000</v>
      </c>
      <c r="AR60" s="95">
        <f t="shared" si="49"/>
        <v>428</v>
      </c>
      <c r="AS60" s="94">
        <f t="shared" si="55"/>
        <v>0.42799999999999999</v>
      </c>
      <c r="AT60" s="94">
        <f t="shared" si="18"/>
        <v>0.26428808508450702</v>
      </c>
    </row>
    <row r="61" spans="6:46" x14ac:dyDescent="0.25">
      <c r="F61">
        <f t="shared" si="34"/>
        <v>72000</v>
      </c>
      <c r="G61">
        <f t="shared" si="50"/>
        <v>-750</v>
      </c>
      <c r="H61">
        <f t="shared" si="51"/>
        <v>71250</v>
      </c>
      <c r="I61" s="32">
        <f t="shared" si="20"/>
        <v>71250</v>
      </c>
      <c r="J61" s="10">
        <f t="shared" si="0"/>
        <v>0</v>
      </c>
      <c r="K61" s="10">
        <f t="shared" si="1"/>
        <v>0</v>
      </c>
      <c r="L61" s="32">
        <f t="shared" si="21"/>
        <v>71250</v>
      </c>
      <c r="M61" s="9">
        <f t="shared" si="2"/>
        <v>0</v>
      </c>
      <c r="N61" s="9">
        <f t="shared" si="3"/>
        <v>0</v>
      </c>
      <c r="O61" s="10">
        <f t="shared" si="52"/>
        <v>0</v>
      </c>
      <c r="P61" s="13"/>
      <c r="R61" s="31">
        <f t="shared" si="23"/>
        <v>71250</v>
      </c>
      <c r="S61" s="8">
        <f t="shared" si="44"/>
        <v>52100</v>
      </c>
      <c r="T61" s="9">
        <f t="shared" si="45"/>
        <v>-11053.55</v>
      </c>
      <c r="U61" s="9">
        <f t="shared" si="46"/>
        <v>-7181.25</v>
      </c>
      <c r="V61" s="10">
        <f t="shared" si="53"/>
        <v>-18234.8</v>
      </c>
      <c r="W61" s="10">
        <f t="shared" si="47"/>
        <v>-3776.25</v>
      </c>
      <c r="X61" s="87">
        <f t="shared" si="7"/>
        <v>0</v>
      </c>
      <c r="Y61" s="87">
        <f t="shared" si="8"/>
        <v>0</v>
      </c>
      <c r="Z61" s="10">
        <f t="shared" si="9"/>
        <v>-103.65398999999999</v>
      </c>
      <c r="AA61" s="125">
        <f t="shared" si="10"/>
        <v>-36.750050999999999</v>
      </c>
      <c r="AB61" s="10">
        <f t="shared" si="11"/>
        <v>-36.750050999999999</v>
      </c>
      <c r="AC61" s="87">
        <f t="shared" si="12"/>
        <v>0</v>
      </c>
      <c r="AD61" s="22">
        <f t="shared" si="26"/>
        <v>-22151.454040999997</v>
      </c>
      <c r="AE61" s="9">
        <f t="shared" si="13"/>
        <v>-3430</v>
      </c>
      <c r="AF61" s="9">
        <f t="shared" si="27"/>
        <v>311</v>
      </c>
      <c r="AG61" s="9">
        <f t="shared" si="14"/>
        <v>0</v>
      </c>
      <c r="AH61" s="10">
        <f t="shared" si="54"/>
        <v>-3119</v>
      </c>
      <c r="AI61" s="10">
        <f t="shared" si="15"/>
        <v>-160</v>
      </c>
      <c r="AJ61" s="22">
        <f t="shared" si="48"/>
        <v>-19192.454040999997</v>
      </c>
      <c r="AN61" s="92">
        <f t="shared" si="17"/>
        <v>72000</v>
      </c>
      <c r="AO61" s="92" t="str">
        <f t="shared" si="29"/>
        <v>72K</v>
      </c>
      <c r="AP61" s="92">
        <f t="shared" si="30"/>
        <v>19192.454040999997</v>
      </c>
      <c r="AQ61" s="93">
        <f t="shared" si="31"/>
        <v>1000</v>
      </c>
      <c r="AR61" s="95">
        <f t="shared" si="49"/>
        <v>428</v>
      </c>
      <c r="AS61" s="94">
        <f t="shared" si="55"/>
        <v>0.42799999999999999</v>
      </c>
      <c r="AT61" s="94">
        <f t="shared" si="18"/>
        <v>0.26656186168055551</v>
      </c>
    </row>
    <row r="62" spans="6:46" x14ac:dyDescent="0.25">
      <c r="F62">
        <f t="shared" si="34"/>
        <v>73000</v>
      </c>
      <c r="G62">
        <f t="shared" si="50"/>
        <v>-750</v>
      </c>
      <c r="H62">
        <f t="shared" si="51"/>
        <v>72250</v>
      </c>
      <c r="I62" s="32">
        <f t="shared" si="20"/>
        <v>72250</v>
      </c>
      <c r="J62" s="10">
        <f t="shared" si="0"/>
        <v>0</v>
      </c>
      <c r="K62" s="10">
        <f t="shared" si="1"/>
        <v>0</v>
      </c>
      <c r="L62" s="32">
        <f t="shared" si="21"/>
        <v>72250</v>
      </c>
      <c r="M62" s="9">
        <f t="shared" si="2"/>
        <v>0</v>
      </c>
      <c r="N62" s="9">
        <f t="shared" si="3"/>
        <v>0</v>
      </c>
      <c r="O62" s="10">
        <f t="shared" si="52"/>
        <v>0</v>
      </c>
      <c r="P62" s="13"/>
      <c r="R62" s="31">
        <f t="shared" si="23"/>
        <v>72250</v>
      </c>
      <c r="S62" s="8">
        <f t="shared" si="44"/>
        <v>52100</v>
      </c>
      <c r="T62" s="9">
        <f t="shared" si="45"/>
        <v>-11053.55</v>
      </c>
      <c r="U62" s="9">
        <f t="shared" si="46"/>
        <v>-7556.25</v>
      </c>
      <c r="V62" s="10">
        <f t="shared" si="53"/>
        <v>-18609.8</v>
      </c>
      <c r="W62" s="10">
        <f t="shared" si="47"/>
        <v>-3829.25</v>
      </c>
      <c r="X62" s="87">
        <f t="shared" si="7"/>
        <v>0</v>
      </c>
      <c r="Y62" s="87">
        <f t="shared" si="8"/>
        <v>0</v>
      </c>
      <c r="Z62" s="10">
        <f t="shared" si="9"/>
        <v>-103.65398999999999</v>
      </c>
      <c r="AA62" s="125">
        <f t="shared" si="10"/>
        <v>-36.750050999999999</v>
      </c>
      <c r="AB62" s="10">
        <f t="shared" si="11"/>
        <v>-36.750050999999999</v>
      </c>
      <c r="AC62" s="87">
        <f t="shared" si="12"/>
        <v>0</v>
      </c>
      <c r="AD62" s="22">
        <f t="shared" si="26"/>
        <v>-22579.454040999997</v>
      </c>
      <c r="AE62" s="9">
        <f t="shared" si="13"/>
        <v>-3430</v>
      </c>
      <c r="AF62" s="9">
        <f t="shared" si="27"/>
        <v>311</v>
      </c>
      <c r="AG62" s="9">
        <f t="shared" si="14"/>
        <v>0</v>
      </c>
      <c r="AH62" s="10">
        <f t="shared" si="54"/>
        <v>-3119</v>
      </c>
      <c r="AI62" s="10">
        <f t="shared" si="15"/>
        <v>-160</v>
      </c>
      <c r="AJ62" s="22">
        <f t="shared" si="48"/>
        <v>-19620.454040999997</v>
      </c>
      <c r="AN62" s="92">
        <f t="shared" si="17"/>
        <v>73000</v>
      </c>
      <c r="AO62" s="92" t="str">
        <f t="shared" si="29"/>
        <v>73K</v>
      </c>
      <c r="AP62" s="92">
        <f t="shared" si="30"/>
        <v>19620.454040999997</v>
      </c>
      <c r="AQ62" s="93">
        <f t="shared" si="31"/>
        <v>1000</v>
      </c>
      <c r="AR62" s="95">
        <f t="shared" si="49"/>
        <v>428</v>
      </c>
      <c r="AS62" s="94">
        <f t="shared" si="55"/>
        <v>0.42799999999999999</v>
      </c>
      <c r="AT62" s="94">
        <f t="shared" si="18"/>
        <v>0.26877334302739725</v>
      </c>
    </row>
    <row r="63" spans="6:46" x14ac:dyDescent="0.25">
      <c r="F63">
        <f t="shared" si="34"/>
        <v>74000</v>
      </c>
      <c r="G63">
        <f t="shared" si="50"/>
        <v>-750</v>
      </c>
      <c r="H63">
        <f t="shared" si="51"/>
        <v>73250</v>
      </c>
      <c r="I63" s="32">
        <f t="shared" si="20"/>
        <v>73250</v>
      </c>
      <c r="J63" s="10">
        <f t="shared" si="0"/>
        <v>0</v>
      </c>
      <c r="K63" s="10">
        <f t="shared" si="1"/>
        <v>0</v>
      </c>
      <c r="L63" s="32">
        <f t="shared" si="21"/>
        <v>73250</v>
      </c>
      <c r="M63" s="9">
        <f t="shared" si="2"/>
        <v>0</v>
      </c>
      <c r="N63" s="9">
        <f t="shared" si="3"/>
        <v>0</v>
      </c>
      <c r="O63" s="10">
        <f t="shared" si="52"/>
        <v>0</v>
      </c>
      <c r="P63" s="13"/>
      <c r="R63" s="31">
        <f t="shared" si="23"/>
        <v>73250</v>
      </c>
      <c r="S63" s="8">
        <f t="shared" si="44"/>
        <v>52100</v>
      </c>
      <c r="T63" s="9">
        <f t="shared" si="45"/>
        <v>-11053.55</v>
      </c>
      <c r="U63" s="9">
        <f t="shared" si="46"/>
        <v>-7931.25</v>
      </c>
      <c r="V63" s="10">
        <f t="shared" si="53"/>
        <v>-18984.8</v>
      </c>
      <c r="W63" s="10">
        <f t="shared" si="47"/>
        <v>-3882.25</v>
      </c>
      <c r="X63" s="87">
        <f t="shared" si="7"/>
        <v>0</v>
      </c>
      <c r="Y63" s="87">
        <f t="shared" si="8"/>
        <v>0</v>
      </c>
      <c r="Z63" s="10">
        <f t="shared" si="9"/>
        <v>-103.65398999999999</v>
      </c>
      <c r="AA63" s="125">
        <f t="shared" si="10"/>
        <v>-36.750050999999999</v>
      </c>
      <c r="AB63" s="10">
        <f t="shared" si="11"/>
        <v>-36.750050999999999</v>
      </c>
      <c r="AC63" s="87">
        <f t="shared" si="12"/>
        <v>0</v>
      </c>
      <c r="AD63" s="22">
        <f t="shared" si="26"/>
        <v>-23007.454040999997</v>
      </c>
      <c r="AE63" s="9">
        <f t="shared" si="13"/>
        <v>-3430</v>
      </c>
      <c r="AF63" s="9">
        <f t="shared" si="27"/>
        <v>311</v>
      </c>
      <c r="AG63" s="9">
        <f t="shared" si="14"/>
        <v>0</v>
      </c>
      <c r="AH63" s="10">
        <f t="shared" si="54"/>
        <v>-3119</v>
      </c>
      <c r="AI63" s="10">
        <f t="shared" si="15"/>
        <v>-160</v>
      </c>
      <c r="AJ63" s="22">
        <f t="shared" si="48"/>
        <v>-20048.454040999997</v>
      </c>
      <c r="AN63" s="92">
        <f t="shared" si="17"/>
        <v>74000</v>
      </c>
      <c r="AO63" s="92" t="str">
        <f t="shared" si="29"/>
        <v>74K</v>
      </c>
      <c r="AP63" s="92">
        <f t="shared" si="30"/>
        <v>20048.454040999997</v>
      </c>
      <c r="AQ63" s="93">
        <f t="shared" si="31"/>
        <v>1000</v>
      </c>
      <c r="AR63" s="95">
        <f t="shared" si="49"/>
        <v>428</v>
      </c>
      <c r="AS63" s="94">
        <f t="shared" si="55"/>
        <v>0.42799999999999999</v>
      </c>
      <c r="AT63" s="94">
        <f t="shared" si="18"/>
        <v>0.27092505460810806</v>
      </c>
    </row>
    <row r="64" spans="6:46" x14ac:dyDescent="0.25">
      <c r="F64">
        <f t="shared" si="34"/>
        <v>75000</v>
      </c>
      <c r="G64">
        <f t="shared" si="50"/>
        <v>-750</v>
      </c>
      <c r="H64">
        <f t="shared" si="51"/>
        <v>74250</v>
      </c>
      <c r="I64" s="32">
        <f t="shared" si="20"/>
        <v>74250</v>
      </c>
      <c r="J64" s="10">
        <f t="shared" si="0"/>
        <v>0</v>
      </c>
      <c r="K64" s="10">
        <f t="shared" si="1"/>
        <v>0</v>
      </c>
      <c r="L64" s="32">
        <f t="shared" si="21"/>
        <v>74250</v>
      </c>
      <c r="M64" s="9">
        <f t="shared" si="2"/>
        <v>0</v>
      </c>
      <c r="N64" s="9">
        <f t="shared" si="3"/>
        <v>0</v>
      </c>
      <c r="O64" s="10">
        <f t="shared" si="52"/>
        <v>0</v>
      </c>
      <c r="P64" s="13"/>
      <c r="R64" s="31">
        <f t="shared" si="23"/>
        <v>74250</v>
      </c>
      <c r="S64" s="8">
        <f t="shared" si="44"/>
        <v>52100</v>
      </c>
      <c r="T64" s="9">
        <f t="shared" si="45"/>
        <v>-11053.55</v>
      </c>
      <c r="U64" s="9">
        <f t="shared" si="46"/>
        <v>-8306.25</v>
      </c>
      <c r="V64" s="10">
        <f t="shared" si="53"/>
        <v>-19359.8</v>
      </c>
      <c r="W64" s="10">
        <f t="shared" si="47"/>
        <v>-3935.25</v>
      </c>
      <c r="X64" s="87">
        <f t="shared" si="7"/>
        <v>0</v>
      </c>
      <c r="Y64" s="87">
        <f t="shared" si="8"/>
        <v>0</v>
      </c>
      <c r="Z64" s="10">
        <f t="shared" si="9"/>
        <v>-103.65398999999999</v>
      </c>
      <c r="AA64" s="125">
        <f t="shared" si="10"/>
        <v>-36.750050999999999</v>
      </c>
      <c r="AB64" s="10">
        <f t="shared" si="11"/>
        <v>-36.750050999999999</v>
      </c>
      <c r="AC64" s="87">
        <f t="shared" si="12"/>
        <v>0</v>
      </c>
      <c r="AD64" s="22">
        <f t="shared" si="26"/>
        <v>-23435.454040999997</v>
      </c>
      <c r="AE64" s="9">
        <f t="shared" si="13"/>
        <v>-3430</v>
      </c>
      <c r="AF64" s="9">
        <f t="shared" si="27"/>
        <v>311</v>
      </c>
      <c r="AG64" s="9">
        <f t="shared" si="14"/>
        <v>0</v>
      </c>
      <c r="AH64" s="10">
        <f t="shared" si="54"/>
        <v>-3119</v>
      </c>
      <c r="AI64" s="10">
        <f t="shared" si="15"/>
        <v>-160</v>
      </c>
      <c r="AJ64" s="22">
        <f t="shared" si="48"/>
        <v>-20476.454040999997</v>
      </c>
      <c r="AN64" s="92">
        <f t="shared" si="17"/>
        <v>75000</v>
      </c>
      <c r="AO64" s="92" t="str">
        <f t="shared" si="29"/>
        <v>75K</v>
      </c>
      <c r="AP64" s="92">
        <f t="shared" si="30"/>
        <v>20476.454040999997</v>
      </c>
      <c r="AQ64" s="93">
        <f t="shared" si="31"/>
        <v>1000</v>
      </c>
      <c r="AR64" s="95">
        <f t="shared" si="49"/>
        <v>428</v>
      </c>
      <c r="AS64" s="94">
        <f t="shared" si="55"/>
        <v>0.42799999999999999</v>
      </c>
      <c r="AT64" s="94">
        <f t="shared" si="18"/>
        <v>0.2730193872133333</v>
      </c>
    </row>
    <row r="65" spans="6:46" x14ac:dyDescent="0.25">
      <c r="F65">
        <f t="shared" si="34"/>
        <v>76000</v>
      </c>
      <c r="G65">
        <f t="shared" si="50"/>
        <v>-750</v>
      </c>
      <c r="H65">
        <f t="shared" si="51"/>
        <v>75250</v>
      </c>
      <c r="I65" s="32">
        <f t="shared" si="20"/>
        <v>75250</v>
      </c>
      <c r="J65" s="10">
        <f t="shared" si="0"/>
        <v>0</v>
      </c>
      <c r="K65" s="10">
        <f t="shared" si="1"/>
        <v>0</v>
      </c>
      <c r="L65" s="32">
        <f t="shared" si="21"/>
        <v>75250</v>
      </c>
      <c r="M65" s="9">
        <f t="shared" si="2"/>
        <v>0</v>
      </c>
      <c r="N65" s="9">
        <f t="shared" si="3"/>
        <v>0</v>
      </c>
      <c r="O65" s="10">
        <f t="shared" si="52"/>
        <v>0</v>
      </c>
      <c r="P65" s="13"/>
      <c r="R65" s="31">
        <f t="shared" si="23"/>
        <v>75250</v>
      </c>
      <c r="S65" s="8">
        <f t="shared" si="44"/>
        <v>52100</v>
      </c>
      <c r="T65" s="9">
        <f t="shared" si="45"/>
        <v>-11053.55</v>
      </c>
      <c r="U65" s="9">
        <f t="shared" si="46"/>
        <v>-8681.25</v>
      </c>
      <c r="V65" s="10">
        <f t="shared" si="53"/>
        <v>-19734.8</v>
      </c>
      <c r="W65" s="10">
        <f t="shared" si="47"/>
        <v>-3988.25</v>
      </c>
      <c r="X65" s="87">
        <f t="shared" si="7"/>
        <v>0</v>
      </c>
      <c r="Y65" s="87">
        <f t="shared" si="8"/>
        <v>0</v>
      </c>
      <c r="Z65" s="10">
        <f t="shared" si="9"/>
        <v>-103.65398999999999</v>
      </c>
      <c r="AA65" s="125">
        <f t="shared" si="10"/>
        <v>-36.750050999999999</v>
      </c>
      <c r="AB65" s="10">
        <f t="shared" si="11"/>
        <v>-36.750050999999999</v>
      </c>
      <c r="AC65" s="87">
        <f t="shared" si="12"/>
        <v>0</v>
      </c>
      <c r="AD65" s="22">
        <f t="shared" si="26"/>
        <v>-23863.454040999997</v>
      </c>
      <c r="AE65" s="9">
        <f t="shared" si="13"/>
        <v>-3430</v>
      </c>
      <c r="AF65" s="9">
        <f t="shared" si="27"/>
        <v>311</v>
      </c>
      <c r="AG65" s="9">
        <f t="shared" si="14"/>
        <v>0</v>
      </c>
      <c r="AH65" s="10">
        <f t="shared" si="54"/>
        <v>-3119</v>
      </c>
      <c r="AI65" s="10">
        <f t="shared" si="15"/>
        <v>-160</v>
      </c>
      <c r="AJ65" s="22">
        <f t="shared" si="48"/>
        <v>-20904.454040999997</v>
      </c>
      <c r="AN65" s="92">
        <f t="shared" si="17"/>
        <v>76000</v>
      </c>
      <c r="AO65" s="92" t="str">
        <f t="shared" si="29"/>
        <v>76K</v>
      </c>
      <c r="AP65" s="92">
        <f t="shared" si="30"/>
        <v>20904.454040999997</v>
      </c>
      <c r="AQ65" s="93">
        <f t="shared" si="31"/>
        <v>1000</v>
      </c>
      <c r="AR65" s="95">
        <f t="shared" si="49"/>
        <v>428</v>
      </c>
      <c r="AS65" s="94">
        <f t="shared" si="55"/>
        <v>0.42799999999999999</v>
      </c>
      <c r="AT65" s="94">
        <f t="shared" si="18"/>
        <v>0.27505860580263153</v>
      </c>
    </row>
    <row r="66" spans="6:46" x14ac:dyDescent="0.25">
      <c r="F66">
        <f t="shared" si="34"/>
        <v>77000</v>
      </c>
      <c r="G66">
        <f t="shared" si="50"/>
        <v>-750</v>
      </c>
      <c r="H66">
        <f t="shared" si="51"/>
        <v>76250</v>
      </c>
      <c r="I66" s="32">
        <f t="shared" si="20"/>
        <v>76250</v>
      </c>
      <c r="J66" s="10">
        <f t="shared" si="0"/>
        <v>0</v>
      </c>
      <c r="K66" s="10">
        <f t="shared" si="1"/>
        <v>0</v>
      </c>
      <c r="L66" s="32">
        <f t="shared" si="21"/>
        <v>76250</v>
      </c>
      <c r="M66" s="9">
        <f t="shared" si="2"/>
        <v>0</v>
      </c>
      <c r="N66" s="9">
        <f t="shared" si="3"/>
        <v>0</v>
      </c>
      <c r="O66" s="10">
        <f t="shared" si="52"/>
        <v>0</v>
      </c>
      <c r="P66" s="13"/>
      <c r="R66" s="31">
        <f t="shared" si="23"/>
        <v>76250</v>
      </c>
      <c r="S66" s="8">
        <f t="shared" si="44"/>
        <v>52100</v>
      </c>
      <c r="T66" s="9">
        <f t="shared" si="45"/>
        <v>-11053.55</v>
      </c>
      <c r="U66" s="9">
        <f t="shared" si="46"/>
        <v>-9056.25</v>
      </c>
      <c r="V66" s="10">
        <f t="shared" si="53"/>
        <v>-20109.8</v>
      </c>
      <c r="W66" s="10">
        <f t="shared" si="47"/>
        <v>-4041.25</v>
      </c>
      <c r="X66" s="87">
        <f t="shared" si="7"/>
        <v>0</v>
      </c>
      <c r="Y66" s="87">
        <f t="shared" si="8"/>
        <v>0</v>
      </c>
      <c r="Z66" s="10">
        <f t="shared" si="9"/>
        <v>-103.65398999999999</v>
      </c>
      <c r="AA66" s="125">
        <f t="shared" si="10"/>
        <v>-36.750050999999999</v>
      </c>
      <c r="AB66" s="10">
        <f t="shared" si="11"/>
        <v>-36.750050999999999</v>
      </c>
      <c r="AC66" s="87">
        <f t="shared" si="12"/>
        <v>0</v>
      </c>
      <c r="AD66" s="22">
        <f t="shared" si="26"/>
        <v>-24291.454040999997</v>
      </c>
      <c r="AE66" s="9">
        <f t="shared" si="13"/>
        <v>-3430</v>
      </c>
      <c r="AF66" s="9">
        <f t="shared" si="27"/>
        <v>311</v>
      </c>
      <c r="AG66" s="9">
        <f t="shared" si="14"/>
        <v>0</v>
      </c>
      <c r="AH66" s="10">
        <f t="shared" si="54"/>
        <v>-3119</v>
      </c>
      <c r="AI66" s="10">
        <f t="shared" si="15"/>
        <v>-160</v>
      </c>
      <c r="AJ66" s="22">
        <f t="shared" si="48"/>
        <v>-21332.454040999997</v>
      </c>
      <c r="AN66" s="92">
        <f t="shared" si="17"/>
        <v>77000</v>
      </c>
      <c r="AO66" s="92" t="str">
        <f t="shared" si="29"/>
        <v>77K</v>
      </c>
      <c r="AP66" s="92">
        <f t="shared" si="30"/>
        <v>21332.454040999997</v>
      </c>
      <c r="AQ66" s="93">
        <f t="shared" si="31"/>
        <v>1000</v>
      </c>
      <c r="AR66" s="95">
        <f t="shared" si="49"/>
        <v>428</v>
      </c>
      <c r="AS66" s="94">
        <f t="shared" si="55"/>
        <v>0.42799999999999999</v>
      </c>
      <c r="AT66" s="94">
        <f t="shared" si="18"/>
        <v>0.27704485767532466</v>
      </c>
    </row>
    <row r="67" spans="6:46" x14ac:dyDescent="0.25">
      <c r="F67">
        <f t="shared" si="34"/>
        <v>78000</v>
      </c>
      <c r="G67">
        <f t="shared" si="50"/>
        <v>-750</v>
      </c>
      <c r="H67">
        <f t="shared" si="51"/>
        <v>77250</v>
      </c>
      <c r="I67" s="32">
        <f t="shared" si="20"/>
        <v>77250</v>
      </c>
      <c r="J67" s="10">
        <f t="shared" si="0"/>
        <v>0</v>
      </c>
      <c r="K67" s="10">
        <f t="shared" si="1"/>
        <v>0</v>
      </c>
      <c r="L67" s="32">
        <f t="shared" si="21"/>
        <v>77250</v>
      </c>
      <c r="M67" s="9">
        <f t="shared" si="2"/>
        <v>0</v>
      </c>
      <c r="N67" s="9">
        <f t="shared" si="3"/>
        <v>0</v>
      </c>
      <c r="O67" s="10">
        <f t="shared" si="52"/>
        <v>0</v>
      </c>
      <c r="P67" s="13"/>
      <c r="R67" s="31">
        <f t="shared" si="23"/>
        <v>77250</v>
      </c>
      <c r="S67" s="8">
        <f t="shared" si="44"/>
        <v>52100</v>
      </c>
      <c r="T67" s="9">
        <f t="shared" si="45"/>
        <v>-11053.55</v>
      </c>
      <c r="U67" s="9">
        <f t="shared" si="46"/>
        <v>-9431.25</v>
      </c>
      <c r="V67" s="10">
        <f t="shared" si="53"/>
        <v>-20484.8</v>
      </c>
      <c r="W67" s="10">
        <f t="shared" si="47"/>
        <v>-4094.25</v>
      </c>
      <c r="X67" s="87">
        <f t="shared" si="7"/>
        <v>0</v>
      </c>
      <c r="Y67" s="87">
        <f t="shared" si="8"/>
        <v>0</v>
      </c>
      <c r="Z67" s="10">
        <f t="shared" si="9"/>
        <v>-103.65398999999999</v>
      </c>
      <c r="AA67" s="125">
        <f t="shared" si="10"/>
        <v>-36.750050999999999</v>
      </c>
      <c r="AB67" s="10">
        <f t="shared" si="11"/>
        <v>-36.750050999999999</v>
      </c>
      <c r="AC67" s="87">
        <f t="shared" si="12"/>
        <v>0</v>
      </c>
      <c r="AD67" s="22">
        <f t="shared" si="26"/>
        <v>-24719.454040999997</v>
      </c>
      <c r="AE67" s="9">
        <f t="shared" si="13"/>
        <v>-3430</v>
      </c>
      <c r="AF67" s="9">
        <f t="shared" si="27"/>
        <v>311</v>
      </c>
      <c r="AG67" s="9">
        <f t="shared" si="14"/>
        <v>0</v>
      </c>
      <c r="AH67" s="10">
        <f t="shared" si="54"/>
        <v>-3119</v>
      </c>
      <c r="AI67" s="10">
        <f t="shared" si="15"/>
        <v>-160</v>
      </c>
      <c r="AJ67" s="22">
        <f t="shared" si="48"/>
        <v>-21760.454040999997</v>
      </c>
      <c r="AN67" s="92">
        <f t="shared" si="17"/>
        <v>78000</v>
      </c>
      <c r="AO67" s="92" t="str">
        <f t="shared" si="29"/>
        <v>78K</v>
      </c>
      <c r="AP67" s="92">
        <f t="shared" si="30"/>
        <v>21760.454040999997</v>
      </c>
      <c r="AQ67" s="93">
        <f t="shared" si="31"/>
        <v>1000</v>
      </c>
      <c r="AR67" s="95">
        <f t="shared" si="49"/>
        <v>428</v>
      </c>
      <c r="AS67" s="94">
        <f t="shared" si="55"/>
        <v>0.42799999999999999</v>
      </c>
      <c r="AT67" s="94">
        <f t="shared" si="18"/>
        <v>0.27898018001282049</v>
      </c>
    </row>
    <row r="68" spans="6:46" x14ac:dyDescent="0.25">
      <c r="F68">
        <f t="shared" si="34"/>
        <v>79000</v>
      </c>
      <c r="G68">
        <f t="shared" si="50"/>
        <v>-750</v>
      </c>
      <c r="H68">
        <f t="shared" si="51"/>
        <v>78250</v>
      </c>
      <c r="I68" s="32">
        <f t="shared" si="20"/>
        <v>78250</v>
      </c>
      <c r="J68" s="10">
        <f t="shared" ref="J68:J131" si="56">IF(YEL_työtulo&gt;=Päivärahamaksu_alaraja,-YEL_työtulo*Päivärahamaksu,0)</f>
        <v>0</v>
      </c>
      <c r="K68" s="10">
        <f t="shared" ref="K68:K131" si="57">IF(YEL_työtulo&gt;=Päivärahamaksu_alaraja,-(Korotettu_pvrahamaksu-Päivärahamaksu)*YEL_työtulo,0)</f>
        <v>0</v>
      </c>
      <c r="L68" s="32">
        <f t="shared" si="21"/>
        <v>78250</v>
      </c>
      <c r="M68" s="9">
        <f t="shared" ref="M68:M131" si="58">-IF(L68&lt;Perusväh_yläraja,Perusväh,0)</f>
        <v>0</v>
      </c>
      <c r="N68" s="9">
        <f t="shared" ref="N68:N131" si="59">IF(L68&lt;Perusväh_yläraja,(L68-Perusväh)*Perusväh_pienennysprosentti,0)</f>
        <v>0</v>
      </c>
      <c r="O68" s="10">
        <f t="shared" si="52"/>
        <v>0</v>
      </c>
      <c r="P68" s="13"/>
      <c r="R68" s="31">
        <f t="shared" si="23"/>
        <v>78250</v>
      </c>
      <c r="S68" s="8">
        <f t="shared" ref="S68:S131" si="60">VLOOKUP($R68,Tuloveroasteikko,1,1)</f>
        <v>52100</v>
      </c>
      <c r="T68" s="9">
        <f t="shared" ref="T68:T89" si="61">-1*VLOOKUP(S68,Tuloveroasteikko,2,0)</f>
        <v>-11053.55</v>
      </c>
      <c r="U68" s="9">
        <f t="shared" ref="U68:U89" si="62">-(R68-S68)*VLOOKUP(S68,Tuloveroasteikko,3,0)/100</f>
        <v>-9806.25</v>
      </c>
      <c r="V68" s="10">
        <f t="shared" si="53"/>
        <v>-20859.8</v>
      </c>
      <c r="W68" s="10">
        <f t="shared" ref="W68:W89" si="63">-R68*Kunnallisvero</f>
        <v>-4147.25</v>
      </c>
      <c r="X68" s="87">
        <f t="shared" ref="X68:X131" si="64">IF(YEL_työtulo&gt;=Päivärahamaksu_alaraja,-YEL_työtulo*Päivärahamaksu,0)</f>
        <v>0</v>
      </c>
      <c r="Y68" s="87">
        <f t="shared" ref="Y68:Y131" si="65">IF(YEL_työtulo&gt;=Päivärahamaksu_alaraja,-(Korotettu_pvrahamaksu-Päivärahamaksu)*YEL_työtulo,0)</f>
        <v>0</v>
      </c>
      <c r="Z68" s="10">
        <f t="shared" ref="Z68:Z131" si="66">IF(NOT(ISBLANK(YEL_työtulo)),YEL_työtulo*-Sairaanhoitomaksu,R68*-Sairaanhoitomaksu)</f>
        <v>-103.65398999999999</v>
      </c>
      <c r="AA68" s="125">
        <f t="shared" ref="AA68:AA131" si="67">IF(NOT(ISBLANK(YEL_työtulo)),YEL_työtulo*-Sairaanhoitomaksu_korotus,R68*-Sairaanhoitomaksu_korotus)</f>
        <v>-36.750050999999999</v>
      </c>
      <c r="AB68" s="10">
        <f t="shared" ref="AB68:AB131" si="68">IF(AND(X68=0,F68&gt;Päivärahamaksu_alaraja),AA68,0)</f>
        <v>-36.750050999999999</v>
      </c>
      <c r="AC68" s="87">
        <f t="shared" ref="AC68:AC131" si="69">-R68*Kirkollisvero</f>
        <v>0</v>
      </c>
      <c r="AD68" s="22">
        <f t="shared" si="26"/>
        <v>-25147.454040999997</v>
      </c>
      <c r="AE68" s="9">
        <f t="shared" ref="AE68:AE131" si="70">IF(Työtulovähennysprosentti*F68 &gt; Työtulovähennys_max, -Työtulovähennys_max, -Työtulovähennysprosentti*F68)</f>
        <v>-3430</v>
      </c>
      <c r="AF68" s="9">
        <f t="shared" ref="AF68:AF131" si="71">IF(H68&lt;Työtuloväh_1_raja,0,IF(H68&gt;=Työtuloväh_yläraja,(Työtuloväh_yläraja-Työtuloväh_1_raja)*Työtuloväh_1_pienennysprosentti,(H68-Työtuloväh_1_raja)*Työtuloväh_1_pienennysprosentti))</f>
        <v>311</v>
      </c>
      <c r="AG68" s="9">
        <f t="shared" ref="AG68:AG131" si="72">IF( (H68-Työtuloväh_yläraja) &lt; 0,0,(H68-Työtuloväh_yläraja)*Työtuloväh_2_pienennysprosentti)</f>
        <v>0</v>
      </c>
      <c r="AH68" s="10">
        <f t="shared" si="54"/>
        <v>-3119</v>
      </c>
      <c r="AI68" s="10">
        <f t="shared" ref="AI68:AI131" si="73">-IF( (H68-yle_vero_tuloraja)*YLE_veroprosentti &gt; YLE_vero_max,YLE_vero_max,IF(H68 &lt; yle_vero_tuloraja,0,(H68-yle_vero_tuloraja)*YLE_veroprosentti))</f>
        <v>-160</v>
      </c>
      <c r="AJ68" s="22">
        <f t="shared" ref="AJ68:AJ89" si="74">IF(AD68&gt;AH68,0,AD68-AH68)+AI68</f>
        <v>-22188.454040999997</v>
      </c>
      <c r="AN68" s="92">
        <f t="shared" ref="AN68:AN131" si="75">F68</f>
        <v>79000</v>
      </c>
      <c r="AO68" s="92" t="str">
        <f t="shared" si="29"/>
        <v>79K</v>
      </c>
      <c r="AP68" s="92">
        <f t="shared" si="30"/>
        <v>22188.454040999997</v>
      </c>
      <c r="AQ68" s="93">
        <f t="shared" si="31"/>
        <v>1000</v>
      </c>
      <c r="AR68" s="95">
        <f t="shared" si="49"/>
        <v>428</v>
      </c>
      <c r="AS68" s="94">
        <f t="shared" si="55"/>
        <v>0.42799999999999999</v>
      </c>
      <c r="AT68" s="94">
        <f t="shared" ref="AT68:AT131" si="76">-AJ68/F68</f>
        <v>0.28086650684810122</v>
      </c>
    </row>
    <row r="69" spans="6:46" x14ac:dyDescent="0.25">
      <c r="F69">
        <f t="shared" si="34"/>
        <v>80000</v>
      </c>
      <c r="G69">
        <f t="shared" si="50"/>
        <v>-750</v>
      </c>
      <c r="H69">
        <f t="shared" si="51"/>
        <v>79250</v>
      </c>
      <c r="I69" s="32">
        <f t="shared" ref="I69:I132" si="77">H69</f>
        <v>79250</v>
      </c>
      <c r="J69" s="10">
        <f t="shared" si="56"/>
        <v>0</v>
      </c>
      <c r="K69" s="10">
        <f t="shared" si="57"/>
        <v>0</v>
      </c>
      <c r="L69" s="32">
        <f t="shared" ref="L69:L132" si="78">+I69+J69+K69</f>
        <v>79250</v>
      </c>
      <c r="M69" s="9">
        <f t="shared" si="58"/>
        <v>0</v>
      </c>
      <c r="N69" s="9">
        <f t="shared" si="59"/>
        <v>0</v>
      </c>
      <c r="O69" s="10">
        <f t="shared" si="52"/>
        <v>0</v>
      </c>
      <c r="P69" s="13"/>
      <c r="Q69" s="9"/>
      <c r="R69" s="31">
        <f t="shared" ref="R69:R132" si="79">+L69+O69</f>
        <v>79250</v>
      </c>
      <c r="S69" s="8">
        <f t="shared" si="60"/>
        <v>52100</v>
      </c>
      <c r="T69" s="9">
        <f t="shared" si="61"/>
        <v>-11053.55</v>
      </c>
      <c r="U69" s="9">
        <f t="shared" si="62"/>
        <v>-10181.25</v>
      </c>
      <c r="V69" s="10">
        <f t="shared" si="53"/>
        <v>-21234.799999999999</v>
      </c>
      <c r="W69" s="10">
        <f t="shared" si="63"/>
        <v>-4200.25</v>
      </c>
      <c r="X69" s="87">
        <f t="shared" si="64"/>
        <v>0</v>
      </c>
      <c r="Y69" s="87">
        <f t="shared" si="65"/>
        <v>0</v>
      </c>
      <c r="Z69" s="10">
        <f t="shared" si="66"/>
        <v>-103.65398999999999</v>
      </c>
      <c r="AA69" s="125">
        <f t="shared" si="67"/>
        <v>-36.750050999999999</v>
      </c>
      <c r="AB69" s="10">
        <f t="shared" si="68"/>
        <v>-36.750050999999999</v>
      </c>
      <c r="AC69" s="87">
        <f t="shared" si="69"/>
        <v>0</v>
      </c>
      <c r="AD69" s="22">
        <f t="shared" ref="AD69:AD132" si="80">+V69+W69+Z69+X69+AC69+Y69+AB69</f>
        <v>-25575.454040999997</v>
      </c>
      <c r="AE69" s="9">
        <f t="shared" si="70"/>
        <v>-3430</v>
      </c>
      <c r="AF69" s="9">
        <f t="shared" si="71"/>
        <v>311</v>
      </c>
      <c r="AG69" s="9">
        <f t="shared" si="72"/>
        <v>0</v>
      </c>
      <c r="AH69" s="10">
        <f t="shared" si="54"/>
        <v>-3119</v>
      </c>
      <c r="AI69" s="10">
        <f t="shared" si="73"/>
        <v>-160</v>
      </c>
      <c r="AJ69" s="22">
        <f t="shared" si="74"/>
        <v>-22616.454040999997</v>
      </c>
      <c r="AL69" s="9"/>
      <c r="AM69" s="9"/>
      <c r="AN69" s="92">
        <f t="shared" si="75"/>
        <v>80000</v>
      </c>
      <c r="AO69" s="92" t="str">
        <f t="shared" ref="AO69:AO132" si="81">MID(AN69,1,2)&amp;"K"</f>
        <v>80K</v>
      </c>
      <c r="AP69" s="92">
        <f t="shared" ref="AP69:AP132" si="82">-AJ69</f>
        <v>22616.454040999997</v>
      </c>
      <c r="AQ69" s="93">
        <f t="shared" ref="AQ69:AQ132" si="83">F69-F68</f>
        <v>1000</v>
      </c>
      <c r="AR69" s="95">
        <f t="shared" si="49"/>
        <v>428</v>
      </c>
      <c r="AS69" s="94">
        <f t="shared" si="55"/>
        <v>0.42799999999999999</v>
      </c>
      <c r="AT69" s="94">
        <f t="shared" si="76"/>
        <v>0.28270567551249998</v>
      </c>
    </row>
    <row r="70" spans="6:46" x14ac:dyDescent="0.25">
      <c r="F70">
        <f t="shared" ref="F70:F133" si="84">F69+1000</f>
        <v>81000</v>
      </c>
      <c r="G70">
        <f t="shared" si="50"/>
        <v>-750</v>
      </c>
      <c r="H70">
        <f t="shared" si="51"/>
        <v>80250</v>
      </c>
      <c r="I70" s="32">
        <f t="shared" si="77"/>
        <v>80250</v>
      </c>
      <c r="J70" s="10">
        <f t="shared" si="56"/>
        <v>0</v>
      </c>
      <c r="K70" s="10">
        <f t="shared" si="57"/>
        <v>0</v>
      </c>
      <c r="L70" s="32">
        <f t="shared" si="78"/>
        <v>80250</v>
      </c>
      <c r="M70" s="9">
        <f t="shared" si="58"/>
        <v>0</v>
      </c>
      <c r="N70" s="9">
        <f t="shared" si="59"/>
        <v>0</v>
      </c>
      <c r="O70" s="10">
        <f t="shared" si="52"/>
        <v>0</v>
      </c>
      <c r="P70" s="13"/>
      <c r="R70" s="31">
        <f t="shared" si="79"/>
        <v>80250</v>
      </c>
      <c r="S70" s="8">
        <f t="shared" si="60"/>
        <v>52100</v>
      </c>
      <c r="T70" s="9">
        <f t="shared" si="61"/>
        <v>-11053.55</v>
      </c>
      <c r="U70" s="9">
        <f t="shared" si="62"/>
        <v>-10556.25</v>
      </c>
      <c r="V70" s="10">
        <f t="shared" si="53"/>
        <v>-21609.8</v>
      </c>
      <c r="W70" s="10">
        <f t="shared" si="63"/>
        <v>-4253.25</v>
      </c>
      <c r="X70" s="87">
        <f t="shared" si="64"/>
        <v>0</v>
      </c>
      <c r="Y70" s="87">
        <f t="shared" si="65"/>
        <v>0</v>
      </c>
      <c r="Z70" s="10">
        <f t="shared" si="66"/>
        <v>-103.65398999999999</v>
      </c>
      <c r="AA70" s="125">
        <f t="shared" si="67"/>
        <v>-36.750050999999999</v>
      </c>
      <c r="AB70" s="10">
        <f t="shared" si="68"/>
        <v>-36.750050999999999</v>
      </c>
      <c r="AC70" s="87">
        <f t="shared" si="69"/>
        <v>0</v>
      </c>
      <c r="AD70" s="22">
        <f t="shared" si="80"/>
        <v>-26003.454040999997</v>
      </c>
      <c r="AE70" s="9">
        <f t="shared" si="70"/>
        <v>-3430</v>
      </c>
      <c r="AF70" s="9">
        <f t="shared" si="71"/>
        <v>311</v>
      </c>
      <c r="AG70" s="9">
        <f t="shared" si="72"/>
        <v>0</v>
      </c>
      <c r="AH70" s="10">
        <f t="shared" si="54"/>
        <v>-3119</v>
      </c>
      <c r="AI70" s="10">
        <f t="shared" si="73"/>
        <v>-160</v>
      </c>
      <c r="AJ70" s="22">
        <f t="shared" si="74"/>
        <v>-23044.454040999997</v>
      </c>
      <c r="AN70" s="92">
        <f t="shared" si="75"/>
        <v>81000</v>
      </c>
      <c r="AO70" s="92" t="str">
        <f t="shared" si="81"/>
        <v>81K</v>
      </c>
      <c r="AP70" s="92">
        <f t="shared" si="82"/>
        <v>23044.454040999997</v>
      </c>
      <c r="AQ70" s="93">
        <f t="shared" si="83"/>
        <v>1000</v>
      </c>
      <c r="AR70" s="95">
        <f t="shared" ref="AR70:AR89" si="85">-AJ70+AJ69</f>
        <v>428</v>
      </c>
      <c r="AS70" s="94">
        <f t="shared" si="55"/>
        <v>0.42799999999999999</v>
      </c>
      <c r="AT70" s="94">
        <f t="shared" si="76"/>
        <v>0.28449943260493826</v>
      </c>
    </row>
    <row r="71" spans="6:46" x14ac:dyDescent="0.25">
      <c r="F71">
        <f t="shared" si="84"/>
        <v>82000</v>
      </c>
      <c r="G71">
        <f t="shared" si="50"/>
        <v>-750</v>
      </c>
      <c r="H71">
        <f t="shared" si="51"/>
        <v>81250</v>
      </c>
      <c r="I71" s="32">
        <f t="shared" si="77"/>
        <v>81250</v>
      </c>
      <c r="J71" s="10">
        <f t="shared" si="56"/>
        <v>0</v>
      </c>
      <c r="K71" s="10">
        <f t="shared" si="57"/>
        <v>0</v>
      </c>
      <c r="L71" s="32">
        <f t="shared" si="78"/>
        <v>81250</v>
      </c>
      <c r="M71" s="9">
        <f t="shared" si="58"/>
        <v>0</v>
      </c>
      <c r="N71" s="9">
        <f t="shared" si="59"/>
        <v>0</v>
      </c>
      <c r="O71" s="10">
        <f t="shared" si="52"/>
        <v>0</v>
      </c>
      <c r="P71" s="13"/>
      <c r="R71" s="31">
        <f t="shared" si="79"/>
        <v>81250</v>
      </c>
      <c r="S71" s="8">
        <f t="shared" si="60"/>
        <v>52100</v>
      </c>
      <c r="T71" s="9">
        <f t="shared" si="61"/>
        <v>-11053.55</v>
      </c>
      <c r="U71" s="9">
        <f t="shared" si="62"/>
        <v>-10931.25</v>
      </c>
      <c r="V71" s="10">
        <f t="shared" si="53"/>
        <v>-21984.799999999999</v>
      </c>
      <c r="W71" s="10">
        <f t="shared" si="63"/>
        <v>-4306.25</v>
      </c>
      <c r="X71" s="87">
        <f t="shared" si="64"/>
        <v>0</v>
      </c>
      <c r="Y71" s="87">
        <f t="shared" si="65"/>
        <v>0</v>
      </c>
      <c r="Z71" s="10">
        <f t="shared" si="66"/>
        <v>-103.65398999999999</v>
      </c>
      <c r="AA71" s="125">
        <f t="shared" si="67"/>
        <v>-36.750050999999999</v>
      </c>
      <c r="AB71" s="10">
        <f t="shared" si="68"/>
        <v>-36.750050999999999</v>
      </c>
      <c r="AC71" s="87">
        <f t="shared" si="69"/>
        <v>0</v>
      </c>
      <c r="AD71" s="22">
        <f t="shared" si="80"/>
        <v>-26431.454040999997</v>
      </c>
      <c r="AE71" s="9">
        <f t="shared" si="70"/>
        <v>-3430</v>
      </c>
      <c r="AF71" s="9">
        <f t="shared" si="71"/>
        <v>311</v>
      </c>
      <c r="AG71" s="9">
        <f t="shared" si="72"/>
        <v>0</v>
      </c>
      <c r="AH71" s="10">
        <f t="shared" si="54"/>
        <v>-3119</v>
      </c>
      <c r="AI71" s="10">
        <f t="shared" si="73"/>
        <v>-160</v>
      </c>
      <c r="AJ71" s="22">
        <f t="shared" si="74"/>
        <v>-23472.454040999997</v>
      </c>
      <c r="AN71" s="92">
        <f t="shared" si="75"/>
        <v>82000</v>
      </c>
      <c r="AO71" s="92" t="str">
        <f t="shared" si="81"/>
        <v>82K</v>
      </c>
      <c r="AP71" s="92">
        <f t="shared" si="82"/>
        <v>23472.454040999997</v>
      </c>
      <c r="AQ71" s="93">
        <f t="shared" si="83"/>
        <v>1000</v>
      </c>
      <c r="AR71" s="95">
        <f t="shared" si="85"/>
        <v>428</v>
      </c>
      <c r="AS71" s="94">
        <f t="shared" si="55"/>
        <v>0.42799999999999999</v>
      </c>
      <c r="AT71" s="94">
        <f t="shared" si="76"/>
        <v>0.28624943952439019</v>
      </c>
    </row>
    <row r="72" spans="6:46" x14ac:dyDescent="0.25">
      <c r="F72">
        <f t="shared" si="84"/>
        <v>83000</v>
      </c>
      <c r="G72">
        <f t="shared" si="50"/>
        <v>-750</v>
      </c>
      <c r="H72">
        <f t="shared" si="51"/>
        <v>82250</v>
      </c>
      <c r="I72" s="32">
        <f t="shared" si="77"/>
        <v>82250</v>
      </c>
      <c r="J72" s="10">
        <f t="shared" si="56"/>
        <v>0</v>
      </c>
      <c r="K72" s="10">
        <f t="shared" si="57"/>
        <v>0</v>
      </c>
      <c r="L72" s="32">
        <f t="shared" si="78"/>
        <v>82250</v>
      </c>
      <c r="M72" s="9">
        <f t="shared" si="58"/>
        <v>0</v>
      </c>
      <c r="N72" s="9">
        <f t="shared" si="59"/>
        <v>0</v>
      </c>
      <c r="O72" s="10">
        <f t="shared" si="52"/>
        <v>0</v>
      </c>
      <c r="P72" s="13"/>
      <c r="R72" s="31">
        <f t="shared" si="79"/>
        <v>82250</v>
      </c>
      <c r="S72" s="8">
        <f t="shared" si="60"/>
        <v>52100</v>
      </c>
      <c r="T72" s="9">
        <f t="shared" si="61"/>
        <v>-11053.55</v>
      </c>
      <c r="U72" s="9">
        <f t="shared" si="62"/>
        <v>-11306.25</v>
      </c>
      <c r="V72" s="10">
        <f t="shared" si="53"/>
        <v>-22359.8</v>
      </c>
      <c r="W72" s="10">
        <f t="shared" si="63"/>
        <v>-4359.25</v>
      </c>
      <c r="X72" s="87">
        <f t="shared" si="64"/>
        <v>0</v>
      </c>
      <c r="Y72" s="87">
        <f t="shared" si="65"/>
        <v>0</v>
      </c>
      <c r="Z72" s="10">
        <f t="shared" si="66"/>
        <v>-103.65398999999999</v>
      </c>
      <c r="AA72" s="125">
        <f t="shared" si="67"/>
        <v>-36.750050999999999</v>
      </c>
      <c r="AB72" s="10">
        <f t="shared" si="68"/>
        <v>-36.750050999999999</v>
      </c>
      <c r="AC72" s="87">
        <f t="shared" si="69"/>
        <v>0</v>
      </c>
      <c r="AD72" s="22">
        <f t="shared" si="80"/>
        <v>-26859.454040999997</v>
      </c>
      <c r="AE72" s="9">
        <f t="shared" si="70"/>
        <v>-3430</v>
      </c>
      <c r="AF72" s="9">
        <f t="shared" si="71"/>
        <v>311</v>
      </c>
      <c r="AG72" s="9">
        <f t="shared" si="72"/>
        <v>0</v>
      </c>
      <c r="AH72" s="10">
        <f t="shared" si="54"/>
        <v>-3119</v>
      </c>
      <c r="AI72" s="10">
        <f t="shared" si="73"/>
        <v>-160</v>
      </c>
      <c r="AJ72" s="22">
        <f t="shared" si="74"/>
        <v>-23900.454040999997</v>
      </c>
      <c r="AN72" s="92">
        <f t="shared" si="75"/>
        <v>83000</v>
      </c>
      <c r="AO72" s="92" t="str">
        <f t="shared" si="81"/>
        <v>83K</v>
      </c>
      <c r="AP72" s="92">
        <f t="shared" si="82"/>
        <v>23900.454040999997</v>
      </c>
      <c r="AQ72" s="93">
        <f t="shared" si="83"/>
        <v>1000</v>
      </c>
      <c r="AR72" s="95">
        <f t="shared" si="85"/>
        <v>428</v>
      </c>
      <c r="AS72" s="94">
        <f t="shared" si="55"/>
        <v>0.42799999999999999</v>
      </c>
      <c r="AT72" s="94">
        <f t="shared" si="76"/>
        <v>0.28795727760240958</v>
      </c>
    </row>
    <row r="73" spans="6:46" x14ac:dyDescent="0.25">
      <c r="F73">
        <f t="shared" si="84"/>
        <v>84000</v>
      </c>
      <c r="G73">
        <f t="shared" si="50"/>
        <v>-750</v>
      </c>
      <c r="H73">
        <f t="shared" si="51"/>
        <v>83250</v>
      </c>
      <c r="I73" s="32">
        <f t="shared" si="77"/>
        <v>83250</v>
      </c>
      <c r="J73" s="10">
        <f t="shared" si="56"/>
        <v>0</v>
      </c>
      <c r="K73" s="10">
        <f t="shared" si="57"/>
        <v>0</v>
      </c>
      <c r="L73" s="32">
        <f t="shared" si="78"/>
        <v>83250</v>
      </c>
      <c r="M73" s="9">
        <f t="shared" si="58"/>
        <v>0</v>
      </c>
      <c r="N73" s="9">
        <f t="shared" si="59"/>
        <v>0</v>
      </c>
      <c r="O73" s="10">
        <f t="shared" si="52"/>
        <v>0</v>
      </c>
      <c r="P73" s="13"/>
      <c r="R73" s="31">
        <f t="shared" si="79"/>
        <v>83250</v>
      </c>
      <c r="S73" s="8">
        <f t="shared" si="60"/>
        <v>52100</v>
      </c>
      <c r="T73" s="9">
        <f t="shared" si="61"/>
        <v>-11053.55</v>
      </c>
      <c r="U73" s="9">
        <f t="shared" si="62"/>
        <v>-11681.25</v>
      </c>
      <c r="V73" s="10">
        <f t="shared" si="53"/>
        <v>-22734.799999999999</v>
      </c>
      <c r="W73" s="10">
        <f t="shared" si="63"/>
        <v>-4412.25</v>
      </c>
      <c r="X73" s="87">
        <f t="shared" si="64"/>
        <v>0</v>
      </c>
      <c r="Y73" s="87">
        <f t="shared" si="65"/>
        <v>0</v>
      </c>
      <c r="Z73" s="10">
        <f t="shared" si="66"/>
        <v>-103.65398999999999</v>
      </c>
      <c r="AA73" s="125">
        <f t="shared" si="67"/>
        <v>-36.750050999999999</v>
      </c>
      <c r="AB73" s="10">
        <f t="shared" si="68"/>
        <v>-36.750050999999999</v>
      </c>
      <c r="AC73" s="87">
        <f t="shared" si="69"/>
        <v>0</v>
      </c>
      <c r="AD73" s="22">
        <f t="shared" si="80"/>
        <v>-27287.454040999997</v>
      </c>
      <c r="AE73" s="9">
        <f t="shared" si="70"/>
        <v>-3430</v>
      </c>
      <c r="AF73" s="9">
        <f t="shared" si="71"/>
        <v>311</v>
      </c>
      <c r="AG73" s="9">
        <f t="shared" si="72"/>
        <v>0</v>
      </c>
      <c r="AH73" s="10">
        <f t="shared" si="54"/>
        <v>-3119</v>
      </c>
      <c r="AI73" s="10">
        <f t="shared" si="73"/>
        <v>-160</v>
      </c>
      <c r="AJ73" s="22">
        <f t="shared" si="74"/>
        <v>-24328.454040999997</v>
      </c>
      <c r="AN73" s="92">
        <f t="shared" si="75"/>
        <v>84000</v>
      </c>
      <c r="AO73" s="92" t="str">
        <f t="shared" si="81"/>
        <v>84K</v>
      </c>
      <c r="AP73" s="92">
        <f t="shared" si="82"/>
        <v>24328.454040999997</v>
      </c>
      <c r="AQ73" s="93">
        <f t="shared" si="83"/>
        <v>1000</v>
      </c>
      <c r="AR73" s="95">
        <f t="shared" si="85"/>
        <v>428</v>
      </c>
      <c r="AS73" s="94">
        <f t="shared" si="55"/>
        <v>0.42799999999999999</v>
      </c>
      <c r="AT73" s="94">
        <f t="shared" si="76"/>
        <v>0.28962445286904759</v>
      </c>
    </row>
    <row r="74" spans="6:46" x14ac:dyDescent="0.25">
      <c r="F74">
        <f t="shared" si="84"/>
        <v>85000</v>
      </c>
      <c r="G74">
        <f t="shared" si="50"/>
        <v>-750</v>
      </c>
      <c r="H74">
        <f t="shared" si="51"/>
        <v>84250</v>
      </c>
      <c r="I74" s="32">
        <f t="shared" si="77"/>
        <v>84250</v>
      </c>
      <c r="J74" s="10">
        <f t="shared" si="56"/>
        <v>0</v>
      </c>
      <c r="K74" s="10">
        <f t="shared" si="57"/>
        <v>0</v>
      </c>
      <c r="L74" s="32">
        <f t="shared" si="78"/>
        <v>84250</v>
      </c>
      <c r="M74" s="9">
        <f t="shared" si="58"/>
        <v>0</v>
      </c>
      <c r="N74" s="9">
        <f t="shared" si="59"/>
        <v>0</v>
      </c>
      <c r="O74" s="10">
        <f t="shared" si="52"/>
        <v>0</v>
      </c>
      <c r="P74" s="13"/>
      <c r="R74" s="31">
        <f t="shared" si="79"/>
        <v>84250</v>
      </c>
      <c r="S74" s="8">
        <f t="shared" si="60"/>
        <v>52100</v>
      </c>
      <c r="T74" s="9">
        <f t="shared" si="61"/>
        <v>-11053.55</v>
      </c>
      <c r="U74" s="9">
        <f t="shared" si="62"/>
        <v>-12056.25</v>
      </c>
      <c r="V74" s="10">
        <f t="shared" si="53"/>
        <v>-23109.8</v>
      </c>
      <c r="W74" s="10">
        <f t="shared" si="63"/>
        <v>-4465.25</v>
      </c>
      <c r="X74" s="87">
        <f t="shared" si="64"/>
        <v>0</v>
      </c>
      <c r="Y74" s="87">
        <f t="shared" si="65"/>
        <v>0</v>
      </c>
      <c r="Z74" s="10">
        <f t="shared" si="66"/>
        <v>-103.65398999999999</v>
      </c>
      <c r="AA74" s="125">
        <f t="shared" si="67"/>
        <v>-36.750050999999999</v>
      </c>
      <c r="AB74" s="10">
        <f t="shared" si="68"/>
        <v>-36.750050999999999</v>
      </c>
      <c r="AC74" s="87">
        <f t="shared" si="69"/>
        <v>0</v>
      </c>
      <c r="AD74" s="22">
        <f t="shared" si="80"/>
        <v>-27715.454040999997</v>
      </c>
      <c r="AE74" s="9">
        <f t="shared" si="70"/>
        <v>-3430</v>
      </c>
      <c r="AF74" s="9">
        <f t="shared" si="71"/>
        <v>311</v>
      </c>
      <c r="AG74" s="9">
        <f t="shared" si="72"/>
        <v>0</v>
      </c>
      <c r="AH74" s="10">
        <f t="shared" si="54"/>
        <v>-3119</v>
      </c>
      <c r="AI74" s="10">
        <f t="shared" si="73"/>
        <v>-160</v>
      </c>
      <c r="AJ74" s="22">
        <f t="shared" si="74"/>
        <v>-24756.454040999997</v>
      </c>
      <c r="AN74" s="92">
        <f t="shared" si="75"/>
        <v>85000</v>
      </c>
      <c r="AO74" s="92" t="str">
        <f t="shared" si="81"/>
        <v>85K</v>
      </c>
      <c r="AP74" s="92">
        <f t="shared" si="82"/>
        <v>24756.454040999997</v>
      </c>
      <c r="AQ74" s="93">
        <f t="shared" si="83"/>
        <v>1000</v>
      </c>
      <c r="AR74" s="95">
        <f t="shared" si="85"/>
        <v>428</v>
      </c>
      <c r="AS74" s="94">
        <f t="shared" si="55"/>
        <v>0.42799999999999999</v>
      </c>
      <c r="AT74" s="94">
        <f t="shared" si="76"/>
        <v>0.2912524004823529</v>
      </c>
    </row>
    <row r="75" spans="6:46" x14ac:dyDescent="0.25">
      <c r="F75">
        <f t="shared" si="84"/>
        <v>86000</v>
      </c>
      <c r="G75">
        <f t="shared" si="50"/>
        <v>-750</v>
      </c>
      <c r="H75">
        <f t="shared" si="51"/>
        <v>85250</v>
      </c>
      <c r="I75" s="32">
        <f t="shared" si="77"/>
        <v>85250</v>
      </c>
      <c r="J75" s="10">
        <f t="shared" si="56"/>
        <v>0</v>
      </c>
      <c r="K75" s="10">
        <f t="shared" si="57"/>
        <v>0</v>
      </c>
      <c r="L75" s="32">
        <f t="shared" si="78"/>
        <v>85250</v>
      </c>
      <c r="M75" s="9">
        <f t="shared" si="58"/>
        <v>0</v>
      </c>
      <c r="N75" s="9">
        <f t="shared" si="59"/>
        <v>0</v>
      </c>
      <c r="O75" s="10">
        <f t="shared" si="52"/>
        <v>0</v>
      </c>
      <c r="P75" s="13"/>
      <c r="R75" s="31">
        <f t="shared" si="79"/>
        <v>85250</v>
      </c>
      <c r="S75" s="8">
        <f t="shared" si="60"/>
        <v>52100</v>
      </c>
      <c r="T75" s="9">
        <f t="shared" si="61"/>
        <v>-11053.55</v>
      </c>
      <c r="U75" s="9">
        <f t="shared" si="62"/>
        <v>-12431.25</v>
      </c>
      <c r="V75" s="10">
        <f t="shared" si="53"/>
        <v>-23484.799999999999</v>
      </c>
      <c r="W75" s="10">
        <f t="shared" si="63"/>
        <v>-4518.25</v>
      </c>
      <c r="X75" s="87">
        <f t="shared" si="64"/>
        <v>0</v>
      </c>
      <c r="Y75" s="87">
        <f t="shared" si="65"/>
        <v>0</v>
      </c>
      <c r="Z75" s="10">
        <f t="shared" si="66"/>
        <v>-103.65398999999999</v>
      </c>
      <c r="AA75" s="125">
        <f t="shared" si="67"/>
        <v>-36.750050999999999</v>
      </c>
      <c r="AB75" s="10">
        <f t="shared" si="68"/>
        <v>-36.750050999999999</v>
      </c>
      <c r="AC75" s="87">
        <f t="shared" si="69"/>
        <v>0</v>
      </c>
      <c r="AD75" s="22">
        <f t="shared" si="80"/>
        <v>-28143.454040999997</v>
      </c>
      <c r="AE75" s="9">
        <f t="shared" si="70"/>
        <v>-3430</v>
      </c>
      <c r="AF75" s="9">
        <f t="shared" si="71"/>
        <v>311</v>
      </c>
      <c r="AG75" s="9">
        <f t="shared" si="72"/>
        <v>0</v>
      </c>
      <c r="AH75" s="10">
        <f t="shared" si="54"/>
        <v>-3119</v>
      </c>
      <c r="AI75" s="10">
        <f t="shared" si="73"/>
        <v>-160</v>
      </c>
      <c r="AJ75" s="22">
        <f t="shared" si="74"/>
        <v>-25184.454040999997</v>
      </c>
      <c r="AN75" s="92">
        <f t="shared" si="75"/>
        <v>86000</v>
      </c>
      <c r="AO75" s="92" t="str">
        <f t="shared" si="81"/>
        <v>86K</v>
      </c>
      <c r="AP75" s="92">
        <f t="shared" si="82"/>
        <v>25184.454040999997</v>
      </c>
      <c r="AQ75" s="93">
        <f t="shared" si="83"/>
        <v>1000</v>
      </c>
      <c r="AR75" s="95">
        <f t="shared" si="85"/>
        <v>428</v>
      </c>
      <c r="AS75" s="94">
        <f t="shared" si="55"/>
        <v>0.42799999999999999</v>
      </c>
      <c r="AT75" s="94">
        <f t="shared" si="76"/>
        <v>0.29284248884883718</v>
      </c>
    </row>
    <row r="76" spans="6:46" x14ac:dyDescent="0.25">
      <c r="F76">
        <f t="shared" si="84"/>
        <v>87000</v>
      </c>
      <c r="G76">
        <f t="shared" si="50"/>
        <v>-750</v>
      </c>
      <c r="H76">
        <f t="shared" si="51"/>
        <v>86250</v>
      </c>
      <c r="I76" s="32">
        <f t="shared" si="77"/>
        <v>86250</v>
      </c>
      <c r="J76" s="10">
        <f t="shared" si="56"/>
        <v>0</v>
      </c>
      <c r="K76" s="10">
        <f t="shared" si="57"/>
        <v>0</v>
      </c>
      <c r="L76" s="32">
        <f t="shared" si="78"/>
        <v>86250</v>
      </c>
      <c r="M76" s="9">
        <f t="shared" si="58"/>
        <v>0</v>
      </c>
      <c r="N76" s="9">
        <f t="shared" si="59"/>
        <v>0</v>
      </c>
      <c r="O76" s="10">
        <f t="shared" si="52"/>
        <v>0</v>
      </c>
      <c r="P76" s="13"/>
      <c r="R76" s="31">
        <f t="shared" si="79"/>
        <v>86250</v>
      </c>
      <c r="S76" s="8">
        <f t="shared" si="60"/>
        <v>52100</v>
      </c>
      <c r="T76" s="9">
        <f t="shared" si="61"/>
        <v>-11053.55</v>
      </c>
      <c r="U76" s="9">
        <f t="shared" si="62"/>
        <v>-12806.25</v>
      </c>
      <c r="V76" s="10">
        <f t="shared" si="53"/>
        <v>-23859.8</v>
      </c>
      <c r="W76" s="10">
        <f t="shared" si="63"/>
        <v>-4571.25</v>
      </c>
      <c r="X76" s="87">
        <f t="shared" si="64"/>
        <v>0</v>
      </c>
      <c r="Y76" s="87">
        <f t="shared" si="65"/>
        <v>0</v>
      </c>
      <c r="Z76" s="10">
        <f t="shared" si="66"/>
        <v>-103.65398999999999</v>
      </c>
      <c r="AA76" s="125">
        <f t="shared" si="67"/>
        <v>-36.750050999999999</v>
      </c>
      <c r="AB76" s="10">
        <f t="shared" si="68"/>
        <v>-36.750050999999999</v>
      </c>
      <c r="AC76" s="87">
        <f t="shared" si="69"/>
        <v>0</v>
      </c>
      <c r="AD76" s="22">
        <f t="shared" si="80"/>
        <v>-28571.454040999997</v>
      </c>
      <c r="AE76" s="9">
        <f t="shared" si="70"/>
        <v>-3430</v>
      </c>
      <c r="AF76" s="9">
        <f t="shared" si="71"/>
        <v>311</v>
      </c>
      <c r="AG76" s="9">
        <f t="shared" si="72"/>
        <v>0</v>
      </c>
      <c r="AH76" s="10">
        <f t="shared" si="54"/>
        <v>-3119</v>
      </c>
      <c r="AI76" s="10">
        <f t="shared" si="73"/>
        <v>-160</v>
      </c>
      <c r="AJ76" s="22">
        <f t="shared" si="74"/>
        <v>-25612.454040999997</v>
      </c>
      <c r="AN76" s="92">
        <f t="shared" si="75"/>
        <v>87000</v>
      </c>
      <c r="AO76" s="92" t="str">
        <f t="shared" si="81"/>
        <v>87K</v>
      </c>
      <c r="AP76" s="92">
        <f t="shared" si="82"/>
        <v>25612.454040999997</v>
      </c>
      <c r="AQ76" s="93">
        <f t="shared" si="83"/>
        <v>1000</v>
      </c>
      <c r="AR76" s="95">
        <f t="shared" si="85"/>
        <v>428</v>
      </c>
      <c r="AS76" s="94">
        <f t="shared" si="55"/>
        <v>0.42799999999999999</v>
      </c>
      <c r="AT76" s="94">
        <f t="shared" si="76"/>
        <v>0.29439602345977006</v>
      </c>
    </row>
    <row r="77" spans="6:46" x14ac:dyDescent="0.25">
      <c r="F77">
        <f t="shared" si="84"/>
        <v>88000</v>
      </c>
      <c r="G77">
        <f t="shared" si="50"/>
        <v>-750</v>
      </c>
      <c r="H77">
        <f t="shared" si="51"/>
        <v>87250</v>
      </c>
      <c r="I77" s="32">
        <f t="shared" si="77"/>
        <v>87250</v>
      </c>
      <c r="J77" s="10">
        <f t="shared" si="56"/>
        <v>0</v>
      </c>
      <c r="K77" s="10">
        <f t="shared" si="57"/>
        <v>0</v>
      </c>
      <c r="L77" s="32">
        <f t="shared" si="78"/>
        <v>87250</v>
      </c>
      <c r="M77" s="9">
        <f t="shared" si="58"/>
        <v>0</v>
      </c>
      <c r="N77" s="9">
        <f t="shared" si="59"/>
        <v>0</v>
      </c>
      <c r="O77" s="10">
        <f t="shared" si="52"/>
        <v>0</v>
      </c>
      <c r="P77" s="13"/>
      <c r="R77" s="31">
        <f t="shared" si="79"/>
        <v>87250</v>
      </c>
      <c r="S77" s="8">
        <f t="shared" si="60"/>
        <v>52100</v>
      </c>
      <c r="T77" s="9">
        <f t="shared" si="61"/>
        <v>-11053.55</v>
      </c>
      <c r="U77" s="9">
        <f t="shared" si="62"/>
        <v>-13181.25</v>
      </c>
      <c r="V77" s="10">
        <f t="shared" si="53"/>
        <v>-24234.799999999999</v>
      </c>
      <c r="W77" s="10">
        <f t="shared" si="63"/>
        <v>-4624.25</v>
      </c>
      <c r="X77" s="87">
        <f t="shared" si="64"/>
        <v>0</v>
      </c>
      <c r="Y77" s="87">
        <f t="shared" si="65"/>
        <v>0</v>
      </c>
      <c r="Z77" s="10">
        <f t="shared" si="66"/>
        <v>-103.65398999999999</v>
      </c>
      <c r="AA77" s="125">
        <f t="shared" si="67"/>
        <v>-36.750050999999999</v>
      </c>
      <c r="AB77" s="10">
        <f t="shared" si="68"/>
        <v>-36.750050999999999</v>
      </c>
      <c r="AC77" s="87">
        <f t="shared" si="69"/>
        <v>0</v>
      </c>
      <c r="AD77" s="22">
        <f t="shared" si="80"/>
        <v>-28999.454040999997</v>
      </c>
      <c r="AE77" s="9">
        <f t="shared" si="70"/>
        <v>-3430</v>
      </c>
      <c r="AF77" s="9">
        <f t="shared" si="71"/>
        <v>311</v>
      </c>
      <c r="AG77" s="9">
        <f t="shared" si="72"/>
        <v>0</v>
      </c>
      <c r="AH77" s="10">
        <f t="shared" si="54"/>
        <v>-3119</v>
      </c>
      <c r="AI77" s="10">
        <f t="shared" si="73"/>
        <v>-160</v>
      </c>
      <c r="AJ77" s="22">
        <f t="shared" si="74"/>
        <v>-26040.454040999997</v>
      </c>
      <c r="AN77" s="92">
        <f t="shared" si="75"/>
        <v>88000</v>
      </c>
      <c r="AO77" s="92" t="str">
        <f t="shared" si="81"/>
        <v>88K</v>
      </c>
      <c r="AP77" s="92">
        <f t="shared" si="82"/>
        <v>26040.454040999997</v>
      </c>
      <c r="AQ77" s="93">
        <f t="shared" si="83"/>
        <v>1000</v>
      </c>
      <c r="AR77" s="95">
        <f t="shared" si="85"/>
        <v>428</v>
      </c>
      <c r="AS77" s="94">
        <f t="shared" si="55"/>
        <v>0.42799999999999999</v>
      </c>
      <c r="AT77" s="94">
        <f t="shared" si="76"/>
        <v>0.29591425046590908</v>
      </c>
    </row>
    <row r="78" spans="6:46" x14ac:dyDescent="0.25">
      <c r="F78">
        <f t="shared" si="84"/>
        <v>89000</v>
      </c>
      <c r="G78">
        <f t="shared" si="50"/>
        <v>-750</v>
      </c>
      <c r="H78">
        <f t="shared" si="51"/>
        <v>88250</v>
      </c>
      <c r="I78" s="32">
        <f t="shared" si="77"/>
        <v>88250</v>
      </c>
      <c r="J78" s="10">
        <f t="shared" si="56"/>
        <v>0</v>
      </c>
      <c r="K78" s="10">
        <f t="shared" si="57"/>
        <v>0</v>
      </c>
      <c r="L78" s="32">
        <f t="shared" si="78"/>
        <v>88250</v>
      </c>
      <c r="M78" s="9">
        <f t="shared" si="58"/>
        <v>0</v>
      </c>
      <c r="N78" s="9">
        <f t="shared" si="59"/>
        <v>0</v>
      </c>
      <c r="O78" s="10">
        <f t="shared" si="52"/>
        <v>0</v>
      </c>
      <c r="P78" s="13"/>
      <c r="R78" s="31">
        <f t="shared" si="79"/>
        <v>88250</v>
      </c>
      <c r="S78" s="8">
        <f t="shared" si="60"/>
        <v>52100</v>
      </c>
      <c r="T78" s="9">
        <f t="shared" si="61"/>
        <v>-11053.55</v>
      </c>
      <c r="U78" s="9">
        <f t="shared" si="62"/>
        <v>-13556.25</v>
      </c>
      <c r="V78" s="10">
        <f t="shared" si="53"/>
        <v>-24609.8</v>
      </c>
      <c r="W78" s="10">
        <f t="shared" si="63"/>
        <v>-4677.25</v>
      </c>
      <c r="X78" s="87">
        <f t="shared" si="64"/>
        <v>0</v>
      </c>
      <c r="Y78" s="87">
        <f t="shared" si="65"/>
        <v>0</v>
      </c>
      <c r="Z78" s="10">
        <f t="shared" si="66"/>
        <v>-103.65398999999999</v>
      </c>
      <c r="AA78" s="125">
        <f t="shared" si="67"/>
        <v>-36.750050999999999</v>
      </c>
      <c r="AB78" s="10">
        <f t="shared" si="68"/>
        <v>-36.750050999999999</v>
      </c>
      <c r="AC78" s="87">
        <f t="shared" si="69"/>
        <v>0</v>
      </c>
      <c r="AD78" s="22">
        <f t="shared" si="80"/>
        <v>-29427.454040999997</v>
      </c>
      <c r="AE78" s="9">
        <f t="shared" si="70"/>
        <v>-3430</v>
      </c>
      <c r="AF78" s="9">
        <f t="shared" si="71"/>
        <v>311</v>
      </c>
      <c r="AG78" s="9">
        <f t="shared" si="72"/>
        <v>0</v>
      </c>
      <c r="AH78" s="10">
        <f t="shared" si="54"/>
        <v>-3119</v>
      </c>
      <c r="AI78" s="10">
        <f t="shared" si="73"/>
        <v>-160</v>
      </c>
      <c r="AJ78" s="22">
        <f t="shared" si="74"/>
        <v>-26468.454040999997</v>
      </c>
      <c r="AN78" s="92">
        <f t="shared" si="75"/>
        <v>89000</v>
      </c>
      <c r="AO78" s="92" t="str">
        <f t="shared" si="81"/>
        <v>89K</v>
      </c>
      <c r="AP78" s="92">
        <f t="shared" si="82"/>
        <v>26468.454040999997</v>
      </c>
      <c r="AQ78" s="93">
        <f t="shared" si="83"/>
        <v>1000</v>
      </c>
      <c r="AR78" s="95">
        <f t="shared" si="85"/>
        <v>428</v>
      </c>
      <c r="AS78" s="94">
        <f t="shared" si="55"/>
        <v>0.42799999999999999</v>
      </c>
      <c r="AT78" s="94">
        <f t="shared" si="76"/>
        <v>0.29739836001123593</v>
      </c>
    </row>
    <row r="79" spans="6:46" x14ac:dyDescent="0.25">
      <c r="F79">
        <f t="shared" si="84"/>
        <v>90000</v>
      </c>
      <c r="G79">
        <f t="shared" si="50"/>
        <v>-750</v>
      </c>
      <c r="H79">
        <f t="shared" si="51"/>
        <v>89250</v>
      </c>
      <c r="I79" s="32">
        <f t="shared" si="77"/>
        <v>89250</v>
      </c>
      <c r="J79" s="10">
        <f t="shared" si="56"/>
        <v>0</v>
      </c>
      <c r="K79" s="10">
        <f t="shared" si="57"/>
        <v>0</v>
      </c>
      <c r="L79" s="32">
        <f t="shared" si="78"/>
        <v>89250</v>
      </c>
      <c r="M79" s="9">
        <f t="shared" si="58"/>
        <v>0</v>
      </c>
      <c r="N79" s="9">
        <f t="shared" si="59"/>
        <v>0</v>
      </c>
      <c r="O79" s="10">
        <f t="shared" si="52"/>
        <v>0</v>
      </c>
      <c r="P79" s="13"/>
      <c r="Q79" s="9"/>
      <c r="R79" s="31">
        <f t="shared" si="79"/>
        <v>89250</v>
      </c>
      <c r="S79" s="8">
        <f t="shared" si="60"/>
        <v>52100</v>
      </c>
      <c r="T79" s="9">
        <f t="shared" si="61"/>
        <v>-11053.55</v>
      </c>
      <c r="U79" s="9">
        <f t="shared" si="62"/>
        <v>-13931.25</v>
      </c>
      <c r="V79" s="10">
        <f t="shared" si="53"/>
        <v>-24984.799999999999</v>
      </c>
      <c r="W79" s="10">
        <f t="shared" si="63"/>
        <v>-4730.25</v>
      </c>
      <c r="X79" s="87">
        <f t="shared" si="64"/>
        <v>0</v>
      </c>
      <c r="Y79" s="87">
        <f t="shared" si="65"/>
        <v>0</v>
      </c>
      <c r="Z79" s="10">
        <f t="shared" si="66"/>
        <v>-103.65398999999999</v>
      </c>
      <c r="AA79" s="125">
        <f t="shared" si="67"/>
        <v>-36.750050999999999</v>
      </c>
      <c r="AB79" s="10">
        <f t="shared" si="68"/>
        <v>-36.750050999999999</v>
      </c>
      <c r="AC79" s="87">
        <f t="shared" si="69"/>
        <v>0</v>
      </c>
      <c r="AD79" s="22">
        <f t="shared" si="80"/>
        <v>-29855.454040999997</v>
      </c>
      <c r="AE79" s="9">
        <f t="shared" si="70"/>
        <v>-3430</v>
      </c>
      <c r="AF79" s="9">
        <f t="shared" si="71"/>
        <v>311</v>
      </c>
      <c r="AG79" s="9">
        <f t="shared" si="72"/>
        <v>0</v>
      </c>
      <c r="AH79" s="10">
        <f t="shared" si="54"/>
        <v>-3119</v>
      </c>
      <c r="AI79" s="10">
        <f t="shared" si="73"/>
        <v>-160</v>
      </c>
      <c r="AJ79" s="22">
        <f t="shared" si="74"/>
        <v>-26896.454040999997</v>
      </c>
      <c r="AL79" s="9"/>
      <c r="AM79" s="9"/>
      <c r="AN79" s="92">
        <f t="shared" si="75"/>
        <v>90000</v>
      </c>
      <c r="AO79" s="92" t="str">
        <f t="shared" si="81"/>
        <v>90K</v>
      </c>
      <c r="AP79" s="92">
        <f t="shared" si="82"/>
        <v>26896.454040999997</v>
      </c>
      <c r="AQ79" s="93">
        <f t="shared" si="83"/>
        <v>1000</v>
      </c>
      <c r="AR79" s="95">
        <f t="shared" si="85"/>
        <v>428</v>
      </c>
      <c r="AS79" s="94">
        <f t="shared" si="55"/>
        <v>0.42799999999999999</v>
      </c>
      <c r="AT79" s="94">
        <f t="shared" si="76"/>
        <v>0.29884948934444444</v>
      </c>
    </row>
    <row r="80" spans="6:46" x14ac:dyDescent="0.25">
      <c r="F80">
        <f t="shared" si="84"/>
        <v>91000</v>
      </c>
      <c r="G80">
        <f t="shared" si="50"/>
        <v>-750</v>
      </c>
      <c r="H80">
        <f t="shared" si="51"/>
        <v>90250</v>
      </c>
      <c r="I80" s="32">
        <f t="shared" si="77"/>
        <v>90250</v>
      </c>
      <c r="J80" s="10">
        <f t="shared" si="56"/>
        <v>0</v>
      </c>
      <c r="K80" s="10">
        <f t="shared" si="57"/>
        <v>0</v>
      </c>
      <c r="L80" s="32">
        <f t="shared" si="78"/>
        <v>90250</v>
      </c>
      <c r="M80" s="9">
        <f t="shared" si="58"/>
        <v>0</v>
      </c>
      <c r="N80" s="9">
        <f t="shared" si="59"/>
        <v>0</v>
      </c>
      <c r="O80" s="10">
        <f t="shared" si="52"/>
        <v>0</v>
      </c>
      <c r="P80" s="13"/>
      <c r="R80" s="31">
        <f t="shared" si="79"/>
        <v>90250</v>
      </c>
      <c r="S80" s="8">
        <f t="shared" si="60"/>
        <v>52100</v>
      </c>
      <c r="T80" s="9">
        <f t="shared" si="61"/>
        <v>-11053.55</v>
      </c>
      <c r="U80" s="9">
        <f t="shared" si="62"/>
        <v>-14306.25</v>
      </c>
      <c r="V80" s="10">
        <f t="shared" si="53"/>
        <v>-25359.8</v>
      </c>
      <c r="W80" s="10">
        <f t="shared" si="63"/>
        <v>-4783.25</v>
      </c>
      <c r="X80" s="87">
        <f t="shared" si="64"/>
        <v>0</v>
      </c>
      <c r="Y80" s="87">
        <f t="shared" si="65"/>
        <v>0</v>
      </c>
      <c r="Z80" s="10">
        <f t="shared" si="66"/>
        <v>-103.65398999999999</v>
      </c>
      <c r="AA80" s="125">
        <f t="shared" si="67"/>
        <v>-36.750050999999999</v>
      </c>
      <c r="AB80" s="10">
        <f t="shared" si="68"/>
        <v>-36.750050999999999</v>
      </c>
      <c r="AC80" s="87">
        <f t="shared" si="69"/>
        <v>0</v>
      </c>
      <c r="AD80" s="22">
        <f t="shared" si="80"/>
        <v>-30283.454040999997</v>
      </c>
      <c r="AE80" s="9">
        <f t="shared" si="70"/>
        <v>-3430</v>
      </c>
      <c r="AF80" s="9">
        <f t="shared" si="71"/>
        <v>311</v>
      </c>
      <c r="AG80" s="9">
        <f t="shared" si="72"/>
        <v>0</v>
      </c>
      <c r="AH80" s="10">
        <f t="shared" si="54"/>
        <v>-3119</v>
      </c>
      <c r="AI80" s="10">
        <f t="shared" si="73"/>
        <v>-160</v>
      </c>
      <c r="AJ80" s="22">
        <f t="shared" si="74"/>
        <v>-27324.454040999997</v>
      </c>
      <c r="AN80" s="92">
        <f t="shared" si="75"/>
        <v>91000</v>
      </c>
      <c r="AO80" s="92" t="str">
        <f t="shared" si="81"/>
        <v>91K</v>
      </c>
      <c r="AP80" s="92">
        <f t="shared" si="82"/>
        <v>27324.454040999997</v>
      </c>
      <c r="AQ80" s="93">
        <f t="shared" si="83"/>
        <v>1000</v>
      </c>
      <c r="AR80" s="95">
        <f t="shared" si="85"/>
        <v>428</v>
      </c>
      <c r="AS80" s="94">
        <f t="shared" si="55"/>
        <v>0.42799999999999999</v>
      </c>
      <c r="AT80" s="94">
        <f t="shared" si="76"/>
        <v>0.30026872572527469</v>
      </c>
    </row>
    <row r="81" spans="6:46" x14ac:dyDescent="0.25">
      <c r="F81">
        <f t="shared" si="84"/>
        <v>92000</v>
      </c>
      <c r="G81">
        <f t="shared" si="50"/>
        <v>-750</v>
      </c>
      <c r="H81">
        <f t="shared" si="51"/>
        <v>91250</v>
      </c>
      <c r="I81" s="32">
        <f t="shared" si="77"/>
        <v>91250</v>
      </c>
      <c r="J81" s="10">
        <f t="shared" si="56"/>
        <v>0</v>
      </c>
      <c r="K81" s="10">
        <f t="shared" si="57"/>
        <v>0</v>
      </c>
      <c r="L81" s="32">
        <f t="shared" si="78"/>
        <v>91250</v>
      </c>
      <c r="M81" s="9">
        <f t="shared" si="58"/>
        <v>0</v>
      </c>
      <c r="N81" s="9">
        <f t="shared" si="59"/>
        <v>0</v>
      </c>
      <c r="O81" s="10">
        <f t="shared" si="52"/>
        <v>0</v>
      </c>
      <c r="P81" s="13"/>
      <c r="R81" s="31">
        <f t="shared" si="79"/>
        <v>91250</v>
      </c>
      <c r="S81" s="8">
        <f t="shared" si="60"/>
        <v>52100</v>
      </c>
      <c r="T81" s="9">
        <f t="shared" si="61"/>
        <v>-11053.55</v>
      </c>
      <c r="U81" s="9">
        <f t="shared" si="62"/>
        <v>-14681.25</v>
      </c>
      <c r="V81" s="10">
        <f t="shared" si="53"/>
        <v>-25734.799999999999</v>
      </c>
      <c r="W81" s="10">
        <f t="shared" si="63"/>
        <v>-4836.25</v>
      </c>
      <c r="X81" s="87">
        <f t="shared" si="64"/>
        <v>0</v>
      </c>
      <c r="Y81" s="87">
        <f t="shared" si="65"/>
        <v>0</v>
      </c>
      <c r="Z81" s="10">
        <f t="shared" si="66"/>
        <v>-103.65398999999999</v>
      </c>
      <c r="AA81" s="125">
        <f t="shared" si="67"/>
        <v>-36.750050999999999</v>
      </c>
      <c r="AB81" s="10">
        <f t="shared" si="68"/>
        <v>-36.750050999999999</v>
      </c>
      <c r="AC81" s="87">
        <f t="shared" si="69"/>
        <v>0</v>
      </c>
      <c r="AD81" s="22">
        <f t="shared" si="80"/>
        <v>-30711.454040999997</v>
      </c>
      <c r="AE81" s="9">
        <f t="shared" si="70"/>
        <v>-3430</v>
      </c>
      <c r="AF81" s="9">
        <f t="shared" si="71"/>
        <v>311</v>
      </c>
      <c r="AG81" s="9">
        <f t="shared" si="72"/>
        <v>0</v>
      </c>
      <c r="AH81" s="10">
        <f t="shared" si="54"/>
        <v>-3119</v>
      </c>
      <c r="AI81" s="10">
        <f t="shared" si="73"/>
        <v>-160</v>
      </c>
      <c r="AJ81" s="22">
        <f t="shared" si="74"/>
        <v>-27752.454040999997</v>
      </c>
      <c r="AN81" s="92">
        <f t="shared" si="75"/>
        <v>92000</v>
      </c>
      <c r="AO81" s="92" t="str">
        <f t="shared" si="81"/>
        <v>92K</v>
      </c>
      <c r="AP81" s="92">
        <f t="shared" si="82"/>
        <v>27752.454040999997</v>
      </c>
      <c r="AQ81" s="93">
        <f t="shared" si="83"/>
        <v>1000</v>
      </c>
      <c r="AR81" s="95">
        <f t="shared" si="85"/>
        <v>428</v>
      </c>
      <c r="AS81" s="94">
        <f t="shared" si="55"/>
        <v>0.42799999999999999</v>
      </c>
      <c r="AT81" s="94">
        <f t="shared" si="76"/>
        <v>0.30165710914130434</v>
      </c>
    </row>
    <row r="82" spans="6:46" x14ac:dyDescent="0.25">
      <c r="F82">
        <f t="shared" si="84"/>
        <v>93000</v>
      </c>
      <c r="G82">
        <f t="shared" si="50"/>
        <v>-750</v>
      </c>
      <c r="H82">
        <f t="shared" si="51"/>
        <v>92250</v>
      </c>
      <c r="I82" s="32">
        <f t="shared" si="77"/>
        <v>92250</v>
      </c>
      <c r="J82" s="10">
        <f t="shared" si="56"/>
        <v>0</v>
      </c>
      <c r="K82" s="10">
        <f t="shared" si="57"/>
        <v>0</v>
      </c>
      <c r="L82" s="32">
        <f t="shared" si="78"/>
        <v>92250</v>
      </c>
      <c r="M82" s="9">
        <f t="shared" si="58"/>
        <v>0</v>
      </c>
      <c r="N82" s="9">
        <f t="shared" si="59"/>
        <v>0</v>
      </c>
      <c r="O82" s="10">
        <f t="shared" si="52"/>
        <v>0</v>
      </c>
      <c r="P82" s="13"/>
      <c r="R82" s="31">
        <f t="shared" si="79"/>
        <v>92250</v>
      </c>
      <c r="S82" s="8">
        <f t="shared" si="60"/>
        <v>52100</v>
      </c>
      <c r="T82" s="9">
        <f t="shared" si="61"/>
        <v>-11053.55</v>
      </c>
      <c r="U82" s="9">
        <f t="shared" si="62"/>
        <v>-15056.25</v>
      </c>
      <c r="V82" s="10">
        <f t="shared" si="53"/>
        <v>-26109.8</v>
      </c>
      <c r="W82" s="10">
        <f t="shared" si="63"/>
        <v>-4889.25</v>
      </c>
      <c r="X82" s="87">
        <f t="shared" si="64"/>
        <v>0</v>
      </c>
      <c r="Y82" s="87">
        <f t="shared" si="65"/>
        <v>0</v>
      </c>
      <c r="Z82" s="10">
        <f t="shared" si="66"/>
        <v>-103.65398999999999</v>
      </c>
      <c r="AA82" s="125">
        <f t="shared" si="67"/>
        <v>-36.750050999999999</v>
      </c>
      <c r="AB82" s="10">
        <f t="shared" si="68"/>
        <v>-36.750050999999999</v>
      </c>
      <c r="AC82" s="87">
        <f t="shared" si="69"/>
        <v>0</v>
      </c>
      <c r="AD82" s="22">
        <f t="shared" si="80"/>
        <v>-31139.454040999997</v>
      </c>
      <c r="AE82" s="9">
        <f t="shared" si="70"/>
        <v>-3430</v>
      </c>
      <c r="AF82" s="9">
        <f t="shared" si="71"/>
        <v>311</v>
      </c>
      <c r="AG82" s="9">
        <f t="shared" si="72"/>
        <v>0</v>
      </c>
      <c r="AH82" s="10">
        <f t="shared" si="54"/>
        <v>-3119</v>
      </c>
      <c r="AI82" s="10">
        <f t="shared" si="73"/>
        <v>-160</v>
      </c>
      <c r="AJ82" s="22">
        <f t="shared" si="74"/>
        <v>-28180.454040999997</v>
      </c>
      <c r="AN82" s="92">
        <f t="shared" si="75"/>
        <v>93000</v>
      </c>
      <c r="AO82" s="92" t="str">
        <f t="shared" si="81"/>
        <v>93K</v>
      </c>
      <c r="AP82" s="92">
        <f t="shared" si="82"/>
        <v>28180.454040999997</v>
      </c>
      <c r="AQ82" s="93">
        <f t="shared" si="83"/>
        <v>1000</v>
      </c>
      <c r="AR82" s="95">
        <f t="shared" si="85"/>
        <v>428</v>
      </c>
      <c r="AS82" s="94">
        <f t="shared" si="55"/>
        <v>0.42799999999999999</v>
      </c>
      <c r="AT82" s="94">
        <f t="shared" si="76"/>
        <v>0.30301563484946231</v>
      </c>
    </row>
    <row r="83" spans="6:46" x14ac:dyDescent="0.25">
      <c r="F83">
        <f t="shared" si="84"/>
        <v>94000</v>
      </c>
      <c r="G83">
        <f t="shared" si="50"/>
        <v>-750</v>
      </c>
      <c r="H83">
        <f t="shared" si="51"/>
        <v>93250</v>
      </c>
      <c r="I83" s="32">
        <f t="shared" si="77"/>
        <v>93250</v>
      </c>
      <c r="J83" s="10">
        <f t="shared" si="56"/>
        <v>0</v>
      </c>
      <c r="K83" s="10">
        <f t="shared" si="57"/>
        <v>0</v>
      </c>
      <c r="L83" s="32">
        <f t="shared" si="78"/>
        <v>93250</v>
      </c>
      <c r="M83" s="9">
        <f t="shared" si="58"/>
        <v>0</v>
      </c>
      <c r="N83" s="9">
        <f t="shared" si="59"/>
        <v>0</v>
      </c>
      <c r="O83" s="10">
        <f t="shared" si="52"/>
        <v>0</v>
      </c>
      <c r="P83" s="13"/>
      <c r="R83" s="31">
        <f t="shared" si="79"/>
        <v>93250</v>
      </c>
      <c r="S83" s="8">
        <f t="shared" si="60"/>
        <v>52100</v>
      </c>
      <c r="T83" s="9">
        <f t="shared" si="61"/>
        <v>-11053.55</v>
      </c>
      <c r="U83" s="9">
        <f t="shared" si="62"/>
        <v>-15431.25</v>
      </c>
      <c r="V83" s="10">
        <f t="shared" si="53"/>
        <v>-26484.799999999999</v>
      </c>
      <c r="W83" s="10">
        <f t="shared" si="63"/>
        <v>-4942.25</v>
      </c>
      <c r="X83" s="87">
        <f t="shared" si="64"/>
        <v>0</v>
      </c>
      <c r="Y83" s="87">
        <f t="shared" si="65"/>
        <v>0</v>
      </c>
      <c r="Z83" s="10">
        <f t="shared" si="66"/>
        <v>-103.65398999999999</v>
      </c>
      <c r="AA83" s="125">
        <f t="shared" si="67"/>
        <v>-36.750050999999999</v>
      </c>
      <c r="AB83" s="10">
        <f t="shared" si="68"/>
        <v>-36.750050999999999</v>
      </c>
      <c r="AC83" s="87">
        <f t="shared" si="69"/>
        <v>0</v>
      </c>
      <c r="AD83" s="22">
        <f t="shared" si="80"/>
        <v>-31567.454040999997</v>
      </c>
      <c r="AE83" s="9">
        <f t="shared" si="70"/>
        <v>-3430</v>
      </c>
      <c r="AF83" s="9">
        <f t="shared" si="71"/>
        <v>311</v>
      </c>
      <c r="AG83" s="9">
        <f t="shared" si="72"/>
        <v>0</v>
      </c>
      <c r="AH83" s="10">
        <f t="shared" si="54"/>
        <v>-3119</v>
      </c>
      <c r="AI83" s="10">
        <f t="shared" si="73"/>
        <v>-160</v>
      </c>
      <c r="AJ83" s="22">
        <f t="shared" si="74"/>
        <v>-28608.454040999997</v>
      </c>
      <c r="AN83" s="92">
        <f t="shared" si="75"/>
        <v>94000</v>
      </c>
      <c r="AO83" s="92" t="str">
        <f t="shared" si="81"/>
        <v>94K</v>
      </c>
      <c r="AP83" s="92">
        <f t="shared" si="82"/>
        <v>28608.454040999997</v>
      </c>
      <c r="AQ83" s="93">
        <f t="shared" si="83"/>
        <v>1000</v>
      </c>
      <c r="AR83" s="95">
        <f t="shared" si="85"/>
        <v>428</v>
      </c>
      <c r="AS83" s="94">
        <f t="shared" si="55"/>
        <v>0.42799999999999999</v>
      </c>
      <c r="AT83" s="94">
        <f t="shared" si="76"/>
        <v>0.30434525575531912</v>
      </c>
    </row>
    <row r="84" spans="6:46" x14ac:dyDescent="0.25">
      <c r="F84">
        <f t="shared" si="84"/>
        <v>95000</v>
      </c>
      <c r="G84">
        <f t="shared" si="50"/>
        <v>-750</v>
      </c>
      <c r="H84">
        <f t="shared" si="51"/>
        <v>94250</v>
      </c>
      <c r="I84" s="32">
        <f t="shared" si="77"/>
        <v>94250</v>
      </c>
      <c r="J84" s="10">
        <f t="shared" si="56"/>
        <v>0</v>
      </c>
      <c r="K84" s="10">
        <f t="shared" si="57"/>
        <v>0</v>
      </c>
      <c r="L84" s="32">
        <f t="shared" si="78"/>
        <v>94250</v>
      </c>
      <c r="M84" s="9">
        <f t="shared" si="58"/>
        <v>0</v>
      </c>
      <c r="N84" s="9">
        <f t="shared" si="59"/>
        <v>0</v>
      </c>
      <c r="O84" s="10">
        <f t="shared" si="52"/>
        <v>0</v>
      </c>
      <c r="P84" s="13"/>
      <c r="R84" s="31">
        <f t="shared" si="79"/>
        <v>94250</v>
      </c>
      <c r="S84" s="8">
        <f t="shared" si="60"/>
        <v>52100</v>
      </c>
      <c r="T84" s="9">
        <f t="shared" si="61"/>
        <v>-11053.55</v>
      </c>
      <c r="U84" s="9">
        <f t="shared" si="62"/>
        <v>-15806.25</v>
      </c>
      <c r="V84" s="10">
        <f t="shared" si="53"/>
        <v>-26859.8</v>
      </c>
      <c r="W84" s="10">
        <f t="shared" si="63"/>
        <v>-4995.25</v>
      </c>
      <c r="X84" s="87">
        <f t="shared" si="64"/>
        <v>0</v>
      </c>
      <c r="Y84" s="87">
        <f t="shared" si="65"/>
        <v>0</v>
      </c>
      <c r="Z84" s="10">
        <f t="shared" si="66"/>
        <v>-103.65398999999999</v>
      </c>
      <c r="AA84" s="125">
        <f t="shared" si="67"/>
        <v>-36.750050999999999</v>
      </c>
      <c r="AB84" s="10">
        <f t="shared" si="68"/>
        <v>-36.750050999999999</v>
      </c>
      <c r="AC84" s="87">
        <f t="shared" si="69"/>
        <v>0</v>
      </c>
      <c r="AD84" s="22">
        <f t="shared" si="80"/>
        <v>-31995.454040999997</v>
      </c>
      <c r="AE84" s="9">
        <f t="shared" si="70"/>
        <v>-3430</v>
      </c>
      <c r="AF84" s="9">
        <f t="shared" si="71"/>
        <v>311</v>
      </c>
      <c r="AG84" s="9">
        <f t="shared" si="72"/>
        <v>0</v>
      </c>
      <c r="AH84" s="10">
        <f t="shared" si="54"/>
        <v>-3119</v>
      </c>
      <c r="AI84" s="10">
        <f t="shared" si="73"/>
        <v>-160</v>
      </c>
      <c r="AJ84" s="22">
        <f t="shared" si="74"/>
        <v>-29036.454040999997</v>
      </c>
      <c r="AN84" s="92">
        <f t="shared" si="75"/>
        <v>95000</v>
      </c>
      <c r="AO84" s="92" t="str">
        <f t="shared" si="81"/>
        <v>95K</v>
      </c>
      <c r="AP84" s="92">
        <f t="shared" si="82"/>
        <v>29036.454040999997</v>
      </c>
      <c r="AQ84" s="93">
        <f t="shared" si="83"/>
        <v>1000</v>
      </c>
      <c r="AR84" s="95">
        <f t="shared" si="85"/>
        <v>428</v>
      </c>
      <c r="AS84" s="94">
        <f t="shared" si="55"/>
        <v>0.42799999999999999</v>
      </c>
      <c r="AT84" s="94">
        <f t="shared" si="76"/>
        <v>0.30564688464210521</v>
      </c>
    </row>
    <row r="85" spans="6:46" x14ac:dyDescent="0.25">
      <c r="F85">
        <f t="shared" si="84"/>
        <v>96000</v>
      </c>
      <c r="G85">
        <f t="shared" si="50"/>
        <v>-750</v>
      </c>
      <c r="H85">
        <f t="shared" si="51"/>
        <v>95250</v>
      </c>
      <c r="I85" s="32">
        <f t="shared" si="77"/>
        <v>95250</v>
      </c>
      <c r="J85" s="10">
        <f t="shared" si="56"/>
        <v>0</v>
      </c>
      <c r="K85" s="10">
        <f t="shared" si="57"/>
        <v>0</v>
      </c>
      <c r="L85" s="32">
        <f t="shared" si="78"/>
        <v>95250</v>
      </c>
      <c r="M85" s="9">
        <f t="shared" si="58"/>
        <v>0</v>
      </c>
      <c r="N85" s="9">
        <f t="shared" si="59"/>
        <v>0</v>
      </c>
      <c r="O85" s="10">
        <f t="shared" si="52"/>
        <v>0</v>
      </c>
      <c r="P85" s="13"/>
      <c r="R85" s="31">
        <f t="shared" si="79"/>
        <v>95250</v>
      </c>
      <c r="S85" s="8">
        <f t="shared" si="60"/>
        <v>52100</v>
      </c>
      <c r="T85" s="9">
        <f t="shared" si="61"/>
        <v>-11053.55</v>
      </c>
      <c r="U85" s="9">
        <f t="shared" si="62"/>
        <v>-16181.25</v>
      </c>
      <c r="V85" s="10">
        <f t="shared" si="53"/>
        <v>-27234.799999999999</v>
      </c>
      <c r="W85" s="10">
        <f t="shared" si="63"/>
        <v>-5048.25</v>
      </c>
      <c r="X85" s="87">
        <f t="shared" si="64"/>
        <v>0</v>
      </c>
      <c r="Y85" s="87">
        <f t="shared" si="65"/>
        <v>0</v>
      </c>
      <c r="Z85" s="10">
        <f t="shared" si="66"/>
        <v>-103.65398999999999</v>
      </c>
      <c r="AA85" s="125">
        <f t="shared" si="67"/>
        <v>-36.750050999999999</v>
      </c>
      <c r="AB85" s="10">
        <f t="shared" si="68"/>
        <v>-36.750050999999999</v>
      </c>
      <c r="AC85" s="87">
        <f t="shared" si="69"/>
        <v>0</v>
      </c>
      <c r="AD85" s="22">
        <f t="shared" si="80"/>
        <v>-32423.454040999997</v>
      </c>
      <c r="AE85" s="9">
        <f t="shared" si="70"/>
        <v>-3430</v>
      </c>
      <c r="AF85" s="9">
        <f t="shared" si="71"/>
        <v>311</v>
      </c>
      <c r="AG85" s="9">
        <f t="shared" si="72"/>
        <v>0</v>
      </c>
      <c r="AH85" s="10">
        <f t="shared" si="54"/>
        <v>-3119</v>
      </c>
      <c r="AI85" s="10">
        <f t="shared" si="73"/>
        <v>-160</v>
      </c>
      <c r="AJ85" s="22">
        <f t="shared" si="74"/>
        <v>-29464.454040999997</v>
      </c>
      <c r="AN85" s="92">
        <f t="shared" si="75"/>
        <v>96000</v>
      </c>
      <c r="AO85" s="92" t="str">
        <f t="shared" si="81"/>
        <v>96K</v>
      </c>
      <c r="AP85" s="92">
        <f t="shared" si="82"/>
        <v>29464.454040999997</v>
      </c>
      <c r="AQ85" s="93">
        <f t="shared" si="83"/>
        <v>1000</v>
      </c>
      <c r="AR85" s="95">
        <f t="shared" si="85"/>
        <v>428</v>
      </c>
      <c r="AS85" s="94">
        <f t="shared" si="55"/>
        <v>0.42799999999999999</v>
      </c>
      <c r="AT85" s="94">
        <f t="shared" si="76"/>
        <v>0.30692139626041665</v>
      </c>
    </row>
    <row r="86" spans="6:46" x14ac:dyDescent="0.25">
      <c r="F86">
        <f t="shared" si="84"/>
        <v>97000</v>
      </c>
      <c r="G86">
        <f t="shared" si="50"/>
        <v>-750</v>
      </c>
      <c r="H86">
        <f t="shared" si="51"/>
        <v>96250</v>
      </c>
      <c r="I86" s="32">
        <f t="shared" si="77"/>
        <v>96250</v>
      </c>
      <c r="J86" s="10">
        <f t="shared" si="56"/>
        <v>0</v>
      </c>
      <c r="K86" s="10">
        <f t="shared" si="57"/>
        <v>0</v>
      </c>
      <c r="L86" s="32">
        <f t="shared" si="78"/>
        <v>96250</v>
      </c>
      <c r="M86" s="9">
        <f t="shared" si="58"/>
        <v>0</v>
      </c>
      <c r="N86" s="9">
        <f t="shared" si="59"/>
        <v>0</v>
      </c>
      <c r="O86" s="10">
        <f t="shared" si="52"/>
        <v>0</v>
      </c>
      <c r="P86" s="13"/>
      <c r="R86" s="31">
        <f t="shared" si="79"/>
        <v>96250</v>
      </c>
      <c r="S86" s="8">
        <f t="shared" si="60"/>
        <v>52100</v>
      </c>
      <c r="T86" s="9">
        <f t="shared" si="61"/>
        <v>-11053.55</v>
      </c>
      <c r="U86" s="9">
        <f t="shared" si="62"/>
        <v>-16556.25</v>
      </c>
      <c r="V86" s="10">
        <f t="shared" si="53"/>
        <v>-27609.8</v>
      </c>
      <c r="W86" s="10">
        <f t="shared" si="63"/>
        <v>-5101.25</v>
      </c>
      <c r="X86" s="87">
        <f t="shared" si="64"/>
        <v>0</v>
      </c>
      <c r="Y86" s="87">
        <f t="shared" si="65"/>
        <v>0</v>
      </c>
      <c r="Z86" s="10">
        <f t="shared" si="66"/>
        <v>-103.65398999999999</v>
      </c>
      <c r="AA86" s="125">
        <f t="shared" si="67"/>
        <v>-36.750050999999999</v>
      </c>
      <c r="AB86" s="10">
        <f t="shared" si="68"/>
        <v>-36.750050999999999</v>
      </c>
      <c r="AC86" s="87">
        <f t="shared" si="69"/>
        <v>0</v>
      </c>
      <c r="AD86" s="22">
        <f t="shared" si="80"/>
        <v>-32851.454041000005</v>
      </c>
      <c r="AE86" s="9">
        <f t="shared" si="70"/>
        <v>-3430</v>
      </c>
      <c r="AF86" s="9">
        <f t="shared" si="71"/>
        <v>311</v>
      </c>
      <c r="AG86" s="9">
        <f t="shared" si="72"/>
        <v>0</v>
      </c>
      <c r="AH86" s="10">
        <f t="shared" si="54"/>
        <v>-3119</v>
      </c>
      <c r="AI86" s="10">
        <f t="shared" si="73"/>
        <v>-160</v>
      </c>
      <c r="AJ86" s="22">
        <f t="shared" si="74"/>
        <v>-29892.454041000005</v>
      </c>
      <c r="AN86" s="92">
        <f t="shared" si="75"/>
        <v>97000</v>
      </c>
      <c r="AO86" s="92" t="str">
        <f t="shared" si="81"/>
        <v>97K</v>
      </c>
      <c r="AP86" s="92">
        <f t="shared" si="82"/>
        <v>29892.454041000005</v>
      </c>
      <c r="AQ86" s="93">
        <f t="shared" si="83"/>
        <v>1000</v>
      </c>
      <c r="AR86" s="95">
        <f t="shared" si="85"/>
        <v>428.00000000000728</v>
      </c>
      <c r="AS86" s="94">
        <f t="shared" si="55"/>
        <v>0.42800000000000726</v>
      </c>
      <c r="AT86" s="94">
        <f t="shared" si="76"/>
        <v>0.30816962928865982</v>
      </c>
    </row>
    <row r="87" spans="6:46" x14ac:dyDescent="0.25">
      <c r="F87">
        <f t="shared" si="84"/>
        <v>98000</v>
      </c>
      <c r="G87">
        <f t="shared" si="50"/>
        <v>-750</v>
      </c>
      <c r="H87">
        <f t="shared" si="51"/>
        <v>97250</v>
      </c>
      <c r="I87" s="32">
        <f t="shared" si="77"/>
        <v>97250</v>
      </c>
      <c r="J87" s="10">
        <f t="shared" si="56"/>
        <v>0</v>
      </c>
      <c r="K87" s="10">
        <f t="shared" si="57"/>
        <v>0</v>
      </c>
      <c r="L87" s="32">
        <f t="shared" si="78"/>
        <v>97250</v>
      </c>
      <c r="M87" s="9">
        <f t="shared" si="58"/>
        <v>0</v>
      </c>
      <c r="N87" s="9">
        <f t="shared" si="59"/>
        <v>0</v>
      </c>
      <c r="O87" s="10">
        <f t="shared" si="52"/>
        <v>0</v>
      </c>
      <c r="P87" s="13"/>
      <c r="R87" s="31">
        <f t="shared" si="79"/>
        <v>97250</v>
      </c>
      <c r="S87" s="8">
        <f t="shared" si="60"/>
        <v>52100</v>
      </c>
      <c r="T87" s="9">
        <f t="shared" si="61"/>
        <v>-11053.55</v>
      </c>
      <c r="U87" s="9">
        <f t="shared" si="62"/>
        <v>-16931.25</v>
      </c>
      <c r="V87" s="10">
        <f t="shared" si="53"/>
        <v>-27984.799999999999</v>
      </c>
      <c r="W87" s="10">
        <f t="shared" si="63"/>
        <v>-5154.25</v>
      </c>
      <c r="X87" s="87">
        <f t="shared" si="64"/>
        <v>0</v>
      </c>
      <c r="Y87" s="87">
        <f t="shared" si="65"/>
        <v>0</v>
      </c>
      <c r="Z87" s="10">
        <f t="shared" si="66"/>
        <v>-103.65398999999999</v>
      </c>
      <c r="AA87" s="125">
        <f t="shared" si="67"/>
        <v>-36.750050999999999</v>
      </c>
      <c r="AB87" s="10">
        <f t="shared" si="68"/>
        <v>-36.750050999999999</v>
      </c>
      <c r="AC87" s="87">
        <f t="shared" si="69"/>
        <v>0</v>
      </c>
      <c r="AD87" s="22">
        <f t="shared" si="80"/>
        <v>-33279.454041000005</v>
      </c>
      <c r="AE87" s="9">
        <f t="shared" si="70"/>
        <v>-3430</v>
      </c>
      <c r="AF87" s="9">
        <f t="shared" si="71"/>
        <v>311</v>
      </c>
      <c r="AG87" s="9">
        <f t="shared" si="72"/>
        <v>0</v>
      </c>
      <c r="AH87" s="10">
        <f t="shared" si="54"/>
        <v>-3119</v>
      </c>
      <c r="AI87" s="10">
        <f t="shared" si="73"/>
        <v>-160</v>
      </c>
      <c r="AJ87" s="22">
        <f t="shared" si="74"/>
        <v>-30320.454041000005</v>
      </c>
      <c r="AN87" s="92">
        <f t="shared" si="75"/>
        <v>98000</v>
      </c>
      <c r="AO87" s="92" t="str">
        <f t="shared" si="81"/>
        <v>98K</v>
      </c>
      <c r="AP87" s="92">
        <f t="shared" si="82"/>
        <v>30320.454041000005</v>
      </c>
      <c r="AQ87" s="93">
        <f t="shared" si="83"/>
        <v>1000</v>
      </c>
      <c r="AR87" s="95">
        <f t="shared" si="85"/>
        <v>428</v>
      </c>
      <c r="AS87" s="94">
        <f t="shared" si="55"/>
        <v>0.42799999999999999</v>
      </c>
      <c r="AT87" s="94">
        <f t="shared" si="76"/>
        <v>0.30939238817346942</v>
      </c>
    </row>
    <row r="88" spans="6:46" x14ac:dyDescent="0.25">
      <c r="F88">
        <f t="shared" si="84"/>
        <v>99000</v>
      </c>
      <c r="G88">
        <f t="shared" si="50"/>
        <v>-750</v>
      </c>
      <c r="H88">
        <f t="shared" si="51"/>
        <v>98250</v>
      </c>
      <c r="I88" s="32">
        <f t="shared" si="77"/>
        <v>98250</v>
      </c>
      <c r="J88" s="10">
        <f t="shared" si="56"/>
        <v>0</v>
      </c>
      <c r="K88" s="10">
        <f t="shared" si="57"/>
        <v>0</v>
      </c>
      <c r="L88" s="32">
        <f t="shared" si="78"/>
        <v>98250</v>
      </c>
      <c r="M88" s="9">
        <f t="shared" si="58"/>
        <v>0</v>
      </c>
      <c r="N88" s="9">
        <f t="shared" si="59"/>
        <v>0</v>
      </c>
      <c r="O88" s="10">
        <f t="shared" si="52"/>
        <v>0</v>
      </c>
      <c r="P88" s="13"/>
      <c r="R88" s="31">
        <f t="shared" si="79"/>
        <v>98250</v>
      </c>
      <c r="S88" s="8">
        <f t="shared" si="60"/>
        <v>52100</v>
      </c>
      <c r="T88" s="9">
        <f t="shared" si="61"/>
        <v>-11053.55</v>
      </c>
      <c r="U88" s="9">
        <f t="shared" si="62"/>
        <v>-17306.25</v>
      </c>
      <c r="V88" s="10">
        <f t="shared" si="53"/>
        <v>-28359.8</v>
      </c>
      <c r="W88" s="10">
        <f t="shared" si="63"/>
        <v>-5207.25</v>
      </c>
      <c r="X88" s="87">
        <f t="shared" si="64"/>
        <v>0</v>
      </c>
      <c r="Y88" s="87">
        <f t="shared" si="65"/>
        <v>0</v>
      </c>
      <c r="Z88" s="10">
        <f t="shared" si="66"/>
        <v>-103.65398999999999</v>
      </c>
      <c r="AA88" s="125">
        <f t="shared" si="67"/>
        <v>-36.750050999999999</v>
      </c>
      <c r="AB88" s="10">
        <f t="shared" si="68"/>
        <v>-36.750050999999999</v>
      </c>
      <c r="AC88" s="87">
        <f t="shared" si="69"/>
        <v>0</v>
      </c>
      <c r="AD88" s="22">
        <f t="shared" si="80"/>
        <v>-33707.454041000005</v>
      </c>
      <c r="AE88" s="9">
        <f t="shared" si="70"/>
        <v>-3430</v>
      </c>
      <c r="AF88" s="9">
        <f t="shared" si="71"/>
        <v>311</v>
      </c>
      <c r="AG88" s="9">
        <f t="shared" si="72"/>
        <v>0</v>
      </c>
      <c r="AH88" s="10">
        <f t="shared" si="54"/>
        <v>-3119</v>
      </c>
      <c r="AI88" s="10">
        <f t="shared" si="73"/>
        <v>-160</v>
      </c>
      <c r="AJ88" s="22">
        <f t="shared" si="74"/>
        <v>-30748.454041000005</v>
      </c>
      <c r="AN88" s="92">
        <f t="shared" si="75"/>
        <v>99000</v>
      </c>
      <c r="AO88" s="92" t="str">
        <f t="shared" si="81"/>
        <v>99K</v>
      </c>
      <c r="AP88" s="92">
        <f t="shared" si="82"/>
        <v>30748.454041000005</v>
      </c>
      <c r="AQ88" s="93">
        <f t="shared" si="83"/>
        <v>1000</v>
      </c>
      <c r="AR88" s="95">
        <f t="shared" si="85"/>
        <v>428</v>
      </c>
      <c r="AS88" s="94">
        <f t="shared" si="55"/>
        <v>0.42799999999999999</v>
      </c>
      <c r="AT88" s="94">
        <f t="shared" si="76"/>
        <v>0.31059044485858589</v>
      </c>
    </row>
    <row r="89" spans="6:46" x14ac:dyDescent="0.25">
      <c r="F89" s="11">
        <f t="shared" si="84"/>
        <v>100000</v>
      </c>
      <c r="G89" s="11">
        <f t="shared" si="50"/>
        <v>-750</v>
      </c>
      <c r="H89">
        <f t="shared" si="51"/>
        <v>99250</v>
      </c>
      <c r="I89" s="32">
        <f t="shared" si="77"/>
        <v>99250</v>
      </c>
      <c r="J89" s="10">
        <f t="shared" si="56"/>
        <v>0</v>
      </c>
      <c r="K89" s="10">
        <f t="shared" si="57"/>
        <v>0</v>
      </c>
      <c r="L89" s="32">
        <f t="shared" si="78"/>
        <v>99250</v>
      </c>
      <c r="M89" s="9">
        <f t="shared" si="58"/>
        <v>0</v>
      </c>
      <c r="N89" s="9">
        <f t="shared" si="59"/>
        <v>0</v>
      </c>
      <c r="O89" s="127">
        <f t="shared" si="52"/>
        <v>0</v>
      </c>
      <c r="P89" s="13"/>
      <c r="Q89" s="9"/>
      <c r="R89" s="31">
        <f t="shared" si="79"/>
        <v>99250</v>
      </c>
      <c r="S89" s="8">
        <f t="shared" si="60"/>
        <v>52100</v>
      </c>
      <c r="T89" s="9">
        <f t="shared" si="61"/>
        <v>-11053.55</v>
      </c>
      <c r="U89" s="9">
        <f t="shared" si="62"/>
        <v>-17681.25</v>
      </c>
      <c r="V89" s="10">
        <f t="shared" si="53"/>
        <v>-28734.799999999999</v>
      </c>
      <c r="W89" s="10">
        <f t="shared" si="63"/>
        <v>-5260.25</v>
      </c>
      <c r="X89" s="87">
        <f t="shared" si="64"/>
        <v>0</v>
      </c>
      <c r="Y89" s="87">
        <f t="shared" si="65"/>
        <v>0</v>
      </c>
      <c r="Z89" s="10">
        <f t="shared" si="66"/>
        <v>-103.65398999999999</v>
      </c>
      <c r="AA89" s="125">
        <f t="shared" si="67"/>
        <v>-36.750050999999999</v>
      </c>
      <c r="AB89" s="10">
        <f t="shared" si="68"/>
        <v>-36.750050999999999</v>
      </c>
      <c r="AC89" s="87">
        <f t="shared" si="69"/>
        <v>0</v>
      </c>
      <c r="AD89" s="22">
        <f t="shared" si="80"/>
        <v>-34135.454041000005</v>
      </c>
      <c r="AE89" s="9">
        <f t="shared" si="70"/>
        <v>-3430</v>
      </c>
      <c r="AF89" s="9">
        <f t="shared" si="71"/>
        <v>311</v>
      </c>
      <c r="AG89" s="9">
        <f t="shared" si="72"/>
        <v>0</v>
      </c>
      <c r="AH89" s="127">
        <f t="shared" si="54"/>
        <v>-3119</v>
      </c>
      <c r="AI89" s="127">
        <f t="shared" si="73"/>
        <v>-160</v>
      </c>
      <c r="AJ89" s="25">
        <f t="shared" si="74"/>
        <v>-31176.454041000005</v>
      </c>
      <c r="AK89" s="12">
        <v>-31105.38</v>
      </c>
      <c r="AL89" s="9">
        <f>AJ89-AK89</f>
        <v>-71.07404100000349</v>
      </c>
      <c r="AM89" s="9"/>
      <c r="AN89" s="92">
        <f t="shared" si="75"/>
        <v>100000</v>
      </c>
      <c r="AO89" s="92" t="str">
        <f t="shared" si="81"/>
        <v>10K</v>
      </c>
      <c r="AP89" s="92">
        <f t="shared" si="82"/>
        <v>31176.454041000005</v>
      </c>
      <c r="AQ89" s="93">
        <f t="shared" si="83"/>
        <v>1000</v>
      </c>
      <c r="AR89" s="95">
        <f t="shared" si="85"/>
        <v>428</v>
      </c>
      <c r="AS89" s="94">
        <f t="shared" si="55"/>
        <v>0.42799999999999999</v>
      </c>
      <c r="AT89" s="94">
        <f t="shared" si="76"/>
        <v>0.31176454041000007</v>
      </c>
    </row>
    <row r="90" spans="6:46" x14ac:dyDescent="0.25">
      <c r="F90">
        <f t="shared" si="84"/>
        <v>101000</v>
      </c>
      <c r="G90">
        <f t="shared" si="50"/>
        <v>-750</v>
      </c>
      <c r="H90">
        <f t="shared" ref="H90" si="86">F90+G90</f>
        <v>100250</v>
      </c>
      <c r="I90" s="32">
        <f t="shared" si="77"/>
        <v>100250</v>
      </c>
      <c r="J90" s="10">
        <f t="shared" si="56"/>
        <v>0</v>
      </c>
      <c r="K90" s="10">
        <f t="shared" si="57"/>
        <v>0</v>
      </c>
      <c r="L90" s="32">
        <f t="shared" si="78"/>
        <v>100250</v>
      </c>
      <c r="M90" s="9">
        <f t="shared" si="58"/>
        <v>0</v>
      </c>
      <c r="N90" s="9">
        <f t="shared" si="59"/>
        <v>0</v>
      </c>
      <c r="O90" s="10">
        <f t="shared" ref="O90" si="87">M90+N90</f>
        <v>0</v>
      </c>
      <c r="P90" s="13"/>
      <c r="R90" s="31">
        <f t="shared" si="79"/>
        <v>100250</v>
      </c>
      <c r="S90" s="8">
        <f t="shared" si="60"/>
        <v>52100</v>
      </c>
      <c r="T90" s="9">
        <f t="shared" ref="T90" si="88">-1*VLOOKUP(S90,Tuloveroasteikko,2,0)</f>
        <v>-11053.55</v>
      </c>
      <c r="U90" s="9">
        <f t="shared" ref="U90" si="89">-(R90-S90)*VLOOKUP(S90,Tuloveroasteikko,3,0)/100</f>
        <v>-18056.25</v>
      </c>
      <c r="V90" s="10">
        <f t="shared" ref="V90" si="90">T90+U90</f>
        <v>-29109.8</v>
      </c>
      <c r="W90" s="10">
        <f t="shared" ref="W90" si="91">-R90*Kunnallisvero</f>
        <v>-5313.25</v>
      </c>
      <c r="X90" s="87">
        <f t="shared" si="64"/>
        <v>0</v>
      </c>
      <c r="Y90" s="87">
        <f t="shared" si="65"/>
        <v>0</v>
      </c>
      <c r="Z90" s="10">
        <f t="shared" si="66"/>
        <v>-103.65398999999999</v>
      </c>
      <c r="AA90" s="125">
        <f t="shared" si="67"/>
        <v>-36.750050999999999</v>
      </c>
      <c r="AB90" s="10">
        <f t="shared" si="68"/>
        <v>-36.750050999999999</v>
      </c>
      <c r="AC90" s="87">
        <f t="shared" si="69"/>
        <v>0</v>
      </c>
      <c r="AD90" s="22">
        <f t="shared" si="80"/>
        <v>-34563.454041000005</v>
      </c>
      <c r="AE90" s="9">
        <f t="shared" si="70"/>
        <v>-3430</v>
      </c>
      <c r="AF90" s="9">
        <f t="shared" si="71"/>
        <v>311</v>
      </c>
      <c r="AG90" s="9">
        <f t="shared" si="72"/>
        <v>0</v>
      </c>
      <c r="AH90" s="10">
        <f t="shared" ref="AH90" si="92">AE90+AF90+AG90</f>
        <v>-3119</v>
      </c>
      <c r="AI90" s="10">
        <f t="shared" si="73"/>
        <v>-160</v>
      </c>
      <c r="AJ90" s="22">
        <f t="shared" ref="AJ90" si="93">IF(AD90&gt;AH90,0,AD90-AH90)+AI90</f>
        <v>-31604.454041000005</v>
      </c>
      <c r="AN90" s="92">
        <f t="shared" si="75"/>
        <v>101000</v>
      </c>
      <c r="AO90" s="92" t="str">
        <f t="shared" si="81"/>
        <v>10K</v>
      </c>
      <c r="AP90" s="92">
        <f t="shared" si="82"/>
        <v>31604.454041000005</v>
      </c>
      <c r="AQ90" s="93">
        <f t="shared" si="83"/>
        <v>1000</v>
      </c>
      <c r="AR90" s="95">
        <f t="shared" ref="AR90" si="94">-AJ90+AJ89</f>
        <v>428</v>
      </c>
      <c r="AS90" s="94">
        <f t="shared" ref="AS90" si="95">IFERROR(AR90/AQ90,0)</f>
        <v>0.42799999999999999</v>
      </c>
      <c r="AT90" s="94">
        <f t="shared" si="76"/>
        <v>0.31291538654455447</v>
      </c>
    </row>
    <row r="91" spans="6:46" x14ac:dyDescent="0.25">
      <c r="F91">
        <f t="shared" si="84"/>
        <v>102000</v>
      </c>
      <c r="G91">
        <f t="shared" si="50"/>
        <v>-750</v>
      </c>
      <c r="H91">
        <f t="shared" ref="H91:H154" si="96">F91+G91</f>
        <v>101250</v>
      </c>
      <c r="I91" s="32">
        <f t="shared" si="77"/>
        <v>101250</v>
      </c>
      <c r="J91" s="10">
        <f t="shared" si="56"/>
        <v>0</v>
      </c>
      <c r="K91" s="10">
        <f t="shared" si="57"/>
        <v>0</v>
      </c>
      <c r="L91" s="32">
        <f t="shared" si="78"/>
        <v>101250</v>
      </c>
      <c r="M91" s="9">
        <f t="shared" si="58"/>
        <v>0</v>
      </c>
      <c r="N91" s="9">
        <f t="shared" si="59"/>
        <v>0</v>
      </c>
      <c r="O91" s="10">
        <f t="shared" ref="O91:O154" si="97">M91+N91</f>
        <v>0</v>
      </c>
      <c r="P91" s="13"/>
      <c r="R91" s="31">
        <f t="shared" si="79"/>
        <v>101250</v>
      </c>
      <c r="S91" s="8">
        <f t="shared" si="60"/>
        <v>52100</v>
      </c>
      <c r="T91" s="9">
        <f t="shared" ref="T91:T154" si="98">-1*VLOOKUP(S91,Tuloveroasteikko,2,0)</f>
        <v>-11053.55</v>
      </c>
      <c r="U91" s="9">
        <f t="shared" ref="U91:U154" si="99">-(R91-S91)*VLOOKUP(S91,Tuloveroasteikko,3,0)/100</f>
        <v>-18431.25</v>
      </c>
      <c r="V91" s="10">
        <f t="shared" ref="V91:V154" si="100">T91+U91</f>
        <v>-29484.799999999999</v>
      </c>
      <c r="W91" s="10">
        <f t="shared" ref="W91:W154" si="101">-R91*Kunnallisvero</f>
        <v>-5366.25</v>
      </c>
      <c r="X91" s="87">
        <f t="shared" si="64"/>
        <v>0</v>
      </c>
      <c r="Y91" s="87">
        <f t="shared" si="65"/>
        <v>0</v>
      </c>
      <c r="Z91" s="10">
        <f t="shared" si="66"/>
        <v>-103.65398999999999</v>
      </c>
      <c r="AA91" s="125">
        <f t="shared" si="67"/>
        <v>-36.750050999999999</v>
      </c>
      <c r="AB91" s="10">
        <f t="shared" si="68"/>
        <v>-36.750050999999999</v>
      </c>
      <c r="AC91" s="87">
        <f t="shared" si="69"/>
        <v>0</v>
      </c>
      <c r="AD91" s="22">
        <f t="shared" si="80"/>
        <v>-34991.454041000005</v>
      </c>
      <c r="AE91" s="9">
        <f t="shared" si="70"/>
        <v>-3430</v>
      </c>
      <c r="AF91" s="9">
        <f t="shared" si="71"/>
        <v>311</v>
      </c>
      <c r="AG91" s="9">
        <f t="shared" si="72"/>
        <v>0</v>
      </c>
      <c r="AH91" s="10">
        <f t="shared" ref="AH91:AH154" si="102">AE91+AF91+AG91</f>
        <v>-3119</v>
      </c>
      <c r="AI91" s="10">
        <f t="shared" si="73"/>
        <v>-160</v>
      </c>
      <c r="AJ91" s="22">
        <f t="shared" ref="AJ91:AJ154" si="103">IF(AD91&gt;AH91,0,AD91-AH91)+AI91</f>
        <v>-32032.454041000005</v>
      </c>
      <c r="AN91" s="92">
        <f t="shared" si="75"/>
        <v>102000</v>
      </c>
      <c r="AO91" s="92" t="str">
        <f t="shared" si="81"/>
        <v>10K</v>
      </c>
      <c r="AP91" s="92">
        <f t="shared" si="82"/>
        <v>32032.454041000005</v>
      </c>
      <c r="AQ91" s="93">
        <f t="shared" si="83"/>
        <v>1000</v>
      </c>
      <c r="AR91" s="95">
        <f t="shared" ref="AR91:AR154" si="104">-AJ91+AJ90</f>
        <v>428</v>
      </c>
      <c r="AS91" s="94">
        <f t="shared" ref="AS91:AS154" si="105">IFERROR(AR91/AQ91,0)</f>
        <v>0.42799999999999999</v>
      </c>
      <c r="AT91" s="94">
        <f t="shared" si="76"/>
        <v>0.31404366706862752</v>
      </c>
    </row>
    <row r="92" spans="6:46" x14ac:dyDescent="0.25">
      <c r="F92">
        <f t="shared" si="84"/>
        <v>103000</v>
      </c>
      <c r="G92">
        <f t="shared" si="50"/>
        <v>-750</v>
      </c>
      <c r="H92">
        <f t="shared" si="96"/>
        <v>102250</v>
      </c>
      <c r="I92" s="32">
        <f t="shared" si="77"/>
        <v>102250</v>
      </c>
      <c r="J92" s="10">
        <f t="shared" si="56"/>
        <v>0</v>
      </c>
      <c r="K92" s="10">
        <f t="shared" si="57"/>
        <v>0</v>
      </c>
      <c r="L92" s="32">
        <f t="shared" si="78"/>
        <v>102250</v>
      </c>
      <c r="M92" s="9">
        <f t="shared" si="58"/>
        <v>0</v>
      </c>
      <c r="N92" s="9">
        <f t="shared" si="59"/>
        <v>0</v>
      </c>
      <c r="O92" s="10">
        <f t="shared" si="97"/>
        <v>0</v>
      </c>
      <c r="P92" s="13"/>
      <c r="R92" s="31">
        <f t="shared" si="79"/>
        <v>102250</v>
      </c>
      <c r="S92" s="8">
        <f t="shared" si="60"/>
        <v>52100</v>
      </c>
      <c r="T92" s="9">
        <f t="shared" si="98"/>
        <v>-11053.55</v>
      </c>
      <c r="U92" s="9">
        <f t="shared" si="99"/>
        <v>-18806.25</v>
      </c>
      <c r="V92" s="10">
        <f t="shared" si="100"/>
        <v>-29859.8</v>
      </c>
      <c r="W92" s="10">
        <f t="shared" si="101"/>
        <v>-5419.25</v>
      </c>
      <c r="X92" s="87">
        <f t="shared" si="64"/>
        <v>0</v>
      </c>
      <c r="Y92" s="87">
        <f t="shared" si="65"/>
        <v>0</v>
      </c>
      <c r="Z92" s="10">
        <f t="shared" si="66"/>
        <v>-103.65398999999999</v>
      </c>
      <c r="AA92" s="125">
        <f t="shared" si="67"/>
        <v>-36.750050999999999</v>
      </c>
      <c r="AB92" s="10">
        <f t="shared" si="68"/>
        <v>-36.750050999999999</v>
      </c>
      <c r="AC92" s="87">
        <f t="shared" si="69"/>
        <v>0</v>
      </c>
      <c r="AD92" s="22">
        <f t="shared" si="80"/>
        <v>-35419.454041000005</v>
      </c>
      <c r="AE92" s="9">
        <f t="shared" si="70"/>
        <v>-3430</v>
      </c>
      <c r="AF92" s="9">
        <f t="shared" si="71"/>
        <v>311</v>
      </c>
      <c r="AG92" s="9">
        <f t="shared" si="72"/>
        <v>0</v>
      </c>
      <c r="AH92" s="10">
        <f t="shared" si="102"/>
        <v>-3119</v>
      </c>
      <c r="AI92" s="10">
        <f t="shared" si="73"/>
        <v>-160</v>
      </c>
      <c r="AJ92" s="22">
        <f t="shared" si="103"/>
        <v>-32460.454041000005</v>
      </c>
      <c r="AN92" s="92">
        <f t="shared" si="75"/>
        <v>103000</v>
      </c>
      <c r="AO92" s="92" t="str">
        <f t="shared" si="81"/>
        <v>10K</v>
      </c>
      <c r="AP92" s="92">
        <f t="shared" si="82"/>
        <v>32460.454041000005</v>
      </c>
      <c r="AQ92" s="93">
        <f t="shared" si="83"/>
        <v>1000</v>
      </c>
      <c r="AR92" s="95">
        <f t="shared" si="104"/>
        <v>428</v>
      </c>
      <c r="AS92" s="94">
        <f t="shared" si="105"/>
        <v>0.42799999999999999</v>
      </c>
      <c r="AT92" s="94">
        <f t="shared" si="76"/>
        <v>0.31515003923300977</v>
      </c>
    </row>
    <row r="93" spans="6:46" x14ac:dyDescent="0.25">
      <c r="F93">
        <f t="shared" si="84"/>
        <v>104000</v>
      </c>
      <c r="G93">
        <f t="shared" si="50"/>
        <v>-750</v>
      </c>
      <c r="H93">
        <f t="shared" si="96"/>
        <v>103250</v>
      </c>
      <c r="I93" s="32">
        <f t="shared" si="77"/>
        <v>103250</v>
      </c>
      <c r="J93" s="10">
        <f t="shared" si="56"/>
        <v>0</v>
      </c>
      <c r="K93" s="10">
        <f t="shared" si="57"/>
        <v>0</v>
      </c>
      <c r="L93" s="32">
        <f t="shared" si="78"/>
        <v>103250</v>
      </c>
      <c r="M93" s="9">
        <f t="shared" si="58"/>
        <v>0</v>
      </c>
      <c r="N93" s="9">
        <f t="shared" si="59"/>
        <v>0</v>
      </c>
      <c r="O93" s="10">
        <f t="shared" si="97"/>
        <v>0</v>
      </c>
      <c r="P93" s="13"/>
      <c r="R93" s="31">
        <f t="shared" si="79"/>
        <v>103250</v>
      </c>
      <c r="S93" s="8">
        <f t="shared" si="60"/>
        <v>52100</v>
      </c>
      <c r="T93" s="9">
        <f t="shared" si="98"/>
        <v>-11053.55</v>
      </c>
      <c r="U93" s="9">
        <f t="shared" si="99"/>
        <v>-19181.25</v>
      </c>
      <c r="V93" s="10">
        <f t="shared" si="100"/>
        <v>-30234.799999999999</v>
      </c>
      <c r="W93" s="10">
        <f t="shared" si="101"/>
        <v>-5472.25</v>
      </c>
      <c r="X93" s="87">
        <f t="shared" si="64"/>
        <v>0</v>
      </c>
      <c r="Y93" s="87">
        <f t="shared" si="65"/>
        <v>0</v>
      </c>
      <c r="Z93" s="10">
        <f t="shared" si="66"/>
        <v>-103.65398999999999</v>
      </c>
      <c r="AA93" s="125">
        <f t="shared" si="67"/>
        <v>-36.750050999999999</v>
      </c>
      <c r="AB93" s="10">
        <f t="shared" si="68"/>
        <v>-36.750050999999999</v>
      </c>
      <c r="AC93" s="87">
        <f t="shared" si="69"/>
        <v>0</v>
      </c>
      <c r="AD93" s="22">
        <f t="shared" si="80"/>
        <v>-35847.454041000005</v>
      </c>
      <c r="AE93" s="9">
        <f t="shared" si="70"/>
        <v>-3430</v>
      </c>
      <c r="AF93" s="9">
        <f t="shared" si="71"/>
        <v>311</v>
      </c>
      <c r="AG93" s="9">
        <f t="shared" si="72"/>
        <v>0</v>
      </c>
      <c r="AH93" s="10">
        <f t="shared" si="102"/>
        <v>-3119</v>
      </c>
      <c r="AI93" s="10">
        <f t="shared" si="73"/>
        <v>-160</v>
      </c>
      <c r="AJ93" s="22">
        <f t="shared" si="103"/>
        <v>-32888.454041000005</v>
      </c>
      <c r="AN93" s="92">
        <f t="shared" si="75"/>
        <v>104000</v>
      </c>
      <c r="AO93" s="92" t="str">
        <f t="shared" si="81"/>
        <v>10K</v>
      </c>
      <c r="AP93" s="92">
        <f t="shared" si="82"/>
        <v>32888.454041000005</v>
      </c>
      <c r="AQ93" s="93">
        <f t="shared" si="83"/>
        <v>1000</v>
      </c>
      <c r="AR93" s="95">
        <f t="shared" si="104"/>
        <v>428</v>
      </c>
      <c r="AS93" s="94">
        <f t="shared" si="105"/>
        <v>0.42799999999999999</v>
      </c>
      <c r="AT93" s="94">
        <f t="shared" si="76"/>
        <v>0.31623513500961542</v>
      </c>
    </row>
    <row r="94" spans="6:46" x14ac:dyDescent="0.25">
      <c r="F94">
        <f t="shared" si="84"/>
        <v>105000</v>
      </c>
      <c r="G94">
        <f t="shared" si="50"/>
        <v>-750</v>
      </c>
      <c r="H94">
        <f t="shared" si="96"/>
        <v>104250</v>
      </c>
      <c r="I94" s="32">
        <f t="shared" si="77"/>
        <v>104250</v>
      </c>
      <c r="J94" s="10">
        <f t="shared" si="56"/>
        <v>0</v>
      </c>
      <c r="K94" s="10">
        <f t="shared" si="57"/>
        <v>0</v>
      </c>
      <c r="L94" s="32">
        <f t="shared" si="78"/>
        <v>104250</v>
      </c>
      <c r="M94" s="9">
        <f t="shared" si="58"/>
        <v>0</v>
      </c>
      <c r="N94" s="9">
        <f t="shared" si="59"/>
        <v>0</v>
      </c>
      <c r="O94" s="10">
        <f t="shared" si="97"/>
        <v>0</v>
      </c>
      <c r="P94" s="13"/>
      <c r="R94" s="31">
        <f t="shared" si="79"/>
        <v>104250</v>
      </c>
      <c r="S94" s="8">
        <f t="shared" si="60"/>
        <v>52100</v>
      </c>
      <c r="T94" s="9">
        <f t="shared" si="98"/>
        <v>-11053.55</v>
      </c>
      <c r="U94" s="9">
        <f t="shared" si="99"/>
        <v>-19556.25</v>
      </c>
      <c r="V94" s="10">
        <f t="shared" si="100"/>
        <v>-30609.8</v>
      </c>
      <c r="W94" s="10">
        <f t="shared" si="101"/>
        <v>-5525.25</v>
      </c>
      <c r="X94" s="87">
        <f t="shared" si="64"/>
        <v>0</v>
      </c>
      <c r="Y94" s="87">
        <f t="shared" si="65"/>
        <v>0</v>
      </c>
      <c r="Z94" s="10">
        <f t="shared" si="66"/>
        <v>-103.65398999999999</v>
      </c>
      <c r="AA94" s="125">
        <f t="shared" si="67"/>
        <v>-36.750050999999999</v>
      </c>
      <c r="AB94" s="10">
        <f t="shared" si="68"/>
        <v>-36.750050999999999</v>
      </c>
      <c r="AC94" s="87">
        <f t="shared" si="69"/>
        <v>0</v>
      </c>
      <c r="AD94" s="22">
        <f t="shared" si="80"/>
        <v>-36275.454041000005</v>
      </c>
      <c r="AE94" s="9">
        <f t="shared" si="70"/>
        <v>-3430</v>
      </c>
      <c r="AF94" s="9">
        <f t="shared" si="71"/>
        <v>311</v>
      </c>
      <c r="AG94" s="9">
        <f t="shared" si="72"/>
        <v>0</v>
      </c>
      <c r="AH94" s="10">
        <f t="shared" si="102"/>
        <v>-3119</v>
      </c>
      <c r="AI94" s="10">
        <f t="shared" si="73"/>
        <v>-160</v>
      </c>
      <c r="AJ94" s="22">
        <f t="shared" si="103"/>
        <v>-33316.454041000005</v>
      </c>
      <c r="AN94" s="92">
        <f t="shared" si="75"/>
        <v>105000</v>
      </c>
      <c r="AO94" s="92" t="str">
        <f t="shared" si="81"/>
        <v>10K</v>
      </c>
      <c r="AP94" s="92">
        <f t="shared" si="82"/>
        <v>33316.454041000005</v>
      </c>
      <c r="AQ94" s="93">
        <f t="shared" si="83"/>
        <v>1000</v>
      </c>
      <c r="AR94" s="95">
        <f t="shared" si="104"/>
        <v>428</v>
      </c>
      <c r="AS94" s="94">
        <f t="shared" si="105"/>
        <v>0.42799999999999999</v>
      </c>
      <c r="AT94" s="94">
        <f t="shared" si="76"/>
        <v>0.31729956229523815</v>
      </c>
    </row>
    <row r="95" spans="6:46" x14ac:dyDescent="0.25">
      <c r="F95">
        <f t="shared" si="84"/>
        <v>106000</v>
      </c>
      <c r="G95">
        <f t="shared" si="50"/>
        <v>-750</v>
      </c>
      <c r="H95">
        <f t="shared" si="96"/>
        <v>105250</v>
      </c>
      <c r="I95" s="32">
        <f t="shared" si="77"/>
        <v>105250</v>
      </c>
      <c r="J95" s="10">
        <f t="shared" si="56"/>
        <v>0</v>
      </c>
      <c r="K95" s="10">
        <f t="shared" si="57"/>
        <v>0</v>
      </c>
      <c r="L95" s="32">
        <f t="shared" si="78"/>
        <v>105250</v>
      </c>
      <c r="M95" s="9">
        <f t="shared" si="58"/>
        <v>0</v>
      </c>
      <c r="N95" s="9">
        <f t="shared" si="59"/>
        <v>0</v>
      </c>
      <c r="O95" s="10">
        <f t="shared" si="97"/>
        <v>0</v>
      </c>
      <c r="P95" s="13"/>
      <c r="R95" s="31">
        <f t="shared" si="79"/>
        <v>105250</v>
      </c>
      <c r="S95" s="8">
        <f t="shared" si="60"/>
        <v>52100</v>
      </c>
      <c r="T95" s="9">
        <f t="shared" si="98"/>
        <v>-11053.55</v>
      </c>
      <c r="U95" s="9">
        <f t="shared" si="99"/>
        <v>-19931.25</v>
      </c>
      <c r="V95" s="10">
        <f t="shared" si="100"/>
        <v>-30984.799999999999</v>
      </c>
      <c r="W95" s="10">
        <f t="shared" si="101"/>
        <v>-5578.25</v>
      </c>
      <c r="X95" s="87">
        <f t="shared" si="64"/>
        <v>0</v>
      </c>
      <c r="Y95" s="87">
        <f t="shared" si="65"/>
        <v>0</v>
      </c>
      <c r="Z95" s="10">
        <f t="shared" si="66"/>
        <v>-103.65398999999999</v>
      </c>
      <c r="AA95" s="125">
        <f t="shared" si="67"/>
        <v>-36.750050999999999</v>
      </c>
      <c r="AB95" s="10">
        <f t="shared" si="68"/>
        <v>-36.750050999999999</v>
      </c>
      <c r="AC95" s="87">
        <f t="shared" si="69"/>
        <v>0</v>
      </c>
      <c r="AD95" s="22">
        <f t="shared" si="80"/>
        <v>-36703.454041000005</v>
      </c>
      <c r="AE95" s="9">
        <f t="shared" si="70"/>
        <v>-3430</v>
      </c>
      <c r="AF95" s="9">
        <f t="shared" si="71"/>
        <v>311</v>
      </c>
      <c r="AG95" s="9">
        <f t="shared" si="72"/>
        <v>0</v>
      </c>
      <c r="AH95" s="10">
        <f t="shared" si="102"/>
        <v>-3119</v>
      </c>
      <c r="AI95" s="10">
        <f t="shared" si="73"/>
        <v>-160</v>
      </c>
      <c r="AJ95" s="22">
        <f t="shared" si="103"/>
        <v>-33744.454041000005</v>
      </c>
      <c r="AN95" s="92">
        <f t="shared" si="75"/>
        <v>106000</v>
      </c>
      <c r="AO95" s="92" t="str">
        <f t="shared" si="81"/>
        <v>10K</v>
      </c>
      <c r="AP95" s="92">
        <f t="shared" si="82"/>
        <v>33744.454041000005</v>
      </c>
      <c r="AQ95" s="93">
        <f t="shared" si="83"/>
        <v>1000</v>
      </c>
      <c r="AR95" s="95">
        <f t="shared" si="104"/>
        <v>428</v>
      </c>
      <c r="AS95" s="94">
        <f t="shared" si="105"/>
        <v>0.42799999999999999</v>
      </c>
      <c r="AT95" s="94">
        <f t="shared" si="76"/>
        <v>0.31834390604716983</v>
      </c>
    </row>
    <row r="96" spans="6:46" x14ac:dyDescent="0.25">
      <c r="F96">
        <f t="shared" si="84"/>
        <v>107000</v>
      </c>
      <c r="G96">
        <f t="shared" si="50"/>
        <v>-750</v>
      </c>
      <c r="H96">
        <f t="shared" si="96"/>
        <v>106250</v>
      </c>
      <c r="I96" s="32">
        <f t="shared" si="77"/>
        <v>106250</v>
      </c>
      <c r="J96" s="10">
        <f t="shared" si="56"/>
        <v>0</v>
      </c>
      <c r="K96" s="10">
        <f t="shared" si="57"/>
        <v>0</v>
      </c>
      <c r="L96" s="32">
        <f t="shared" si="78"/>
        <v>106250</v>
      </c>
      <c r="M96" s="9">
        <f t="shared" si="58"/>
        <v>0</v>
      </c>
      <c r="N96" s="9">
        <f t="shared" si="59"/>
        <v>0</v>
      </c>
      <c r="O96" s="10">
        <f t="shared" si="97"/>
        <v>0</v>
      </c>
      <c r="P96" s="13"/>
      <c r="R96" s="31">
        <f t="shared" si="79"/>
        <v>106250</v>
      </c>
      <c r="S96" s="8">
        <f t="shared" si="60"/>
        <v>52100</v>
      </c>
      <c r="T96" s="9">
        <f t="shared" si="98"/>
        <v>-11053.55</v>
      </c>
      <c r="U96" s="9">
        <f t="shared" si="99"/>
        <v>-20306.25</v>
      </c>
      <c r="V96" s="10">
        <f t="shared" si="100"/>
        <v>-31359.8</v>
      </c>
      <c r="W96" s="10">
        <f t="shared" si="101"/>
        <v>-5631.25</v>
      </c>
      <c r="X96" s="87">
        <f t="shared" si="64"/>
        <v>0</v>
      </c>
      <c r="Y96" s="87">
        <f t="shared" si="65"/>
        <v>0</v>
      </c>
      <c r="Z96" s="10">
        <f t="shared" si="66"/>
        <v>-103.65398999999999</v>
      </c>
      <c r="AA96" s="125">
        <f t="shared" si="67"/>
        <v>-36.750050999999999</v>
      </c>
      <c r="AB96" s="10">
        <f t="shared" si="68"/>
        <v>-36.750050999999999</v>
      </c>
      <c r="AC96" s="87">
        <f t="shared" si="69"/>
        <v>0</v>
      </c>
      <c r="AD96" s="22">
        <f t="shared" si="80"/>
        <v>-37131.454041000005</v>
      </c>
      <c r="AE96" s="9">
        <f t="shared" si="70"/>
        <v>-3430</v>
      </c>
      <c r="AF96" s="9">
        <f t="shared" si="71"/>
        <v>311</v>
      </c>
      <c r="AG96" s="9">
        <f t="shared" si="72"/>
        <v>0</v>
      </c>
      <c r="AH96" s="10">
        <f t="shared" si="102"/>
        <v>-3119</v>
      </c>
      <c r="AI96" s="10">
        <f t="shared" si="73"/>
        <v>-160</v>
      </c>
      <c r="AJ96" s="22">
        <f t="shared" si="103"/>
        <v>-34172.454041000005</v>
      </c>
      <c r="AN96" s="92">
        <f t="shared" si="75"/>
        <v>107000</v>
      </c>
      <c r="AO96" s="92" t="str">
        <f t="shared" si="81"/>
        <v>10K</v>
      </c>
      <c r="AP96" s="92">
        <f t="shared" si="82"/>
        <v>34172.454041000005</v>
      </c>
      <c r="AQ96" s="93">
        <f t="shared" si="83"/>
        <v>1000</v>
      </c>
      <c r="AR96" s="95">
        <f t="shared" si="104"/>
        <v>428</v>
      </c>
      <c r="AS96" s="94">
        <f t="shared" si="105"/>
        <v>0.42799999999999999</v>
      </c>
      <c r="AT96" s="94">
        <f t="shared" si="76"/>
        <v>0.31936872935514021</v>
      </c>
    </row>
    <row r="97" spans="6:46" x14ac:dyDescent="0.25">
      <c r="F97">
        <f t="shared" si="84"/>
        <v>108000</v>
      </c>
      <c r="G97">
        <f t="shared" si="50"/>
        <v>-750</v>
      </c>
      <c r="H97">
        <f t="shared" si="96"/>
        <v>107250</v>
      </c>
      <c r="I97" s="32">
        <f t="shared" si="77"/>
        <v>107250</v>
      </c>
      <c r="J97" s="10">
        <f t="shared" si="56"/>
        <v>0</v>
      </c>
      <c r="K97" s="10">
        <f t="shared" si="57"/>
        <v>0</v>
      </c>
      <c r="L97" s="32">
        <f t="shared" si="78"/>
        <v>107250</v>
      </c>
      <c r="M97" s="9">
        <f t="shared" si="58"/>
        <v>0</v>
      </c>
      <c r="N97" s="9">
        <f t="shared" si="59"/>
        <v>0</v>
      </c>
      <c r="O97" s="10">
        <f t="shared" si="97"/>
        <v>0</v>
      </c>
      <c r="P97" s="13"/>
      <c r="R97" s="31">
        <f t="shared" si="79"/>
        <v>107250</v>
      </c>
      <c r="S97" s="8">
        <f t="shared" si="60"/>
        <v>52100</v>
      </c>
      <c r="T97" s="9">
        <f t="shared" si="98"/>
        <v>-11053.55</v>
      </c>
      <c r="U97" s="9">
        <f t="shared" si="99"/>
        <v>-20681.25</v>
      </c>
      <c r="V97" s="10">
        <f t="shared" si="100"/>
        <v>-31734.799999999999</v>
      </c>
      <c r="W97" s="10">
        <f t="shared" si="101"/>
        <v>-5684.25</v>
      </c>
      <c r="X97" s="87">
        <f t="shared" si="64"/>
        <v>0</v>
      </c>
      <c r="Y97" s="87">
        <f t="shared" si="65"/>
        <v>0</v>
      </c>
      <c r="Z97" s="10">
        <f t="shared" si="66"/>
        <v>-103.65398999999999</v>
      </c>
      <c r="AA97" s="125">
        <f t="shared" si="67"/>
        <v>-36.750050999999999</v>
      </c>
      <c r="AB97" s="10">
        <f t="shared" si="68"/>
        <v>-36.750050999999999</v>
      </c>
      <c r="AC97" s="87">
        <f t="shared" si="69"/>
        <v>0</v>
      </c>
      <c r="AD97" s="22">
        <f t="shared" si="80"/>
        <v>-37559.454041000005</v>
      </c>
      <c r="AE97" s="9">
        <f t="shared" si="70"/>
        <v>-3430</v>
      </c>
      <c r="AF97" s="9">
        <f t="shared" si="71"/>
        <v>311</v>
      </c>
      <c r="AG97" s="9">
        <f t="shared" si="72"/>
        <v>0</v>
      </c>
      <c r="AH97" s="10">
        <f t="shared" si="102"/>
        <v>-3119</v>
      </c>
      <c r="AI97" s="10">
        <f t="shared" si="73"/>
        <v>-160</v>
      </c>
      <c r="AJ97" s="22">
        <f t="shared" si="103"/>
        <v>-34600.454041000005</v>
      </c>
      <c r="AN97" s="92">
        <f t="shared" si="75"/>
        <v>108000</v>
      </c>
      <c r="AO97" s="92" t="str">
        <f t="shared" si="81"/>
        <v>10K</v>
      </c>
      <c r="AP97" s="92">
        <f t="shared" si="82"/>
        <v>34600.454041000005</v>
      </c>
      <c r="AQ97" s="93">
        <f t="shared" si="83"/>
        <v>1000</v>
      </c>
      <c r="AR97" s="95">
        <f t="shared" si="104"/>
        <v>428</v>
      </c>
      <c r="AS97" s="94">
        <f t="shared" si="105"/>
        <v>0.42799999999999999</v>
      </c>
      <c r="AT97" s="94">
        <f t="shared" si="76"/>
        <v>0.32037457445370376</v>
      </c>
    </row>
    <row r="98" spans="6:46" x14ac:dyDescent="0.25">
      <c r="F98">
        <f t="shared" si="84"/>
        <v>109000</v>
      </c>
      <c r="G98">
        <f t="shared" si="50"/>
        <v>-750</v>
      </c>
      <c r="H98">
        <f t="shared" si="96"/>
        <v>108250</v>
      </c>
      <c r="I98" s="32">
        <f t="shared" si="77"/>
        <v>108250</v>
      </c>
      <c r="J98" s="10">
        <f t="shared" si="56"/>
        <v>0</v>
      </c>
      <c r="K98" s="10">
        <f t="shared" si="57"/>
        <v>0</v>
      </c>
      <c r="L98" s="32">
        <f t="shared" si="78"/>
        <v>108250</v>
      </c>
      <c r="M98" s="9">
        <f t="shared" si="58"/>
        <v>0</v>
      </c>
      <c r="N98" s="9">
        <f t="shared" si="59"/>
        <v>0</v>
      </c>
      <c r="O98" s="10">
        <f t="shared" si="97"/>
        <v>0</v>
      </c>
      <c r="P98" s="13"/>
      <c r="R98" s="31">
        <f t="shared" si="79"/>
        <v>108250</v>
      </c>
      <c r="S98" s="8">
        <f t="shared" si="60"/>
        <v>52100</v>
      </c>
      <c r="T98" s="9">
        <f t="shared" si="98"/>
        <v>-11053.55</v>
      </c>
      <c r="U98" s="9">
        <f t="shared" si="99"/>
        <v>-21056.25</v>
      </c>
      <c r="V98" s="10">
        <f t="shared" si="100"/>
        <v>-32109.8</v>
      </c>
      <c r="W98" s="10">
        <f t="shared" si="101"/>
        <v>-5737.25</v>
      </c>
      <c r="X98" s="87">
        <f t="shared" si="64"/>
        <v>0</v>
      </c>
      <c r="Y98" s="87">
        <f t="shared" si="65"/>
        <v>0</v>
      </c>
      <c r="Z98" s="10">
        <f t="shared" si="66"/>
        <v>-103.65398999999999</v>
      </c>
      <c r="AA98" s="125">
        <f t="shared" si="67"/>
        <v>-36.750050999999999</v>
      </c>
      <c r="AB98" s="10">
        <f t="shared" si="68"/>
        <v>-36.750050999999999</v>
      </c>
      <c r="AC98" s="87">
        <f t="shared" si="69"/>
        <v>0</v>
      </c>
      <c r="AD98" s="22">
        <f t="shared" si="80"/>
        <v>-37987.454041000005</v>
      </c>
      <c r="AE98" s="9">
        <f t="shared" si="70"/>
        <v>-3430</v>
      </c>
      <c r="AF98" s="9">
        <f t="shared" si="71"/>
        <v>311</v>
      </c>
      <c r="AG98" s="9">
        <f t="shared" si="72"/>
        <v>0</v>
      </c>
      <c r="AH98" s="10">
        <f t="shared" si="102"/>
        <v>-3119</v>
      </c>
      <c r="AI98" s="10">
        <f t="shared" si="73"/>
        <v>-160</v>
      </c>
      <c r="AJ98" s="22">
        <f t="shared" si="103"/>
        <v>-35028.454041000005</v>
      </c>
      <c r="AN98" s="92">
        <f t="shared" si="75"/>
        <v>109000</v>
      </c>
      <c r="AO98" s="92" t="str">
        <f t="shared" si="81"/>
        <v>10K</v>
      </c>
      <c r="AP98" s="92">
        <f t="shared" si="82"/>
        <v>35028.454041000005</v>
      </c>
      <c r="AQ98" s="93">
        <f t="shared" si="83"/>
        <v>1000</v>
      </c>
      <c r="AR98" s="95">
        <f t="shared" si="104"/>
        <v>428</v>
      </c>
      <c r="AS98" s="94">
        <f t="shared" si="105"/>
        <v>0.42799999999999999</v>
      </c>
      <c r="AT98" s="94">
        <f t="shared" si="76"/>
        <v>0.32136196367889913</v>
      </c>
    </row>
    <row r="99" spans="6:46" x14ac:dyDescent="0.25">
      <c r="F99">
        <f t="shared" si="84"/>
        <v>110000</v>
      </c>
      <c r="G99">
        <f t="shared" si="50"/>
        <v>-750</v>
      </c>
      <c r="H99">
        <f t="shared" si="96"/>
        <v>109250</v>
      </c>
      <c r="I99" s="32">
        <f t="shared" si="77"/>
        <v>109250</v>
      </c>
      <c r="J99" s="10">
        <f t="shared" si="56"/>
        <v>0</v>
      </c>
      <c r="K99" s="10">
        <f t="shared" si="57"/>
        <v>0</v>
      </c>
      <c r="L99" s="32">
        <f t="shared" si="78"/>
        <v>109250</v>
      </c>
      <c r="M99" s="9">
        <f t="shared" si="58"/>
        <v>0</v>
      </c>
      <c r="N99" s="9">
        <f t="shared" si="59"/>
        <v>0</v>
      </c>
      <c r="O99" s="10">
        <f t="shared" si="97"/>
        <v>0</v>
      </c>
      <c r="P99" s="13"/>
      <c r="R99" s="31">
        <f t="shared" si="79"/>
        <v>109250</v>
      </c>
      <c r="S99" s="8">
        <f t="shared" si="60"/>
        <v>52100</v>
      </c>
      <c r="T99" s="9">
        <f t="shared" si="98"/>
        <v>-11053.55</v>
      </c>
      <c r="U99" s="9">
        <f t="shared" si="99"/>
        <v>-21431.25</v>
      </c>
      <c r="V99" s="10">
        <f t="shared" si="100"/>
        <v>-32484.799999999999</v>
      </c>
      <c r="W99" s="10">
        <f t="shared" si="101"/>
        <v>-5790.25</v>
      </c>
      <c r="X99" s="87">
        <f t="shared" si="64"/>
        <v>0</v>
      </c>
      <c r="Y99" s="87">
        <f t="shared" si="65"/>
        <v>0</v>
      </c>
      <c r="Z99" s="10">
        <f t="shared" si="66"/>
        <v>-103.65398999999999</v>
      </c>
      <c r="AA99" s="125">
        <f t="shared" si="67"/>
        <v>-36.750050999999999</v>
      </c>
      <c r="AB99" s="10">
        <f t="shared" si="68"/>
        <v>-36.750050999999999</v>
      </c>
      <c r="AC99" s="87">
        <f t="shared" si="69"/>
        <v>0</v>
      </c>
      <c r="AD99" s="22">
        <f t="shared" si="80"/>
        <v>-38415.454041000005</v>
      </c>
      <c r="AE99" s="9">
        <f t="shared" si="70"/>
        <v>-3430</v>
      </c>
      <c r="AF99" s="9">
        <f t="shared" si="71"/>
        <v>311</v>
      </c>
      <c r="AG99" s="9">
        <f t="shared" si="72"/>
        <v>0</v>
      </c>
      <c r="AH99" s="10">
        <f t="shared" si="102"/>
        <v>-3119</v>
      </c>
      <c r="AI99" s="10">
        <f t="shared" si="73"/>
        <v>-160</v>
      </c>
      <c r="AJ99" s="22">
        <f t="shared" si="103"/>
        <v>-35456.454041000005</v>
      </c>
      <c r="AN99" s="92">
        <f t="shared" si="75"/>
        <v>110000</v>
      </c>
      <c r="AO99" s="92" t="str">
        <f t="shared" si="81"/>
        <v>11K</v>
      </c>
      <c r="AP99" s="92">
        <f t="shared" si="82"/>
        <v>35456.454041000005</v>
      </c>
      <c r="AQ99" s="93">
        <f t="shared" si="83"/>
        <v>1000</v>
      </c>
      <c r="AR99" s="95">
        <f t="shared" si="104"/>
        <v>428</v>
      </c>
      <c r="AS99" s="94">
        <f t="shared" si="105"/>
        <v>0.42799999999999999</v>
      </c>
      <c r="AT99" s="94">
        <f t="shared" si="76"/>
        <v>0.32233140037272734</v>
      </c>
    </row>
    <row r="100" spans="6:46" x14ac:dyDescent="0.25">
      <c r="F100">
        <f t="shared" si="84"/>
        <v>111000</v>
      </c>
      <c r="G100">
        <f t="shared" si="50"/>
        <v>-750</v>
      </c>
      <c r="H100">
        <f t="shared" si="96"/>
        <v>110250</v>
      </c>
      <c r="I100" s="32">
        <f t="shared" si="77"/>
        <v>110250</v>
      </c>
      <c r="J100" s="10">
        <f t="shared" si="56"/>
        <v>0</v>
      </c>
      <c r="K100" s="10">
        <f t="shared" si="57"/>
        <v>0</v>
      </c>
      <c r="L100" s="32">
        <f t="shared" si="78"/>
        <v>110250</v>
      </c>
      <c r="M100" s="9">
        <f t="shared" si="58"/>
        <v>0</v>
      </c>
      <c r="N100" s="9">
        <f t="shared" si="59"/>
        <v>0</v>
      </c>
      <c r="O100" s="10">
        <f t="shared" si="97"/>
        <v>0</v>
      </c>
      <c r="P100" s="13"/>
      <c r="R100" s="31">
        <f t="shared" si="79"/>
        <v>110250</v>
      </c>
      <c r="S100" s="8">
        <f t="shared" si="60"/>
        <v>52100</v>
      </c>
      <c r="T100" s="9">
        <f t="shared" si="98"/>
        <v>-11053.55</v>
      </c>
      <c r="U100" s="9">
        <f t="shared" si="99"/>
        <v>-21806.25</v>
      </c>
      <c r="V100" s="10">
        <f t="shared" si="100"/>
        <v>-32859.800000000003</v>
      </c>
      <c r="W100" s="10">
        <f t="shared" si="101"/>
        <v>-5843.25</v>
      </c>
      <c r="X100" s="87">
        <f t="shared" si="64"/>
        <v>0</v>
      </c>
      <c r="Y100" s="87">
        <f t="shared" si="65"/>
        <v>0</v>
      </c>
      <c r="Z100" s="10">
        <f t="shared" si="66"/>
        <v>-103.65398999999999</v>
      </c>
      <c r="AA100" s="125">
        <f t="shared" si="67"/>
        <v>-36.750050999999999</v>
      </c>
      <c r="AB100" s="10">
        <f t="shared" si="68"/>
        <v>-36.750050999999999</v>
      </c>
      <c r="AC100" s="87">
        <f t="shared" si="69"/>
        <v>0</v>
      </c>
      <c r="AD100" s="22">
        <f t="shared" si="80"/>
        <v>-38843.454041000005</v>
      </c>
      <c r="AE100" s="9">
        <f t="shared" si="70"/>
        <v>-3430</v>
      </c>
      <c r="AF100" s="9">
        <f t="shared" si="71"/>
        <v>311</v>
      </c>
      <c r="AG100" s="9">
        <f t="shared" si="72"/>
        <v>0</v>
      </c>
      <c r="AH100" s="10">
        <f t="shared" si="102"/>
        <v>-3119</v>
      </c>
      <c r="AI100" s="10">
        <f t="shared" si="73"/>
        <v>-160</v>
      </c>
      <c r="AJ100" s="22">
        <f t="shared" si="103"/>
        <v>-35884.454041000005</v>
      </c>
      <c r="AN100" s="92">
        <f t="shared" si="75"/>
        <v>111000</v>
      </c>
      <c r="AO100" s="92" t="str">
        <f t="shared" si="81"/>
        <v>11K</v>
      </c>
      <c r="AP100" s="92">
        <f t="shared" si="82"/>
        <v>35884.454041000005</v>
      </c>
      <c r="AQ100" s="93">
        <f t="shared" si="83"/>
        <v>1000</v>
      </c>
      <c r="AR100" s="95">
        <f t="shared" si="104"/>
        <v>428</v>
      </c>
      <c r="AS100" s="94">
        <f t="shared" si="105"/>
        <v>0.42799999999999999</v>
      </c>
      <c r="AT100" s="94">
        <f t="shared" si="76"/>
        <v>0.32328336973873878</v>
      </c>
    </row>
    <row r="101" spans="6:46" x14ac:dyDescent="0.25">
      <c r="F101">
        <f t="shared" si="84"/>
        <v>112000</v>
      </c>
      <c r="G101">
        <f t="shared" si="50"/>
        <v>-750</v>
      </c>
      <c r="H101">
        <f t="shared" si="96"/>
        <v>111250</v>
      </c>
      <c r="I101" s="32">
        <f t="shared" si="77"/>
        <v>111250</v>
      </c>
      <c r="J101" s="10">
        <f t="shared" si="56"/>
        <v>0</v>
      </c>
      <c r="K101" s="10">
        <f t="shared" si="57"/>
        <v>0</v>
      </c>
      <c r="L101" s="32">
        <f t="shared" si="78"/>
        <v>111250</v>
      </c>
      <c r="M101" s="9">
        <f t="shared" si="58"/>
        <v>0</v>
      </c>
      <c r="N101" s="9">
        <f t="shared" si="59"/>
        <v>0</v>
      </c>
      <c r="O101" s="10">
        <f t="shared" si="97"/>
        <v>0</v>
      </c>
      <c r="P101" s="13"/>
      <c r="R101" s="31">
        <f t="shared" si="79"/>
        <v>111250</v>
      </c>
      <c r="S101" s="8">
        <f t="shared" si="60"/>
        <v>52100</v>
      </c>
      <c r="T101" s="9">
        <f t="shared" si="98"/>
        <v>-11053.55</v>
      </c>
      <c r="U101" s="9">
        <f t="shared" si="99"/>
        <v>-22181.25</v>
      </c>
      <c r="V101" s="10">
        <f t="shared" si="100"/>
        <v>-33234.800000000003</v>
      </c>
      <c r="W101" s="10">
        <f t="shared" si="101"/>
        <v>-5896.25</v>
      </c>
      <c r="X101" s="87">
        <f t="shared" si="64"/>
        <v>0</v>
      </c>
      <c r="Y101" s="87">
        <f t="shared" si="65"/>
        <v>0</v>
      </c>
      <c r="Z101" s="10">
        <f t="shared" si="66"/>
        <v>-103.65398999999999</v>
      </c>
      <c r="AA101" s="125">
        <f t="shared" si="67"/>
        <v>-36.750050999999999</v>
      </c>
      <c r="AB101" s="10">
        <f t="shared" si="68"/>
        <v>-36.750050999999999</v>
      </c>
      <c r="AC101" s="87">
        <f t="shared" si="69"/>
        <v>0</v>
      </c>
      <c r="AD101" s="22">
        <f t="shared" si="80"/>
        <v>-39271.454041000005</v>
      </c>
      <c r="AE101" s="9">
        <f t="shared" si="70"/>
        <v>-3430</v>
      </c>
      <c r="AF101" s="9">
        <f t="shared" si="71"/>
        <v>311</v>
      </c>
      <c r="AG101" s="9">
        <f t="shared" si="72"/>
        <v>0</v>
      </c>
      <c r="AH101" s="10">
        <f t="shared" si="102"/>
        <v>-3119</v>
      </c>
      <c r="AI101" s="10">
        <f t="shared" si="73"/>
        <v>-160</v>
      </c>
      <c r="AJ101" s="22">
        <f t="shared" si="103"/>
        <v>-36312.454041000005</v>
      </c>
      <c r="AN101" s="92">
        <f t="shared" si="75"/>
        <v>112000</v>
      </c>
      <c r="AO101" s="92" t="str">
        <f t="shared" si="81"/>
        <v>11K</v>
      </c>
      <c r="AP101" s="92">
        <f t="shared" si="82"/>
        <v>36312.454041000005</v>
      </c>
      <c r="AQ101" s="93">
        <f t="shared" si="83"/>
        <v>1000</v>
      </c>
      <c r="AR101" s="95">
        <f t="shared" si="104"/>
        <v>428</v>
      </c>
      <c r="AS101" s="94">
        <f t="shared" si="105"/>
        <v>0.42799999999999999</v>
      </c>
      <c r="AT101" s="94">
        <f t="shared" si="76"/>
        <v>0.32421833965178576</v>
      </c>
    </row>
    <row r="102" spans="6:46" x14ac:dyDescent="0.25">
      <c r="F102">
        <f t="shared" si="84"/>
        <v>113000</v>
      </c>
      <c r="G102">
        <f t="shared" si="50"/>
        <v>-750</v>
      </c>
      <c r="H102">
        <f t="shared" si="96"/>
        <v>112250</v>
      </c>
      <c r="I102" s="32">
        <f t="shared" si="77"/>
        <v>112250</v>
      </c>
      <c r="J102" s="10">
        <f t="shared" si="56"/>
        <v>0</v>
      </c>
      <c r="K102" s="10">
        <f t="shared" si="57"/>
        <v>0</v>
      </c>
      <c r="L102" s="32">
        <f t="shared" si="78"/>
        <v>112250</v>
      </c>
      <c r="M102" s="9">
        <f t="shared" si="58"/>
        <v>0</v>
      </c>
      <c r="N102" s="9">
        <f t="shared" si="59"/>
        <v>0</v>
      </c>
      <c r="O102" s="10">
        <f t="shared" si="97"/>
        <v>0</v>
      </c>
      <c r="P102" s="13"/>
      <c r="R102" s="31">
        <f t="shared" si="79"/>
        <v>112250</v>
      </c>
      <c r="S102" s="8">
        <f t="shared" si="60"/>
        <v>52100</v>
      </c>
      <c r="T102" s="9">
        <f t="shared" si="98"/>
        <v>-11053.55</v>
      </c>
      <c r="U102" s="9">
        <f t="shared" si="99"/>
        <v>-22556.25</v>
      </c>
      <c r="V102" s="10">
        <f t="shared" si="100"/>
        <v>-33609.800000000003</v>
      </c>
      <c r="W102" s="10">
        <f t="shared" si="101"/>
        <v>-5949.25</v>
      </c>
      <c r="X102" s="87">
        <f t="shared" si="64"/>
        <v>0</v>
      </c>
      <c r="Y102" s="87">
        <f t="shared" si="65"/>
        <v>0</v>
      </c>
      <c r="Z102" s="10">
        <f t="shared" si="66"/>
        <v>-103.65398999999999</v>
      </c>
      <c r="AA102" s="125">
        <f t="shared" si="67"/>
        <v>-36.750050999999999</v>
      </c>
      <c r="AB102" s="10">
        <f t="shared" si="68"/>
        <v>-36.750050999999999</v>
      </c>
      <c r="AC102" s="87">
        <f t="shared" si="69"/>
        <v>0</v>
      </c>
      <c r="AD102" s="22">
        <f t="shared" si="80"/>
        <v>-39699.454041000005</v>
      </c>
      <c r="AE102" s="9">
        <f t="shared" si="70"/>
        <v>-3430</v>
      </c>
      <c r="AF102" s="9">
        <f t="shared" si="71"/>
        <v>311</v>
      </c>
      <c r="AG102" s="9">
        <f t="shared" si="72"/>
        <v>0</v>
      </c>
      <c r="AH102" s="10">
        <f t="shared" si="102"/>
        <v>-3119</v>
      </c>
      <c r="AI102" s="10">
        <f t="shared" si="73"/>
        <v>-160</v>
      </c>
      <c r="AJ102" s="22">
        <f t="shared" si="103"/>
        <v>-36740.454041000005</v>
      </c>
      <c r="AN102" s="92">
        <f t="shared" si="75"/>
        <v>113000</v>
      </c>
      <c r="AO102" s="92" t="str">
        <f t="shared" si="81"/>
        <v>11K</v>
      </c>
      <c r="AP102" s="92">
        <f t="shared" si="82"/>
        <v>36740.454041000005</v>
      </c>
      <c r="AQ102" s="93">
        <f t="shared" si="83"/>
        <v>1000</v>
      </c>
      <c r="AR102" s="95">
        <f t="shared" si="104"/>
        <v>428</v>
      </c>
      <c r="AS102" s="94">
        <f t="shared" si="105"/>
        <v>0.42799999999999999</v>
      </c>
      <c r="AT102" s="94">
        <f t="shared" si="76"/>
        <v>0.32513676142477882</v>
      </c>
    </row>
    <row r="103" spans="6:46" x14ac:dyDescent="0.25">
      <c r="F103">
        <f t="shared" si="84"/>
        <v>114000</v>
      </c>
      <c r="G103">
        <f t="shared" si="50"/>
        <v>-750</v>
      </c>
      <c r="H103">
        <f t="shared" si="96"/>
        <v>113250</v>
      </c>
      <c r="I103" s="32">
        <f t="shared" si="77"/>
        <v>113250</v>
      </c>
      <c r="J103" s="10">
        <f t="shared" si="56"/>
        <v>0</v>
      </c>
      <c r="K103" s="10">
        <f t="shared" si="57"/>
        <v>0</v>
      </c>
      <c r="L103" s="32">
        <f t="shared" si="78"/>
        <v>113250</v>
      </c>
      <c r="M103" s="9">
        <f t="shared" si="58"/>
        <v>0</v>
      </c>
      <c r="N103" s="9">
        <f t="shared" si="59"/>
        <v>0</v>
      </c>
      <c r="O103" s="10">
        <f t="shared" si="97"/>
        <v>0</v>
      </c>
      <c r="P103" s="13"/>
      <c r="R103" s="31">
        <f t="shared" si="79"/>
        <v>113250</v>
      </c>
      <c r="S103" s="8">
        <f t="shared" si="60"/>
        <v>52100</v>
      </c>
      <c r="T103" s="9">
        <f t="shared" si="98"/>
        <v>-11053.55</v>
      </c>
      <c r="U103" s="9">
        <f t="shared" si="99"/>
        <v>-22931.25</v>
      </c>
      <c r="V103" s="10">
        <f t="shared" si="100"/>
        <v>-33984.800000000003</v>
      </c>
      <c r="W103" s="10">
        <f t="shared" si="101"/>
        <v>-6002.25</v>
      </c>
      <c r="X103" s="87">
        <f t="shared" si="64"/>
        <v>0</v>
      </c>
      <c r="Y103" s="87">
        <f t="shared" si="65"/>
        <v>0</v>
      </c>
      <c r="Z103" s="10">
        <f t="shared" si="66"/>
        <v>-103.65398999999999</v>
      </c>
      <c r="AA103" s="125">
        <f t="shared" si="67"/>
        <v>-36.750050999999999</v>
      </c>
      <c r="AB103" s="10">
        <f t="shared" si="68"/>
        <v>-36.750050999999999</v>
      </c>
      <c r="AC103" s="87">
        <f t="shared" si="69"/>
        <v>0</v>
      </c>
      <c r="AD103" s="22">
        <f t="shared" si="80"/>
        <v>-40127.454041000005</v>
      </c>
      <c r="AE103" s="9">
        <f t="shared" si="70"/>
        <v>-3430</v>
      </c>
      <c r="AF103" s="9">
        <f t="shared" si="71"/>
        <v>311</v>
      </c>
      <c r="AG103" s="9">
        <f t="shared" si="72"/>
        <v>0</v>
      </c>
      <c r="AH103" s="10">
        <f t="shared" si="102"/>
        <v>-3119</v>
      </c>
      <c r="AI103" s="10">
        <f t="shared" si="73"/>
        <v>-160</v>
      </c>
      <c r="AJ103" s="22">
        <f t="shared" si="103"/>
        <v>-37168.454041000005</v>
      </c>
      <c r="AN103" s="92">
        <f t="shared" si="75"/>
        <v>114000</v>
      </c>
      <c r="AO103" s="92" t="str">
        <f t="shared" si="81"/>
        <v>11K</v>
      </c>
      <c r="AP103" s="92">
        <f t="shared" si="82"/>
        <v>37168.454041000005</v>
      </c>
      <c r="AQ103" s="93">
        <f t="shared" si="83"/>
        <v>1000</v>
      </c>
      <c r="AR103" s="95">
        <f t="shared" si="104"/>
        <v>428</v>
      </c>
      <c r="AS103" s="94">
        <f t="shared" si="105"/>
        <v>0.42799999999999999</v>
      </c>
      <c r="AT103" s="94">
        <f t="shared" si="76"/>
        <v>0.32603907053508774</v>
      </c>
    </row>
    <row r="104" spans="6:46" x14ac:dyDescent="0.25">
      <c r="F104">
        <f t="shared" si="84"/>
        <v>115000</v>
      </c>
      <c r="G104">
        <f t="shared" ref="G104:G167" si="106">G103</f>
        <v>-750</v>
      </c>
      <c r="H104">
        <f t="shared" si="96"/>
        <v>114250</v>
      </c>
      <c r="I104" s="32">
        <f t="shared" si="77"/>
        <v>114250</v>
      </c>
      <c r="J104" s="10">
        <f t="shared" si="56"/>
        <v>0</v>
      </c>
      <c r="K104" s="10">
        <f t="shared" si="57"/>
        <v>0</v>
      </c>
      <c r="L104" s="32">
        <f t="shared" si="78"/>
        <v>114250</v>
      </c>
      <c r="M104" s="9">
        <f t="shared" si="58"/>
        <v>0</v>
      </c>
      <c r="N104" s="9">
        <f t="shared" si="59"/>
        <v>0</v>
      </c>
      <c r="O104" s="10">
        <f t="shared" si="97"/>
        <v>0</v>
      </c>
      <c r="P104" s="13"/>
      <c r="R104" s="31">
        <f t="shared" si="79"/>
        <v>114250</v>
      </c>
      <c r="S104" s="8">
        <f t="shared" si="60"/>
        <v>52100</v>
      </c>
      <c r="T104" s="9">
        <f t="shared" si="98"/>
        <v>-11053.55</v>
      </c>
      <c r="U104" s="9">
        <f t="shared" si="99"/>
        <v>-23306.25</v>
      </c>
      <c r="V104" s="10">
        <f t="shared" si="100"/>
        <v>-34359.800000000003</v>
      </c>
      <c r="W104" s="10">
        <f t="shared" si="101"/>
        <v>-6055.25</v>
      </c>
      <c r="X104" s="87">
        <f t="shared" si="64"/>
        <v>0</v>
      </c>
      <c r="Y104" s="87">
        <f t="shared" si="65"/>
        <v>0</v>
      </c>
      <c r="Z104" s="10">
        <f t="shared" si="66"/>
        <v>-103.65398999999999</v>
      </c>
      <c r="AA104" s="125">
        <f t="shared" si="67"/>
        <v>-36.750050999999999</v>
      </c>
      <c r="AB104" s="10">
        <f t="shared" si="68"/>
        <v>-36.750050999999999</v>
      </c>
      <c r="AC104" s="87">
        <f t="shared" si="69"/>
        <v>0</v>
      </c>
      <c r="AD104" s="22">
        <f t="shared" si="80"/>
        <v>-40555.454041000005</v>
      </c>
      <c r="AE104" s="9">
        <f t="shared" si="70"/>
        <v>-3430</v>
      </c>
      <c r="AF104" s="9">
        <f t="shared" si="71"/>
        <v>311</v>
      </c>
      <c r="AG104" s="9">
        <f t="shared" si="72"/>
        <v>0</v>
      </c>
      <c r="AH104" s="10">
        <f t="shared" si="102"/>
        <v>-3119</v>
      </c>
      <c r="AI104" s="10">
        <f t="shared" si="73"/>
        <v>-160</v>
      </c>
      <c r="AJ104" s="22">
        <f t="shared" si="103"/>
        <v>-37596.454041000005</v>
      </c>
      <c r="AN104" s="92">
        <f t="shared" si="75"/>
        <v>115000</v>
      </c>
      <c r="AO104" s="92" t="str">
        <f t="shared" si="81"/>
        <v>11K</v>
      </c>
      <c r="AP104" s="92">
        <f t="shared" si="82"/>
        <v>37596.454041000005</v>
      </c>
      <c r="AQ104" s="93">
        <f t="shared" si="83"/>
        <v>1000</v>
      </c>
      <c r="AR104" s="95">
        <f t="shared" si="104"/>
        <v>428</v>
      </c>
      <c r="AS104" s="94">
        <f t="shared" si="105"/>
        <v>0.42799999999999999</v>
      </c>
      <c r="AT104" s="94">
        <f t="shared" si="76"/>
        <v>0.3269256873130435</v>
      </c>
    </row>
    <row r="105" spans="6:46" x14ac:dyDescent="0.25">
      <c r="F105">
        <f t="shared" si="84"/>
        <v>116000</v>
      </c>
      <c r="G105">
        <f t="shared" si="106"/>
        <v>-750</v>
      </c>
      <c r="H105">
        <f t="shared" si="96"/>
        <v>115250</v>
      </c>
      <c r="I105" s="32">
        <f t="shared" si="77"/>
        <v>115250</v>
      </c>
      <c r="J105" s="10">
        <f t="shared" si="56"/>
        <v>0</v>
      </c>
      <c r="K105" s="10">
        <f t="shared" si="57"/>
        <v>0</v>
      </c>
      <c r="L105" s="32">
        <f t="shared" si="78"/>
        <v>115250</v>
      </c>
      <c r="M105" s="9">
        <f t="shared" si="58"/>
        <v>0</v>
      </c>
      <c r="N105" s="9">
        <f t="shared" si="59"/>
        <v>0</v>
      </c>
      <c r="O105" s="10">
        <f t="shared" si="97"/>
        <v>0</v>
      </c>
      <c r="P105" s="13"/>
      <c r="R105" s="31">
        <f t="shared" si="79"/>
        <v>115250</v>
      </c>
      <c r="S105" s="8">
        <f t="shared" si="60"/>
        <v>52100</v>
      </c>
      <c r="T105" s="9">
        <f t="shared" si="98"/>
        <v>-11053.55</v>
      </c>
      <c r="U105" s="9">
        <f t="shared" si="99"/>
        <v>-23681.25</v>
      </c>
      <c r="V105" s="10">
        <f t="shared" si="100"/>
        <v>-34734.800000000003</v>
      </c>
      <c r="W105" s="10">
        <f t="shared" si="101"/>
        <v>-6108.25</v>
      </c>
      <c r="X105" s="87">
        <f t="shared" si="64"/>
        <v>0</v>
      </c>
      <c r="Y105" s="87">
        <f t="shared" si="65"/>
        <v>0</v>
      </c>
      <c r="Z105" s="10">
        <f t="shared" si="66"/>
        <v>-103.65398999999999</v>
      </c>
      <c r="AA105" s="125">
        <f t="shared" si="67"/>
        <v>-36.750050999999999</v>
      </c>
      <c r="AB105" s="10">
        <f t="shared" si="68"/>
        <v>-36.750050999999999</v>
      </c>
      <c r="AC105" s="87">
        <f t="shared" si="69"/>
        <v>0</v>
      </c>
      <c r="AD105" s="22">
        <f t="shared" si="80"/>
        <v>-40983.454041000005</v>
      </c>
      <c r="AE105" s="9">
        <f t="shared" si="70"/>
        <v>-3430</v>
      </c>
      <c r="AF105" s="9">
        <f t="shared" si="71"/>
        <v>311</v>
      </c>
      <c r="AG105" s="9">
        <f t="shared" si="72"/>
        <v>0</v>
      </c>
      <c r="AH105" s="10">
        <f t="shared" si="102"/>
        <v>-3119</v>
      </c>
      <c r="AI105" s="10">
        <f t="shared" si="73"/>
        <v>-160</v>
      </c>
      <c r="AJ105" s="22">
        <f t="shared" si="103"/>
        <v>-38024.454041000005</v>
      </c>
      <c r="AN105" s="92">
        <f t="shared" si="75"/>
        <v>116000</v>
      </c>
      <c r="AO105" s="92" t="str">
        <f t="shared" si="81"/>
        <v>11K</v>
      </c>
      <c r="AP105" s="92">
        <f t="shared" si="82"/>
        <v>38024.454041000005</v>
      </c>
      <c r="AQ105" s="93">
        <f t="shared" si="83"/>
        <v>1000</v>
      </c>
      <c r="AR105" s="95">
        <f t="shared" si="104"/>
        <v>428</v>
      </c>
      <c r="AS105" s="94">
        <f t="shared" si="105"/>
        <v>0.42799999999999999</v>
      </c>
      <c r="AT105" s="94">
        <f t="shared" si="76"/>
        <v>0.3277970175948276</v>
      </c>
    </row>
    <row r="106" spans="6:46" x14ac:dyDescent="0.25">
      <c r="F106">
        <f t="shared" si="84"/>
        <v>117000</v>
      </c>
      <c r="G106">
        <f t="shared" si="106"/>
        <v>-750</v>
      </c>
      <c r="H106">
        <f t="shared" si="96"/>
        <v>116250</v>
      </c>
      <c r="I106" s="32">
        <f t="shared" si="77"/>
        <v>116250</v>
      </c>
      <c r="J106" s="10">
        <f t="shared" si="56"/>
        <v>0</v>
      </c>
      <c r="K106" s="10">
        <f t="shared" si="57"/>
        <v>0</v>
      </c>
      <c r="L106" s="32">
        <f t="shared" si="78"/>
        <v>116250</v>
      </c>
      <c r="M106" s="9">
        <f t="shared" si="58"/>
        <v>0</v>
      </c>
      <c r="N106" s="9">
        <f t="shared" si="59"/>
        <v>0</v>
      </c>
      <c r="O106" s="10">
        <f t="shared" si="97"/>
        <v>0</v>
      </c>
      <c r="P106" s="13"/>
      <c r="R106" s="31">
        <f t="shared" si="79"/>
        <v>116250</v>
      </c>
      <c r="S106" s="8">
        <f t="shared" si="60"/>
        <v>52100</v>
      </c>
      <c r="T106" s="9">
        <f t="shared" si="98"/>
        <v>-11053.55</v>
      </c>
      <c r="U106" s="9">
        <f t="shared" si="99"/>
        <v>-24056.25</v>
      </c>
      <c r="V106" s="10">
        <f t="shared" si="100"/>
        <v>-35109.800000000003</v>
      </c>
      <c r="W106" s="10">
        <f t="shared" si="101"/>
        <v>-6161.25</v>
      </c>
      <c r="X106" s="87">
        <f t="shared" si="64"/>
        <v>0</v>
      </c>
      <c r="Y106" s="87">
        <f t="shared" si="65"/>
        <v>0</v>
      </c>
      <c r="Z106" s="10">
        <f t="shared" si="66"/>
        <v>-103.65398999999999</v>
      </c>
      <c r="AA106" s="125">
        <f t="shared" si="67"/>
        <v>-36.750050999999999</v>
      </c>
      <c r="AB106" s="10">
        <f t="shared" si="68"/>
        <v>-36.750050999999999</v>
      </c>
      <c r="AC106" s="87">
        <f t="shared" si="69"/>
        <v>0</v>
      </c>
      <c r="AD106" s="22">
        <f t="shared" si="80"/>
        <v>-41411.454041000005</v>
      </c>
      <c r="AE106" s="9">
        <f t="shared" si="70"/>
        <v>-3430</v>
      </c>
      <c r="AF106" s="9">
        <f t="shared" si="71"/>
        <v>311</v>
      </c>
      <c r="AG106" s="9">
        <f t="shared" si="72"/>
        <v>0</v>
      </c>
      <c r="AH106" s="10">
        <f t="shared" si="102"/>
        <v>-3119</v>
      </c>
      <c r="AI106" s="10">
        <f t="shared" si="73"/>
        <v>-160</v>
      </c>
      <c r="AJ106" s="22">
        <f t="shared" si="103"/>
        <v>-38452.454041000005</v>
      </c>
      <c r="AN106" s="92">
        <f t="shared" si="75"/>
        <v>117000</v>
      </c>
      <c r="AO106" s="92" t="str">
        <f t="shared" si="81"/>
        <v>11K</v>
      </c>
      <c r="AP106" s="92">
        <f t="shared" si="82"/>
        <v>38452.454041000005</v>
      </c>
      <c r="AQ106" s="93">
        <f t="shared" si="83"/>
        <v>1000</v>
      </c>
      <c r="AR106" s="95">
        <f t="shared" si="104"/>
        <v>428</v>
      </c>
      <c r="AS106" s="94">
        <f t="shared" si="105"/>
        <v>0.42799999999999999</v>
      </c>
      <c r="AT106" s="94">
        <f t="shared" si="76"/>
        <v>0.3286534533418804</v>
      </c>
    </row>
    <row r="107" spans="6:46" x14ac:dyDescent="0.25">
      <c r="F107">
        <f t="shared" si="84"/>
        <v>118000</v>
      </c>
      <c r="G107">
        <f t="shared" si="106"/>
        <v>-750</v>
      </c>
      <c r="H107">
        <f t="shared" si="96"/>
        <v>117250</v>
      </c>
      <c r="I107" s="32">
        <f t="shared" si="77"/>
        <v>117250</v>
      </c>
      <c r="J107" s="10">
        <f t="shared" si="56"/>
        <v>0</v>
      </c>
      <c r="K107" s="10">
        <f t="shared" si="57"/>
        <v>0</v>
      </c>
      <c r="L107" s="32">
        <f t="shared" si="78"/>
        <v>117250</v>
      </c>
      <c r="M107" s="9">
        <f t="shared" si="58"/>
        <v>0</v>
      </c>
      <c r="N107" s="9">
        <f t="shared" si="59"/>
        <v>0</v>
      </c>
      <c r="O107" s="10">
        <f t="shared" si="97"/>
        <v>0</v>
      </c>
      <c r="P107" s="13"/>
      <c r="R107" s="31">
        <f t="shared" si="79"/>
        <v>117250</v>
      </c>
      <c r="S107" s="8">
        <f t="shared" si="60"/>
        <v>52100</v>
      </c>
      <c r="T107" s="9">
        <f t="shared" si="98"/>
        <v>-11053.55</v>
      </c>
      <c r="U107" s="9">
        <f t="shared" si="99"/>
        <v>-24431.25</v>
      </c>
      <c r="V107" s="10">
        <f t="shared" si="100"/>
        <v>-35484.800000000003</v>
      </c>
      <c r="W107" s="10">
        <f t="shared" si="101"/>
        <v>-6214.25</v>
      </c>
      <c r="X107" s="87">
        <f t="shared" si="64"/>
        <v>0</v>
      </c>
      <c r="Y107" s="87">
        <f t="shared" si="65"/>
        <v>0</v>
      </c>
      <c r="Z107" s="10">
        <f t="shared" si="66"/>
        <v>-103.65398999999999</v>
      </c>
      <c r="AA107" s="125">
        <f t="shared" si="67"/>
        <v>-36.750050999999999</v>
      </c>
      <c r="AB107" s="10">
        <f t="shared" si="68"/>
        <v>-36.750050999999999</v>
      </c>
      <c r="AC107" s="87">
        <f t="shared" si="69"/>
        <v>0</v>
      </c>
      <c r="AD107" s="22">
        <f t="shared" si="80"/>
        <v>-41839.454041000005</v>
      </c>
      <c r="AE107" s="9">
        <f t="shared" si="70"/>
        <v>-3430</v>
      </c>
      <c r="AF107" s="9">
        <f t="shared" si="71"/>
        <v>311</v>
      </c>
      <c r="AG107" s="9">
        <f t="shared" si="72"/>
        <v>0</v>
      </c>
      <c r="AH107" s="10">
        <f t="shared" si="102"/>
        <v>-3119</v>
      </c>
      <c r="AI107" s="10">
        <f t="shared" si="73"/>
        <v>-160</v>
      </c>
      <c r="AJ107" s="22">
        <f t="shared" si="103"/>
        <v>-38880.454041000005</v>
      </c>
      <c r="AN107" s="92">
        <f t="shared" si="75"/>
        <v>118000</v>
      </c>
      <c r="AO107" s="92" t="str">
        <f t="shared" si="81"/>
        <v>11K</v>
      </c>
      <c r="AP107" s="92">
        <f t="shared" si="82"/>
        <v>38880.454041000005</v>
      </c>
      <c r="AQ107" s="93">
        <f t="shared" si="83"/>
        <v>1000</v>
      </c>
      <c r="AR107" s="95">
        <f t="shared" si="104"/>
        <v>428</v>
      </c>
      <c r="AS107" s="94">
        <f t="shared" si="105"/>
        <v>0.42799999999999999</v>
      </c>
      <c r="AT107" s="94">
        <f t="shared" si="76"/>
        <v>0.32949537322881362</v>
      </c>
    </row>
    <row r="108" spans="6:46" x14ac:dyDescent="0.25">
      <c r="F108">
        <f t="shared" si="84"/>
        <v>119000</v>
      </c>
      <c r="G108">
        <f t="shared" si="106"/>
        <v>-750</v>
      </c>
      <c r="H108">
        <f t="shared" si="96"/>
        <v>118250</v>
      </c>
      <c r="I108" s="32">
        <f t="shared" si="77"/>
        <v>118250</v>
      </c>
      <c r="J108" s="10">
        <f t="shared" si="56"/>
        <v>0</v>
      </c>
      <c r="K108" s="10">
        <f t="shared" si="57"/>
        <v>0</v>
      </c>
      <c r="L108" s="32">
        <f t="shared" si="78"/>
        <v>118250</v>
      </c>
      <c r="M108" s="9">
        <f t="shared" si="58"/>
        <v>0</v>
      </c>
      <c r="N108" s="9">
        <f t="shared" si="59"/>
        <v>0</v>
      </c>
      <c r="O108" s="10">
        <f t="shared" si="97"/>
        <v>0</v>
      </c>
      <c r="P108" s="13"/>
      <c r="R108" s="31">
        <f t="shared" si="79"/>
        <v>118250</v>
      </c>
      <c r="S108" s="8">
        <f t="shared" si="60"/>
        <v>52100</v>
      </c>
      <c r="T108" s="9">
        <f t="shared" si="98"/>
        <v>-11053.55</v>
      </c>
      <c r="U108" s="9">
        <f t="shared" si="99"/>
        <v>-24806.25</v>
      </c>
      <c r="V108" s="10">
        <f t="shared" si="100"/>
        <v>-35859.800000000003</v>
      </c>
      <c r="W108" s="10">
        <f t="shared" si="101"/>
        <v>-6267.25</v>
      </c>
      <c r="X108" s="87">
        <f t="shared" si="64"/>
        <v>0</v>
      </c>
      <c r="Y108" s="87">
        <f t="shared" si="65"/>
        <v>0</v>
      </c>
      <c r="Z108" s="10">
        <f t="shared" si="66"/>
        <v>-103.65398999999999</v>
      </c>
      <c r="AA108" s="125">
        <f t="shared" si="67"/>
        <v>-36.750050999999999</v>
      </c>
      <c r="AB108" s="10">
        <f t="shared" si="68"/>
        <v>-36.750050999999999</v>
      </c>
      <c r="AC108" s="87">
        <f t="shared" si="69"/>
        <v>0</v>
      </c>
      <c r="AD108" s="22">
        <f t="shared" si="80"/>
        <v>-42267.454041000005</v>
      </c>
      <c r="AE108" s="9">
        <f t="shared" si="70"/>
        <v>-3430</v>
      </c>
      <c r="AF108" s="9">
        <f t="shared" si="71"/>
        <v>311</v>
      </c>
      <c r="AG108" s="9">
        <f t="shared" si="72"/>
        <v>0</v>
      </c>
      <c r="AH108" s="10">
        <f t="shared" si="102"/>
        <v>-3119</v>
      </c>
      <c r="AI108" s="10">
        <f t="shared" si="73"/>
        <v>-160</v>
      </c>
      <c r="AJ108" s="22">
        <f t="shared" si="103"/>
        <v>-39308.454041000005</v>
      </c>
      <c r="AN108" s="92">
        <f t="shared" si="75"/>
        <v>119000</v>
      </c>
      <c r="AO108" s="92" t="str">
        <f t="shared" si="81"/>
        <v>11K</v>
      </c>
      <c r="AP108" s="92">
        <f t="shared" si="82"/>
        <v>39308.454041000005</v>
      </c>
      <c r="AQ108" s="93">
        <f t="shared" si="83"/>
        <v>1000</v>
      </c>
      <c r="AR108" s="95">
        <f t="shared" si="104"/>
        <v>428</v>
      </c>
      <c r="AS108" s="94">
        <f t="shared" si="105"/>
        <v>0.42799999999999999</v>
      </c>
      <c r="AT108" s="94">
        <f t="shared" si="76"/>
        <v>0.33032314320168071</v>
      </c>
    </row>
    <row r="109" spans="6:46" x14ac:dyDescent="0.25">
      <c r="F109">
        <f t="shared" si="84"/>
        <v>120000</v>
      </c>
      <c r="G109">
        <f t="shared" si="106"/>
        <v>-750</v>
      </c>
      <c r="H109">
        <f t="shared" si="96"/>
        <v>119250</v>
      </c>
      <c r="I109" s="32">
        <f t="shared" si="77"/>
        <v>119250</v>
      </c>
      <c r="J109" s="10">
        <f t="shared" si="56"/>
        <v>0</v>
      </c>
      <c r="K109" s="10">
        <f t="shared" si="57"/>
        <v>0</v>
      </c>
      <c r="L109" s="32">
        <f t="shared" si="78"/>
        <v>119250</v>
      </c>
      <c r="M109" s="9">
        <f t="shared" si="58"/>
        <v>0</v>
      </c>
      <c r="N109" s="9">
        <f t="shared" si="59"/>
        <v>0</v>
      </c>
      <c r="O109" s="10">
        <f t="shared" si="97"/>
        <v>0</v>
      </c>
      <c r="P109" s="13"/>
      <c r="R109" s="31">
        <f t="shared" si="79"/>
        <v>119250</v>
      </c>
      <c r="S109" s="8">
        <f t="shared" si="60"/>
        <v>52100</v>
      </c>
      <c r="T109" s="9">
        <f t="shared" si="98"/>
        <v>-11053.55</v>
      </c>
      <c r="U109" s="9">
        <f t="shared" si="99"/>
        <v>-25181.25</v>
      </c>
      <c r="V109" s="10">
        <f t="shared" si="100"/>
        <v>-36234.800000000003</v>
      </c>
      <c r="W109" s="10">
        <f t="shared" si="101"/>
        <v>-6320.25</v>
      </c>
      <c r="X109" s="87">
        <f t="shared" si="64"/>
        <v>0</v>
      </c>
      <c r="Y109" s="87">
        <f t="shared" si="65"/>
        <v>0</v>
      </c>
      <c r="Z109" s="10">
        <f t="shared" si="66"/>
        <v>-103.65398999999999</v>
      </c>
      <c r="AA109" s="125">
        <f t="shared" si="67"/>
        <v>-36.750050999999999</v>
      </c>
      <c r="AB109" s="10">
        <f t="shared" si="68"/>
        <v>-36.750050999999999</v>
      </c>
      <c r="AC109" s="87">
        <f t="shared" si="69"/>
        <v>0</v>
      </c>
      <c r="AD109" s="22">
        <f t="shared" si="80"/>
        <v>-42695.454041000005</v>
      </c>
      <c r="AE109" s="9">
        <f t="shared" si="70"/>
        <v>-3430</v>
      </c>
      <c r="AF109" s="9">
        <f t="shared" si="71"/>
        <v>311</v>
      </c>
      <c r="AG109" s="9">
        <f t="shared" si="72"/>
        <v>0</v>
      </c>
      <c r="AH109" s="10">
        <f t="shared" si="102"/>
        <v>-3119</v>
      </c>
      <c r="AI109" s="10">
        <f t="shared" si="73"/>
        <v>-160</v>
      </c>
      <c r="AJ109" s="22">
        <f t="shared" si="103"/>
        <v>-39736.454041000005</v>
      </c>
      <c r="AN109" s="92">
        <f t="shared" si="75"/>
        <v>120000</v>
      </c>
      <c r="AO109" s="92" t="str">
        <f t="shared" si="81"/>
        <v>12K</v>
      </c>
      <c r="AP109" s="92">
        <f t="shared" si="82"/>
        <v>39736.454041000005</v>
      </c>
      <c r="AQ109" s="93">
        <f t="shared" si="83"/>
        <v>1000</v>
      </c>
      <c r="AR109" s="95">
        <f t="shared" si="104"/>
        <v>428</v>
      </c>
      <c r="AS109" s="94">
        <f t="shared" si="105"/>
        <v>0.42799999999999999</v>
      </c>
      <c r="AT109" s="94">
        <f t="shared" si="76"/>
        <v>0.33113711700833337</v>
      </c>
    </row>
    <row r="110" spans="6:46" x14ac:dyDescent="0.25">
      <c r="F110">
        <f t="shared" si="84"/>
        <v>121000</v>
      </c>
      <c r="G110">
        <f t="shared" si="106"/>
        <v>-750</v>
      </c>
      <c r="H110">
        <f t="shared" si="96"/>
        <v>120250</v>
      </c>
      <c r="I110" s="32">
        <f t="shared" si="77"/>
        <v>120250</v>
      </c>
      <c r="J110" s="10">
        <f t="shared" si="56"/>
        <v>0</v>
      </c>
      <c r="K110" s="10">
        <f t="shared" si="57"/>
        <v>0</v>
      </c>
      <c r="L110" s="32">
        <f t="shared" si="78"/>
        <v>120250</v>
      </c>
      <c r="M110" s="9">
        <f t="shared" si="58"/>
        <v>0</v>
      </c>
      <c r="N110" s="9">
        <f t="shared" si="59"/>
        <v>0</v>
      </c>
      <c r="O110" s="10">
        <f t="shared" si="97"/>
        <v>0</v>
      </c>
      <c r="P110" s="13"/>
      <c r="R110" s="31">
        <f t="shared" si="79"/>
        <v>120250</v>
      </c>
      <c r="S110" s="8">
        <f t="shared" si="60"/>
        <v>52100</v>
      </c>
      <c r="T110" s="9">
        <f t="shared" si="98"/>
        <v>-11053.55</v>
      </c>
      <c r="U110" s="9">
        <f t="shared" si="99"/>
        <v>-25556.25</v>
      </c>
      <c r="V110" s="10">
        <f t="shared" si="100"/>
        <v>-36609.800000000003</v>
      </c>
      <c r="W110" s="10">
        <f t="shared" si="101"/>
        <v>-6373.25</v>
      </c>
      <c r="X110" s="87">
        <f t="shared" si="64"/>
        <v>0</v>
      </c>
      <c r="Y110" s="87">
        <f t="shared" si="65"/>
        <v>0</v>
      </c>
      <c r="Z110" s="10">
        <f t="shared" si="66"/>
        <v>-103.65398999999999</v>
      </c>
      <c r="AA110" s="125">
        <f t="shared" si="67"/>
        <v>-36.750050999999999</v>
      </c>
      <c r="AB110" s="10">
        <f t="shared" si="68"/>
        <v>-36.750050999999999</v>
      </c>
      <c r="AC110" s="87">
        <f t="shared" si="69"/>
        <v>0</v>
      </c>
      <c r="AD110" s="22">
        <f t="shared" si="80"/>
        <v>-43123.454041000005</v>
      </c>
      <c r="AE110" s="9">
        <f t="shared" si="70"/>
        <v>-3430</v>
      </c>
      <c r="AF110" s="9">
        <f t="shared" si="71"/>
        <v>311</v>
      </c>
      <c r="AG110" s="9">
        <f t="shared" si="72"/>
        <v>0</v>
      </c>
      <c r="AH110" s="10">
        <f t="shared" si="102"/>
        <v>-3119</v>
      </c>
      <c r="AI110" s="10">
        <f t="shared" si="73"/>
        <v>-160</v>
      </c>
      <c r="AJ110" s="22">
        <f t="shared" si="103"/>
        <v>-40164.454041000005</v>
      </c>
      <c r="AN110" s="92">
        <f t="shared" si="75"/>
        <v>121000</v>
      </c>
      <c r="AO110" s="92" t="str">
        <f t="shared" si="81"/>
        <v>12K</v>
      </c>
      <c r="AP110" s="92">
        <f t="shared" si="82"/>
        <v>40164.454041000005</v>
      </c>
      <c r="AQ110" s="93">
        <f t="shared" si="83"/>
        <v>1000</v>
      </c>
      <c r="AR110" s="95">
        <f t="shared" si="104"/>
        <v>428</v>
      </c>
      <c r="AS110" s="94">
        <f t="shared" si="105"/>
        <v>0.42799999999999999</v>
      </c>
      <c r="AT110" s="94">
        <f t="shared" si="76"/>
        <v>0.33193763670247939</v>
      </c>
    </row>
    <row r="111" spans="6:46" x14ac:dyDescent="0.25">
      <c r="F111">
        <f t="shared" si="84"/>
        <v>122000</v>
      </c>
      <c r="G111">
        <f t="shared" si="106"/>
        <v>-750</v>
      </c>
      <c r="H111">
        <f t="shared" si="96"/>
        <v>121250</v>
      </c>
      <c r="I111" s="32">
        <f t="shared" si="77"/>
        <v>121250</v>
      </c>
      <c r="J111" s="10">
        <f t="shared" si="56"/>
        <v>0</v>
      </c>
      <c r="K111" s="10">
        <f t="shared" si="57"/>
        <v>0</v>
      </c>
      <c r="L111" s="32">
        <f t="shared" si="78"/>
        <v>121250</v>
      </c>
      <c r="M111" s="9">
        <f t="shared" si="58"/>
        <v>0</v>
      </c>
      <c r="N111" s="9">
        <f t="shared" si="59"/>
        <v>0</v>
      </c>
      <c r="O111" s="10">
        <f t="shared" si="97"/>
        <v>0</v>
      </c>
      <c r="P111" s="13"/>
      <c r="R111" s="31">
        <f t="shared" si="79"/>
        <v>121250</v>
      </c>
      <c r="S111" s="8">
        <f t="shared" si="60"/>
        <v>52100</v>
      </c>
      <c r="T111" s="9">
        <f t="shared" si="98"/>
        <v>-11053.55</v>
      </c>
      <c r="U111" s="9">
        <f t="shared" si="99"/>
        <v>-25931.25</v>
      </c>
      <c r="V111" s="10">
        <f t="shared" si="100"/>
        <v>-36984.800000000003</v>
      </c>
      <c r="W111" s="10">
        <f t="shared" si="101"/>
        <v>-6426.25</v>
      </c>
      <c r="X111" s="87">
        <f t="shared" si="64"/>
        <v>0</v>
      </c>
      <c r="Y111" s="87">
        <f t="shared" si="65"/>
        <v>0</v>
      </c>
      <c r="Z111" s="10">
        <f t="shared" si="66"/>
        <v>-103.65398999999999</v>
      </c>
      <c r="AA111" s="125">
        <f t="shared" si="67"/>
        <v>-36.750050999999999</v>
      </c>
      <c r="AB111" s="10">
        <f t="shared" si="68"/>
        <v>-36.750050999999999</v>
      </c>
      <c r="AC111" s="87">
        <f t="shared" si="69"/>
        <v>0</v>
      </c>
      <c r="AD111" s="22">
        <f t="shared" si="80"/>
        <v>-43551.454041000005</v>
      </c>
      <c r="AE111" s="9">
        <f t="shared" si="70"/>
        <v>-3430</v>
      </c>
      <c r="AF111" s="9">
        <f t="shared" si="71"/>
        <v>311</v>
      </c>
      <c r="AG111" s="9">
        <f t="shared" si="72"/>
        <v>0</v>
      </c>
      <c r="AH111" s="10">
        <f t="shared" si="102"/>
        <v>-3119</v>
      </c>
      <c r="AI111" s="10">
        <f t="shared" si="73"/>
        <v>-160</v>
      </c>
      <c r="AJ111" s="22">
        <f t="shared" si="103"/>
        <v>-40592.454041000005</v>
      </c>
      <c r="AN111" s="92">
        <f t="shared" si="75"/>
        <v>122000</v>
      </c>
      <c r="AO111" s="92" t="str">
        <f t="shared" si="81"/>
        <v>12K</v>
      </c>
      <c r="AP111" s="92">
        <f t="shared" si="82"/>
        <v>40592.454041000005</v>
      </c>
      <c r="AQ111" s="93">
        <f t="shared" si="83"/>
        <v>1000</v>
      </c>
      <c r="AR111" s="95">
        <f t="shared" si="104"/>
        <v>428</v>
      </c>
      <c r="AS111" s="94">
        <f t="shared" si="105"/>
        <v>0.42799999999999999</v>
      </c>
      <c r="AT111" s="94">
        <f t="shared" si="76"/>
        <v>0.33272503312295088</v>
      </c>
    </row>
    <row r="112" spans="6:46" x14ac:dyDescent="0.25">
      <c r="F112">
        <f t="shared" si="84"/>
        <v>123000</v>
      </c>
      <c r="G112">
        <f t="shared" si="106"/>
        <v>-750</v>
      </c>
      <c r="H112">
        <f t="shared" si="96"/>
        <v>122250</v>
      </c>
      <c r="I112" s="32">
        <f t="shared" si="77"/>
        <v>122250</v>
      </c>
      <c r="J112" s="10">
        <f t="shared" si="56"/>
        <v>0</v>
      </c>
      <c r="K112" s="10">
        <f t="shared" si="57"/>
        <v>0</v>
      </c>
      <c r="L112" s="32">
        <f t="shared" si="78"/>
        <v>122250</v>
      </c>
      <c r="M112" s="9">
        <f t="shared" si="58"/>
        <v>0</v>
      </c>
      <c r="N112" s="9">
        <f t="shared" si="59"/>
        <v>0</v>
      </c>
      <c r="O112" s="10">
        <f t="shared" si="97"/>
        <v>0</v>
      </c>
      <c r="P112" s="13"/>
      <c r="R112" s="31">
        <f t="shared" si="79"/>
        <v>122250</v>
      </c>
      <c r="S112" s="8">
        <f t="shared" si="60"/>
        <v>52100</v>
      </c>
      <c r="T112" s="9">
        <f t="shared" si="98"/>
        <v>-11053.55</v>
      </c>
      <c r="U112" s="9">
        <f t="shared" si="99"/>
        <v>-26306.25</v>
      </c>
      <c r="V112" s="10">
        <f t="shared" si="100"/>
        <v>-37359.800000000003</v>
      </c>
      <c r="W112" s="10">
        <f t="shared" si="101"/>
        <v>-6479.25</v>
      </c>
      <c r="X112" s="87">
        <f t="shared" si="64"/>
        <v>0</v>
      </c>
      <c r="Y112" s="87">
        <f t="shared" si="65"/>
        <v>0</v>
      </c>
      <c r="Z112" s="10">
        <f t="shared" si="66"/>
        <v>-103.65398999999999</v>
      </c>
      <c r="AA112" s="125">
        <f t="shared" si="67"/>
        <v>-36.750050999999999</v>
      </c>
      <c r="AB112" s="10">
        <f t="shared" si="68"/>
        <v>-36.750050999999999</v>
      </c>
      <c r="AC112" s="87">
        <f t="shared" si="69"/>
        <v>0</v>
      </c>
      <c r="AD112" s="22">
        <f t="shared" si="80"/>
        <v>-43979.454041000005</v>
      </c>
      <c r="AE112" s="9">
        <f t="shared" si="70"/>
        <v>-3430</v>
      </c>
      <c r="AF112" s="9">
        <f t="shared" si="71"/>
        <v>311</v>
      </c>
      <c r="AG112" s="9">
        <f t="shared" si="72"/>
        <v>0</v>
      </c>
      <c r="AH112" s="10">
        <f t="shared" si="102"/>
        <v>-3119</v>
      </c>
      <c r="AI112" s="10">
        <f t="shared" si="73"/>
        <v>-160</v>
      </c>
      <c r="AJ112" s="22">
        <f t="shared" si="103"/>
        <v>-41020.454041000005</v>
      </c>
      <c r="AN112" s="92">
        <f t="shared" si="75"/>
        <v>123000</v>
      </c>
      <c r="AO112" s="92" t="str">
        <f t="shared" si="81"/>
        <v>12K</v>
      </c>
      <c r="AP112" s="92">
        <f t="shared" si="82"/>
        <v>41020.454041000005</v>
      </c>
      <c r="AQ112" s="93">
        <f t="shared" si="83"/>
        <v>1000</v>
      </c>
      <c r="AR112" s="95">
        <f t="shared" si="104"/>
        <v>428</v>
      </c>
      <c r="AS112" s="94">
        <f t="shared" si="105"/>
        <v>0.42799999999999999</v>
      </c>
      <c r="AT112" s="94">
        <f t="shared" si="76"/>
        <v>0.33349962634959351</v>
      </c>
    </row>
    <row r="113" spans="6:46" x14ac:dyDescent="0.25">
      <c r="F113">
        <f t="shared" si="84"/>
        <v>124000</v>
      </c>
      <c r="G113">
        <f t="shared" si="106"/>
        <v>-750</v>
      </c>
      <c r="H113">
        <f t="shared" si="96"/>
        <v>123250</v>
      </c>
      <c r="I113" s="32">
        <f t="shared" si="77"/>
        <v>123250</v>
      </c>
      <c r="J113" s="10">
        <f t="shared" si="56"/>
        <v>0</v>
      </c>
      <c r="K113" s="10">
        <f t="shared" si="57"/>
        <v>0</v>
      </c>
      <c r="L113" s="32">
        <f t="shared" si="78"/>
        <v>123250</v>
      </c>
      <c r="M113" s="9">
        <f t="shared" si="58"/>
        <v>0</v>
      </c>
      <c r="N113" s="9">
        <f t="shared" si="59"/>
        <v>0</v>
      </c>
      <c r="O113" s="10">
        <f t="shared" si="97"/>
        <v>0</v>
      </c>
      <c r="P113" s="13"/>
      <c r="R113" s="31">
        <f t="shared" si="79"/>
        <v>123250</v>
      </c>
      <c r="S113" s="8">
        <f t="shared" si="60"/>
        <v>52100</v>
      </c>
      <c r="T113" s="9">
        <f t="shared" si="98"/>
        <v>-11053.55</v>
      </c>
      <c r="U113" s="9">
        <f t="shared" si="99"/>
        <v>-26681.25</v>
      </c>
      <c r="V113" s="10">
        <f t="shared" si="100"/>
        <v>-37734.800000000003</v>
      </c>
      <c r="W113" s="10">
        <f t="shared" si="101"/>
        <v>-6532.25</v>
      </c>
      <c r="X113" s="87">
        <f t="shared" si="64"/>
        <v>0</v>
      </c>
      <c r="Y113" s="87">
        <f t="shared" si="65"/>
        <v>0</v>
      </c>
      <c r="Z113" s="10">
        <f t="shared" si="66"/>
        <v>-103.65398999999999</v>
      </c>
      <c r="AA113" s="125">
        <f t="shared" si="67"/>
        <v>-36.750050999999999</v>
      </c>
      <c r="AB113" s="10">
        <f t="shared" si="68"/>
        <v>-36.750050999999999</v>
      </c>
      <c r="AC113" s="87">
        <f t="shared" si="69"/>
        <v>0</v>
      </c>
      <c r="AD113" s="22">
        <f t="shared" si="80"/>
        <v>-44407.454041000005</v>
      </c>
      <c r="AE113" s="9">
        <f t="shared" si="70"/>
        <v>-3430</v>
      </c>
      <c r="AF113" s="9">
        <f t="shared" si="71"/>
        <v>311</v>
      </c>
      <c r="AG113" s="9">
        <f t="shared" si="72"/>
        <v>0</v>
      </c>
      <c r="AH113" s="10">
        <f t="shared" si="102"/>
        <v>-3119</v>
      </c>
      <c r="AI113" s="10">
        <f t="shared" si="73"/>
        <v>-160</v>
      </c>
      <c r="AJ113" s="22">
        <f t="shared" si="103"/>
        <v>-41448.454041000005</v>
      </c>
      <c r="AN113" s="92">
        <f t="shared" si="75"/>
        <v>124000</v>
      </c>
      <c r="AO113" s="92" t="str">
        <f t="shared" si="81"/>
        <v>12K</v>
      </c>
      <c r="AP113" s="92">
        <f t="shared" si="82"/>
        <v>41448.454041000005</v>
      </c>
      <c r="AQ113" s="93">
        <f t="shared" si="83"/>
        <v>1000</v>
      </c>
      <c r="AR113" s="95">
        <f t="shared" si="104"/>
        <v>428</v>
      </c>
      <c r="AS113" s="94">
        <f t="shared" si="105"/>
        <v>0.42799999999999999</v>
      </c>
      <c r="AT113" s="94">
        <f t="shared" si="76"/>
        <v>0.33426172613709682</v>
      </c>
    </row>
    <row r="114" spans="6:46" x14ac:dyDescent="0.25">
      <c r="F114">
        <f t="shared" si="84"/>
        <v>125000</v>
      </c>
      <c r="G114">
        <f t="shared" si="106"/>
        <v>-750</v>
      </c>
      <c r="H114">
        <f t="shared" si="96"/>
        <v>124250</v>
      </c>
      <c r="I114" s="32">
        <f t="shared" si="77"/>
        <v>124250</v>
      </c>
      <c r="J114" s="10">
        <f t="shared" si="56"/>
        <v>0</v>
      </c>
      <c r="K114" s="10">
        <f t="shared" si="57"/>
        <v>0</v>
      </c>
      <c r="L114" s="32">
        <f t="shared" si="78"/>
        <v>124250</v>
      </c>
      <c r="M114" s="9">
        <f t="shared" si="58"/>
        <v>0</v>
      </c>
      <c r="N114" s="9">
        <f t="shared" si="59"/>
        <v>0</v>
      </c>
      <c r="O114" s="10">
        <f t="shared" si="97"/>
        <v>0</v>
      </c>
      <c r="P114" s="13"/>
      <c r="R114" s="31">
        <f t="shared" si="79"/>
        <v>124250</v>
      </c>
      <c r="S114" s="8">
        <f t="shared" si="60"/>
        <v>52100</v>
      </c>
      <c r="T114" s="9">
        <f t="shared" si="98"/>
        <v>-11053.55</v>
      </c>
      <c r="U114" s="9">
        <f t="shared" si="99"/>
        <v>-27056.25</v>
      </c>
      <c r="V114" s="10">
        <f t="shared" si="100"/>
        <v>-38109.800000000003</v>
      </c>
      <c r="W114" s="10">
        <f t="shared" si="101"/>
        <v>-6585.25</v>
      </c>
      <c r="X114" s="87">
        <f t="shared" si="64"/>
        <v>0</v>
      </c>
      <c r="Y114" s="87">
        <f t="shared" si="65"/>
        <v>0</v>
      </c>
      <c r="Z114" s="10">
        <f t="shared" si="66"/>
        <v>-103.65398999999999</v>
      </c>
      <c r="AA114" s="125">
        <f t="shared" si="67"/>
        <v>-36.750050999999999</v>
      </c>
      <c r="AB114" s="10">
        <f t="shared" si="68"/>
        <v>-36.750050999999999</v>
      </c>
      <c r="AC114" s="87">
        <f t="shared" si="69"/>
        <v>0</v>
      </c>
      <c r="AD114" s="22">
        <f t="shared" si="80"/>
        <v>-44835.454041000005</v>
      </c>
      <c r="AE114" s="9">
        <f t="shared" si="70"/>
        <v>-3430</v>
      </c>
      <c r="AF114" s="9">
        <f t="shared" si="71"/>
        <v>311</v>
      </c>
      <c r="AG114" s="9">
        <f t="shared" si="72"/>
        <v>0</v>
      </c>
      <c r="AH114" s="10">
        <f t="shared" si="102"/>
        <v>-3119</v>
      </c>
      <c r="AI114" s="10">
        <f t="shared" si="73"/>
        <v>-160</v>
      </c>
      <c r="AJ114" s="22">
        <f t="shared" si="103"/>
        <v>-41876.454041000005</v>
      </c>
      <c r="AN114" s="92">
        <f t="shared" si="75"/>
        <v>125000</v>
      </c>
      <c r="AO114" s="92" t="str">
        <f t="shared" si="81"/>
        <v>12K</v>
      </c>
      <c r="AP114" s="92">
        <f t="shared" si="82"/>
        <v>41876.454041000005</v>
      </c>
      <c r="AQ114" s="93">
        <f t="shared" si="83"/>
        <v>1000</v>
      </c>
      <c r="AR114" s="95">
        <f t="shared" si="104"/>
        <v>428</v>
      </c>
      <c r="AS114" s="94">
        <f t="shared" si="105"/>
        <v>0.42799999999999999</v>
      </c>
      <c r="AT114" s="94">
        <f t="shared" si="76"/>
        <v>0.33501163232800002</v>
      </c>
    </row>
    <row r="115" spans="6:46" x14ac:dyDescent="0.25">
      <c r="F115">
        <f t="shared" si="84"/>
        <v>126000</v>
      </c>
      <c r="G115">
        <f t="shared" si="106"/>
        <v>-750</v>
      </c>
      <c r="H115">
        <f t="shared" si="96"/>
        <v>125250</v>
      </c>
      <c r="I115" s="32">
        <f t="shared" si="77"/>
        <v>125250</v>
      </c>
      <c r="J115" s="10">
        <f t="shared" si="56"/>
        <v>0</v>
      </c>
      <c r="K115" s="10">
        <f t="shared" si="57"/>
        <v>0</v>
      </c>
      <c r="L115" s="32">
        <f t="shared" si="78"/>
        <v>125250</v>
      </c>
      <c r="M115" s="9">
        <f t="shared" si="58"/>
        <v>0</v>
      </c>
      <c r="N115" s="9">
        <f t="shared" si="59"/>
        <v>0</v>
      </c>
      <c r="O115" s="10">
        <f t="shared" si="97"/>
        <v>0</v>
      </c>
      <c r="P115" s="13"/>
      <c r="R115" s="31">
        <f t="shared" si="79"/>
        <v>125250</v>
      </c>
      <c r="S115" s="8">
        <f t="shared" si="60"/>
        <v>52100</v>
      </c>
      <c r="T115" s="9">
        <f t="shared" si="98"/>
        <v>-11053.55</v>
      </c>
      <c r="U115" s="9">
        <f t="shared" si="99"/>
        <v>-27431.25</v>
      </c>
      <c r="V115" s="10">
        <f t="shared" si="100"/>
        <v>-38484.800000000003</v>
      </c>
      <c r="W115" s="10">
        <f t="shared" si="101"/>
        <v>-6638.25</v>
      </c>
      <c r="X115" s="87">
        <f t="shared" si="64"/>
        <v>0</v>
      </c>
      <c r="Y115" s="87">
        <f t="shared" si="65"/>
        <v>0</v>
      </c>
      <c r="Z115" s="10">
        <f t="shared" si="66"/>
        <v>-103.65398999999999</v>
      </c>
      <c r="AA115" s="125">
        <f t="shared" si="67"/>
        <v>-36.750050999999999</v>
      </c>
      <c r="AB115" s="10">
        <f t="shared" si="68"/>
        <v>-36.750050999999999</v>
      </c>
      <c r="AC115" s="87">
        <f t="shared" si="69"/>
        <v>0</v>
      </c>
      <c r="AD115" s="22">
        <f t="shared" si="80"/>
        <v>-45263.454041000005</v>
      </c>
      <c r="AE115" s="9">
        <f t="shared" si="70"/>
        <v>-3430</v>
      </c>
      <c r="AF115" s="9">
        <f t="shared" si="71"/>
        <v>311</v>
      </c>
      <c r="AG115" s="9">
        <f t="shared" si="72"/>
        <v>0</v>
      </c>
      <c r="AH115" s="10">
        <f t="shared" si="102"/>
        <v>-3119</v>
      </c>
      <c r="AI115" s="10">
        <f t="shared" si="73"/>
        <v>-160</v>
      </c>
      <c r="AJ115" s="22">
        <f t="shared" si="103"/>
        <v>-42304.454041000005</v>
      </c>
      <c r="AN115" s="92">
        <f t="shared" si="75"/>
        <v>126000</v>
      </c>
      <c r="AO115" s="92" t="str">
        <f t="shared" si="81"/>
        <v>12K</v>
      </c>
      <c r="AP115" s="92">
        <f t="shared" si="82"/>
        <v>42304.454041000005</v>
      </c>
      <c r="AQ115" s="93">
        <f t="shared" si="83"/>
        <v>1000</v>
      </c>
      <c r="AR115" s="95">
        <f t="shared" si="104"/>
        <v>428</v>
      </c>
      <c r="AS115" s="94">
        <f t="shared" si="105"/>
        <v>0.42799999999999999</v>
      </c>
      <c r="AT115" s="94">
        <f t="shared" si="76"/>
        <v>0.3357496352460318</v>
      </c>
    </row>
    <row r="116" spans="6:46" x14ac:dyDescent="0.25">
      <c r="F116">
        <f t="shared" si="84"/>
        <v>127000</v>
      </c>
      <c r="G116">
        <f t="shared" si="106"/>
        <v>-750</v>
      </c>
      <c r="H116">
        <f t="shared" si="96"/>
        <v>126250</v>
      </c>
      <c r="I116" s="32">
        <f t="shared" si="77"/>
        <v>126250</v>
      </c>
      <c r="J116" s="10">
        <f t="shared" si="56"/>
        <v>0</v>
      </c>
      <c r="K116" s="10">
        <f t="shared" si="57"/>
        <v>0</v>
      </c>
      <c r="L116" s="32">
        <f t="shared" si="78"/>
        <v>126250</v>
      </c>
      <c r="M116" s="9">
        <f t="shared" si="58"/>
        <v>0</v>
      </c>
      <c r="N116" s="9">
        <f t="shared" si="59"/>
        <v>0</v>
      </c>
      <c r="O116" s="10">
        <f t="shared" si="97"/>
        <v>0</v>
      </c>
      <c r="P116" s="13"/>
      <c r="R116" s="31">
        <f t="shared" si="79"/>
        <v>126250</v>
      </c>
      <c r="S116" s="8">
        <f t="shared" si="60"/>
        <v>52100</v>
      </c>
      <c r="T116" s="9">
        <f t="shared" si="98"/>
        <v>-11053.55</v>
      </c>
      <c r="U116" s="9">
        <f t="shared" si="99"/>
        <v>-27806.25</v>
      </c>
      <c r="V116" s="10">
        <f t="shared" si="100"/>
        <v>-38859.800000000003</v>
      </c>
      <c r="W116" s="10">
        <f t="shared" si="101"/>
        <v>-6691.25</v>
      </c>
      <c r="X116" s="87">
        <f t="shared" si="64"/>
        <v>0</v>
      </c>
      <c r="Y116" s="87">
        <f t="shared" si="65"/>
        <v>0</v>
      </c>
      <c r="Z116" s="10">
        <f t="shared" si="66"/>
        <v>-103.65398999999999</v>
      </c>
      <c r="AA116" s="125">
        <f t="shared" si="67"/>
        <v>-36.750050999999999</v>
      </c>
      <c r="AB116" s="10">
        <f t="shared" si="68"/>
        <v>-36.750050999999999</v>
      </c>
      <c r="AC116" s="87">
        <f t="shared" si="69"/>
        <v>0</v>
      </c>
      <c r="AD116" s="22">
        <f t="shared" si="80"/>
        <v>-45691.454041000005</v>
      </c>
      <c r="AE116" s="9">
        <f t="shared" si="70"/>
        <v>-3430</v>
      </c>
      <c r="AF116" s="9">
        <f t="shared" si="71"/>
        <v>311</v>
      </c>
      <c r="AG116" s="9">
        <f t="shared" si="72"/>
        <v>0</v>
      </c>
      <c r="AH116" s="10">
        <f t="shared" si="102"/>
        <v>-3119</v>
      </c>
      <c r="AI116" s="10">
        <f t="shared" si="73"/>
        <v>-160</v>
      </c>
      <c r="AJ116" s="22">
        <f t="shared" si="103"/>
        <v>-42732.454041000005</v>
      </c>
      <c r="AN116" s="92">
        <f t="shared" si="75"/>
        <v>127000</v>
      </c>
      <c r="AO116" s="92" t="str">
        <f t="shared" si="81"/>
        <v>12K</v>
      </c>
      <c r="AP116" s="92">
        <f t="shared" si="82"/>
        <v>42732.454041000005</v>
      </c>
      <c r="AQ116" s="93">
        <f t="shared" si="83"/>
        <v>1000</v>
      </c>
      <c r="AR116" s="95">
        <f t="shared" si="104"/>
        <v>428</v>
      </c>
      <c r="AS116" s="94">
        <f t="shared" si="105"/>
        <v>0.42799999999999999</v>
      </c>
      <c r="AT116" s="94">
        <f t="shared" si="76"/>
        <v>0.33647601607086619</v>
      </c>
    </row>
    <row r="117" spans="6:46" x14ac:dyDescent="0.25">
      <c r="F117">
        <f t="shared" si="84"/>
        <v>128000</v>
      </c>
      <c r="G117">
        <f t="shared" si="106"/>
        <v>-750</v>
      </c>
      <c r="H117">
        <f t="shared" si="96"/>
        <v>127250</v>
      </c>
      <c r="I117" s="32">
        <f t="shared" si="77"/>
        <v>127250</v>
      </c>
      <c r="J117" s="10">
        <f t="shared" si="56"/>
        <v>0</v>
      </c>
      <c r="K117" s="10">
        <f t="shared" si="57"/>
        <v>0</v>
      </c>
      <c r="L117" s="32">
        <f t="shared" si="78"/>
        <v>127250</v>
      </c>
      <c r="M117" s="9">
        <f t="shared" si="58"/>
        <v>0</v>
      </c>
      <c r="N117" s="9">
        <f t="shared" si="59"/>
        <v>0</v>
      </c>
      <c r="O117" s="10">
        <f t="shared" si="97"/>
        <v>0</v>
      </c>
      <c r="P117" s="13"/>
      <c r="R117" s="31">
        <f t="shared" si="79"/>
        <v>127250</v>
      </c>
      <c r="S117" s="8">
        <f t="shared" si="60"/>
        <v>52100</v>
      </c>
      <c r="T117" s="9">
        <f t="shared" si="98"/>
        <v>-11053.55</v>
      </c>
      <c r="U117" s="9">
        <f t="shared" si="99"/>
        <v>-28181.25</v>
      </c>
      <c r="V117" s="10">
        <f t="shared" si="100"/>
        <v>-39234.800000000003</v>
      </c>
      <c r="W117" s="10">
        <f t="shared" si="101"/>
        <v>-6744.25</v>
      </c>
      <c r="X117" s="87">
        <f t="shared" si="64"/>
        <v>0</v>
      </c>
      <c r="Y117" s="87">
        <f t="shared" si="65"/>
        <v>0</v>
      </c>
      <c r="Z117" s="10">
        <f t="shared" si="66"/>
        <v>-103.65398999999999</v>
      </c>
      <c r="AA117" s="125">
        <f t="shared" si="67"/>
        <v>-36.750050999999999</v>
      </c>
      <c r="AB117" s="10">
        <f t="shared" si="68"/>
        <v>-36.750050999999999</v>
      </c>
      <c r="AC117" s="87">
        <f t="shared" si="69"/>
        <v>0</v>
      </c>
      <c r="AD117" s="22">
        <f t="shared" si="80"/>
        <v>-46119.454041000005</v>
      </c>
      <c r="AE117" s="9">
        <f t="shared" si="70"/>
        <v>-3430</v>
      </c>
      <c r="AF117" s="9">
        <f t="shared" si="71"/>
        <v>311</v>
      </c>
      <c r="AG117" s="9">
        <f t="shared" si="72"/>
        <v>0</v>
      </c>
      <c r="AH117" s="10">
        <f t="shared" si="102"/>
        <v>-3119</v>
      </c>
      <c r="AI117" s="10">
        <f t="shared" si="73"/>
        <v>-160</v>
      </c>
      <c r="AJ117" s="22">
        <f t="shared" si="103"/>
        <v>-43160.454041000005</v>
      </c>
      <c r="AN117" s="92">
        <f t="shared" si="75"/>
        <v>128000</v>
      </c>
      <c r="AO117" s="92" t="str">
        <f t="shared" si="81"/>
        <v>12K</v>
      </c>
      <c r="AP117" s="92">
        <f t="shared" si="82"/>
        <v>43160.454041000005</v>
      </c>
      <c r="AQ117" s="93">
        <f t="shared" si="83"/>
        <v>1000</v>
      </c>
      <c r="AR117" s="95">
        <f t="shared" si="104"/>
        <v>428</v>
      </c>
      <c r="AS117" s="94">
        <f t="shared" si="105"/>
        <v>0.42799999999999999</v>
      </c>
      <c r="AT117" s="94">
        <f t="shared" si="76"/>
        <v>0.33719104719531251</v>
      </c>
    </row>
    <row r="118" spans="6:46" x14ac:dyDescent="0.25">
      <c r="F118">
        <f t="shared" si="84"/>
        <v>129000</v>
      </c>
      <c r="G118">
        <f t="shared" si="106"/>
        <v>-750</v>
      </c>
      <c r="H118">
        <f t="shared" si="96"/>
        <v>128250</v>
      </c>
      <c r="I118" s="32">
        <f t="shared" si="77"/>
        <v>128250</v>
      </c>
      <c r="J118" s="10">
        <f t="shared" si="56"/>
        <v>0</v>
      </c>
      <c r="K118" s="10">
        <f t="shared" si="57"/>
        <v>0</v>
      </c>
      <c r="L118" s="32">
        <f t="shared" si="78"/>
        <v>128250</v>
      </c>
      <c r="M118" s="9">
        <f t="shared" si="58"/>
        <v>0</v>
      </c>
      <c r="N118" s="9">
        <f t="shared" si="59"/>
        <v>0</v>
      </c>
      <c r="O118" s="10">
        <f t="shared" si="97"/>
        <v>0</v>
      </c>
      <c r="P118" s="13"/>
      <c r="R118" s="31">
        <f t="shared" si="79"/>
        <v>128250</v>
      </c>
      <c r="S118" s="8">
        <f t="shared" si="60"/>
        <v>52100</v>
      </c>
      <c r="T118" s="9">
        <f t="shared" si="98"/>
        <v>-11053.55</v>
      </c>
      <c r="U118" s="9">
        <f t="shared" si="99"/>
        <v>-28556.25</v>
      </c>
      <c r="V118" s="10">
        <f t="shared" si="100"/>
        <v>-39609.800000000003</v>
      </c>
      <c r="W118" s="10">
        <f t="shared" si="101"/>
        <v>-6797.25</v>
      </c>
      <c r="X118" s="87">
        <f t="shared" si="64"/>
        <v>0</v>
      </c>
      <c r="Y118" s="87">
        <f t="shared" si="65"/>
        <v>0</v>
      </c>
      <c r="Z118" s="10">
        <f t="shared" si="66"/>
        <v>-103.65398999999999</v>
      </c>
      <c r="AA118" s="125">
        <f t="shared" si="67"/>
        <v>-36.750050999999999</v>
      </c>
      <c r="AB118" s="10">
        <f t="shared" si="68"/>
        <v>-36.750050999999999</v>
      </c>
      <c r="AC118" s="87">
        <f t="shared" si="69"/>
        <v>0</v>
      </c>
      <c r="AD118" s="22">
        <f t="shared" si="80"/>
        <v>-46547.454041000005</v>
      </c>
      <c r="AE118" s="9">
        <f t="shared" si="70"/>
        <v>-3430</v>
      </c>
      <c r="AF118" s="9">
        <f t="shared" si="71"/>
        <v>311</v>
      </c>
      <c r="AG118" s="9">
        <f t="shared" si="72"/>
        <v>0</v>
      </c>
      <c r="AH118" s="10">
        <f t="shared" si="102"/>
        <v>-3119</v>
      </c>
      <c r="AI118" s="10">
        <f t="shared" si="73"/>
        <v>-160</v>
      </c>
      <c r="AJ118" s="22">
        <f t="shared" si="103"/>
        <v>-43588.454041000005</v>
      </c>
      <c r="AN118" s="92">
        <f t="shared" si="75"/>
        <v>129000</v>
      </c>
      <c r="AO118" s="92" t="str">
        <f t="shared" si="81"/>
        <v>12K</v>
      </c>
      <c r="AP118" s="92">
        <f t="shared" si="82"/>
        <v>43588.454041000005</v>
      </c>
      <c r="AQ118" s="93">
        <f t="shared" si="83"/>
        <v>1000</v>
      </c>
      <c r="AR118" s="95">
        <f t="shared" si="104"/>
        <v>428</v>
      </c>
      <c r="AS118" s="94">
        <f t="shared" si="105"/>
        <v>0.42799999999999999</v>
      </c>
      <c r="AT118" s="94">
        <f t="shared" si="76"/>
        <v>0.33789499256589151</v>
      </c>
    </row>
    <row r="119" spans="6:46" x14ac:dyDescent="0.25">
      <c r="F119">
        <f t="shared" si="84"/>
        <v>130000</v>
      </c>
      <c r="G119">
        <f t="shared" si="106"/>
        <v>-750</v>
      </c>
      <c r="H119">
        <f t="shared" si="96"/>
        <v>129250</v>
      </c>
      <c r="I119" s="32">
        <f t="shared" si="77"/>
        <v>129250</v>
      </c>
      <c r="J119" s="10">
        <f t="shared" si="56"/>
        <v>0</v>
      </c>
      <c r="K119" s="10">
        <f t="shared" si="57"/>
        <v>0</v>
      </c>
      <c r="L119" s="32">
        <f t="shared" si="78"/>
        <v>129250</v>
      </c>
      <c r="M119" s="9">
        <f t="shared" si="58"/>
        <v>0</v>
      </c>
      <c r="N119" s="9">
        <f t="shared" si="59"/>
        <v>0</v>
      </c>
      <c r="O119" s="10">
        <f t="shared" si="97"/>
        <v>0</v>
      </c>
      <c r="P119" s="13"/>
      <c r="R119" s="31">
        <f t="shared" si="79"/>
        <v>129250</v>
      </c>
      <c r="S119" s="8">
        <f t="shared" si="60"/>
        <v>52100</v>
      </c>
      <c r="T119" s="9">
        <f t="shared" si="98"/>
        <v>-11053.55</v>
      </c>
      <c r="U119" s="9">
        <f t="shared" si="99"/>
        <v>-28931.25</v>
      </c>
      <c r="V119" s="10">
        <f t="shared" si="100"/>
        <v>-39984.800000000003</v>
      </c>
      <c r="W119" s="10">
        <f t="shared" si="101"/>
        <v>-6850.25</v>
      </c>
      <c r="X119" s="87">
        <f t="shared" si="64"/>
        <v>0</v>
      </c>
      <c r="Y119" s="87">
        <f t="shared" si="65"/>
        <v>0</v>
      </c>
      <c r="Z119" s="10">
        <f t="shared" si="66"/>
        <v>-103.65398999999999</v>
      </c>
      <c r="AA119" s="125">
        <f t="shared" si="67"/>
        <v>-36.750050999999999</v>
      </c>
      <c r="AB119" s="10">
        <f t="shared" si="68"/>
        <v>-36.750050999999999</v>
      </c>
      <c r="AC119" s="87">
        <f t="shared" si="69"/>
        <v>0</v>
      </c>
      <c r="AD119" s="22">
        <f t="shared" si="80"/>
        <v>-46975.454041000005</v>
      </c>
      <c r="AE119" s="9">
        <f t="shared" si="70"/>
        <v>-3430</v>
      </c>
      <c r="AF119" s="9">
        <f t="shared" si="71"/>
        <v>311</v>
      </c>
      <c r="AG119" s="9">
        <f t="shared" si="72"/>
        <v>0</v>
      </c>
      <c r="AH119" s="10">
        <f t="shared" si="102"/>
        <v>-3119</v>
      </c>
      <c r="AI119" s="10">
        <f t="shared" si="73"/>
        <v>-160</v>
      </c>
      <c r="AJ119" s="22">
        <f t="shared" si="103"/>
        <v>-44016.454041000005</v>
      </c>
      <c r="AN119" s="92">
        <f t="shared" si="75"/>
        <v>130000</v>
      </c>
      <c r="AO119" s="92" t="str">
        <f t="shared" si="81"/>
        <v>13K</v>
      </c>
      <c r="AP119" s="92">
        <f t="shared" si="82"/>
        <v>44016.454041000005</v>
      </c>
      <c r="AQ119" s="93">
        <f t="shared" si="83"/>
        <v>1000</v>
      </c>
      <c r="AR119" s="95">
        <f t="shared" si="104"/>
        <v>428</v>
      </c>
      <c r="AS119" s="94">
        <f t="shared" si="105"/>
        <v>0.42799999999999999</v>
      </c>
      <c r="AT119" s="94">
        <f t="shared" si="76"/>
        <v>0.33858810800769235</v>
      </c>
    </row>
    <row r="120" spans="6:46" x14ac:dyDescent="0.25">
      <c r="F120">
        <f t="shared" si="84"/>
        <v>131000</v>
      </c>
      <c r="G120">
        <f t="shared" si="106"/>
        <v>-750</v>
      </c>
      <c r="H120">
        <f t="shared" si="96"/>
        <v>130250</v>
      </c>
      <c r="I120" s="32">
        <f t="shared" si="77"/>
        <v>130250</v>
      </c>
      <c r="J120" s="10">
        <f t="shared" si="56"/>
        <v>0</v>
      </c>
      <c r="K120" s="10">
        <f t="shared" si="57"/>
        <v>0</v>
      </c>
      <c r="L120" s="32">
        <f t="shared" si="78"/>
        <v>130250</v>
      </c>
      <c r="M120" s="9">
        <f t="shared" si="58"/>
        <v>0</v>
      </c>
      <c r="N120" s="9">
        <f t="shared" si="59"/>
        <v>0</v>
      </c>
      <c r="O120" s="10">
        <f t="shared" si="97"/>
        <v>0</v>
      </c>
      <c r="P120" s="13"/>
      <c r="R120" s="31">
        <f t="shared" si="79"/>
        <v>130250</v>
      </c>
      <c r="S120" s="8">
        <f t="shared" si="60"/>
        <v>52100</v>
      </c>
      <c r="T120" s="9">
        <f t="shared" si="98"/>
        <v>-11053.55</v>
      </c>
      <c r="U120" s="9">
        <f t="shared" si="99"/>
        <v>-29306.25</v>
      </c>
      <c r="V120" s="10">
        <f t="shared" si="100"/>
        <v>-40359.800000000003</v>
      </c>
      <c r="W120" s="10">
        <f t="shared" si="101"/>
        <v>-6903.25</v>
      </c>
      <c r="X120" s="87">
        <f t="shared" si="64"/>
        <v>0</v>
      </c>
      <c r="Y120" s="87">
        <f t="shared" si="65"/>
        <v>0</v>
      </c>
      <c r="Z120" s="10">
        <f t="shared" si="66"/>
        <v>-103.65398999999999</v>
      </c>
      <c r="AA120" s="125">
        <f t="shared" si="67"/>
        <v>-36.750050999999999</v>
      </c>
      <c r="AB120" s="10">
        <f t="shared" si="68"/>
        <v>-36.750050999999999</v>
      </c>
      <c r="AC120" s="87">
        <f t="shared" si="69"/>
        <v>0</v>
      </c>
      <c r="AD120" s="22">
        <f t="shared" si="80"/>
        <v>-47403.454041000005</v>
      </c>
      <c r="AE120" s="9">
        <f t="shared" si="70"/>
        <v>-3430</v>
      </c>
      <c r="AF120" s="9">
        <f t="shared" si="71"/>
        <v>311</v>
      </c>
      <c r="AG120" s="9">
        <f t="shared" si="72"/>
        <v>0</v>
      </c>
      <c r="AH120" s="10">
        <f t="shared" si="102"/>
        <v>-3119</v>
      </c>
      <c r="AI120" s="10">
        <f t="shared" si="73"/>
        <v>-160</v>
      </c>
      <c r="AJ120" s="22">
        <f t="shared" si="103"/>
        <v>-44444.454041000005</v>
      </c>
      <c r="AN120" s="92">
        <f t="shared" si="75"/>
        <v>131000</v>
      </c>
      <c r="AO120" s="92" t="str">
        <f t="shared" si="81"/>
        <v>13K</v>
      </c>
      <c r="AP120" s="92">
        <f t="shared" si="82"/>
        <v>44444.454041000005</v>
      </c>
      <c r="AQ120" s="93">
        <f t="shared" si="83"/>
        <v>1000</v>
      </c>
      <c r="AR120" s="95">
        <f t="shared" si="104"/>
        <v>428</v>
      </c>
      <c r="AS120" s="94">
        <f t="shared" si="105"/>
        <v>0.42799999999999999</v>
      </c>
      <c r="AT120" s="94">
        <f t="shared" si="76"/>
        <v>0.33927064153435116</v>
      </c>
    </row>
    <row r="121" spans="6:46" x14ac:dyDescent="0.25">
      <c r="F121">
        <f t="shared" si="84"/>
        <v>132000</v>
      </c>
      <c r="G121">
        <f t="shared" si="106"/>
        <v>-750</v>
      </c>
      <c r="H121">
        <f t="shared" si="96"/>
        <v>131250</v>
      </c>
      <c r="I121" s="32">
        <f t="shared" si="77"/>
        <v>131250</v>
      </c>
      <c r="J121" s="10">
        <f t="shared" si="56"/>
        <v>0</v>
      </c>
      <c r="K121" s="10">
        <f t="shared" si="57"/>
        <v>0</v>
      </c>
      <c r="L121" s="32">
        <f t="shared" si="78"/>
        <v>131250</v>
      </c>
      <c r="M121" s="9">
        <f t="shared" si="58"/>
        <v>0</v>
      </c>
      <c r="N121" s="9">
        <f t="shared" si="59"/>
        <v>0</v>
      </c>
      <c r="O121" s="10">
        <f t="shared" si="97"/>
        <v>0</v>
      </c>
      <c r="P121" s="13"/>
      <c r="R121" s="31">
        <f t="shared" si="79"/>
        <v>131250</v>
      </c>
      <c r="S121" s="8">
        <f t="shared" si="60"/>
        <v>52100</v>
      </c>
      <c r="T121" s="9">
        <f t="shared" si="98"/>
        <v>-11053.55</v>
      </c>
      <c r="U121" s="9">
        <f t="shared" si="99"/>
        <v>-29681.25</v>
      </c>
      <c r="V121" s="10">
        <f t="shared" si="100"/>
        <v>-40734.800000000003</v>
      </c>
      <c r="W121" s="10">
        <f t="shared" si="101"/>
        <v>-6956.25</v>
      </c>
      <c r="X121" s="87">
        <f t="shared" si="64"/>
        <v>0</v>
      </c>
      <c r="Y121" s="87">
        <f t="shared" si="65"/>
        <v>0</v>
      </c>
      <c r="Z121" s="10">
        <f t="shared" si="66"/>
        <v>-103.65398999999999</v>
      </c>
      <c r="AA121" s="125">
        <f t="shared" si="67"/>
        <v>-36.750050999999999</v>
      </c>
      <c r="AB121" s="10">
        <f t="shared" si="68"/>
        <v>-36.750050999999999</v>
      </c>
      <c r="AC121" s="87">
        <f t="shared" si="69"/>
        <v>0</v>
      </c>
      <c r="AD121" s="22">
        <f t="shared" si="80"/>
        <v>-47831.454041000005</v>
      </c>
      <c r="AE121" s="9">
        <f t="shared" si="70"/>
        <v>-3430</v>
      </c>
      <c r="AF121" s="9">
        <f t="shared" si="71"/>
        <v>311</v>
      </c>
      <c r="AG121" s="9">
        <f t="shared" si="72"/>
        <v>0</v>
      </c>
      <c r="AH121" s="10">
        <f t="shared" si="102"/>
        <v>-3119</v>
      </c>
      <c r="AI121" s="10">
        <f t="shared" si="73"/>
        <v>-160</v>
      </c>
      <c r="AJ121" s="22">
        <f t="shared" si="103"/>
        <v>-44872.454041000005</v>
      </c>
      <c r="AN121" s="92">
        <f t="shared" si="75"/>
        <v>132000</v>
      </c>
      <c r="AO121" s="92" t="str">
        <f t="shared" si="81"/>
        <v>13K</v>
      </c>
      <c r="AP121" s="92">
        <f t="shared" si="82"/>
        <v>44872.454041000005</v>
      </c>
      <c r="AQ121" s="93">
        <f t="shared" si="83"/>
        <v>1000</v>
      </c>
      <c r="AR121" s="95">
        <f t="shared" si="104"/>
        <v>428</v>
      </c>
      <c r="AS121" s="94">
        <f t="shared" si="105"/>
        <v>0.42799999999999999</v>
      </c>
      <c r="AT121" s="94">
        <f t="shared" si="76"/>
        <v>0.3399428336439394</v>
      </c>
    </row>
    <row r="122" spans="6:46" x14ac:dyDescent="0.25">
      <c r="F122">
        <f t="shared" si="84"/>
        <v>133000</v>
      </c>
      <c r="G122">
        <f t="shared" si="106"/>
        <v>-750</v>
      </c>
      <c r="H122">
        <f t="shared" si="96"/>
        <v>132250</v>
      </c>
      <c r="I122" s="32">
        <f t="shared" si="77"/>
        <v>132250</v>
      </c>
      <c r="J122" s="10">
        <f t="shared" si="56"/>
        <v>0</v>
      </c>
      <c r="K122" s="10">
        <f t="shared" si="57"/>
        <v>0</v>
      </c>
      <c r="L122" s="32">
        <f t="shared" si="78"/>
        <v>132250</v>
      </c>
      <c r="M122" s="9">
        <f t="shared" si="58"/>
        <v>0</v>
      </c>
      <c r="N122" s="9">
        <f t="shared" si="59"/>
        <v>0</v>
      </c>
      <c r="O122" s="10">
        <f t="shared" si="97"/>
        <v>0</v>
      </c>
      <c r="P122" s="13"/>
      <c r="R122" s="31">
        <f t="shared" si="79"/>
        <v>132250</v>
      </c>
      <c r="S122" s="8">
        <f t="shared" si="60"/>
        <v>52100</v>
      </c>
      <c r="T122" s="9">
        <f t="shared" si="98"/>
        <v>-11053.55</v>
      </c>
      <c r="U122" s="9">
        <f t="shared" si="99"/>
        <v>-30056.25</v>
      </c>
      <c r="V122" s="10">
        <f t="shared" si="100"/>
        <v>-41109.800000000003</v>
      </c>
      <c r="W122" s="10">
        <f t="shared" si="101"/>
        <v>-7009.25</v>
      </c>
      <c r="X122" s="87">
        <f t="shared" si="64"/>
        <v>0</v>
      </c>
      <c r="Y122" s="87">
        <f t="shared" si="65"/>
        <v>0</v>
      </c>
      <c r="Z122" s="10">
        <f t="shared" si="66"/>
        <v>-103.65398999999999</v>
      </c>
      <c r="AA122" s="125">
        <f t="shared" si="67"/>
        <v>-36.750050999999999</v>
      </c>
      <c r="AB122" s="10">
        <f t="shared" si="68"/>
        <v>-36.750050999999999</v>
      </c>
      <c r="AC122" s="87">
        <f t="shared" si="69"/>
        <v>0</v>
      </c>
      <c r="AD122" s="22">
        <f t="shared" si="80"/>
        <v>-48259.454041000005</v>
      </c>
      <c r="AE122" s="9">
        <f t="shared" si="70"/>
        <v>-3430</v>
      </c>
      <c r="AF122" s="9">
        <f t="shared" si="71"/>
        <v>311</v>
      </c>
      <c r="AG122" s="9">
        <f t="shared" si="72"/>
        <v>0</v>
      </c>
      <c r="AH122" s="10">
        <f t="shared" si="102"/>
        <v>-3119</v>
      </c>
      <c r="AI122" s="10">
        <f t="shared" si="73"/>
        <v>-160</v>
      </c>
      <c r="AJ122" s="22">
        <f t="shared" si="103"/>
        <v>-45300.454041000005</v>
      </c>
      <c r="AN122" s="92">
        <f t="shared" si="75"/>
        <v>133000</v>
      </c>
      <c r="AO122" s="92" t="str">
        <f t="shared" si="81"/>
        <v>13K</v>
      </c>
      <c r="AP122" s="92">
        <f t="shared" si="82"/>
        <v>45300.454041000005</v>
      </c>
      <c r="AQ122" s="93">
        <f t="shared" si="83"/>
        <v>1000</v>
      </c>
      <c r="AR122" s="95">
        <f t="shared" si="104"/>
        <v>428</v>
      </c>
      <c r="AS122" s="94">
        <f t="shared" si="105"/>
        <v>0.42799999999999999</v>
      </c>
      <c r="AT122" s="94">
        <f t="shared" si="76"/>
        <v>0.3406049176015038</v>
      </c>
    </row>
    <row r="123" spans="6:46" x14ac:dyDescent="0.25">
      <c r="F123">
        <f t="shared" si="84"/>
        <v>134000</v>
      </c>
      <c r="G123">
        <f t="shared" si="106"/>
        <v>-750</v>
      </c>
      <c r="H123">
        <f t="shared" si="96"/>
        <v>133250</v>
      </c>
      <c r="I123" s="32">
        <f t="shared" si="77"/>
        <v>133250</v>
      </c>
      <c r="J123" s="10">
        <f t="shared" si="56"/>
        <v>0</v>
      </c>
      <c r="K123" s="10">
        <f t="shared" si="57"/>
        <v>0</v>
      </c>
      <c r="L123" s="32">
        <f t="shared" si="78"/>
        <v>133250</v>
      </c>
      <c r="M123" s="9">
        <f t="shared" si="58"/>
        <v>0</v>
      </c>
      <c r="N123" s="9">
        <f t="shared" si="59"/>
        <v>0</v>
      </c>
      <c r="O123" s="10">
        <f t="shared" si="97"/>
        <v>0</v>
      </c>
      <c r="P123" s="13"/>
      <c r="R123" s="31">
        <f t="shared" si="79"/>
        <v>133250</v>
      </c>
      <c r="S123" s="8">
        <f t="shared" si="60"/>
        <v>52100</v>
      </c>
      <c r="T123" s="9">
        <f t="shared" si="98"/>
        <v>-11053.55</v>
      </c>
      <c r="U123" s="9">
        <f t="shared" si="99"/>
        <v>-30431.25</v>
      </c>
      <c r="V123" s="10">
        <f t="shared" si="100"/>
        <v>-41484.800000000003</v>
      </c>
      <c r="W123" s="10">
        <f t="shared" si="101"/>
        <v>-7062.25</v>
      </c>
      <c r="X123" s="87">
        <f t="shared" si="64"/>
        <v>0</v>
      </c>
      <c r="Y123" s="87">
        <f t="shared" si="65"/>
        <v>0</v>
      </c>
      <c r="Z123" s="10">
        <f t="shared" si="66"/>
        <v>-103.65398999999999</v>
      </c>
      <c r="AA123" s="125">
        <f t="shared" si="67"/>
        <v>-36.750050999999999</v>
      </c>
      <c r="AB123" s="10">
        <f t="shared" si="68"/>
        <v>-36.750050999999999</v>
      </c>
      <c r="AC123" s="87">
        <f t="shared" si="69"/>
        <v>0</v>
      </c>
      <c r="AD123" s="22">
        <f t="shared" si="80"/>
        <v>-48687.454041000005</v>
      </c>
      <c r="AE123" s="9">
        <f t="shared" si="70"/>
        <v>-3430</v>
      </c>
      <c r="AF123" s="9">
        <f t="shared" si="71"/>
        <v>311</v>
      </c>
      <c r="AG123" s="9">
        <f t="shared" si="72"/>
        <v>0</v>
      </c>
      <c r="AH123" s="10">
        <f t="shared" si="102"/>
        <v>-3119</v>
      </c>
      <c r="AI123" s="10">
        <f t="shared" si="73"/>
        <v>-160</v>
      </c>
      <c r="AJ123" s="22">
        <f t="shared" si="103"/>
        <v>-45728.454041000005</v>
      </c>
      <c r="AN123" s="92">
        <f t="shared" si="75"/>
        <v>134000</v>
      </c>
      <c r="AO123" s="92" t="str">
        <f t="shared" si="81"/>
        <v>13K</v>
      </c>
      <c r="AP123" s="92">
        <f t="shared" si="82"/>
        <v>45728.454041000005</v>
      </c>
      <c r="AQ123" s="93">
        <f t="shared" si="83"/>
        <v>1000</v>
      </c>
      <c r="AR123" s="95">
        <f t="shared" si="104"/>
        <v>428</v>
      </c>
      <c r="AS123" s="94">
        <f t="shared" si="105"/>
        <v>0.42799999999999999</v>
      </c>
      <c r="AT123" s="94">
        <f t="shared" si="76"/>
        <v>0.34125711970895528</v>
      </c>
    </row>
    <row r="124" spans="6:46" x14ac:dyDescent="0.25">
      <c r="F124">
        <f t="shared" si="84"/>
        <v>135000</v>
      </c>
      <c r="G124">
        <f t="shared" si="106"/>
        <v>-750</v>
      </c>
      <c r="H124">
        <f t="shared" si="96"/>
        <v>134250</v>
      </c>
      <c r="I124" s="32">
        <f t="shared" si="77"/>
        <v>134250</v>
      </c>
      <c r="J124" s="10">
        <f t="shared" si="56"/>
        <v>0</v>
      </c>
      <c r="K124" s="10">
        <f t="shared" si="57"/>
        <v>0</v>
      </c>
      <c r="L124" s="32">
        <f t="shared" si="78"/>
        <v>134250</v>
      </c>
      <c r="M124" s="9">
        <f t="shared" si="58"/>
        <v>0</v>
      </c>
      <c r="N124" s="9">
        <f t="shared" si="59"/>
        <v>0</v>
      </c>
      <c r="O124" s="10">
        <f t="shared" si="97"/>
        <v>0</v>
      </c>
      <c r="P124" s="13"/>
      <c r="R124" s="31">
        <f t="shared" si="79"/>
        <v>134250</v>
      </c>
      <c r="S124" s="8">
        <f t="shared" si="60"/>
        <v>52100</v>
      </c>
      <c r="T124" s="9">
        <f t="shared" si="98"/>
        <v>-11053.55</v>
      </c>
      <c r="U124" s="9">
        <f t="shared" si="99"/>
        <v>-30806.25</v>
      </c>
      <c r="V124" s="10">
        <f t="shared" si="100"/>
        <v>-41859.800000000003</v>
      </c>
      <c r="W124" s="10">
        <f t="shared" si="101"/>
        <v>-7115.25</v>
      </c>
      <c r="X124" s="87">
        <f t="shared" si="64"/>
        <v>0</v>
      </c>
      <c r="Y124" s="87">
        <f t="shared" si="65"/>
        <v>0</v>
      </c>
      <c r="Z124" s="10">
        <f t="shared" si="66"/>
        <v>-103.65398999999999</v>
      </c>
      <c r="AA124" s="125">
        <f t="shared" si="67"/>
        <v>-36.750050999999999</v>
      </c>
      <c r="AB124" s="10">
        <f t="shared" si="68"/>
        <v>-36.750050999999999</v>
      </c>
      <c r="AC124" s="87">
        <f t="shared" si="69"/>
        <v>0</v>
      </c>
      <c r="AD124" s="22">
        <f t="shared" si="80"/>
        <v>-49115.454041000005</v>
      </c>
      <c r="AE124" s="9">
        <f t="shared" si="70"/>
        <v>-3430</v>
      </c>
      <c r="AF124" s="9">
        <f t="shared" si="71"/>
        <v>311</v>
      </c>
      <c r="AG124" s="9">
        <f t="shared" si="72"/>
        <v>0</v>
      </c>
      <c r="AH124" s="10">
        <f t="shared" si="102"/>
        <v>-3119</v>
      </c>
      <c r="AI124" s="10">
        <f t="shared" si="73"/>
        <v>-160</v>
      </c>
      <c r="AJ124" s="22">
        <f t="shared" si="103"/>
        <v>-46156.454041000005</v>
      </c>
      <c r="AN124" s="92">
        <f t="shared" si="75"/>
        <v>135000</v>
      </c>
      <c r="AO124" s="92" t="str">
        <f t="shared" si="81"/>
        <v>13K</v>
      </c>
      <c r="AP124" s="92">
        <f t="shared" si="82"/>
        <v>46156.454041000005</v>
      </c>
      <c r="AQ124" s="93">
        <f t="shared" si="83"/>
        <v>1000</v>
      </c>
      <c r="AR124" s="95">
        <f t="shared" si="104"/>
        <v>428</v>
      </c>
      <c r="AS124" s="94">
        <f t="shared" si="105"/>
        <v>0.42799999999999999</v>
      </c>
      <c r="AT124" s="94">
        <f t="shared" si="76"/>
        <v>0.34189965956296298</v>
      </c>
    </row>
    <row r="125" spans="6:46" x14ac:dyDescent="0.25">
      <c r="F125">
        <f t="shared" si="84"/>
        <v>136000</v>
      </c>
      <c r="G125">
        <f t="shared" si="106"/>
        <v>-750</v>
      </c>
      <c r="H125">
        <f t="shared" si="96"/>
        <v>135250</v>
      </c>
      <c r="I125" s="32">
        <f t="shared" si="77"/>
        <v>135250</v>
      </c>
      <c r="J125" s="10">
        <f t="shared" si="56"/>
        <v>0</v>
      </c>
      <c r="K125" s="10">
        <f t="shared" si="57"/>
        <v>0</v>
      </c>
      <c r="L125" s="32">
        <f t="shared" si="78"/>
        <v>135250</v>
      </c>
      <c r="M125" s="9">
        <f t="shared" si="58"/>
        <v>0</v>
      </c>
      <c r="N125" s="9">
        <f t="shared" si="59"/>
        <v>0</v>
      </c>
      <c r="O125" s="10">
        <f t="shared" si="97"/>
        <v>0</v>
      </c>
      <c r="P125" s="13"/>
      <c r="R125" s="31">
        <f t="shared" si="79"/>
        <v>135250</v>
      </c>
      <c r="S125" s="8">
        <f t="shared" si="60"/>
        <v>52100</v>
      </c>
      <c r="T125" s="9">
        <f t="shared" si="98"/>
        <v>-11053.55</v>
      </c>
      <c r="U125" s="9">
        <f t="shared" si="99"/>
        <v>-31181.25</v>
      </c>
      <c r="V125" s="10">
        <f t="shared" si="100"/>
        <v>-42234.8</v>
      </c>
      <c r="W125" s="10">
        <f t="shared" si="101"/>
        <v>-7168.25</v>
      </c>
      <c r="X125" s="87">
        <f t="shared" si="64"/>
        <v>0</v>
      </c>
      <c r="Y125" s="87">
        <f t="shared" si="65"/>
        <v>0</v>
      </c>
      <c r="Z125" s="10">
        <f t="shared" si="66"/>
        <v>-103.65398999999999</v>
      </c>
      <c r="AA125" s="125">
        <f t="shared" si="67"/>
        <v>-36.750050999999999</v>
      </c>
      <c r="AB125" s="10">
        <f t="shared" si="68"/>
        <v>-36.750050999999999</v>
      </c>
      <c r="AC125" s="87">
        <f t="shared" si="69"/>
        <v>0</v>
      </c>
      <c r="AD125" s="22">
        <f t="shared" si="80"/>
        <v>-49543.454041000005</v>
      </c>
      <c r="AE125" s="9">
        <f t="shared" si="70"/>
        <v>-3430</v>
      </c>
      <c r="AF125" s="9">
        <f t="shared" si="71"/>
        <v>311</v>
      </c>
      <c r="AG125" s="9">
        <f t="shared" si="72"/>
        <v>0</v>
      </c>
      <c r="AH125" s="10">
        <f t="shared" si="102"/>
        <v>-3119</v>
      </c>
      <c r="AI125" s="10">
        <f t="shared" si="73"/>
        <v>-160</v>
      </c>
      <c r="AJ125" s="22">
        <f t="shared" si="103"/>
        <v>-46584.454041000005</v>
      </c>
      <c r="AN125" s="92">
        <f t="shared" si="75"/>
        <v>136000</v>
      </c>
      <c r="AO125" s="92" t="str">
        <f t="shared" si="81"/>
        <v>13K</v>
      </c>
      <c r="AP125" s="92">
        <f t="shared" si="82"/>
        <v>46584.454041000005</v>
      </c>
      <c r="AQ125" s="93">
        <f t="shared" si="83"/>
        <v>1000</v>
      </c>
      <c r="AR125" s="95">
        <f t="shared" si="104"/>
        <v>428</v>
      </c>
      <c r="AS125" s="94">
        <f t="shared" si="105"/>
        <v>0.42799999999999999</v>
      </c>
      <c r="AT125" s="94">
        <f t="shared" si="76"/>
        <v>0.34253275030147062</v>
      </c>
    </row>
    <row r="126" spans="6:46" x14ac:dyDescent="0.25">
      <c r="F126">
        <f t="shared" si="84"/>
        <v>137000</v>
      </c>
      <c r="G126">
        <f t="shared" si="106"/>
        <v>-750</v>
      </c>
      <c r="H126">
        <f t="shared" si="96"/>
        <v>136250</v>
      </c>
      <c r="I126" s="32">
        <f t="shared" si="77"/>
        <v>136250</v>
      </c>
      <c r="J126" s="10">
        <f t="shared" si="56"/>
        <v>0</v>
      </c>
      <c r="K126" s="10">
        <f t="shared" si="57"/>
        <v>0</v>
      </c>
      <c r="L126" s="32">
        <f t="shared" si="78"/>
        <v>136250</v>
      </c>
      <c r="M126" s="9">
        <f t="shared" si="58"/>
        <v>0</v>
      </c>
      <c r="N126" s="9">
        <f t="shared" si="59"/>
        <v>0</v>
      </c>
      <c r="O126" s="10">
        <f t="shared" si="97"/>
        <v>0</v>
      </c>
      <c r="P126" s="13"/>
      <c r="R126" s="31">
        <f t="shared" si="79"/>
        <v>136250</v>
      </c>
      <c r="S126" s="8">
        <f t="shared" si="60"/>
        <v>52100</v>
      </c>
      <c r="T126" s="9">
        <f t="shared" si="98"/>
        <v>-11053.55</v>
      </c>
      <c r="U126" s="9">
        <f t="shared" si="99"/>
        <v>-31556.25</v>
      </c>
      <c r="V126" s="10">
        <f t="shared" si="100"/>
        <v>-42609.8</v>
      </c>
      <c r="W126" s="10">
        <f t="shared" si="101"/>
        <v>-7221.25</v>
      </c>
      <c r="X126" s="87">
        <f t="shared" si="64"/>
        <v>0</v>
      </c>
      <c r="Y126" s="87">
        <f t="shared" si="65"/>
        <v>0</v>
      </c>
      <c r="Z126" s="10">
        <f t="shared" si="66"/>
        <v>-103.65398999999999</v>
      </c>
      <c r="AA126" s="125">
        <f t="shared" si="67"/>
        <v>-36.750050999999999</v>
      </c>
      <c r="AB126" s="10">
        <f t="shared" si="68"/>
        <v>-36.750050999999999</v>
      </c>
      <c r="AC126" s="87">
        <f t="shared" si="69"/>
        <v>0</v>
      </c>
      <c r="AD126" s="22">
        <f t="shared" si="80"/>
        <v>-49971.454041000005</v>
      </c>
      <c r="AE126" s="9">
        <f t="shared" si="70"/>
        <v>-3430</v>
      </c>
      <c r="AF126" s="9">
        <f t="shared" si="71"/>
        <v>311</v>
      </c>
      <c r="AG126" s="9">
        <f t="shared" si="72"/>
        <v>0</v>
      </c>
      <c r="AH126" s="10">
        <f t="shared" si="102"/>
        <v>-3119</v>
      </c>
      <c r="AI126" s="10">
        <f t="shared" si="73"/>
        <v>-160</v>
      </c>
      <c r="AJ126" s="22">
        <f t="shared" si="103"/>
        <v>-47012.454041000005</v>
      </c>
      <c r="AN126" s="92">
        <f t="shared" si="75"/>
        <v>137000</v>
      </c>
      <c r="AO126" s="92" t="str">
        <f t="shared" si="81"/>
        <v>13K</v>
      </c>
      <c r="AP126" s="92">
        <f t="shared" si="82"/>
        <v>47012.454041000005</v>
      </c>
      <c r="AQ126" s="93">
        <f t="shared" si="83"/>
        <v>1000</v>
      </c>
      <c r="AR126" s="95">
        <f t="shared" si="104"/>
        <v>428</v>
      </c>
      <c r="AS126" s="94">
        <f t="shared" si="105"/>
        <v>0.42799999999999999</v>
      </c>
      <c r="AT126" s="94">
        <f t="shared" si="76"/>
        <v>0.34315659883941607</v>
      </c>
    </row>
    <row r="127" spans="6:46" x14ac:dyDescent="0.25">
      <c r="F127">
        <f t="shared" si="84"/>
        <v>138000</v>
      </c>
      <c r="G127">
        <f t="shared" si="106"/>
        <v>-750</v>
      </c>
      <c r="H127">
        <f t="shared" si="96"/>
        <v>137250</v>
      </c>
      <c r="I127" s="32">
        <f t="shared" si="77"/>
        <v>137250</v>
      </c>
      <c r="J127" s="10">
        <f t="shared" si="56"/>
        <v>0</v>
      </c>
      <c r="K127" s="10">
        <f t="shared" si="57"/>
        <v>0</v>
      </c>
      <c r="L127" s="32">
        <f t="shared" si="78"/>
        <v>137250</v>
      </c>
      <c r="M127" s="9">
        <f t="shared" si="58"/>
        <v>0</v>
      </c>
      <c r="N127" s="9">
        <f t="shared" si="59"/>
        <v>0</v>
      </c>
      <c r="O127" s="10">
        <f t="shared" si="97"/>
        <v>0</v>
      </c>
      <c r="P127" s="13"/>
      <c r="R127" s="31">
        <f t="shared" si="79"/>
        <v>137250</v>
      </c>
      <c r="S127" s="8">
        <f t="shared" si="60"/>
        <v>52100</v>
      </c>
      <c r="T127" s="9">
        <f t="shared" si="98"/>
        <v>-11053.55</v>
      </c>
      <c r="U127" s="9">
        <f t="shared" si="99"/>
        <v>-31931.25</v>
      </c>
      <c r="V127" s="10">
        <f t="shared" si="100"/>
        <v>-42984.800000000003</v>
      </c>
      <c r="W127" s="10">
        <f t="shared" si="101"/>
        <v>-7274.25</v>
      </c>
      <c r="X127" s="87">
        <f t="shared" si="64"/>
        <v>0</v>
      </c>
      <c r="Y127" s="87">
        <f t="shared" si="65"/>
        <v>0</v>
      </c>
      <c r="Z127" s="10">
        <f t="shared" si="66"/>
        <v>-103.65398999999999</v>
      </c>
      <c r="AA127" s="125">
        <f t="shared" si="67"/>
        <v>-36.750050999999999</v>
      </c>
      <c r="AB127" s="10">
        <f t="shared" si="68"/>
        <v>-36.750050999999999</v>
      </c>
      <c r="AC127" s="87">
        <f t="shared" si="69"/>
        <v>0</v>
      </c>
      <c r="AD127" s="22">
        <f t="shared" si="80"/>
        <v>-50399.454041000005</v>
      </c>
      <c r="AE127" s="9">
        <f t="shared" si="70"/>
        <v>-3430</v>
      </c>
      <c r="AF127" s="9">
        <f t="shared" si="71"/>
        <v>311</v>
      </c>
      <c r="AG127" s="9">
        <f t="shared" si="72"/>
        <v>0</v>
      </c>
      <c r="AH127" s="10">
        <f t="shared" si="102"/>
        <v>-3119</v>
      </c>
      <c r="AI127" s="10">
        <f t="shared" si="73"/>
        <v>-160</v>
      </c>
      <c r="AJ127" s="22">
        <f t="shared" si="103"/>
        <v>-47440.454041000005</v>
      </c>
      <c r="AN127" s="92">
        <f t="shared" si="75"/>
        <v>138000</v>
      </c>
      <c r="AO127" s="92" t="str">
        <f t="shared" si="81"/>
        <v>13K</v>
      </c>
      <c r="AP127" s="92">
        <f t="shared" si="82"/>
        <v>47440.454041000005</v>
      </c>
      <c r="AQ127" s="93">
        <f t="shared" si="83"/>
        <v>1000</v>
      </c>
      <c r="AR127" s="95">
        <f t="shared" si="104"/>
        <v>428</v>
      </c>
      <c r="AS127" s="94">
        <f t="shared" si="105"/>
        <v>0.42799999999999999</v>
      </c>
      <c r="AT127" s="94">
        <f t="shared" si="76"/>
        <v>0.34377140609420292</v>
      </c>
    </row>
    <row r="128" spans="6:46" x14ac:dyDescent="0.25">
      <c r="F128">
        <f t="shared" si="84"/>
        <v>139000</v>
      </c>
      <c r="G128">
        <f t="shared" si="106"/>
        <v>-750</v>
      </c>
      <c r="H128">
        <f t="shared" si="96"/>
        <v>138250</v>
      </c>
      <c r="I128" s="32">
        <f t="shared" si="77"/>
        <v>138250</v>
      </c>
      <c r="J128" s="10">
        <f t="shared" si="56"/>
        <v>0</v>
      </c>
      <c r="K128" s="10">
        <f t="shared" si="57"/>
        <v>0</v>
      </c>
      <c r="L128" s="32">
        <f t="shared" si="78"/>
        <v>138250</v>
      </c>
      <c r="M128" s="9">
        <f t="shared" si="58"/>
        <v>0</v>
      </c>
      <c r="N128" s="9">
        <f t="shared" si="59"/>
        <v>0</v>
      </c>
      <c r="O128" s="10">
        <f t="shared" si="97"/>
        <v>0</v>
      </c>
      <c r="P128" s="13"/>
      <c r="R128" s="31">
        <f t="shared" si="79"/>
        <v>138250</v>
      </c>
      <c r="S128" s="8">
        <f t="shared" si="60"/>
        <v>52100</v>
      </c>
      <c r="T128" s="9">
        <f t="shared" si="98"/>
        <v>-11053.55</v>
      </c>
      <c r="U128" s="9">
        <f t="shared" si="99"/>
        <v>-32306.25</v>
      </c>
      <c r="V128" s="10">
        <f t="shared" si="100"/>
        <v>-43359.8</v>
      </c>
      <c r="W128" s="10">
        <f t="shared" si="101"/>
        <v>-7327.25</v>
      </c>
      <c r="X128" s="87">
        <f t="shared" si="64"/>
        <v>0</v>
      </c>
      <c r="Y128" s="87">
        <f t="shared" si="65"/>
        <v>0</v>
      </c>
      <c r="Z128" s="10">
        <f t="shared" si="66"/>
        <v>-103.65398999999999</v>
      </c>
      <c r="AA128" s="125">
        <f t="shared" si="67"/>
        <v>-36.750050999999999</v>
      </c>
      <c r="AB128" s="10">
        <f t="shared" si="68"/>
        <v>-36.750050999999999</v>
      </c>
      <c r="AC128" s="87">
        <f t="shared" si="69"/>
        <v>0</v>
      </c>
      <c r="AD128" s="22">
        <f t="shared" si="80"/>
        <v>-50827.454041000005</v>
      </c>
      <c r="AE128" s="9">
        <f t="shared" si="70"/>
        <v>-3430</v>
      </c>
      <c r="AF128" s="9">
        <f t="shared" si="71"/>
        <v>311</v>
      </c>
      <c r="AG128" s="9">
        <f t="shared" si="72"/>
        <v>0</v>
      </c>
      <c r="AH128" s="10">
        <f t="shared" si="102"/>
        <v>-3119</v>
      </c>
      <c r="AI128" s="10">
        <f t="shared" si="73"/>
        <v>-160</v>
      </c>
      <c r="AJ128" s="22">
        <f t="shared" si="103"/>
        <v>-47868.454041000005</v>
      </c>
      <c r="AN128" s="92">
        <f t="shared" si="75"/>
        <v>139000</v>
      </c>
      <c r="AO128" s="92" t="str">
        <f t="shared" si="81"/>
        <v>13K</v>
      </c>
      <c r="AP128" s="92">
        <f t="shared" si="82"/>
        <v>47868.454041000005</v>
      </c>
      <c r="AQ128" s="93">
        <f t="shared" si="83"/>
        <v>1000</v>
      </c>
      <c r="AR128" s="95">
        <f t="shared" si="104"/>
        <v>428</v>
      </c>
      <c r="AS128" s="94">
        <f t="shared" si="105"/>
        <v>0.42799999999999999</v>
      </c>
      <c r="AT128" s="94">
        <f t="shared" si="76"/>
        <v>0.34437736720143886</v>
      </c>
    </row>
    <row r="129" spans="6:46" x14ac:dyDescent="0.25">
      <c r="F129">
        <f t="shared" si="84"/>
        <v>140000</v>
      </c>
      <c r="G129">
        <f t="shared" si="106"/>
        <v>-750</v>
      </c>
      <c r="H129">
        <f t="shared" si="96"/>
        <v>139250</v>
      </c>
      <c r="I129" s="32">
        <f t="shared" si="77"/>
        <v>139250</v>
      </c>
      <c r="J129" s="10">
        <f t="shared" si="56"/>
        <v>0</v>
      </c>
      <c r="K129" s="10">
        <f t="shared" si="57"/>
        <v>0</v>
      </c>
      <c r="L129" s="32">
        <f t="shared" si="78"/>
        <v>139250</v>
      </c>
      <c r="M129" s="9">
        <f t="shared" si="58"/>
        <v>0</v>
      </c>
      <c r="N129" s="9">
        <f t="shared" si="59"/>
        <v>0</v>
      </c>
      <c r="O129" s="10">
        <f t="shared" si="97"/>
        <v>0</v>
      </c>
      <c r="P129" s="13"/>
      <c r="R129" s="31">
        <f t="shared" si="79"/>
        <v>139250</v>
      </c>
      <c r="S129" s="8">
        <f t="shared" si="60"/>
        <v>52100</v>
      </c>
      <c r="T129" s="9">
        <f t="shared" si="98"/>
        <v>-11053.55</v>
      </c>
      <c r="U129" s="9">
        <f t="shared" si="99"/>
        <v>-32681.25</v>
      </c>
      <c r="V129" s="10">
        <f t="shared" si="100"/>
        <v>-43734.8</v>
      </c>
      <c r="W129" s="10">
        <f t="shared" si="101"/>
        <v>-7380.25</v>
      </c>
      <c r="X129" s="87">
        <f t="shared" si="64"/>
        <v>0</v>
      </c>
      <c r="Y129" s="87">
        <f t="shared" si="65"/>
        <v>0</v>
      </c>
      <c r="Z129" s="10">
        <f t="shared" si="66"/>
        <v>-103.65398999999999</v>
      </c>
      <c r="AA129" s="125">
        <f t="shared" si="67"/>
        <v>-36.750050999999999</v>
      </c>
      <c r="AB129" s="10">
        <f t="shared" si="68"/>
        <v>-36.750050999999999</v>
      </c>
      <c r="AC129" s="87">
        <f t="shared" si="69"/>
        <v>0</v>
      </c>
      <c r="AD129" s="22">
        <f t="shared" si="80"/>
        <v>-51255.454041000005</v>
      </c>
      <c r="AE129" s="9">
        <f t="shared" si="70"/>
        <v>-3430</v>
      </c>
      <c r="AF129" s="9">
        <f t="shared" si="71"/>
        <v>311</v>
      </c>
      <c r="AG129" s="9">
        <f t="shared" si="72"/>
        <v>0</v>
      </c>
      <c r="AH129" s="10">
        <f t="shared" si="102"/>
        <v>-3119</v>
      </c>
      <c r="AI129" s="10">
        <f t="shared" si="73"/>
        <v>-160</v>
      </c>
      <c r="AJ129" s="22">
        <f t="shared" si="103"/>
        <v>-48296.454041000005</v>
      </c>
      <c r="AN129" s="92">
        <f t="shared" si="75"/>
        <v>140000</v>
      </c>
      <c r="AO129" s="92" t="str">
        <f t="shared" si="81"/>
        <v>14K</v>
      </c>
      <c r="AP129" s="92">
        <f t="shared" si="82"/>
        <v>48296.454041000005</v>
      </c>
      <c r="AQ129" s="93">
        <f t="shared" si="83"/>
        <v>1000</v>
      </c>
      <c r="AR129" s="95">
        <f t="shared" si="104"/>
        <v>428</v>
      </c>
      <c r="AS129" s="94">
        <f t="shared" si="105"/>
        <v>0.42799999999999999</v>
      </c>
      <c r="AT129" s="94">
        <f t="shared" si="76"/>
        <v>0.34497467172142859</v>
      </c>
    </row>
    <row r="130" spans="6:46" x14ac:dyDescent="0.25">
      <c r="F130">
        <f t="shared" si="84"/>
        <v>141000</v>
      </c>
      <c r="G130">
        <f t="shared" si="106"/>
        <v>-750</v>
      </c>
      <c r="H130">
        <f t="shared" si="96"/>
        <v>140250</v>
      </c>
      <c r="I130" s="32">
        <f t="shared" si="77"/>
        <v>140250</v>
      </c>
      <c r="J130" s="10">
        <f t="shared" si="56"/>
        <v>0</v>
      </c>
      <c r="K130" s="10">
        <f t="shared" si="57"/>
        <v>0</v>
      </c>
      <c r="L130" s="32">
        <f t="shared" si="78"/>
        <v>140250</v>
      </c>
      <c r="M130" s="9">
        <f t="shared" si="58"/>
        <v>0</v>
      </c>
      <c r="N130" s="9">
        <f t="shared" si="59"/>
        <v>0</v>
      </c>
      <c r="O130" s="10">
        <f t="shared" si="97"/>
        <v>0</v>
      </c>
      <c r="P130" s="13"/>
      <c r="R130" s="31">
        <f t="shared" si="79"/>
        <v>140250</v>
      </c>
      <c r="S130" s="8">
        <f t="shared" si="60"/>
        <v>52100</v>
      </c>
      <c r="T130" s="9">
        <f t="shared" si="98"/>
        <v>-11053.55</v>
      </c>
      <c r="U130" s="9">
        <f t="shared" si="99"/>
        <v>-33056.25</v>
      </c>
      <c r="V130" s="10">
        <f t="shared" si="100"/>
        <v>-44109.8</v>
      </c>
      <c r="W130" s="10">
        <f t="shared" si="101"/>
        <v>-7433.25</v>
      </c>
      <c r="X130" s="87">
        <f t="shared" si="64"/>
        <v>0</v>
      </c>
      <c r="Y130" s="87">
        <f t="shared" si="65"/>
        <v>0</v>
      </c>
      <c r="Z130" s="10">
        <f t="shared" si="66"/>
        <v>-103.65398999999999</v>
      </c>
      <c r="AA130" s="125">
        <f t="shared" si="67"/>
        <v>-36.750050999999999</v>
      </c>
      <c r="AB130" s="10">
        <f t="shared" si="68"/>
        <v>-36.750050999999999</v>
      </c>
      <c r="AC130" s="87">
        <f t="shared" si="69"/>
        <v>0</v>
      </c>
      <c r="AD130" s="22">
        <f t="shared" si="80"/>
        <v>-51683.454041000005</v>
      </c>
      <c r="AE130" s="9">
        <f t="shared" si="70"/>
        <v>-3430</v>
      </c>
      <c r="AF130" s="9">
        <f t="shared" si="71"/>
        <v>311</v>
      </c>
      <c r="AG130" s="9">
        <f t="shared" si="72"/>
        <v>0</v>
      </c>
      <c r="AH130" s="10">
        <f t="shared" si="102"/>
        <v>-3119</v>
      </c>
      <c r="AI130" s="10">
        <f t="shared" si="73"/>
        <v>-160</v>
      </c>
      <c r="AJ130" s="22">
        <f t="shared" si="103"/>
        <v>-48724.454041000005</v>
      </c>
      <c r="AN130" s="92">
        <f t="shared" si="75"/>
        <v>141000</v>
      </c>
      <c r="AO130" s="92" t="str">
        <f t="shared" si="81"/>
        <v>14K</v>
      </c>
      <c r="AP130" s="92">
        <f t="shared" si="82"/>
        <v>48724.454041000005</v>
      </c>
      <c r="AQ130" s="93">
        <f t="shared" si="83"/>
        <v>1000</v>
      </c>
      <c r="AR130" s="95">
        <f t="shared" si="104"/>
        <v>428</v>
      </c>
      <c r="AS130" s="94">
        <f t="shared" si="105"/>
        <v>0.42799999999999999</v>
      </c>
      <c r="AT130" s="94">
        <f t="shared" si="76"/>
        <v>0.34556350383687945</v>
      </c>
    </row>
    <row r="131" spans="6:46" x14ac:dyDescent="0.25">
      <c r="F131">
        <f t="shared" si="84"/>
        <v>142000</v>
      </c>
      <c r="G131">
        <f t="shared" si="106"/>
        <v>-750</v>
      </c>
      <c r="H131">
        <f t="shared" si="96"/>
        <v>141250</v>
      </c>
      <c r="I131" s="32">
        <f t="shared" si="77"/>
        <v>141250</v>
      </c>
      <c r="J131" s="10">
        <f t="shared" si="56"/>
        <v>0</v>
      </c>
      <c r="K131" s="10">
        <f t="shared" si="57"/>
        <v>0</v>
      </c>
      <c r="L131" s="32">
        <f t="shared" si="78"/>
        <v>141250</v>
      </c>
      <c r="M131" s="9">
        <f t="shared" si="58"/>
        <v>0</v>
      </c>
      <c r="N131" s="9">
        <f t="shared" si="59"/>
        <v>0</v>
      </c>
      <c r="O131" s="10">
        <f t="shared" si="97"/>
        <v>0</v>
      </c>
      <c r="P131" s="13"/>
      <c r="R131" s="31">
        <f t="shared" si="79"/>
        <v>141250</v>
      </c>
      <c r="S131" s="8">
        <f t="shared" si="60"/>
        <v>52100</v>
      </c>
      <c r="T131" s="9">
        <f t="shared" si="98"/>
        <v>-11053.55</v>
      </c>
      <c r="U131" s="9">
        <f t="shared" si="99"/>
        <v>-33431.25</v>
      </c>
      <c r="V131" s="10">
        <f t="shared" si="100"/>
        <v>-44484.800000000003</v>
      </c>
      <c r="W131" s="10">
        <f t="shared" si="101"/>
        <v>-7486.25</v>
      </c>
      <c r="X131" s="87">
        <f t="shared" si="64"/>
        <v>0</v>
      </c>
      <c r="Y131" s="87">
        <f t="shared" si="65"/>
        <v>0</v>
      </c>
      <c r="Z131" s="10">
        <f t="shared" si="66"/>
        <v>-103.65398999999999</v>
      </c>
      <c r="AA131" s="125">
        <f t="shared" si="67"/>
        <v>-36.750050999999999</v>
      </c>
      <c r="AB131" s="10">
        <f t="shared" si="68"/>
        <v>-36.750050999999999</v>
      </c>
      <c r="AC131" s="87">
        <f t="shared" si="69"/>
        <v>0</v>
      </c>
      <c r="AD131" s="22">
        <f t="shared" si="80"/>
        <v>-52111.454041000005</v>
      </c>
      <c r="AE131" s="9">
        <f t="shared" si="70"/>
        <v>-3430</v>
      </c>
      <c r="AF131" s="9">
        <f t="shared" si="71"/>
        <v>311</v>
      </c>
      <c r="AG131" s="9">
        <f t="shared" si="72"/>
        <v>0</v>
      </c>
      <c r="AH131" s="10">
        <f t="shared" si="102"/>
        <v>-3119</v>
      </c>
      <c r="AI131" s="10">
        <f t="shared" si="73"/>
        <v>-160</v>
      </c>
      <c r="AJ131" s="22">
        <f t="shared" si="103"/>
        <v>-49152.454041000005</v>
      </c>
      <c r="AN131" s="92">
        <f t="shared" si="75"/>
        <v>142000</v>
      </c>
      <c r="AO131" s="92" t="str">
        <f t="shared" si="81"/>
        <v>14K</v>
      </c>
      <c r="AP131" s="92">
        <f t="shared" si="82"/>
        <v>49152.454041000005</v>
      </c>
      <c r="AQ131" s="93">
        <f t="shared" si="83"/>
        <v>1000</v>
      </c>
      <c r="AR131" s="95">
        <f t="shared" si="104"/>
        <v>428</v>
      </c>
      <c r="AS131" s="94">
        <f t="shared" si="105"/>
        <v>0.42799999999999999</v>
      </c>
      <c r="AT131" s="94">
        <f t="shared" si="76"/>
        <v>0.34614404254225356</v>
      </c>
    </row>
    <row r="132" spans="6:46" x14ac:dyDescent="0.25">
      <c r="F132">
        <f t="shared" si="84"/>
        <v>143000</v>
      </c>
      <c r="G132">
        <f t="shared" si="106"/>
        <v>-750</v>
      </c>
      <c r="H132">
        <f t="shared" si="96"/>
        <v>142250</v>
      </c>
      <c r="I132" s="32">
        <f t="shared" si="77"/>
        <v>142250</v>
      </c>
      <c r="J132" s="10">
        <f t="shared" ref="J132:J195" si="107">IF(YEL_työtulo&gt;=Päivärahamaksu_alaraja,-YEL_työtulo*Päivärahamaksu,0)</f>
        <v>0</v>
      </c>
      <c r="K132" s="10">
        <f t="shared" ref="K132:K195" si="108">IF(YEL_työtulo&gt;=Päivärahamaksu_alaraja,-(Korotettu_pvrahamaksu-Päivärahamaksu)*YEL_työtulo,0)</f>
        <v>0</v>
      </c>
      <c r="L132" s="32">
        <f t="shared" si="78"/>
        <v>142250</v>
      </c>
      <c r="M132" s="9">
        <f t="shared" ref="M132:M195" si="109">-IF(L132&lt;Perusväh_yläraja,Perusväh,0)</f>
        <v>0</v>
      </c>
      <c r="N132" s="9">
        <f t="shared" ref="N132:N195" si="110">IF(L132&lt;Perusväh_yläraja,(L132-Perusväh)*Perusväh_pienennysprosentti,0)</f>
        <v>0</v>
      </c>
      <c r="O132" s="10">
        <f t="shared" si="97"/>
        <v>0</v>
      </c>
      <c r="P132" s="13"/>
      <c r="R132" s="31">
        <f t="shared" si="79"/>
        <v>142250</v>
      </c>
      <c r="S132" s="8">
        <f t="shared" ref="S132:S195" si="111">VLOOKUP($R132,Tuloveroasteikko,1,1)</f>
        <v>52100</v>
      </c>
      <c r="T132" s="9">
        <f t="shared" si="98"/>
        <v>-11053.55</v>
      </c>
      <c r="U132" s="9">
        <f t="shared" si="99"/>
        <v>-33806.25</v>
      </c>
      <c r="V132" s="10">
        <f t="shared" si="100"/>
        <v>-44859.8</v>
      </c>
      <c r="W132" s="10">
        <f t="shared" si="101"/>
        <v>-7539.25</v>
      </c>
      <c r="X132" s="87">
        <f t="shared" ref="X132:X195" si="112">IF(YEL_työtulo&gt;=Päivärahamaksu_alaraja,-YEL_työtulo*Päivärahamaksu,0)</f>
        <v>0</v>
      </c>
      <c r="Y132" s="87">
        <f t="shared" ref="Y132:Y195" si="113">IF(YEL_työtulo&gt;=Päivärahamaksu_alaraja,-(Korotettu_pvrahamaksu-Päivärahamaksu)*YEL_työtulo,0)</f>
        <v>0</v>
      </c>
      <c r="Z132" s="10">
        <f t="shared" ref="Z132:Z195" si="114">IF(NOT(ISBLANK(YEL_työtulo)),YEL_työtulo*-Sairaanhoitomaksu,R132*-Sairaanhoitomaksu)</f>
        <v>-103.65398999999999</v>
      </c>
      <c r="AA132" s="125">
        <f t="shared" ref="AA132:AA195" si="115">IF(NOT(ISBLANK(YEL_työtulo)),YEL_työtulo*-Sairaanhoitomaksu_korotus,R132*-Sairaanhoitomaksu_korotus)</f>
        <v>-36.750050999999999</v>
      </c>
      <c r="AB132" s="10">
        <f t="shared" ref="AB132:AB195" si="116">IF(AND(X132=0,F132&gt;Päivärahamaksu_alaraja),AA132,0)</f>
        <v>-36.750050999999999</v>
      </c>
      <c r="AC132" s="87">
        <f t="shared" ref="AC132:AC195" si="117">-R132*Kirkollisvero</f>
        <v>0</v>
      </c>
      <c r="AD132" s="22">
        <f t="shared" si="80"/>
        <v>-52539.454041000005</v>
      </c>
      <c r="AE132" s="9">
        <f t="shared" ref="AE132:AE195" si="118">IF(Työtulovähennysprosentti*F132 &gt; Työtulovähennys_max, -Työtulovähennys_max, -Työtulovähennysprosentti*F132)</f>
        <v>-3430</v>
      </c>
      <c r="AF132" s="9">
        <f t="shared" ref="AF132:AF195" si="119">IF(H132&lt;Työtuloväh_1_raja,0,IF(H132&gt;=Työtuloväh_yläraja,(Työtuloväh_yläraja-Työtuloväh_1_raja)*Työtuloväh_1_pienennysprosentti,(H132-Työtuloväh_1_raja)*Työtuloväh_1_pienennysprosentti))</f>
        <v>311</v>
      </c>
      <c r="AG132" s="9">
        <f t="shared" ref="AG132:AG195" si="120">IF( (H132-Työtuloväh_yläraja) &lt; 0,0,(H132-Työtuloväh_yläraja)*Työtuloväh_2_pienennysprosentti)</f>
        <v>0</v>
      </c>
      <c r="AH132" s="10">
        <f t="shared" si="102"/>
        <v>-3119</v>
      </c>
      <c r="AI132" s="10">
        <f t="shared" ref="AI132:AI195" si="121">-IF( (H132-yle_vero_tuloraja)*YLE_veroprosentti &gt; YLE_vero_max,YLE_vero_max,IF(H132 &lt; yle_vero_tuloraja,0,(H132-yle_vero_tuloraja)*YLE_veroprosentti))</f>
        <v>-160</v>
      </c>
      <c r="AJ132" s="22">
        <f t="shared" si="103"/>
        <v>-49580.454041000005</v>
      </c>
      <c r="AN132" s="92">
        <f t="shared" ref="AN132:AN195" si="122">F132</f>
        <v>143000</v>
      </c>
      <c r="AO132" s="92" t="str">
        <f t="shared" si="81"/>
        <v>14K</v>
      </c>
      <c r="AP132" s="92">
        <f t="shared" si="82"/>
        <v>49580.454041000005</v>
      </c>
      <c r="AQ132" s="93">
        <f t="shared" si="83"/>
        <v>1000</v>
      </c>
      <c r="AR132" s="95">
        <f t="shared" si="104"/>
        <v>428</v>
      </c>
      <c r="AS132" s="94">
        <f t="shared" si="105"/>
        <v>0.42799999999999999</v>
      </c>
      <c r="AT132" s="94">
        <f t="shared" ref="AT132:AT195" si="123">-AJ132/F132</f>
        <v>0.34671646182517485</v>
      </c>
    </row>
    <row r="133" spans="6:46" x14ac:dyDescent="0.25">
      <c r="F133">
        <f t="shared" si="84"/>
        <v>144000</v>
      </c>
      <c r="G133">
        <f t="shared" si="106"/>
        <v>-750</v>
      </c>
      <c r="H133">
        <f t="shared" si="96"/>
        <v>143250</v>
      </c>
      <c r="I133" s="32">
        <f t="shared" ref="I133:I196" si="124">H133</f>
        <v>143250</v>
      </c>
      <c r="J133" s="10">
        <f t="shared" si="107"/>
        <v>0</v>
      </c>
      <c r="K133" s="10">
        <f t="shared" si="108"/>
        <v>0</v>
      </c>
      <c r="L133" s="32">
        <f t="shared" ref="L133:L196" si="125">+I133+J133+K133</f>
        <v>143250</v>
      </c>
      <c r="M133" s="9">
        <f t="shared" si="109"/>
        <v>0</v>
      </c>
      <c r="N133" s="9">
        <f t="shared" si="110"/>
        <v>0</v>
      </c>
      <c r="O133" s="10">
        <f t="shared" si="97"/>
        <v>0</v>
      </c>
      <c r="P133" s="13"/>
      <c r="R133" s="31">
        <f t="shared" ref="R133:R196" si="126">+L133+O133</f>
        <v>143250</v>
      </c>
      <c r="S133" s="8">
        <f t="shared" si="111"/>
        <v>52100</v>
      </c>
      <c r="T133" s="9">
        <f t="shared" si="98"/>
        <v>-11053.55</v>
      </c>
      <c r="U133" s="9">
        <f t="shared" si="99"/>
        <v>-34181.25</v>
      </c>
      <c r="V133" s="10">
        <f t="shared" si="100"/>
        <v>-45234.8</v>
      </c>
      <c r="W133" s="10">
        <f t="shared" si="101"/>
        <v>-7592.25</v>
      </c>
      <c r="X133" s="87">
        <f t="shared" si="112"/>
        <v>0</v>
      </c>
      <c r="Y133" s="87">
        <f t="shared" si="113"/>
        <v>0</v>
      </c>
      <c r="Z133" s="10">
        <f t="shared" si="114"/>
        <v>-103.65398999999999</v>
      </c>
      <c r="AA133" s="125">
        <f t="shared" si="115"/>
        <v>-36.750050999999999</v>
      </c>
      <c r="AB133" s="10">
        <f t="shared" si="116"/>
        <v>-36.750050999999999</v>
      </c>
      <c r="AC133" s="87">
        <f t="shared" si="117"/>
        <v>0</v>
      </c>
      <c r="AD133" s="22">
        <f t="shared" ref="AD133:AD196" si="127">+V133+W133+Z133+X133+AC133+Y133+AB133</f>
        <v>-52967.454041000005</v>
      </c>
      <c r="AE133" s="9">
        <f t="shared" si="118"/>
        <v>-3430</v>
      </c>
      <c r="AF133" s="9">
        <f t="shared" si="119"/>
        <v>311</v>
      </c>
      <c r="AG133" s="9">
        <f t="shared" si="120"/>
        <v>0</v>
      </c>
      <c r="AH133" s="10">
        <f t="shared" si="102"/>
        <v>-3119</v>
      </c>
      <c r="AI133" s="10">
        <f t="shared" si="121"/>
        <v>-160</v>
      </c>
      <c r="AJ133" s="22">
        <f t="shared" si="103"/>
        <v>-50008.454041000005</v>
      </c>
      <c r="AN133" s="92">
        <f t="shared" si="122"/>
        <v>144000</v>
      </c>
      <c r="AO133" s="92" t="str">
        <f t="shared" ref="AO133:AO189" si="128">MID(AN133,1,2)&amp;"K"</f>
        <v>14K</v>
      </c>
      <c r="AP133" s="92">
        <f t="shared" ref="AP133:AP189" si="129">-AJ133</f>
        <v>50008.454041000005</v>
      </c>
      <c r="AQ133" s="93">
        <f t="shared" ref="AQ133:AQ196" si="130">F133-F132</f>
        <v>1000</v>
      </c>
      <c r="AR133" s="95">
        <f t="shared" si="104"/>
        <v>428</v>
      </c>
      <c r="AS133" s="94">
        <f t="shared" si="105"/>
        <v>0.42799999999999999</v>
      </c>
      <c r="AT133" s="94">
        <f t="shared" si="123"/>
        <v>0.34728093084027783</v>
      </c>
    </row>
    <row r="134" spans="6:46" x14ac:dyDescent="0.25">
      <c r="F134">
        <f t="shared" ref="F134:F197" si="131">F133+1000</f>
        <v>145000</v>
      </c>
      <c r="G134">
        <f t="shared" si="106"/>
        <v>-750</v>
      </c>
      <c r="H134">
        <f t="shared" si="96"/>
        <v>144250</v>
      </c>
      <c r="I134" s="32">
        <f t="shared" si="124"/>
        <v>144250</v>
      </c>
      <c r="J134" s="10">
        <f t="shared" si="107"/>
        <v>0</v>
      </c>
      <c r="K134" s="10">
        <f t="shared" si="108"/>
        <v>0</v>
      </c>
      <c r="L134" s="32">
        <f t="shared" si="125"/>
        <v>144250</v>
      </c>
      <c r="M134" s="9">
        <f t="shared" si="109"/>
        <v>0</v>
      </c>
      <c r="N134" s="9">
        <f t="shared" si="110"/>
        <v>0</v>
      </c>
      <c r="O134" s="10">
        <f t="shared" si="97"/>
        <v>0</v>
      </c>
      <c r="P134" s="13"/>
      <c r="R134" s="31">
        <f t="shared" si="126"/>
        <v>144250</v>
      </c>
      <c r="S134" s="8">
        <f t="shared" si="111"/>
        <v>52100</v>
      </c>
      <c r="T134" s="9">
        <f t="shared" si="98"/>
        <v>-11053.55</v>
      </c>
      <c r="U134" s="9">
        <f t="shared" si="99"/>
        <v>-34556.25</v>
      </c>
      <c r="V134" s="10">
        <f t="shared" si="100"/>
        <v>-45609.8</v>
      </c>
      <c r="W134" s="10">
        <f t="shared" si="101"/>
        <v>-7645.25</v>
      </c>
      <c r="X134" s="87">
        <f t="shared" si="112"/>
        <v>0</v>
      </c>
      <c r="Y134" s="87">
        <f t="shared" si="113"/>
        <v>0</v>
      </c>
      <c r="Z134" s="10">
        <f t="shared" si="114"/>
        <v>-103.65398999999999</v>
      </c>
      <c r="AA134" s="125">
        <f t="shared" si="115"/>
        <v>-36.750050999999999</v>
      </c>
      <c r="AB134" s="10">
        <f t="shared" si="116"/>
        <v>-36.750050999999999</v>
      </c>
      <c r="AC134" s="87">
        <f t="shared" si="117"/>
        <v>0</v>
      </c>
      <c r="AD134" s="22">
        <f t="shared" si="127"/>
        <v>-53395.454041000005</v>
      </c>
      <c r="AE134" s="9">
        <f t="shared" si="118"/>
        <v>-3430</v>
      </c>
      <c r="AF134" s="9">
        <f t="shared" si="119"/>
        <v>311</v>
      </c>
      <c r="AG134" s="9">
        <f t="shared" si="120"/>
        <v>0</v>
      </c>
      <c r="AH134" s="10">
        <f t="shared" si="102"/>
        <v>-3119</v>
      </c>
      <c r="AI134" s="10">
        <f t="shared" si="121"/>
        <v>-160</v>
      </c>
      <c r="AJ134" s="22">
        <f t="shared" si="103"/>
        <v>-50436.454041000005</v>
      </c>
      <c r="AN134" s="92">
        <f t="shared" si="122"/>
        <v>145000</v>
      </c>
      <c r="AO134" s="92" t="str">
        <f t="shared" si="128"/>
        <v>14K</v>
      </c>
      <c r="AP134" s="92">
        <f t="shared" si="129"/>
        <v>50436.454041000005</v>
      </c>
      <c r="AQ134" s="93">
        <f t="shared" si="130"/>
        <v>1000</v>
      </c>
      <c r="AR134" s="95">
        <f t="shared" si="104"/>
        <v>428</v>
      </c>
      <c r="AS134" s="94">
        <f t="shared" si="105"/>
        <v>0.42799999999999999</v>
      </c>
      <c r="AT134" s="94">
        <f t="shared" si="123"/>
        <v>0.34783761407586211</v>
      </c>
    </row>
    <row r="135" spans="6:46" x14ac:dyDescent="0.25">
      <c r="F135">
        <f t="shared" si="131"/>
        <v>146000</v>
      </c>
      <c r="G135">
        <f t="shared" si="106"/>
        <v>-750</v>
      </c>
      <c r="H135">
        <f t="shared" si="96"/>
        <v>145250</v>
      </c>
      <c r="I135" s="32">
        <f t="shared" si="124"/>
        <v>145250</v>
      </c>
      <c r="J135" s="10">
        <f t="shared" si="107"/>
        <v>0</v>
      </c>
      <c r="K135" s="10">
        <f t="shared" si="108"/>
        <v>0</v>
      </c>
      <c r="L135" s="32">
        <f t="shared" si="125"/>
        <v>145250</v>
      </c>
      <c r="M135" s="9">
        <f t="shared" si="109"/>
        <v>0</v>
      </c>
      <c r="N135" s="9">
        <f t="shared" si="110"/>
        <v>0</v>
      </c>
      <c r="O135" s="10">
        <f t="shared" si="97"/>
        <v>0</v>
      </c>
      <c r="P135" s="13"/>
      <c r="R135" s="31">
        <f t="shared" si="126"/>
        <v>145250</v>
      </c>
      <c r="S135" s="8">
        <f t="shared" si="111"/>
        <v>52100</v>
      </c>
      <c r="T135" s="9">
        <f t="shared" si="98"/>
        <v>-11053.55</v>
      </c>
      <c r="U135" s="9">
        <f t="shared" si="99"/>
        <v>-34931.25</v>
      </c>
      <c r="V135" s="10">
        <f t="shared" si="100"/>
        <v>-45984.800000000003</v>
      </c>
      <c r="W135" s="10">
        <f t="shared" si="101"/>
        <v>-7698.25</v>
      </c>
      <c r="X135" s="87">
        <f t="shared" si="112"/>
        <v>0</v>
      </c>
      <c r="Y135" s="87">
        <f t="shared" si="113"/>
        <v>0</v>
      </c>
      <c r="Z135" s="10">
        <f t="shared" si="114"/>
        <v>-103.65398999999999</v>
      </c>
      <c r="AA135" s="125">
        <f t="shared" si="115"/>
        <v>-36.750050999999999</v>
      </c>
      <c r="AB135" s="10">
        <f t="shared" si="116"/>
        <v>-36.750050999999999</v>
      </c>
      <c r="AC135" s="87">
        <f t="shared" si="117"/>
        <v>0</v>
      </c>
      <c r="AD135" s="22">
        <f t="shared" si="127"/>
        <v>-53823.454041000005</v>
      </c>
      <c r="AE135" s="9">
        <f t="shared" si="118"/>
        <v>-3430</v>
      </c>
      <c r="AF135" s="9">
        <f t="shared" si="119"/>
        <v>311</v>
      </c>
      <c r="AG135" s="9">
        <f t="shared" si="120"/>
        <v>0</v>
      </c>
      <c r="AH135" s="10">
        <f t="shared" si="102"/>
        <v>-3119</v>
      </c>
      <c r="AI135" s="10">
        <f t="shared" si="121"/>
        <v>-160</v>
      </c>
      <c r="AJ135" s="22">
        <f t="shared" si="103"/>
        <v>-50864.454041000005</v>
      </c>
      <c r="AN135" s="92">
        <f t="shared" si="122"/>
        <v>146000</v>
      </c>
      <c r="AO135" s="92" t="str">
        <f t="shared" si="128"/>
        <v>14K</v>
      </c>
      <c r="AP135" s="92">
        <f t="shared" si="129"/>
        <v>50864.454041000005</v>
      </c>
      <c r="AQ135" s="93">
        <f t="shared" si="130"/>
        <v>1000</v>
      </c>
      <c r="AR135" s="95">
        <f t="shared" si="104"/>
        <v>428</v>
      </c>
      <c r="AS135" s="94">
        <f t="shared" si="105"/>
        <v>0.42799999999999999</v>
      </c>
      <c r="AT135" s="94">
        <f t="shared" si="123"/>
        <v>0.34838667151369868</v>
      </c>
    </row>
    <row r="136" spans="6:46" x14ac:dyDescent="0.25">
      <c r="F136">
        <f t="shared" si="131"/>
        <v>147000</v>
      </c>
      <c r="G136">
        <f t="shared" si="106"/>
        <v>-750</v>
      </c>
      <c r="H136">
        <f t="shared" si="96"/>
        <v>146250</v>
      </c>
      <c r="I136" s="32">
        <f t="shared" si="124"/>
        <v>146250</v>
      </c>
      <c r="J136" s="10">
        <f t="shared" si="107"/>
        <v>0</v>
      </c>
      <c r="K136" s="10">
        <f t="shared" si="108"/>
        <v>0</v>
      </c>
      <c r="L136" s="32">
        <f t="shared" si="125"/>
        <v>146250</v>
      </c>
      <c r="M136" s="9">
        <f t="shared" si="109"/>
        <v>0</v>
      </c>
      <c r="N136" s="9">
        <f t="shared" si="110"/>
        <v>0</v>
      </c>
      <c r="O136" s="10">
        <f t="shared" si="97"/>
        <v>0</v>
      </c>
      <c r="P136" s="13"/>
      <c r="R136" s="31">
        <f t="shared" si="126"/>
        <v>146250</v>
      </c>
      <c r="S136" s="8">
        <f t="shared" si="111"/>
        <v>52100</v>
      </c>
      <c r="T136" s="9">
        <f t="shared" si="98"/>
        <v>-11053.55</v>
      </c>
      <c r="U136" s="9">
        <f t="shared" si="99"/>
        <v>-35306.25</v>
      </c>
      <c r="V136" s="10">
        <f t="shared" si="100"/>
        <v>-46359.8</v>
      </c>
      <c r="W136" s="10">
        <f t="shared" si="101"/>
        <v>-7751.25</v>
      </c>
      <c r="X136" s="87">
        <f t="shared" si="112"/>
        <v>0</v>
      </c>
      <c r="Y136" s="87">
        <f t="shared" si="113"/>
        <v>0</v>
      </c>
      <c r="Z136" s="10">
        <f t="shared" si="114"/>
        <v>-103.65398999999999</v>
      </c>
      <c r="AA136" s="125">
        <f t="shared" si="115"/>
        <v>-36.750050999999999</v>
      </c>
      <c r="AB136" s="10">
        <f t="shared" si="116"/>
        <v>-36.750050999999999</v>
      </c>
      <c r="AC136" s="87">
        <f t="shared" si="117"/>
        <v>0</v>
      </c>
      <c r="AD136" s="22">
        <f t="shared" si="127"/>
        <v>-54251.454041000005</v>
      </c>
      <c r="AE136" s="9">
        <f t="shared" si="118"/>
        <v>-3430</v>
      </c>
      <c r="AF136" s="9">
        <f t="shared" si="119"/>
        <v>311</v>
      </c>
      <c r="AG136" s="9">
        <f t="shared" si="120"/>
        <v>0</v>
      </c>
      <c r="AH136" s="10">
        <f t="shared" si="102"/>
        <v>-3119</v>
      </c>
      <c r="AI136" s="10">
        <f t="shared" si="121"/>
        <v>-160</v>
      </c>
      <c r="AJ136" s="22">
        <f t="shared" si="103"/>
        <v>-51292.454041000005</v>
      </c>
      <c r="AN136" s="92">
        <f t="shared" si="122"/>
        <v>147000</v>
      </c>
      <c r="AO136" s="92" t="str">
        <f t="shared" si="128"/>
        <v>14K</v>
      </c>
      <c r="AP136" s="92">
        <f t="shared" si="129"/>
        <v>51292.454041000005</v>
      </c>
      <c r="AQ136" s="93">
        <f t="shared" si="130"/>
        <v>1000</v>
      </c>
      <c r="AR136" s="95">
        <f t="shared" si="104"/>
        <v>428</v>
      </c>
      <c r="AS136" s="94">
        <f t="shared" si="105"/>
        <v>0.42799999999999999</v>
      </c>
      <c r="AT136" s="94">
        <f t="shared" si="123"/>
        <v>0.34892825878231298</v>
      </c>
    </row>
    <row r="137" spans="6:46" x14ac:dyDescent="0.25">
      <c r="F137">
        <f t="shared" si="131"/>
        <v>148000</v>
      </c>
      <c r="G137">
        <f t="shared" si="106"/>
        <v>-750</v>
      </c>
      <c r="H137">
        <f t="shared" si="96"/>
        <v>147250</v>
      </c>
      <c r="I137" s="32">
        <f t="shared" si="124"/>
        <v>147250</v>
      </c>
      <c r="J137" s="10">
        <f t="shared" si="107"/>
        <v>0</v>
      </c>
      <c r="K137" s="10">
        <f t="shared" si="108"/>
        <v>0</v>
      </c>
      <c r="L137" s="32">
        <f t="shared" si="125"/>
        <v>147250</v>
      </c>
      <c r="M137" s="9">
        <f t="shared" si="109"/>
        <v>0</v>
      </c>
      <c r="N137" s="9">
        <f t="shared" si="110"/>
        <v>0</v>
      </c>
      <c r="O137" s="10">
        <f t="shared" si="97"/>
        <v>0</v>
      </c>
      <c r="P137" s="13"/>
      <c r="R137" s="31">
        <f t="shared" si="126"/>
        <v>147250</v>
      </c>
      <c r="S137" s="8">
        <f t="shared" si="111"/>
        <v>52100</v>
      </c>
      <c r="T137" s="9">
        <f t="shared" si="98"/>
        <v>-11053.55</v>
      </c>
      <c r="U137" s="9">
        <f t="shared" si="99"/>
        <v>-35681.25</v>
      </c>
      <c r="V137" s="10">
        <f t="shared" si="100"/>
        <v>-46734.8</v>
      </c>
      <c r="W137" s="10">
        <f t="shared" si="101"/>
        <v>-7804.25</v>
      </c>
      <c r="X137" s="87">
        <f t="shared" si="112"/>
        <v>0</v>
      </c>
      <c r="Y137" s="87">
        <f t="shared" si="113"/>
        <v>0</v>
      </c>
      <c r="Z137" s="10">
        <f t="shared" si="114"/>
        <v>-103.65398999999999</v>
      </c>
      <c r="AA137" s="125">
        <f t="shared" si="115"/>
        <v>-36.750050999999999</v>
      </c>
      <c r="AB137" s="10">
        <f t="shared" si="116"/>
        <v>-36.750050999999999</v>
      </c>
      <c r="AC137" s="87">
        <f t="shared" si="117"/>
        <v>0</v>
      </c>
      <c r="AD137" s="22">
        <f t="shared" si="127"/>
        <v>-54679.454041000005</v>
      </c>
      <c r="AE137" s="9">
        <f t="shared" si="118"/>
        <v>-3430</v>
      </c>
      <c r="AF137" s="9">
        <f t="shared" si="119"/>
        <v>311</v>
      </c>
      <c r="AG137" s="9">
        <f t="shared" si="120"/>
        <v>0</v>
      </c>
      <c r="AH137" s="10">
        <f t="shared" si="102"/>
        <v>-3119</v>
      </c>
      <c r="AI137" s="10">
        <f t="shared" si="121"/>
        <v>-160</v>
      </c>
      <c r="AJ137" s="22">
        <f t="shared" si="103"/>
        <v>-51720.454041000005</v>
      </c>
      <c r="AN137" s="92">
        <f t="shared" si="122"/>
        <v>148000</v>
      </c>
      <c r="AO137" s="92" t="str">
        <f t="shared" si="128"/>
        <v>14K</v>
      </c>
      <c r="AP137" s="92">
        <f t="shared" si="129"/>
        <v>51720.454041000005</v>
      </c>
      <c r="AQ137" s="93">
        <f t="shared" si="130"/>
        <v>1000</v>
      </c>
      <c r="AR137" s="95">
        <f t="shared" si="104"/>
        <v>428</v>
      </c>
      <c r="AS137" s="94">
        <f t="shared" si="105"/>
        <v>0.42799999999999999</v>
      </c>
      <c r="AT137" s="94">
        <f t="shared" si="123"/>
        <v>0.34946252730405408</v>
      </c>
    </row>
    <row r="138" spans="6:46" x14ac:dyDescent="0.25">
      <c r="F138">
        <f t="shared" si="131"/>
        <v>149000</v>
      </c>
      <c r="G138">
        <f t="shared" si="106"/>
        <v>-750</v>
      </c>
      <c r="H138">
        <f t="shared" si="96"/>
        <v>148250</v>
      </c>
      <c r="I138" s="32">
        <f t="shared" si="124"/>
        <v>148250</v>
      </c>
      <c r="J138" s="10">
        <f t="shared" si="107"/>
        <v>0</v>
      </c>
      <c r="K138" s="10">
        <f t="shared" si="108"/>
        <v>0</v>
      </c>
      <c r="L138" s="32">
        <f t="shared" si="125"/>
        <v>148250</v>
      </c>
      <c r="M138" s="9">
        <f t="shared" si="109"/>
        <v>0</v>
      </c>
      <c r="N138" s="9">
        <f t="shared" si="110"/>
        <v>0</v>
      </c>
      <c r="O138" s="10">
        <f t="shared" si="97"/>
        <v>0</v>
      </c>
      <c r="P138" s="13"/>
      <c r="R138" s="31">
        <f t="shared" si="126"/>
        <v>148250</v>
      </c>
      <c r="S138" s="8">
        <f t="shared" si="111"/>
        <v>52100</v>
      </c>
      <c r="T138" s="9">
        <f t="shared" si="98"/>
        <v>-11053.55</v>
      </c>
      <c r="U138" s="9">
        <f t="shared" si="99"/>
        <v>-36056.25</v>
      </c>
      <c r="V138" s="10">
        <f t="shared" si="100"/>
        <v>-47109.8</v>
      </c>
      <c r="W138" s="10">
        <f t="shared" si="101"/>
        <v>-7857.25</v>
      </c>
      <c r="X138" s="87">
        <f t="shared" si="112"/>
        <v>0</v>
      </c>
      <c r="Y138" s="87">
        <f t="shared" si="113"/>
        <v>0</v>
      </c>
      <c r="Z138" s="10">
        <f t="shared" si="114"/>
        <v>-103.65398999999999</v>
      </c>
      <c r="AA138" s="125">
        <f t="shared" si="115"/>
        <v>-36.750050999999999</v>
      </c>
      <c r="AB138" s="10">
        <f t="shared" si="116"/>
        <v>-36.750050999999999</v>
      </c>
      <c r="AC138" s="87">
        <f t="shared" si="117"/>
        <v>0</v>
      </c>
      <c r="AD138" s="22">
        <f t="shared" si="127"/>
        <v>-55107.454041000005</v>
      </c>
      <c r="AE138" s="9">
        <f t="shared" si="118"/>
        <v>-3430</v>
      </c>
      <c r="AF138" s="9">
        <f t="shared" si="119"/>
        <v>311</v>
      </c>
      <c r="AG138" s="9">
        <f t="shared" si="120"/>
        <v>0</v>
      </c>
      <c r="AH138" s="10">
        <f t="shared" si="102"/>
        <v>-3119</v>
      </c>
      <c r="AI138" s="10">
        <f t="shared" si="121"/>
        <v>-160</v>
      </c>
      <c r="AJ138" s="22">
        <f t="shared" si="103"/>
        <v>-52148.454041000005</v>
      </c>
      <c r="AN138" s="92">
        <f t="shared" si="122"/>
        <v>149000</v>
      </c>
      <c r="AO138" s="92" t="str">
        <f t="shared" si="128"/>
        <v>14K</v>
      </c>
      <c r="AP138" s="92">
        <f t="shared" si="129"/>
        <v>52148.454041000005</v>
      </c>
      <c r="AQ138" s="93">
        <f t="shared" si="130"/>
        <v>1000</v>
      </c>
      <c r="AR138" s="95">
        <f t="shared" si="104"/>
        <v>428</v>
      </c>
      <c r="AS138" s="94">
        <f t="shared" si="105"/>
        <v>0.42799999999999999</v>
      </c>
      <c r="AT138" s="94">
        <f t="shared" si="123"/>
        <v>0.34998962443624165</v>
      </c>
    </row>
    <row r="139" spans="6:46" x14ac:dyDescent="0.25">
      <c r="F139">
        <f t="shared" si="131"/>
        <v>150000</v>
      </c>
      <c r="G139">
        <f t="shared" si="106"/>
        <v>-750</v>
      </c>
      <c r="H139">
        <f t="shared" si="96"/>
        <v>149250</v>
      </c>
      <c r="I139" s="32">
        <f t="shared" si="124"/>
        <v>149250</v>
      </c>
      <c r="J139" s="10">
        <f t="shared" si="107"/>
        <v>0</v>
      </c>
      <c r="K139" s="10">
        <f t="shared" si="108"/>
        <v>0</v>
      </c>
      <c r="L139" s="32">
        <f t="shared" si="125"/>
        <v>149250</v>
      </c>
      <c r="M139" s="9">
        <f t="shared" si="109"/>
        <v>0</v>
      </c>
      <c r="N139" s="9">
        <f t="shared" si="110"/>
        <v>0</v>
      </c>
      <c r="O139" s="10">
        <f t="shared" si="97"/>
        <v>0</v>
      </c>
      <c r="P139" s="13"/>
      <c r="R139" s="31">
        <f t="shared" si="126"/>
        <v>149250</v>
      </c>
      <c r="S139" s="8">
        <f t="shared" si="111"/>
        <v>52100</v>
      </c>
      <c r="T139" s="9">
        <f t="shared" si="98"/>
        <v>-11053.55</v>
      </c>
      <c r="U139" s="9">
        <f t="shared" si="99"/>
        <v>-36431.25</v>
      </c>
      <c r="V139" s="10">
        <f t="shared" si="100"/>
        <v>-47484.800000000003</v>
      </c>
      <c r="W139" s="10">
        <f t="shared" si="101"/>
        <v>-7910.25</v>
      </c>
      <c r="X139" s="87">
        <f t="shared" si="112"/>
        <v>0</v>
      </c>
      <c r="Y139" s="87">
        <f t="shared" si="113"/>
        <v>0</v>
      </c>
      <c r="Z139" s="10">
        <f t="shared" si="114"/>
        <v>-103.65398999999999</v>
      </c>
      <c r="AA139" s="125">
        <f t="shared" si="115"/>
        <v>-36.750050999999999</v>
      </c>
      <c r="AB139" s="10">
        <f t="shared" si="116"/>
        <v>-36.750050999999999</v>
      </c>
      <c r="AC139" s="87">
        <f t="shared" si="117"/>
        <v>0</v>
      </c>
      <c r="AD139" s="22">
        <f t="shared" si="127"/>
        <v>-55535.454041000005</v>
      </c>
      <c r="AE139" s="9">
        <f t="shared" si="118"/>
        <v>-3430</v>
      </c>
      <c r="AF139" s="9">
        <f t="shared" si="119"/>
        <v>311</v>
      </c>
      <c r="AG139" s="9">
        <f t="shared" si="120"/>
        <v>0</v>
      </c>
      <c r="AH139" s="10">
        <f t="shared" si="102"/>
        <v>-3119</v>
      </c>
      <c r="AI139" s="10">
        <f t="shared" si="121"/>
        <v>-160</v>
      </c>
      <c r="AJ139" s="22">
        <f t="shared" si="103"/>
        <v>-52576.454041000005</v>
      </c>
      <c r="AL139" s="9"/>
      <c r="AN139" s="92">
        <f t="shared" si="122"/>
        <v>150000</v>
      </c>
      <c r="AO139" s="92" t="str">
        <f t="shared" si="128"/>
        <v>15K</v>
      </c>
      <c r="AP139" s="92">
        <f t="shared" si="129"/>
        <v>52576.454041000005</v>
      </c>
      <c r="AQ139" s="93">
        <f t="shared" si="130"/>
        <v>1000</v>
      </c>
      <c r="AR139" s="95">
        <f t="shared" si="104"/>
        <v>428</v>
      </c>
      <c r="AS139" s="94">
        <f t="shared" si="105"/>
        <v>0.42799999999999999</v>
      </c>
      <c r="AT139" s="94">
        <f t="shared" si="123"/>
        <v>0.35050969360666667</v>
      </c>
    </row>
    <row r="140" spans="6:46" x14ac:dyDescent="0.25">
      <c r="F140">
        <f t="shared" si="131"/>
        <v>151000</v>
      </c>
      <c r="G140">
        <f t="shared" si="106"/>
        <v>-750</v>
      </c>
      <c r="H140">
        <f t="shared" si="96"/>
        <v>150250</v>
      </c>
      <c r="I140" s="32">
        <f t="shared" si="124"/>
        <v>150250</v>
      </c>
      <c r="J140" s="10">
        <f t="shared" si="107"/>
        <v>0</v>
      </c>
      <c r="K140" s="10">
        <f t="shared" si="108"/>
        <v>0</v>
      </c>
      <c r="L140" s="32">
        <f t="shared" si="125"/>
        <v>150250</v>
      </c>
      <c r="M140" s="9">
        <f t="shared" si="109"/>
        <v>0</v>
      </c>
      <c r="N140" s="9">
        <f t="shared" si="110"/>
        <v>0</v>
      </c>
      <c r="O140" s="10">
        <f t="shared" si="97"/>
        <v>0</v>
      </c>
      <c r="P140" s="13"/>
      <c r="R140" s="31">
        <f t="shared" si="126"/>
        <v>150250</v>
      </c>
      <c r="S140" s="8">
        <f t="shared" si="111"/>
        <v>52100</v>
      </c>
      <c r="T140" s="9">
        <f t="shared" si="98"/>
        <v>-11053.55</v>
      </c>
      <c r="U140" s="9">
        <f t="shared" si="99"/>
        <v>-36806.25</v>
      </c>
      <c r="V140" s="10">
        <f t="shared" si="100"/>
        <v>-47859.8</v>
      </c>
      <c r="W140" s="10">
        <f t="shared" si="101"/>
        <v>-7963.25</v>
      </c>
      <c r="X140" s="87">
        <f t="shared" si="112"/>
        <v>0</v>
      </c>
      <c r="Y140" s="87">
        <f t="shared" si="113"/>
        <v>0</v>
      </c>
      <c r="Z140" s="10">
        <f t="shared" si="114"/>
        <v>-103.65398999999999</v>
      </c>
      <c r="AA140" s="125">
        <f t="shared" si="115"/>
        <v>-36.750050999999999</v>
      </c>
      <c r="AB140" s="10">
        <f t="shared" si="116"/>
        <v>-36.750050999999999</v>
      </c>
      <c r="AC140" s="87">
        <f t="shared" si="117"/>
        <v>0</v>
      </c>
      <c r="AD140" s="22">
        <f t="shared" si="127"/>
        <v>-55963.454041000005</v>
      </c>
      <c r="AE140" s="9">
        <f t="shared" si="118"/>
        <v>-3430</v>
      </c>
      <c r="AF140" s="9">
        <f t="shared" si="119"/>
        <v>311</v>
      </c>
      <c r="AG140" s="9">
        <f t="shared" si="120"/>
        <v>0</v>
      </c>
      <c r="AH140" s="10">
        <f t="shared" si="102"/>
        <v>-3119</v>
      </c>
      <c r="AI140" s="10">
        <f t="shared" si="121"/>
        <v>-160</v>
      </c>
      <c r="AJ140" s="22">
        <f t="shared" si="103"/>
        <v>-53004.454041000005</v>
      </c>
      <c r="AN140" s="92">
        <f t="shared" si="122"/>
        <v>151000</v>
      </c>
      <c r="AO140" s="92" t="str">
        <f t="shared" si="128"/>
        <v>15K</v>
      </c>
      <c r="AP140" s="92">
        <f t="shared" si="129"/>
        <v>53004.454041000005</v>
      </c>
      <c r="AQ140" s="93">
        <f t="shared" si="130"/>
        <v>1000</v>
      </c>
      <c r="AR140" s="95">
        <f t="shared" si="104"/>
        <v>428</v>
      </c>
      <c r="AS140" s="94">
        <f t="shared" si="105"/>
        <v>0.42799999999999999</v>
      </c>
      <c r="AT140" s="94">
        <f t="shared" si="123"/>
        <v>0.35102287444370867</v>
      </c>
    </row>
    <row r="141" spans="6:46" x14ac:dyDescent="0.25">
      <c r="F141">
        <f t="shared" si="131"/>
        <v>152000</v>
      </c>
      <c r="G141">
        <f t="shared" si="106"/>
        <v>-750</v>
      </c>
      <c r="H141">
        <f t="shared" si="96"/>
        <v>151250</v>
      </c>
      <c r="I141" s="32">
        <f t="shared" si="124"/>
        <v>151250</v>
      </c>
      <c r="J141" s="10">
        <f t="shared" si="107"/>
        <v>0</v>
      </c>
      <c r="K141" s="10">
        <f t="shared" si="108"/>
        <v>0</v>
      </c>
      <c r="L141" s="32">
        <f t="shared" si="125"/>
        <v>151250</v>
      </c>
      <c r="M141" s="9">
        <f t="shared" si="109"/>
        <v>0</v>
      </c>
      <c r="N141" s="9">
        <f t="shared" si="110"/>
        <v>0</v>
      </c>
      <c r="O141" s="10">
        <f t="shared" si="97"/>
        <v>0</v>
      </c>
      <c r="P141" s="13"/>
      <c r="R141" s="31">
        <f t="shared" si="126"/>
        <v>151250</v>
      </c>
      <c r="S141" s="8">
        <f t="shared" si="111"/>
        <v>52100</v>
      </c>
      <c r="T141" s="9">
        <f t="shared" si="98"/>
        <v>-11053.55</v>
      </c>
      <c r="U141" s="9">
        <f t="shared" si="99"/>
        <v>-37181.25</v>
      </c>
      <c r="V141" s="10">
        <f t="shared" si="100"/>
        <v>-48234.8</v>
      </c>
      <c r="W141" s="10">
        <f t="shared" si="101"/>
        <v>-8016.25</v>
      </c>
      <c r="X141" s="87">
        <f t="shared" si="112"/>
        <v>0</v>
      </c>
      <c r="Y141" s="87">
        <f t="shared" si="113"/>
        <v>0</v>
      </c>
      <c r="Z141" s="10">
        <f t="shared" si="114"/>
        <v>-103.65398999999999</v>
      </c>
      <c r="AA141" s="125">
        <f t="shared" si="115"/>
        <v>-36.750050999999999</v>
      </c>
      <c r="AB141" s="10">
        <f t="shared" si="116"/>
        <v>-36.750050999999999</v>
      </c>
      <c r="AC141" s="87">
        <f t="shared" si="117"/>
        <v>0</v>
      </c>
      <c r="AD141" s="22">
        <f t="shared" si="127"/>
        <v>-56391.454041000005</v>
      </c>
      <c r="AE141" s="9">
        <f t="shared" si="118"/>
        <v>-3430</v>
      </c>
      <c r="AF141" s="9">
        <f t="shared" si="119"/>
        <v>311</v>
      </c>
      <c r="AG141" s="9">
        <f t="shared" si="120"/>
        <v>0</v>
      </c>
      <c r="AH141" s="10">
        <f t="shared" si="102"/>
        <v>-3119</v>
      </c>
      <c r="AI141" s="10">
        <f t="shared" si="121"/>
        <v>-160</v>
      </c>
      <c r="AJ141" s="22">
        <f t="shared" si="103"/>
        <v>-53432.454041000005</v>
      </c>
      <c r="AN141" s="92">
        <f t="shared" si="122"/>
        <v>152000</v>
      </c>
      <c r="AO141" s="92" t="str">
        <f t="shared" si="128"/>
        <v>15K</v>
      </c>
      <c r="AP141" s="92">
        <f t="shared" si="129"/>
        <v>53432.454041000005</v>
      </c>
      <c r="AQ141" s="93">
        <f t="shared" si="130"/>
        <v>1000</v>
      </c>
      <c r="AR141" s="95">
        <f t="shared" si="104"/>
        <v>428</v>
      </c>
      <c r="AS141" s="94">
        <f t="shared" si="105"/>
        <v>0.42799999999999999</v>
      </c>
      <c r="AT141" s="94">
        <f t="shared" si="123"/>
        <v>0.35152930290131584</v>
      </c>
    </row>
    <row r="142" spans="6:46" x14ac:dyDescent="0.25">
      <c r="F142">
        <f t="shared" si="131"/>
        <v>153000</v>
      </c>
      <c r="G142">
        <f t="shared" si="106"/>
        <v>-750</v>
      </c>
      <c r="H142">
        <f t="shared" si="96"/>
        <v>152250</v>
      </c>
      <c r="I142" s="32">
        <f t="shared" si="124"/>
        <v>152250</v>
      </c>
      <c r="J142" s="10">
        <f t="shared" si="107"/>
        <v>0</v>
      </c>
      <c r="K142" s="10">
        <f t="shared" si="108"/>
        <v>0</v>
      </c>
      <c r="L142" s="32">
        <f t="shared" si="125"/>
        <v>152250</v>
      </c>
      <c r="M142" s="9">
        <f t="shared" si="109"/>
        <v>0</v>
      </c>
      <c r="N142" s="9">
        <f t="shared" si="110"/>
        <v>0</v>
      </c>
      <c r="O142" s="10">
        <f t="shared" si="97"/>
        <v>0</v>
      </c>
      <c r="P142" s="13"/>
      <c r="R142" s="31">
        <f t="shared" si="126"/>
        <v>152250</v>
      </c>
      <c r="S142" s="8">
        <f t="shared" si="111"/>
        <v>52100</v>
      </c>
      <c r="T142" s="9">
        <f t="shared" si="98"/>
        <v>-11053.55</v>
      </c>
      <c r="U142" s="9">
        <f t="shared" si="99"/>
        <v>-37556.25</v>
      </c>
      <c r="V142" s="10">
        <f t="shared" si="100"/>
        <v>-48609.8</v>
      </c>
      <c r="W142" s="10">
        <f t="shared" si="101"/>
        <v>-8069.25</v>
      </c>
      <c r="X142" s="87">
        <f t="shared" si="112"/>
        <v>0</v>
      </c>
      <c r="Y142" s="87">
        <f t="shared" si="113"/>
        <v>0</v>
      </c>
      <c r="Z142" s="10">
        <f t="shared" si="114"/>
        <v>-103.65398999999999</v>
      </c>
      <c r="AA142" s="125">
        <f t="shared" si="115"/>
        <v>-36.750050999999999</v>
      </c>
      <c r="AB142" s="10">
        <f t="shared" si="116"/>
        <v>-36.750050999999999</v>
      </c>
      <c r="AC142" s="87">
        <f t="shared" si="117"/>
        <v>0</v>
      </c>
      <c r="AD142" s="22">
        <f t="shared" si="127"/>
        <v>-56819.454041000005</v>
      </c>
      <c r="AE142" s="9">
        <f t="shared" si="118"/>
        <v>-3430</v>
      </c>
      <c r="AF142" s="9">
        <f t="shared" si="119"/>
        <v>311</v>
      </c>
      <c r="AG142" s="9">
        <f t="shared" si="120"/>
        <v>0</v>
      </c>
      <c r="AH142" s="10">
        <f t="shared" si="102"/>
        <v>-3119</v>
      </c>
      <c r="AI142" s="10">
        <f t="shared" si="121"/>
        <v>-160</v>
      </c>
      <c r="AJ142" s="22">
        <f t="shared" si="103"/>
        <v>-53860.454041000005</v>
      </c>
      <c r="AN142" s="92">
        <f t="shared" si="122"/>
        <v>153000</v>
      </c>
      <c r="AO142" s="92" t="str">
        <f t="shared" si="128"/>
        <v>15K</v>
      </c>
      <c r="AP142" s="92">
        <f t="shared" si="129"/>
        <v>53860.454041000005</v>
      </c>
      <c r="AQ142" s="93">
        <f t="shared" si="130"/>
        <v>1000</v>
      </c>
      <c r="AR142" s="95">
        <f t="shared" si="104"/>
        <v>428</v>
      </c>
      <c r="AS142" s="94">
        <f t="shared" si="105"/>
        <v>0.42799999999999999</v>
      </c>
      <c r="AT142" s="94">
        <f t="shared" si="123"/>
        <v>0.35202911137908499</v>
      </c>
    </row>
    <row r="143" spans="6:46" x14ac:dyDescent="0.25">
      <c r="F143">
        <f t="shared" si="131"/>
        <v>154000</v>
      </c>
      <c r="G143">
        <f t="shared" si="106"/>
        <v>-750</v>
      </c>
      <c r="H143">
        <f t="shared" si="96"/>
        <v>153250</v>
      </c>
      <c r="I143" s="32">
        <f t="shared" si="124"/>
        <v>153250</v>
      </c>
      <c r="J143" s="10">
        <f t="shared" si="107"/>
        <v>0</v>
      </c>
      <c r="K143" s="10">
        <f t="shared" si="108"/>
        <v>0</v>
      </c>
      <c r="L143" s="32">
        <f t="shared" si="125"/>
        <v>153250</v>
      </c>
      <c r="M143" s="9">
        <f t="shared" si="109"/>
        <v>0</v>
      </c>
      <c r="N143" s="9">
        <f t="shared" si="110"/>
        <v>0</v>
      </c>
      <c r="O143" s="10">
        <f t="shared" si="97"/>
        <v>0</v>
      </c>
      <c r="P143" s="13"/>
      <c r="R143" s="31">
        <f t="shared" si="126"/>
        <v>153250</v>
      </c>
      <c r="S143" s="8">
        <f t="shared" si="111"/>
        <v>52100</v>
      </c>
      <c r="T143" s="9">
        <f t="shared" si="98"/>
        <v>-11053.55</v>
      </c>
      <c r="U143" s="9">
        <f t="shared" si="99"/>
        <v>-37931.25</v>
      </c>
      <c r="V143" s="10">
        <f t="shared" si="100"/>
        <v>-48984.800000000003</v>
      </c>
      <c r="W143" s="10">
        <f t="shared" si="101"/>
        <v>-8122.25</v>
      </c>
      <c r="X143" s="87">
        <f t="shared" si="112"/>
        <v>0</v>
      </c>
      <c r="Y143" s="87">
        <f t="shared" si="113"/>
        <v>0</v>
      </c>
      <c r="Z143" s="10">
        <f t="shared" si="114"/>
        <v>-103.65398999999999</v>
      </c>
      <c r="AA143" s="125">
        <f t="shared" si="115"/>
        <v>-36.750050999999999</v>
      </c>
      <c r="AB143" s="10">
        <f t="shared" si="116"/>
        <v>-36.750050999999999</v>
      </c>
      <c r="AC143" s="87">
        <f t="shared" si="117"/>
        <v>0</v>
      </c>
      <c r="AD143" s="22">
        <f t="shared" si="127"/>
        <v>-57247.454041000005</v>
      </c>
      <c r="AE143" s="9">
        <f t="shared" si="118"/>
        <v>-3430</v>
      </c>
      <c r="AF143" s="9">
        <f t="shared" si="119"/>
        <v>311</v>
      </c>
      <c r="AG143" s="9">
        <f t="shared" si="120"/>
        <v>0</v>
      </c>
      <c r="AH143" s="10">
        <f t="shared" si="102"/>
        <v>-3119</v>
      </c>
      <c r="AI143" s="10">
        <f t="shared" si="121"/>
        <v>-160</v>
      </c>
      <c r="AJ143" s="22">
        <f t="shared" si="103"/>
        <v>-54288.454041000005</v>
      </c>
      <c r="AN143" s="92">
        <f t="shared" si="122"/>
        <v>154000</v>
      </c>
      <c r="AO143" s="92" t="str">
        <f t="shared" si="128"/>
        <v>15K</v>
      </c>
      <c r="AP143" s="92">
        <f t="shared" si="129"/>
        <v>54288.454041000005</v>
      </c>
      <c r="AQ143" s="93">
        <f t="shared" si="130"/>
        <v>1000</v>
      </c>
      <c r="AR143" s="95">
        <f t="shared" si="104"/>
        <v>428</v>
      </c>
      <c r="AS143" s="94">
        <f t="shared" si="105"/>
        <v>0.42799999999999999</v>
      </c>
      <c r="AT143" s="94">
        <f t="shared" si="123"/>
        <v>0.35252242883766238</v>
      </c>
    </row>
    <row r="144" spans="6:46" x14ac:dyDescent="0.25">
      <c r="F144">
        <f t="shared" si="131"/>
        <v>155000</v>
      </c>
      <c r="G144">
        <f t="shared" si="106"/>
        <v>-750</v>
      </c>
      <c r="H144">
        <f t="shared" si="96"/>
        <v>154250</v>
      </c>
      <c r="I144" s="32">
        <f t="shared" si="124"/>
        <v>154250</v>
      </c>
      <c r="J144" s="10">
        <f t="shared" si="107"/>
        <v>0</v>
      </c>
      <c r="K144" s="10">
        <f t="shared" si="108"/>
        <v>0</v>
      </c>
      <c r="L144" s="32">
        <f t="shared" si="125"/>
        <v>154250</v>
      </c>
      <c r="M144" s="9">
        <f t="shared" si="109"/>
        <v>0</v>
      </c>
      <c r="N144" s="9">
        <f t="shared" si="110"/>
        <v>0</v>
      </c>
      <c r="O144" s="10">
        <f t="shared" si="97"/>
        <v>0</v>
      </c>
      <c r="P144" s="13"/>
      <c r="R144" s="31">
        <f t="shared" si="126"/>
        <v>154250</v>
      </c>
      <c r="S144" s="8">
        <f t="shared" si="111"/>
        <v>52100</v>
      </c>
      <c r="T144" s="9">
        <f t="shared" si="98"/>
        <v>-11053.55</v>
      </c>
      <c r="U144" s="9">
        <f t="shared" si="99"/>
        <v>-38306.25</v>
      </c>
      <c r="V144" s="10">
        <f t="shared" si="100"/>
        <v>-49359.8</v>
      </c>
      <c r="W144" s="10">
        <f t="shared" si="101"/>
        <v>-8175.25</v>
      </c>
      <c r="X144" s="87">
        <f t="shared" si="112"/>
        <v>0</v>
      </c>
      <c r="Y144" s="87">
        <f t="shared" si="113"/>
        <v>0</v>
      </c>
      <c r="Z144" s="10">
        <f t="shared" si="114"/>
        <v>-103.65398999999999</v>
      </c>
      <c r="AA144" s="125">
        <f t="shared" si="115"/>
        <v>-36.750050999999999</v>
      </c>
      <c r="AB144" s="10">
        <f t="shared" si="116"/>
        <v>-36.750050999999999</v>
      </c>
      <c r="AC144" s="87">
        <f t="shared" si="117"/>
        <v>0</v>
      </c>
      <c r="AD144" s="22">
        <f t="shared" si="127"/>
        <v>-57675.454041000005</v>
      </c>
      <c r="AE144" s="9">
        <f t="shared" si="118"/>
        <v>-3430</v>
      </c>
      <c r="AF144" s="9">
        <f t="shared" si="119"/>
        <v>311</v>
      </c>
      <c r="AG144" s="9">
        <f t="shared" si="120"/>
        <v>0</v>
      </c>
      <c r="AH144" s="10">
        <f t="shared" si="102"/>
        <v>-3119</v>
      </c>
      <c r="AI144" s="10">
        <f t="shared" si="121"/>
        <v>-160</v>
      </c>
      <c r="AJ144" s="22">
        <f t="shared" si="103"/>
        <v>-54716.454041000005</v>
      </c>
      <c r="AN144" s="92">
        <f t="shared" si="122"/>
        <v>155000</v>
      </c>
      <c r="AO144" s="92" t="str">
        <f t="shared" si="128"/>
        <v>15K</v>
      </c>
      <c r="AP144" s="92">
        <f t="shared" si="129"/>
        <v>54716.454041000005</v>
      </c>
      <c r="AQ144" s="93">
        <f t="shared" si="130"/>
        <v>1000</v>
      </c>
      <c r="AR144" s="95">
        <f t="shared" si="104"/>
        <v>428</v>
      </c>
      <c r="AS144" s="94">
        <f t="shared" si="105"/>
        <v>0.42799999999999999</v>
      </c>
      <c r="AT144" s="94">
        <f t="shared" si="123"/>
        <v>0.35300938090967743</v>
      </c>
    </row>
    <row r="145" spans="6:46" x14ac:dyDescent="0.25">
      <c r="F145">
        <f t="shared" si="131"/>
        <v>156000</v>
      </c>
      <c r="G145">
        <f t="shared" si="106"/>
        <v>-750</v>
      </c>
      <c r="H145">
        <f t="shared" si="96"/>
        <v>155250</v>
      </c>
      <c r="I145" s="32">
        <f t="shared" si="124"/>
        <v>155250</v>
      </c>
      <c r="J145" s="10">
        <f t="shared" si="107"/>
        <v>0</v>
      </c>
      <c r="K145" s="10">
        <f t="shared" si="108"/>
        <v>0</v>
      </c>
      <c r="L145" s="32">
        <f t="shared" si="125"/>
        <v>155250</v>
      </c>
      <c r="M145" s="9">
        <f t="shared" si="109"/>
        <v>0</v>
      </c>
      <c r="N145" s="9">
        <f t="shared" si="110"/>
        <v>0</v>
      </c>
      <c r="O145" s="10">
        <f t="shared" si="97"/>
        <v>0</v>
      </c>
      <c r="P145" s="13"/>
      <c r="R145" s="31">
        <f t="shared" si="126"/>
        <v>155250</v>
      </c>
      <c r="S145" s="8">
        <f t="shared" si="111"/>
        <v>52100</v>
      </c>
      <c r="T145" s="9">
        <f t="shared" si="98"/>
        <v>-11053.55</v>
      </c>
      <c r="U145" s="9">
        <f t="shared" si="99"/>
        <v>-38681.25</v>
      </c>
      <c r="V145" s="10">
        <f t="shared" si="100"/>
        <v>-49734.8</v>
      </c>
      <c r="W145" s="10">
        <f t="shared" si="101"/>
        <v>-8228.25</v>
      </c>
      <c r="X145" s="87">
        <f t="shared" si="112"/>
        <v>0</v>
      </c>
      <c r="Y145" s="87">
        <f t="shared" si="113"/>
        <v>0</v>
      </c>
      <c r="Z145" s="10">
        <f t="shared" si="114"/>
        <v>-103.65398999999999</v>
      </c>
      <c r="AA145" s="125">
        <f t="shared" si="115"/>
        <v>-36.750050999999999</v>
      </c>
      <c r="AB145" s="10">
        <f t="shared" si="116"/>
        <v>-36.750050999999999</v>
      </c>
      <c r="AC145" s="87">
        <f t="shared" si="117"/>
        <v>0</v>
      </c>
      <c r="AD145" s="22">
        <f t="shared" si="127"/>
        <v>-58103.454041000005</v>
      </c>
      <c r="AE145" s="9">
        <f t="shared" si="118"/>
        <v>-3430</v>
      </c>
      <c r="AF145" s="9">
        <f t="shared" si="119"/>
        <v>311</v>
      </c>
      <c r="AG145" s="9">
        <f t="shared" si="120"/>
        <v>0</v>
      </c>
      <c r="AH145" s="10">
        <f t="shared" si="102"/>
        <v>-3119</v>
      </c>
      <c r="AI145" s="10">
        <f t="shared" si="121"/>
        <v>-160</v>
      </c>
      <c r="AJ145" s="22">
        <f t="shared" si="103"/>
        <v>-55144.454041000005</v>
      </c>
      <c r="AN145" s="92">
        <f t="shared" si="122"/>
        <v>156000</v>
      </c>
      <c r="AO145" s="92" t="str">
        <f t="shared" si="128"/>
        <v>15K</v>
      </c>
      <c r="AP145" s="92">
        <f t="shared" si="129"/>
        <v>55144.454041000005</v>
      </c>
      <c r="AQ145" s="93">
        <f t="shared" si="130"/>
        <v>1000</v>
      </c>
      <c r="AR145" s="95">
        <f t="shared" si="104"/>
        <v>428</v>
      </c>
      <c r="AS145" s="94">
        <f t="shared" si="105"/>
        <v>0.42799999999999999</v>
      </c>
      <c r="AT145" s="94">
        <f t="shared" si="123"/>
        <v>0.3534900900064103</v>
      </c>
    </row>
    <row r="146" spans="6:46" x14ac:dyDescent="0.25">
      <c r="F146">
        <f t="shared" si="131"/>
        <v>157000</v>
      </c>
      <c r="G146">
        <f t="shared" si="106"/>
        <v>-750</v>
      </c>
      <c r="H146">
        <f t="shared" si="96"/>
        <v>156250</v>
      </c>
      <c r="I146" s="32">
        <f t="shared" si="124"/>
        <v>156250</v>
      </c>
      <c r="J146" s="10">
        <f t="shared" si="107"/>
        <v>0</v>
      </c>
      <c r="K146" s="10">
        <f t="shared" si="108"/>
        <v>0</v>
      </c>
      <c r="L146" s="32">
        <f t="shared" si="125"/>
        <v>156250</v>
      </c>
      <c r="M146" s="9">
        <f t="shared" si="109"/>
        <v>0</v>
      </c>
      <c r="N146" s="9">
        <f t="shared" si="110"/>
        <v>0</v>
      </c>
      <c r="O146" s="10">
        <f t="shared" si="97"/>
        <v>0</v>
      </c>
      <c r="P146" s="13"/>
      <c r="R146" s="31">
        <f t="shared" si="126"/>
        <v>156250</v>
      </c>
      <c r="S146" s="8">
        <f t="shared" si="111"/>
        <v>52100</v>
      </c>
      <c r="T146" s="9">
        <f t="shared" si="98"/>
        <v>-11053.55</v>
      </c>
      <c r="U146" s="9">
        <f t="shared" si="99"/>
        <v>-39056.25</v>
      </c>
      <c r="V146" s="10">
        <f t="shared" si="100"/>
        <v>-50109.8</v>
      </c>
      <c r="W146" s="10">
        <f t="shared" si="101"/>
        <v>-8281.25</v>
      </c>
      <c r="X146" s="87">
        <f t="shared" si="112"/>
        <v>0</v>
      </c>
      <c r="Y146" s="87">
        <f t="shared" si="113"/>
        <v>0</v>
      </c>
      <c r="Z146" s="10">
        <f t="shared" si="114"/>
        <v>-103.65398999999999</v>
      </c>
      <c r="AA146" s="125">
        <f t="shared" si="115"/>
        <v>-36.750050999999999</v>
      </c>
      <c r="AB146" s="10">
        <f t="shared" si="116"/>
        <v>-36.750050999999999</v>
      </c>
      <c r="AC146" s="87">
        <f t="shared" si="117"/>
        <v>0</v>
      </c>
      <c r="AD146" s="22">
        <f t="shared" si="127"/>
        <v>-58531.454041000005</v>
      </c>
      <c r="AE146" s="9">
        <f t="shared" si="118"/>
        <v>-3430</v>
      </c>
      <c r="AF146" s="9">
        <f t="shared" si="119"/>
        <v>311</v>
      </c>
      <c r="AG146" s="9">
        <f t="shared" si="120"/>
        <v>0</v>
      </c>
      <c r="AH146" s="10">
        <f t="shared" si="102"/>
        <v>-3119</v>
      </c>
      <c r="AI146" s="10">
        <f t="shared" si="121"/>
        <v>-160</v>
      </c>
      <c r="AJ146" s="22">
        <f t="shared" si="103"/>
        <v>-55572.454041000005</v>
      </c>
      <c r="AN146" s="92">
        <f t="shared" si="122"/>
        <v>157000</v>
      </c>
      <c r="AO146" s="92" t="str">
        <f t="shared" si="128"/>
        <v>15K</v>
      </c>
      <c r="AP146" s="92">
        <f t="shared" si="129"/>
        <v>55572.454041000005</v>
      </c>
      <c r="AQ146" s="93">
        <f t="shared" si="130"/>
        <v>1000</v>
      </c>
      <c r="AR146" s="95">
        <f t="shared" si="104"/>
        <v>428</v>
      </c>
      <c r="AS146" s="94">
        <f t="shared" si="105"/>
        <v>0.42799999999999999</v>
      </c>
      <c r="AT146" s="94">
        <f t="shared" si="123"/>
        <v>0.35396467542038218</v>
      </c>
    </row>
    <row r="147" spans="6:46" x14ac:dyDescent="0.25">
      <c r="F147">
        <f t="shared" si="131"/>
        <v>158000</v>
      </c>
      <c r="G147">
        <f t="shared" si="106"/>
        <v>-750</v>
      </c>
      <c r="H147">
        <f t="shared" si="96"/>
        <v>157250</v>
      </c>
      <c r="I147" s="32">
        <f t="shared" si="124"/>
        <v>157250</v>
      </c>
      <c r="J147" s="10">
        <f t="shared" si="107"/>
        <v>0</v>
      </c>
      <c r="K147" s="10">
        <f t="shared" si="108"/>
        <v>0</v>
      </c>
      <c r="L147" s="32">
        <f t="shared" si="125"/>
        <v>157250</v>
      </c>
      <c r="M147" s="9">
        <f t="shared" si="109"/>
        <v>0</v>
      </c>
      <c r="N147" s="9">
        <f t="shared" si="110"/>
        <v>0</v>
      </c>
      <c r="O147" s="10">
        <f t="shared" si="97"/>
        <v>0</v>
      </c>
      <c r="P147" s="13"/>
      <c r="R147" s="31">
        <f t="shared" si="126"/>
        <v>157250</v>
      </c>
      <c r="S147" s="8">
        <f t="shared" si="111"/>
        <v>52100</v>
      </c>
      <c r="T147" s="9">
        <f t="shared" si="98"/>
        <v>-11053.55</v>
      </c>
      <c r="U147" s="9">
        <f t="shared" si="99"/>
        <v>-39431.25</v>
      </c>
      <c r="V147" s="10">
        <f t="shared" si="100"/>
        <v>-50484.800000000003</v>
      </c>
      <c r="W147" s="10">
        <f t="shared" si="101"/>
        <v>-8334.25</v>
      </c>
      <c r="X147" s="87">
        <f t="shared" si="112"/>
        <v>0</v>
      </c>
      <c r="Y147" s="87">
        <f t="shared" si="113"/>
        <v>0</v>
      </c>
      <c r="Z147" s="10">
        <f t="shared" si="114"/>
        <v>-103.65398999999999</v>
      </c>
      <c r="AA147" s="125">
        <f t="shared" si="115"/>
        <v>-36.750050999999999</v>
      </c>
      <c r="AB147" s="10">
        <f t="shared" si="116"/>
        <v>-36.750050999999999</v>
      </c>
      <c r="AC147" s="87">
        <f t="shared" si="117"/>
        <v>0</v>
      </c>
      <c r="AD147" s="22">
        <f t="shared" si="127"/>
        <v>-58959.454041000005</v>
      </c>
      <c r="AE147" s="9">
        <f t="shared" si="118"/>
        <v>-3430</v>
      </c>
      <c r="AF147" s="9">
        <f t="shared" si="119"/>
        <v>311</v>
      </c>
      <c r="AG147" s="9">
        <f t="shared" si="120"/>
        <v>0</v>
      </c>
      <c r="AH147" s="10">
        <f t="shared" si="102"/>
        <v>-3119</v>
      </c>
      <c r="AI147" s="10">
        <f t="shared" si="121"/>
        <v>-160</v>
      </c>
      <c r="AJ147" s="22">
        <f t="shared" si="103"/>
        <v>-56000.454041000005</v>
      </c>
      <c r="AN147" s="92">
        <f t="shared" si="122"/>
        <v>158000</v>
      </c>
      <c r="AO147" s="92" t="str">
        <f t="shared" si="128"/>
        <v>15K</v>
      </c>
      <c r="AP147" s="92">
        <f t="shared" si="129"/>
        <v>56000.454041000005</v>
      </c>
      <c r="AQ147" s="93">
        <f t="shared" si="130"/>
        <v>1000</v>
      </c>
      <c r="AR147" s="95">
        <f t="shared" si="104"/>
        <v>428</v>
      </c>
      <c r="AS147" s="94">
        <f t="shared" si="105"/>
        <v>0.42799999999999999</v>
      </c>
      <c r="AT147" s="94">
        <f t="shared" si="123"/>
        <v>0.35443325342405069</v>
      </c>
    </row>
    <row r="148" spans="6:46" x14ac:dyDescent="0.25">
      <c r="F148">
        <f t="shared" si="131"/>
        <v>159000</v>
      </c>
      <c r="G148">
        <f t="shared" si="106"/>
        <v>-750</v>
      </c>
      <c r="H148">
        <f t="shared" si="96"/>
        <v>158250</v>
      </c>
      <c r="I148" s="32">
        <f t="shared" si="124"/>
        <v>158250</v>
      </c>
      <c r="J148" s="10">
        <f t="shared" si="107"/>
        <v>0</v>
      </c>
      <c r="K148" s="10">
        <f t="shared" si="108"/>
        <v>0</v>
      </c>
      <c r="L148" s="32">
        <f t="shared" si="125"/>
        <v>158250</v>
      </c>
      <c r="M148" s="9">
        <f t="shared" si="109"/>
        <v>0</v>
      </c>
      <c r="N148" s="9">
        <f t="shared" si="110"/>
        <v>0</v>
      </c>
      <c r="O148" s="10">
        <f t="shared" si="97"/>
        <v>0</v>
      </c>
      <c r="P148" s="13"/>
      <c r="R148" s="31">
        <f t="shared" si="126"/>
        <v>158250</v>
      </c>
      <c r="S148" s="8">
        <f t="shared" si="111"/>
        <v>52100</v>
      </c>
      <c r="T148" s="9">
        <f t="shared" si="98"/>
        <v>-11053.55</v>
      </c>
      <c r="U148" s="9">
        <f t="shared" si="99"/>
        <v>-39806.25</v>
      </c>
      <c r="V148" s="10">
        <f t="shared" si="100"/>
        <v>-50859.8</v>
      </c>
      <c r="W148" s="10">
        <f t="shared" si="101"/>
        <v>-8387.25</v>
      </c>
      <c r="X148" s="87">
        <f t="shared" si="112"/>
        <v>0</v>
      </c>
      <c r="Y148" s="87">
        <f t="shared" si="113"/>
        <v>0</v>
      </c>
      <c r="Z148" s="10">
        <f t="shared" si="114"/>
        <v>-103.65398999999999</v>
      </c>
      <c r="AA148" s="125">
        <f t="shared" si="115"/>
        <v>-36.750050999999999</v>
      </c>
      <c r="AB148" s="10">
        <f t="shared" si="116"/>
        <v>-36.750050999999999</v>
      </c>
      <c r="AC148" s="87">
        <f t="shared" si="117"/>
        <v>0</v>
      </c>
      <c r="AD148" s="22">
        <f t="shared" si="127"/>
        <v>-59387.454041000005</v>
      </c>
      <c r="AE148" s="9">
        <f t="shared" si="118"/>
        <v>-3430</v>
      </c>
      <c r="AF148" s="9">
        <f t="shared" si="119"/>
        <v>311</v>
      </c>
      <c r="AG148" s="9">
        <f t="shared" si="120"/>
        <v>0</v>
      </c>
      <c r="AH148" s="10">
        <f t="shared" si="102"/>
        <v>-3119</v>
      </c>
      <c r="AI148" s="10">
        <f t="shared" si="121"/>
        <v>-160</v>
      </c>
      <c r="AJ148" s="22">
        <f t="shared" si="103"/>
        <v>-56428.454041000005</v>
      </c>
      <c r="AN148" s="92">
        <f t="shared" si="122"/>
        <v>159000</v>
      </c>
      <c r="AO148" s="92" t="str">
        <f t="shared" si="128"/>
        <v>15K</v>
      </c>
      <c r="AP148" s="92">
        <f t="shared" si="129"/>
        <v>56428.454041000005</v>
      </c>
      <c r="AQ148" s="93">
        <f t="shared" si="130"/>
        <v>1000</v>
      </c>
      <c r="AR148" s="95">
        <f t="shared" si="104"/>
        <v>428</v>
      </c>
      <c r="AS148" s="94">
        <f t="shared" si="105"/>
        <v>0.42799999999999999</v>
      </c>
      <c r="AT148" s="94">
        <f t="shared" si="123"/>
        <v>0.35489593736477992</v>
      </c>
    </row>
    <row r="149" spans="6:46" x14ac:dyDescent="0.25">
      <c r="F149">
        <f t="shared" si="131"/>
        <v>160000</v>
      </c>
      <c r="G149">
        <f t="shared" si="106"/>
        <v>-750</v>
      </c>
      <c r="H149">
        <f t="shared" si="96"/>
        <v>159250</v>
      </c>
      <c r="I149" s="32">
        <f t="shared" si="124"/>
        <v>159250</v>
      </c>
      <c r="J149" s="10">
        <f t="shared" si="107"/>
        <v>0</v>
      </c>
      <c r="K149" s="10">
        <f t="shared" si="108"/>
        <v>0</v>
      </c>
      <c r="L149" s="32">
        <f t="shared" si="125"/>
        <v>159250</v>
      </c>
      <c r="M149" s="9">
        <f t="shared" si="109"/>
        <v>0</v>
      </c>
      <c r="N149" s="9">
        <f t="shared" si="110"/>
        <v>0</v>
      </c>
      <c r="O149" s="10">
        <f t="shared" si="97"/>
        <v>0</v>
      </c>
      <c r="P149" s="13"/>
      <c r="R149" s="31">
        <f t="shared" si="126"/>
        <v>159250</v>
      </c>
      <c r="S149" s="8">
        <f t="shared" si="111"/>
        <v>52100</v>
      </c>
      <c r="T149" s="9">
        <f t="shared" si="98"/>
        <v>-11053.55</v>
      </c>
      <c r="U149" s="9">
        <f t="shared" si="99"/>
        <v>-40181.25</v>
      </c>
      <c r="V149" s="10">
        <f t="shared" si="100"/>
        <v>-51234.8</v>
      </c>
      <c r="W149" s="10">
        <f t="shared" si="101"/>
        <v>-8440.25</v>
      </c>
      <c r="X149" s="87">
        <f t="shared" si="112"/>
        <v>0</v>
      </c>
      <c r="Y149" s="87">
        <f t="shared" si="113"/>
        <v>0</v>
      </c>
      <c r="Z149" s="10">
        <f t="shared" si="114"/>
        <v>-103.65398999999999</v>
      </c>
      <c r="AA149" s="125">
        <f t="shared" si="115"/>
        <v>-36.750050999999999</v>
      </c>
      <c r="AB149" s="10">
        <f t="shared" si="116"/>
        <v>-36.750050999999999</v>
      </c>
      <c r="AC149" s="87">
        <f t="shared" si="117"/>
        <v>0</v>
      </c>
      <c r="AD149" s="22">
        <f t="shared" si="127"/>
        <v>-59815.454041000005</v>
      </c>
      <c r="AE149" s="9">
        <f t="shared" si="118"/>
        <v>-3430</v>
      </c>
      <c r="AF149" s="9">
        <f t="shared" si="119"/>
        <v>311</v>
      </c>
      <c r="AG149" s="9">
        <f t="shared" si="120"/>
        <v>0</v>
      </c>
      <c r="AH149" s="10">
        <f t="shared" si="102"/>
        <v>-3119</v>
      </c>
      <c r="AI149" s="10">
        <f t="shared" si="121"/>
        <v>-160</v>
      </c>
      <c r="AJ149" s="22">
        <f t="shared" si="103"/>
        <v>-56856.454041000005</v>
      </c>
      <c r="AN149" s="92">
        <f t="shared" si="122"/>
        <v>160000</v>
      </c>
      <c r="AO149" s="92" t="str">
        <f t="shared" si="128"/>
        <v>16K</v>
      </c>
      <c r="AP149" s="92">
        <f t="shared" si="129"/>
        <v>56856.454041000005</v>
      </c>
      <c r="AQ149" s="93">
        <f t="shared" si="130"/>
        <v>1000</v>
      </c>
      <c r="AR149" s="95">
        <f t="shared" si="104"/>
        <v>428</v>
      </c>
      <c r="AS149" s="94">
        <f t="shared" si="105"/>
        <v>0.42799999999999999</v>
      </c>
      <c r="AT149" s="94">
        <f t="shared" si="123"/>
        <v>0.35535283775625004</v>
      </c>
    </row>
    <row r="150" spans="6:46" x14ac:dyDescent="0.25">
      <c r="F150">
        <f t="shared" si="131"/>
        <v>161000</v>
      </c>
      <c r="G150">
        <f t="shared" si="106"/>
        <v>-750</v>
      </c>
      <c r="H150">
        <f t="shared" si="96"/>
        <v>160250</v>
      </c>
      <c r="I150" s="32">
        <f t="shared" si="124"/>
        <v>160250</v>
      </c>
      <c r="J150" s="10">
        <f t="shared" si="107"/>
        <v>0</v>
      </c>
      <c r="K150" s="10">
        <f t="shared" si="108"/>
        <v>0</v>
      </c>
      <c r="L150" s="32">
        <f t="shared" si="125"/>
        <v>160250</v>
      </c>
      <c r="M150" s="9">
        <f t="shared" si="109"/>
        <v>0</v>
      </c>
      <c r="N150" s="9">
        <f t="shared" si="110"/>
        <v>0</v>
      </c>
      <c r="O150" s="10">
        <f t="shared" si="97"/>
        <v>0</v>
      </c>
      <c r="P150" s="13"/>
      <c r="R150" s="31">
        <f t="shared" si="126"/>
        <v>160250</v>
      </c>
      <c r="S150" s="8">
        <f t="shared" si="111"/>
        <v>52100</v>
      </c>
      <c r="T150" s="9">
        <f t="shared" si="98"/>
        <v>-11053.55</v>
      </c>
      <c r="U150" s="9">
        <f t="shared" si="99"/>
        <v>-40556.25</v>
      </c>
      <c r="V150" s="10">
        <f t="shared" si="100"/>
        <v>-51609.8</v>
      </c>
      <c r="W150" s="10">
        <f t="shared" si="101"/>
        <v>-8493.25</v>
      </c>
      <c r="X150" s="87">
        <f t="shared" si="112"/>
        <v>0</v>
      </c>
      <c r="Y150" s="87">
        <f t="shared" si="113"/>
        <v>0</v>
      </c>
      <c r="Z150" s="10">
        <f t="shared" si="114"/>
        <v>-103.65398999999999</v>
      </c>
      <c r="AA150" s="125">
        <f t="shared" si="115"/>
        <v>-36.750050999999999</v>
      </c>
      <c r="AB150" s="10">
        <f t="shared" si="116"/>
        <v>-36.750050999999999</v>
      </c>
      <c r="AC150" s="87">
        <f t="shared" si="117"/>
        <v>0</v>
      </c>
      <c r="AD150" s="22">
        <f t="shared" si="127"/>
        <v>-60243.454041000005</v>
      </c>
      <c r="AE150" s="9">
        <f t="shared" si="118"/>
        <v>-3430</v>
      </c>
      <c r="AF150" s="9">
        <f t="shared" si="119"/>
        <v>311</v>
      </c>
      <c r="AG150" s="9">
        <f t="shared" si="120"/>
        <v>0</v>
      </c>
      <c r="AH150" s="10">
        <f t="shared" si="102"/>
        <v>-3119</v>
      </c>
      <c r="AI150" s="10">
        <f t="shared" si="121"/>
        <v>-160</v>
      </c>
      <c r="AJ150" s="22">
        <f t="shared" si="103"/>
        <v>-57284.454041000005</v>
      </c>
      <c r="AN150" s="92">
        <f t="shared" si="122"/>
        <v>161000</v>
      </c>
      <c r="AO150" s="92" t="str">
        <f t="shared" si="128"/>
        <v>16K</v>
      </c>
      <c r="AP150" s="92">
        <f t="shared" si="129"/>
        <v>57284.454041000005</v>
      </c>
      <c r="AQ150" s="93">
        <f t="shared" si="130"/>
        <v>1000</v>
      </c>
      <c r="AR150" s="95">
        <f t="shared" si="104"/>
        <v>428</v>
      </c>
      <c r="AS150" s="94">
        <f t="shared" si="105"/>
        <v>0.42799999999999999</v>
      </c>
      <c r="AT150" s="94">
        <f t="shared" si="123"/>
        <v>0.35580406236645967</v>
      </c>
    </row>
    <row r="151" spans="6:46" x14ac:dyDescent="0.25">
      <c r="F151">
        <f t="shared" si="131"/>
        <v>162000</v>
      </c>
      <c r="G151">
        <f t="shared" si="106"/>
        <v>-750</v>
      </c>
      <c r="H151">
        <f t="shared" si="96"/>
        <v>161250</v>
      </c>
      <c r="I151" s="32">
        <f t="shared" si="124"/>
        <v>161250</v>
      </c>
      <c r="J151" s="10">
        <f t="shared" si="107"/>
        <v>0</v>
      </c>
      <c r="K151" s="10">
        <f t="shared" si="108"/>
        <v>0</v>
      </c>
      <c r="L151" s="32">
        <f t="shared" si="125"/>
        <v>161250</v>
      </c>
      <c r="M151" s="9">
        <f t="shared" si="109"/>
        <v>0</v>
      </c>
      <c r="N151" s="9">
        <f t="shared" si="110"/>
        <v>0</v>
      </c>
      <c r="O151" s="10">
        <f t="shared" si="97"/>
        <v>0</v>
      </c>
      <c r="P151" s="13"/>
      <c r="R151" s="31">
        <f t="shared" si="126"/>
        <v>161250</v>
      </c>
      <c r="S151" s="8">
        <f t="shared" si="111"/>
        <v>52100</v>
      </c>
      <c r="T151" s="9">
        <f t="shared" si="98"/>
        <v>-11053.55</v>
      </c>
      <c r="U151" s="9">
        <f t="shared" si="99"/>
        <v>-40931.25</v>
      </c>
      <c r="V151" s="10">
        <f t="shared" si="100"/>
        <v>-51984.800000000003</v>
      </c>
      <c r="W151" s="10">
        <f t="shared" si="101"/>
        <v>-8546.25</v>
      </c>
      <c r="X151" s="87">
        <f t="shared" si="112"/>
        <v>0</v>
      </c>
      <c r="Y151" s="87">
        <f t="shared" si="113"/>
        <v>0</v>
      </c>
      <c r="Z151" s="10">
        <f t="shared" si="114"/>
        <v>-103.65398999999999</v>
      </c>
      <c r="AA151" s="125">
        <f t="shared" si="115"/>
        <v>-36.750050999999999</v>
      </c>
      <c r="AB151" s="10">
        <f t="shared" si="116"/>
        <v>-36.750050999999999</v>
      </c>
      <c r="AC151" s="87">
        <f t="shared" si="117"/>
        <v>0</v>
      </c>
      <c r="AD151" s="22">
        <f t="shared" si="127"/>
        <v>-60671.454041000005</v>
      </c>
      <c r="AE151" s="9">
        <f t="shared" si="118"/>
        <v>-3430</v>
      </c>
      <c r="AF151" s="9">
        <f t="shared" si="119"/>
        <v>311</v>
      </c>
      <c r="AG151" s="9">
        <f t="shared" si="120"/>
        <v>0</v>
      </c>
      <c r="AH151" s="10">
        <f t="shared" si="102"/>
        <v>-3119</v>
      </c>
      <c r="AI151" s="10">
        <f t="shared" si="121"/>
        <v>-160</v>
      </c>
      <c r="AJ151" s="22">
        <f t="shared" si="103"/>
        <v>-57712.454041000005</v>
      </c>
      <c r="AN151" s="92">
        <f t="shared" si="122"/>
        <v>162000</v>
      </c>
      <c r="AO151" s="92" t="str">
        <f t="shared" si="128"/>
        <v>16K</v>
      </c>
      <c r="AP151" s="92">
        <f t="shared" si="129"/>
        <v>57712.454041000005</v>
      </c>
      <c r="AQ151" s="93">
        <f t="shared" si="130"/>
        <v>1000</v>
      </c>
      <c r="AR151" s="95">
        <f t="shared" si="104"/>
        <v>428</v>
      </c>
      <c r="AS151" s="94">
        <f t="shared" si="105"/>
        <v>0.42799999999999999</v>
      </c>
      <c r="AT151" s="94">
        <f t="shared" si="123"/>
        <v>0.35624971630246915</v>
      </c>
    </row>
    <row r="152" spans="6:46" x14ac:dyDescent="0.25">
      <c r="F152">
        <f t="shared" si="131"/>
        <v>163000</v>
      </c>
      <c r="G152">
        <f t="shared" si="106"/>
        <v>-750</v>
      </c>
      <c r="H152">
        <f t="shared" si="96"/>
        <v>162250</v>
      </c>
      <c r="I152" s="32">
        <f t="shared" si="124"/>
        <v>162250</v>
      </c>
      <c r="J152" s="10">
        <f t="shared" si="107"/>
        <v>0</v>
      </c>
      <c r="K152" s="10">
        <f t="shared" si="108"/>
        <v>0</v>
      </c>
      <c r="L152" s="32">
        <f t="shared" si="125"/>
        <v>162250</v>
      </c>
      <c r="M152" s="9">
        <f t="shared" si="109"/>
        <v>0</v>
      </c>
      <c r="N152" s="9">
        <f t="shared" si="110"/>
        <v>0</v>
      </c>
      <c r="O152" s="10">
        <f t="shared" si="97"/>
        <v>0</v>
      </c>
      <c r="P152" s="13"/>
      <c r="R152" s="31">
        <f t="shared" si="126"/>
        <v>162250</v>
      </c>
      <c r="S152" s="8">
        <f t="shared" si="111"/>
        <v>52100</v>
      </c>
      <c r="T152" s="9">
        <f t="shared" si="98"/>
        <v>-11053.55</v>
      </c>
      <c r="U152" s="9">
        <f t="shared" si="99"/>
        <v>-41306.25</v>
      </c>
      <c r="V152" s="10">
        <f t="shared" si="100"/>
        <v>-52359.8</v>
      </c>
      <c r="W152" s="10">
        <f t="shared" si="101"/>
        <v>-8599.25</v>
      </c>
      <c r="X152" s="87">
        <f t="shared" si="112"/>
        <v>0</v>
      </c>
      <c r="Y152" s="87">
        <f t="shared" si="113"/>
        <v>0</v>
      </c>
      <c r="Z152" s="10">
        <f t="shared" si="114"/>
        <v>-103.65398999999999</v>
      </c>
      <c r="AA152" s="125">
        <f t="shared" si="115"/>
        <v>-36.750050999999999</v>
      </c>
      <c r="AB152" s="10">
        <f t="shared" si="116"/>
        <v>-36.750050999999999</v>
      </c>
      <c r="AC152" s="87">
        <f t="shared" si="117"/>
        <v>0</v>
      </c>
      <c r="AD152" s="22">
        <f t="shared" si="127"/>
        <v>-61099.454041000005</v>
      </c>
      <c r="AE152" s="9">
        <f t="shared" si="118"/>
        <v>-3430</v>
      </c>
      <c r="AF152" s="9">
        <f t="shared" si="119"/>
        <v>311</v>
      </c>
      <c r="AG152" s="9">
        <f t="shared" si="120"/>
        <v>0</v>
      </c>
      <c r="AH152" s="10">
        <f t="shared" si="102"/>
        <v>-3119</v>
      </c>
      <c r="AI152" s="10">
        <f t="shared" si="121"/>
        <v>-160</v>
      </c>
      <c r="AJ152" s="22">
        <f t="shared" si="103"/>
        <v>-58140.454041000005</v>
      </c>
      <c r="AN152" s="92">
        <f t="shared" si="122"/>
        <v>163000</v>
      </c>
      <c r="AO152" s="92" t="str">
        <f t="shared" si="128"/>
        <v>16K</v>
      </c>
      <c r="AP152" s="92">
        <f t="shared" si="129"/>
        <v>58140.454041000005</v>
      </c>
      <c r="AQ152" s="93">
        <f t="shared" si="130"/>
        <v>1000</v>
      </c>
      <c r="AR152" s="95">
        <f t="shared" si="104"/>
        <v>428</v>
      </c>
      <c r="AS152" s="94">
        <f t="shared" si="105"/>
        <v>0.42799999999999999</v>
      </c>
      <c r="AT152" s="94">
        <f t="shared" si="123"/>
        <v>0.35668990209202456</v>
      </c>
    </row>
    <row r="153" spans="6:46" x14ac:dyDescent="0.25">
      <c r="F153">
        <f t="shared" si="131"/>
        <v>164000</v>
      </c>
      <c r="G153">
        <f t="shared" si="106"/>
        <v>-750</v>
      </c>
      <c r="H153">
        <f t="shared" si="96"/>
        <v>163250</v>
      </c>
      <c r="I153" s="32">
        <f t="shared" si="124"/>
        <v>163250</v>
      </c>
      <c r="J153" s="10">
        <f t="shared" si="107"/>
        <v>0</v>
      </c>
      <c r="K153" s="10">
        <f t="shared" si="108"/>
        <v>0</v>
      </c>
      <c r="L153" s="32">
        <f t="shared" si="125"/>
        <v>163250</v>
      </c>
      <c r="M153" s="9">
        <f t="shared" si="109"/>
        <v>0</v>
      </c>
      <c r="N153" s="9">
        <f t="shared" si="110"/>
        <v>0</v>
      </c>
      <c r="O153" s="10">
        <f t="shared" si="97"/>
        <v>0</v>
      </c>
      <c r="P153" s="13"/>
      <c r="R153" s="31">
        <f t="shared" si="126"/>
        <v>163250</v>
      </c>
      <c r="S153" s="8">
        <f t="shared" si="111"/>
        <v>52100</v>
      </c>
      <c r="T153" s="9">
        <f t="shared" si="98"/>
        <v>-11053.55</v>
      </c>
      <c r="U153" s="9">
        <f t="shared" si="99"/>
        <v>-41681.25</v>
      </c>
      <c r="V153" s="10">
        <f t="shared" si="100"/>
        <v>-52734.8</v>
      </c>
      <c r="W153" s="10">
        <f t="shared" si="101"/>
        <v>-8652.25</v>
      </c>
      <c r="X153" s="87">
        <f t="shared" si="112"/>
        <v>0</v>
      </c>
      <c r="Y153" s="87">
        <f t="shared" si="113"/>
        <v>0</v>
      </c>
      <c r="Z153" s="10">
        <f t="shared" si="114"/>
        <v>-103.65398999999999</v>
      </c>
      <c r="AA153" s="125">
        <f t="shared" si="115"/>
        <v>-36.750050999999999</v>
      </c>
      <c r="AB153" s="10">
        <f t="shared" si="116"/>
        <v>-36.750050999999999</v>
      </c>
      <c r="AC153" s="87">
        <f t="shared" si="117"/>
        <v>0</v>
      </c>
      <c r="AD153" s="22">
        <f t="shared" si="127"/>
        <v>-61527.454041000005</v>
      </c>
      <c r="AE153" s="9">
        <f t="shared" si="118"/>
        <v>-3430</v>
      </c>
      <c r="AF153" s="9">
        <f t="shared" si="119"/>
        <v>311</v>
      </c>
      <c r="AG153" s="9">
        <f t="shared" si="120"/>
        <v>0</v>
      </c>
      <c r="AH153" s="10">
        <f t="shared" si="102"/>
        <v>-3119</v>
      </c>
      <c r="AI153" s="10">
        <f t="shared" si="121"/>
        <v>-160</v>
      </c>
      <c r="AJ153" s="22">
        <f t="shared" si="103"/>
        <v>-58568.454041000005</v>
      </c>
      <c r="AN153" s="92">
        <f t="shared" si="122"/>
        <v>164000</v>
      </c>
      <c r="AO153" s="92" t="str">
        <f t="shared" si="128"/>
        <v>16K</v>
      </c>
      <c r="AP153" s="92">
        <f t="shared" si="129"/>
        <v>58568.454041000005</v>
      </c>
      <c r="AQ153" s="93">
        <f t="shared" si="130"/>
        <v>1000</v>
      </c>
      <c r="AR153" s="95">
        <f t="shared" si="104"/>
        <v>428</v>
      </c>
      <c r="AS153" s="94">
        <f t="shared" si="105"/>
        <v>0.42799999999999999</v>
      </c>
      <c r="AT153" s="94">
        <f t="shared" si="123"/>
        <v>0.35712471976219518</v>
      </c>
    </row>
    <row r="154" spans="6:46" x14ac:dyDescent="0.25">
      <c r="F154">
        <f t="shared" si="131"/>
        <v>165000</v>
      </c>
      <c r="G154">
        <f t="shared" si="106"/>
        <v>-750</v>
      </c>
      <c r="H154">
        <f t="shared" si="96"/>
        <v>164250</v>
      </c>
      <c r="I154" s="32">
        <f t="shared" si="124"/>
        <v>164250</v>
      </c>
      <c r="J154" s="10">
        <f t="shared" si="107"/>
        <v>0</v>
      </c>
      <c r="K154" s="10">
        <f t="shared" si="108"/>
        <v>0</v>
      </c>
      <c r="L154" s="32">
        <f t="shared" si="125"/>
        <v>164250</v>
      </c>
      <c r="M154" s="9">
        <f t="shared" si="109"/>
        <v>0</v>
      </c>
      <c r="N154" s="9">
        <f t="shared" si="110"/>
        <v>0</v>
      </c>
      <c r="O154" s="10">
        <f t="shared" si="97"/>
        <v>0</v>
      </c>
      <c r="P154" s="13"/>
      <c r="R154" s="31">
        <f t="shared" si="126"/>
        <v>164250</v>
      </c>
      <c r="S154" s="8">
        <f t="shared" si="111"/>
        <v>52100</v>
      </c>
      <c r="T154" s="9">
        <f t="shared" si="98"/>
        <v>-11053.55</v>
      </c>
      <c r="U154" s="9">
        <f t="shared" si="99"/>
        <v>-42056.25</v>
      </c>
      <c r="V154" s="10">
        <f t="shared" si="100"/>
        <v>-53109.8</v>
      </c>
      <c r="W154" s="10">
        <f t="shared" si="101"/>
        <v>-8705.25</v>
      </c>
      <c r="X154" s="87">
        <f t="shared" si="112"/>
        <v>0</v>
      </c>
      <c r="Y154" s="87">
        <f t="shared" si="113"/>
        <v>0</v>
      </c>
      <c r="Z154" s="10">
        <f t="shared" si="114"/>
        <v>-103.65398999999999</v>
      </c>
      <c r="AA154" s="125">
        <f t="shared" si="115"/>
        <v>-36.750050999999999</v>
      </c>
      <c r="AB154" s="10">
        <f t="shared" si="116"/>
        <v>-36.750050999999999</v>
      </c>
      <c r="AC154" s="87">
        <f t="shared" si="117"/>
        <v>0</v>
      </c>
      <c r="AD154" s="22">
        <f t="shared" si="127"/>
        <v>-61955.454041000005</v>
      </c>
      <c r="AE154" s="9">
        <f t="shared" si="118"/>
        <v>-3430</v>
      </c>
      <c r="AF154" s="9">
        <f t="shared" si="119"/>
        <v>311</v>
      </c>
      <c r="AG154" s="9">
        <f t="shared" si="120"/>
        <v>0</v>
      </c>
      <c r="AH154" s="10">
        <f t="shared" si="102"/>
        <v>-3119</v>
      </c>
      <c r="AI154" s="10">
        <f t="shared" si="121"/>
        <v>-160</v>
      </c>
      <c r="AJ154" s="22">
        <f t="shared" si="103"/>
        <v>-58996.454041000005</v>
      </c>
      <c r="AN154" s="92">
        <f t="shared" si="122"/>
        <v>165000</v>
      </c>
      <c r="AO154" s="92" t="str">
        <f t="shared" si="128"/>
        <v>16K</v>
      </c>
      <c r="AP154" s="92">
        <f t="shared" si="129"/>
        <v>58996.454041000005</v>
      </c>
      <c r="AQ154" s="93">
        <f t="shared" si="130"/>
        <v>1000</v>
      </c>
      <c r="AR154" s="95">
        <f t="shared" si="104"/>
        <v>428</v>
      </c>
      <c r="AS154" s="94">
        <f t="shared" si="105"/>
        <v>0.42799999999999999</v>
      </c>
      <c r="AT154" s="94">
        <f t="shared" si="123"/>
        <v>0.35755426691515152</v>
      </c>
    </row>
    <row r="155" spans="6:46" x14ac:dyDescent="0.25">
      <c r="F155">
        <f t="shared" si="131"/>
        <v>166000</v>
      </c>
      <c r="G155">
        <f t="shared" si="106"/>
        <v>-750</v>
      </c>
      <c r="H155">
        <f t="shared" ref="H155:H189" si="132">F155+G155</f>
        <v>165250</v>
      </c>
      <c r="I155" s="32">
        <f t="shared" si="124"/>
        <v>165250</v>
      </c>
      <c r="J155" s="10">
        <f t="shared" si="107"/>
        <v>0</v>
      </c>
      <c r="K155" s="10">
        <f t="shared" si="108"/>
        <v>0</v>
      </c>
      <c r="L155" s="32">
        <f t="shared" si="125"/>
        <v>165250</v>
      </c>
      <c r="M155" s="9">
        <f t="shared" si="109"/>
        <v>0</v>
      </c>
      <c r="N155" s="9">
        <f t="shared" si="110"/>
        <v>0</v>
      </c>
      <c r="O155" s="10">
        <f t="shared" ref="O155:O189" si="133">M155+N155</f>
        <v>0</v>
      </c>
      <c r="P155" s="13"/>
      <c r="R155" s="31">
        <f t="shared" si="126"/>
        <v>165250</v>
      </c>
      <c r="S155" s="8">
        <f t="shared" si="111"/>
        <v>52100</v>
      </c>
      <c r="T155" s="9">
        <f t="shared" ref="T155:T189" si="134">-1*VLOOKUP(S155,Tuloveroasteikko,2,0)</f>
        <v>-11053.55</v>
      </c>
      <c r="U155" s="9">
        <f t="shared" ref="U155:U189" si="135">-(R155-S155)*VLOOKUP(S155,Tuloveroasteikko,3,0)/100</f>
        <v>-42431.25</v>
      </c>
      <c r="V155" s="10">
        <f t="shared" ref="V155:V189" si="136">T155+U155</f>
        <v>-53484.800000000003</v>
      </c>
      <c r="W155" s="10">
        <f t="shared" ref="W155:W189" si="137">-R155*Kunnallisvero</f>
        <v>-8758.25</v>
      </c>
      <c r="X155" s="87">
        <f t="shared" si="112"/>
        <v>0</v>
      </c>
      <c r="Y155" s="87">
        <f t="shared" si="113"/>
        <v>0</v>
      </c>
      <c r="Z155" s="10">
        <f t="shared" si="114"/>
        <v>-103.65398999999999</v>
      </c>
      <c r="AA155" s="125">
        <f t="shared" si="115"/>
        <v>-36.750050999999999</v>
      </c>
      <c r="AB155" s="10">
        <f t="shared" si="116"/>
        <v>-36.750050999999999</v>
      </c>
      <c r="AC155" s="87">
        <f t="shared" si="117"/>
        <v>0</v>
      </c>
      <c r="AD155" s="22">
        <f t="shared" si="127"/>
        <v>-62383.454041000005</v>
      </c>
      <c r="AE155" s="9">
        <f t="shared" si="118"/>
        <v>-3430</v>
      </c>
      <c r="AF155" s="9">
        <f t="shared" si="119"/>
        <v>311</v>
      </c>
      <c r="AG155" s="9">
        <f t="shared" si="120"/>
        <v>0</v>
      </c>
      <c r="AH155" s="10">
        <f t="shared" ref="AH155:AH189" si="138">AE155+AF155+AG155</f>
        <v>-3119</v>
      </c>
      <c r="AI155" s="10">
        <f t="shared" si="121"/>
        <v>-160</v>
      </c>
      <c r="AJ155" s="22">
        <f t="shared" ref="AJ155:AJ189" si="139">IF(AD155&gt;AH155,0,AD155-AH155)+AI155</f>
        <v>-59424.454041000005</v>
      </c>
      <c r="AN155" s="92">
        <f t="shared" si="122"/>
        <v>166000</v>
      </c>
      <c r="AO155" s="92" t="str">
        <f t="shared" si="128"/>
        <v>16K</v>
      </c>
      <c r="AP155" s="92">
        <f t="shared" si="129"/>
        <v>59424.454041000005</v>
      </c>
      <c r="AQ155" s="93">
        <f t="shared" si="130"/>
        <v>1000</v>
      </c>
      <c r="AR155" s="95">
        <f t="shared" ref="AR155:AR189" si="140">-AJ155+AJ154</f>
        <v>428</v>
      </c>
      <c r="AS155" s="94">
        <f t="shared" ref="AS155:AS189" si="141">IFERROR(AR155/AQ155,0)</f>
        <v>0.42799999999999999</v>
      </c>
      <c r="AT155" s="94">
        <f t="shared" si="123"/>
        <v>0.35797863880120484</v>
      </c>
    </row>
    <row r="156" spans="6:46" x14ac:dyDescent="0.25">
      <c r="F156">
        <f t="shared" si="131"/>
        <v>167000</v>
      </c>
      <c r="G156">
        <f t="shared" si="106"/>
        <v>-750</v>
      </c>
      <c r="H156">
        <f t="shared" si="132"/>
        <v>166250</v>
      </c>
      <c r="I156" s="32">
        <f t="shared" si="124"/>
        <v>166250</v>
      </c>
      <c r="J156" s="10">
        <f t="shared" si="107"/>
        <v>0</v>
      </c>
      <c r="K156" s="10">
        <f t="shared" si="108"/>
        <v>0</v>
      </c>
      <c r="L156" s="32">
        <f t="shared" si="125"/>
        <v>166250</v>
      </c>
      <c r="M156" s="9">
        <f t="shared" si="109"/>
        <v>0</v>
      </c>
      <c r="N156" s="9">
        <f t="shared" si="110"/>
        <v>0</v>
      </c>
      <c r="O156" s="10">
        <f t="shared" si="133"/>
        <v>0</v>
      </c>
      <c r="P156" s="13"/>
      <c r="R156" s="31">
        <f t="shared" si="126"/>
        <v>166250</v>
      </c>
      <c r="S156" s="8">
        <f t="shared" si="111"/>
        <v>52100</v>
      </c>
      <c r="T156" s="9">
        <f t="shared" si="134"/>
        <v>-11053.55</v>
      </c>
      <c r="U156" s="9">
        <f t="shared" si="135"/>
        <v>-42806.25</v>
      </c>
      <c r="V156" s="10">
        <f t="shared" si="136"/>
        <v>-53859.8</v>
      </c>
      <c r="W156" s="10">
        <f t="shared" si="137"/>
        <v>-8811.25</v>
      </c>
      <c r="X156" s="87">
        <f t="shared" si="112"/>
        <v>0</v>
      </c>
      <c r="Y156" s="87">
        <f t="shared" si="113"/>
        <v>0</v>
      </c>
      <c r="Z156" s="10">
        <f t="shared" si="114"/>
        <v>-103.65398999999999</v>
      </c>
      <c r="AA156" s="125">
        <f t="shared" si="115"/>
        <v>-36.750050999999999</v>
      </c>
      <c r="AB156" s="10">
        <f t="shared" si="116"/>
        <v>-36.750050999999999</v>
      </c>
      <c r="AC156" s="87">
        <f t="shared" si="117"/>
        <v>0</v>
      </c>
      <c r="AD156" s="22">
        <f t="shared" si="127"/>
        <v>-62811.454041000005</v>
      </c>
      <c r="AE156" s="9">
        <f t="shared" si="118"/>
        <v>-3430</v>
      </c>
      <c r="AF156" s="9">
        <f t="shared" si="119"/>
        <v>311</v>
      </c>
      <c r="AG156" s="9">
        <f t="shared" si="120"/>
        <v>0</v>
      </c>
      <c r="AH156" s="10">
        <f t="shared" si="138"/>
        <v>-3119</v>
      </c>
      <c r="AI156" s="10">
        <f t="shared" si="121"/>
        <v>-160</v>
      </c>
      <c r="AJ156" s="22">
        <f t="shared" si="139"/>
        <v>-59852.454041000005</v>
      </c>
      <c r="AN156" s="92">
        <f t="shared" si="122"/>
        <v>167000</v>
      </c>
      <c r="AO156" s="92" t="str">
        <f t="shared" si="128"/>
        <v>16K</v>
      </c>
      <c r="AP156" s="92">
        <f t="shared" si="129"/>
        <v>59852.454041000005</v>
      </c>
      <c r="AQ156" s="93">
        <f t="shared" si="130"/>
        <v>1000</v>
      </c>
      <c r="AR156" s="95">
        <f t="shared" si="140"/>
        <v>428</v>
      </c>
      <c r="AS156" s="94">
        <f t="shared" si="141"/>
        <v>0.42799999999999999</v>
      </c>
      <c r="AT156" s="94">
        <f t="shared" si="123"/>
        <v>0.35839792838922158</v>
      </c>
    </row>
    <row r="157" spans="6:46" x14ac:dyDescent="0.25">
      <c r="F157">
        <f t="shared" si="131"/>
        <v>168000</v>
      </c>
      <c r="G157">
        <f t="shared" si="106"/>
        <v>-750</v>
      </c>
      <c r="H157">
        <f t="shared" si="132"/>
        <v>167250</v>
      </c>
      <c r="I157" s="32">
        <f t="shared" si="124"/>
        <v>167250</v>
      </c>
      <c r="J157" s="10">
        <f t="shared" si="107"/>
        <v>0</v>
      </c>
      <c r="K157" s="10">
        <f t="shared" si="108"/>
        <v>0</v>
      </c>
      <c r="L157" s="32">
        <f t="shared" si="125"/>
        <v>167250</v>
      </c>
      <c r="M157" s="9">
        <f t="shared" si="109"/>
        <v>0</v>
      </c>
      <c r="N157" s="9">
        <f t="shared" si="110"/>
        <v>0</v>
      </c>
      <c r="O157" s="10">
        <f t="shared" si="133"/>
        <v>0</v>
      </c>
      <c r="P157" s="13"/>
      <c r="R157" s="31">
        <f t="shared" si="126"/>
        <v>167250</v>
      </c>
      <c r="S157" s="8">
        <f t="shared" si="111"/>
        <v>52100</v>
      </c>
      <c r="T157" s="9">
        <f t="shared" si="134"/>
        <v>-11053.55</v>
      </c>
      <c r="U157" s="9">
        <f t="shared" si="135"/>
        <v>-43181.25</v>
      </c>
      <c r="V157" s="10">
        <f t="shared" si="136"/>
        <v>-54234.8</v>
      </c>
      <c r="W157" s="10">
        <f t="shared" si="137"/>
        <v>-8864.25</v>
      </c>
      <c r="X157" s="87">
        <f t="shared" si="112"/>
        <v>0</v>
      </c>
      <c r="Y157" s="87">
        <f t="shared" si="113"/>
        <v>0</v>
      </c>
      <c r="Z157" s="10">
        <f t="shared" si="114"/>
        <v>-103.65398999999999</v>
      </c>
      <c r="AA157" s="125">
        <f t="shared" si="115"/>
        <v>-36.750050999999999</v>
      </c>
      <c r="AB157" s="10">
        <f t="shared" si="116"/>
        <v>-36.750050999999999</v>
      </c>
      <c r="AC157" s="87">
        <f t="shared" si="117"/>
        <v>0</v>
      </c>
      <c r="AD157" s="22">
        <f t="shared" si="127"/>
        <v>-63239.454041000005</v>
      </c>
      <c r="AE157" s="9">
        <f t="shared" si="118"/>
        <v>-3430</v>
      </c>
      <c r="AF157" s="9">
        <f t="shared" si="119"/>
        <v>311</v>
      </c>
      <c r="AG157" s="9">
        <f t="shared" si="120"/>
        <v>0</v>
      </c>
      <c r="AH157" s="10">
        <f t="shared" si="138"/>
        <v>-3119</v>
      </c>
      <c r="AI157" s="10">
        <f t="shared" si="121"/>
        <v>-160</v>
      </c>
      <c r="AJ157" s="22">
        <f t="shared" si="139"/>
        <v>-60280.454041000005</v>
      </c>
      <c r="AN157" s="92">
        <f t="shared" si="122"/>
        <v>168000</v>
      </c>
      <c r="AO157" s="92" t="str">
        <f t="shared" si="128"/>
        <v>16K</v>
      </c>
      <c r="AP157" s="92">
        <f t="shared" si="129"/>
        <v>60280.454041000005</v>
      </c>
      <c r="AQ157" s="93">
        <f t="shared" si="130"/>
        <v>1000</v>
      </c>
      <c r="AR157" s="95">
        <f t="shared" si="140"/>
        <v>428</v>
      </c>
      <c r="AS157" s="94">
        <f t="shared" si="141"/>
        <v>0.42799999999999999</v>
      </c>
      <c r="AT157" s="94">
        <f t="shared" si="123"/>
        <v>0.35881222643452382</v>
      </c>
    </row>
    <row r="158" spans="6:46" x14ac:dyDescent="0.25">
      <c r="F158">
        <f t="shared" si="131"/>
        <v>169000</v>
      </c>
      <c r="G158">
        <f t="shared" si="106"/>
        <v>-750</v>
      </c>
      <c r="H158">
        <f t="shared" si="132"/>
        <v>168250</v>
      </c>
      <c r="I158" s="32">
        <f t="shared" si="124"/>
        <v>168250</v>
      </c>
      <c r="J158" s="10">
        <f t="shared" si="107"/>
        <v>0</v>
      </c>
      <c r="K158" s="10">
        <f t="shared" si="108"/>
        <v>0</v>
      </c>
      <c r="L158" s="32">
        <f t="shared" si="125"/>
        <v>168250</v>
      </c>
      <c r="M158" s="9">
        <f t="shared" si="109"/>
        <v>0</v>
      </c>
      <c r="N158" s="9">
        <f t="shared" si="110"/>
        <v>0</v>
      </c>
      <c r="O158" s="10">
        <f t="shared" si="133"/>
        <v>0</v>
      </c>
      <c r="P158" s="13"/>
      <c r="R158" s="31">
        <f t="shared" si="126"/>
        <v>168250</v>
      </c>
      <c r="S158" s="8">
        <f t="shared" si="111"/>
        <v>52100</v>
      </c>
      <c r="T158" s="9">
        <f t="shared" si="134"/>
        <v>-11053.55</v>
      </c>
      <c r="U158" s="9">
        <f t="shared" si="135"/>
        <v>-43556.25</v>
      </c>
      <c r="V158" s="10">
        <f t="shared" si="136"/>
        <v>-54609.8</v>
      </c>
      <c r="W158" s="10">
        <f t="shared" si="137"/>
        <v>-8917.25</v>
      </c>
      <c r="X158" s="87">
        <f t="shared" si="112"/>
        <v>0</v>
      </c>
      <c r="Y158" s="87">
        <f t="shared" si="113"/>
        <v>0</v>
      </c>
      <c r="Z158" s="10">
        <f t="shared" si="114"/>
        <v>-103.65398999999999</v>
      </c>
      <c r="AA158" s="125">
        <f t="shared" si="115"/>
        <v>-36.750050999999999</v>
      </c>
      <c r="AB158" s="10">
        <f t="shared" si="116"/>
        <v>-36.750050999999999</v>
      </c>
      <c r="AC158" s="87">
        <f t="shared" si="117"/>
        <v>0</v>
      </c>
      <c r="AD158" s="22">
        <f t="shared" si="127"/>
        <v>-63667.454041000005</v>
      </c>
      <c r="AE158" s="9">
        <f t="shared" si="118"/>
        <v>-3430</v>
      </c>
      <c r="AF158" s="9">
        <f t="shared" si="119"/>
        <v>311</v>
      </c>
      <c r="AG158" s="9">
        <f t="shared" si="120"/>
        <v>0</v>
      </c>
      <c r="AH158" s="10">
        <f t="shared" si="138"/>
        <v>-3119</v>
      </c>
      <c r="AI158" s="10">
        <f t="shared" si="121"/>
        <v>-160</v>
      </c>
      <c r="AJ158" s="22">
        <f t="shared" si="139"/>
        <v>-60708.454041000005</v>
      </c>
      <c r="AN158" s="92">
        <f t="shared" si="122"/>
        <v>169000</v>
      </c>
      <c r="AO158" s="92" t="str">
        <f t="shared" si="128"/>
        <v>16K</v>
      </c>
      <c r="AP158" s="92">
        <f t="shared" si="129"/>
        <v>60708.454041000005</v>
      </c>
      <c r="AQ158" s="93">
        <f t="shared" si="130"/>
        <v>1000</v>
      </c>
      <c r="AR158" s="95">
        <f t="shared" si="140"/>
        <v>428</v>
      </c>
      <c r="AS158" s="94">
        <f t="shared" si="141"/>
        <v>0.42799999999999999</v>
      </c>
      <c r="AT158" s="94">
        <f t="shared" si="123"/>
        <v>0.3592216215443787</v>
      </c>
    </row>
    <row r="159" spans="6:46" x14ac:dyDescent="0.25">
      <c r="F159">
        <f t="shared" si="131"/>
        <v>170000</v>
      </c>
      <c r="G159">
        <f t="shared" si="106"/>
        <v>-750</v>
      </c>
      <c r="H159">
        <f t="shared" si="132"/>
        <v>169250</v>
      </c>
      <c r="I159" s="32">
        <f t="shared" si="124"/>
        <v>169250</v>
      </c>
      <c r="J159" s="10">
        <f t="shared" si="107"/>
        <v>0</v>
      </c>
      <c r="K159" s="10">
        <f t="shared" si="108"/>
        <v>0</v>
      </c>
      <c r="L159" s="32">
        <f t="shared" si="125"/>
        <v>169250</v>
      </c>
      <c r="M159" s="9">
        <f t="shared" si="109"/>
        <v>0</v>
      </c>
      <c r="N159" s="9">
        <f t="shared" si="110"/>
        <v>0</v>
      </c>
      <c r="O159" s="10">
        <f t="shared" si="133"/>
        <v>0</v>
      </c>
      <c r="P159" s="13"/>
      <c r="R159" s="31">
        <f t="shared" si="126"/>
        <v>169250</v>
      </c>
      <c r="S159" s="8">
        <f t="shared" si="111"/>
        <v>52100</v>
      </c>
      <c r="T159" s="9">
        <f t="shared" si="134"/>
        <v>-11053.55</v>
      </c>
      <c r="U159" s="9">
        <f t="shared" si="135"/>
        <v>-43931.25</v>
      </c>
      <c r="V159" s="10">
        <f t="shared" si="136"/>
        <v>-54984.800000000003</v>
      </c>
      <c r="W159" s="10">
        <f t="shared" si="137"/>
        <v>-8970.25</v>
      </c>
      <c r="X159" s="87">
        <f t="shared" si="112"/>
        <v>0</v>
      </c>
      <c r="Y159" s="87">
        <f t="shared" si="113"/>
        <v>0</v>
      </c>
      <c r="Z159" s="10">
        <f t="shared" si="114"/>
        <v>-103.65398999999999</v>
      </c>
      <c r="AA159" s="125">
        <f t="shared" si="115"/>
        <v>-36.750050999999999</v>
      </c>
      <c r="AB159" s="10">
        <f t="shared" si="116"/>
        <v>-36.750050999999999</v>
      </c>
      <c r="AC159" s="87">
        <f t="shared" si="117"/>
        <v>0</v>
      </c>
      <c r="AD159" s="22">
        <f t="shared" si="127"/>
        <v>-64095.454041000005</v>
      </c>
      <c r="AE159" s="9">
        <f t="shared" si="118"/>
        <v>-3430</v>
      </c>
      <c r="AF159" s="9">
        <f t="shared" si="119"/>
        <v>311</v>
      </c>
      <c r="AG159" s="9">
        <f t="shared" si="120"/>
        <v>0</v>
      </c>
      <c r="AH159" s="10">
        <f t="shared" si="138"/>
        <v>-3119</v>
      </c>
      <c r="AI159" s="10">
        <f t="shared" si="121"/>
        <v>-160</v>
      </c>
      <c r="AJ159" s="22">
        <f t="shared" si="139"/>
        <v>-61136.454041000005</v>
      </c>
      <c r="AN159" s="92">
        <f t="shared" si="122"/>
        <v>170000</v>
      </c>
      <c r="AO159" s="92" t="str">
        <f t="shared" si="128"/>
        <v>17K</v>
      </c>
      <c r="AP159" s="92">
        <f t="shared" si="129"/>
        <v>61136.454041000005</v>
      </c>
      <c r="AQ159" s="93">
        <f t="shared" si="130"/>
        <v>1000</v>
      </c>
      <c r="AR159" s="95">
        <f t="shared" si="140"/>
        <v>428</v>
      </c>
      <c r="AS159" s="94">
        <f t="shared" si="141"/>
        <v>0.42799999999999999</v>
      </c>
      <c r="AT159" s="94">
        <f t="shared" si="123"/>
        <v>0.35962620024117647</v>
      </c>
    </row>
    <row r="160" spans="6:46" x14ac:dyDescent="0.25">
      <c r="F160">
        <f t="shared" si="131"/>
        <v>171000</v>
      </c>
      <c r="G160">
        <f t="shared" si="106"/>
        <v>-750</v>
      </c>
      <c r="H160">
        <f t="shared" si="132"/>
        <v>170250</v>
      </c>
      <c r="I160" s="32">
        <f t="shared" si="124"/>
        <v>170250</v>
      </c>
      <c r="J160" s="10">
        <f t="shared" si="107"/>
        <v>0</v>
      </c>
      <c r="K160" s="10">
        <f t="shared" si="108"/>
        <v>0</v>
      </c>
      <c r="L160" s="32">
        <f t="shared" si="125"/>
        <v>170250</v>
      </c>
      <c r="M160" s="9">
        <f t="shared" si="109"/>
        <v>0</v>
      </c>
      <c r="N160" s="9">
        <f t="shared" si="110"/>
        <v>0</v>
      </c>
      <c r="O160" s="10">
        <f t="shared" si="133"/>
        <v>0</v>
      </c>
      <c r="P160" s="13"/>
      <c r="R160" s="31">
        <f t="shared" si="126"/>
        <v>170250</v>
      </c>
      <c r="S160" s="8">
        <f t="shared" si="111"/>
        <v>52100</v>
      </c>
      <c r="T160" s="9">
        <f t="shared" si="134"/>
        <v>-11053.55</v>
      </c>
      <c r="U160" s="9">
        <f t="shared" si="135"/>
        <v>-44306.25</v>
      </c>
      <c r="V160" s="10">
        <f t="shared" si="136"/>
        <v>-55359.8</v>
      </c>
      <c r="W160" s="10">
        <f t="shared" si="137"/>
        <v>-9023.25</v>
      </c>
      <c r="X160" s="87">
        <f t="shared" si="112"/>
        <v>0</v>
      </c>
      <c r="Y160" s="87">
        <f t="shared" si="113"/>
        <v>0</v>
      </c>
      <c r="Z160" s="10">
        <f t="shared" si="114"/>
        <v>-103.65398999999999</v>
      </c>
      <c r="AA160" s="125">
        <f t="shared" si="115"/>
        <v>-36.750050999999999</v>
      </c>
      <c r="AB160" s="10">
        <f t="shared" si="116"/>
        <v>-36.750050999999999</v>
      </c>
      <c r="AC160" s="87">
        <f t="shared" si="117"/>
        <v>0</v>
      </c>
      <c r="AD160" s="22">
        <f t="shared" si="127"/>
        <v>-64523.454041000005</v>
      </c>
      <c r="AE160" s="9">
        <f t="shared" si="118"/>
        <v>-3430</v>
      </c>
      <c r="AF160" s="9">
        <f t="shared" si="119"/>
        <v>311</v>
      </c>
      <c r="AG160" s="9">
        <f t="shared" si="120"/>
        <v>0</v>
      </c>
      <c r="AH160" s="10">
        <f t="shared" si="138"/>
        <v>-3119</v>
      </c>
      <c r="AI160" s="10">
        <f t="shared" si="121"/>
        <v>-160</v>
      </c>
      <c r="AJ160" s="22">
        <f t="shared" si="139"/>
        <v>-61564.454041000005</v>
      </c>
      <c r="AN160" s="92">
        <f t="shared" si="122"/>
        <v>171000</v>
      </c>
      <c r="AO160" s="92" t="str">
        <f t="shared" si="128"/>
        <v>17K</v>
      </c>
      <c r="AP160" s="92">
        <f t="shared" si="129"/>
        <v>61564.454041000005</v>
      </c>
      <c r="AQ160" s="93">
        <f t="shared" si="130"/>
        <v>1000</v>
      </c>
      <c r="AR160" s="95">
        <f t="shared" si="140"/>
        <v>428</v>
      </c>
      <c r="AS160" s="94">
        <f t="shared" si="141"/>
        <v>0.42799999999999999</v>
      </c>
      <c r="AT160" s="94">
        <f t="shared" si="123"/>
        <v>0.36002604702339186</v>
      </c>
    </row>
    <row r="161" spans="6:46" x14ac:dyDescent="0.25">
      <c r="F161">
        <f t="shared" si="131"/>
        <v>172000</v>
      </c>
      <c r="G161">
        <f t="shared" si="106"/>
        <v>-750</v>
      </c>
      <c r="H161">
        <f t="shared" si="132"/>
        <v>171250</v>
      </c>
      <c r="I161" s="32">
        <f t="shared" si="124"/>
        <v>171250</v>
      </c>
      <c r="J161" s="10">
        <f t="shared" si="107"/>
        <v>0</v>
      </c>
      <c r="K161" s="10">
        <f t="shared" si="108"/>
        <v>0</v>
      </c>
      <c r="L161" s="32">
        <f t="shared" si="125"/>
        <v>171250</v>
      </c>
      <c r="M161" s="9">
        <f t="shared" si="109"/>
        <v>0</v>
      </c>
      <c r="N161" s="9">
        <f t="shared" si="110"/>
        <v>0</v>
      </c>
      <c r="O161" s="10">
        <f t="shared" si="133"/>
        <v>0</v>
      </c>
      <c r="P161" s="13"/>
      <c r="R161" s="31">
        <f t="shared" si="126"/>
        <v>171250</v>
      </c>
      <c r="S161" s="8">
        <f t="shared" si="111"/>
        <v>52100</v>
      </c>
      <c r="T161" s="9">
        <f t="shared" si="134"/>
        <v>-11053.55</v>
      </c>
      <c r="U161" s="9">
        <f t="shared" si="135"/>
        <v>-44681.25</v>
      </c>
      <c r="V161" s="10">
        <f t="shared" si="136"/>
        <v>-55734.8</v>
      </c>
      <c r="W161" s="10">
        <f t="shared" si="137"/>
        <v>-9076.25</v>
      </c>
      <c r="X161" s="87">
        <f t="shared" si="112"/>
        <v>0</v>
      </c>
      <c r="Y161" s="87">
        <f t="shared" si="113"/>
        <v>0</v>
      </c>
      <c r="Z161" s="10">
        <f t="shared" si="114"/>
        <v>-103.65398999999999</v>
      </c>
      <c r="AA161" s="125">
        <f t="shared" si="115"/>
        <v>-36.750050999999999</v>
      </c>
      <c r="AB161" s="10">
        <f t="shared" si="116"/>
        <v>-36.750050999999999</v>
      </c>
      <c r="AC161" s="87">
        <f t="shared" si="117"/>
        <v>0</v>
      </c>
      <c r="AD161" s="22">
        <f t="shared" si="127"/>
        <v>-64951.454041000005</v>
      </c>
      <c r="AE161" s="9">
        <f t="shared" si="118"/>
        <v>-3430</v>
      </c>
      <c r="AF161" s="9">
        <f t="shared" si="119"/>
        <v>311</v>
      </c>
      <c r="AG161" s="9">
        <f t="shared" si="120"/>
        <v>0</v>
      </c>
      <c r="AH161" s="10">
        <f t="shared" si="138"/>
        <v>-3119</v>
      </c>
      <c r="AI161" s="10">
        <f t="shared" si="121"/>
        <v>-160</v>
      </c>
      <c r="AJ161" s="22">
        <f t="shared" si="139"/>
        <v>-61992.454041000005</v>
      </c>
      <c r="AN161" s="92">
        <f t="shared" si="122"/>
        <v>172000</v>
      </c>
      <c r="AO161" s="92" t="str">
        <f t="shared" si="128"/>
        <v>17K</v>
      </c>
      <c r="AP161" s="92">
        <f t="shared" si="129"/>
        <v>61992.454041000005</v>
      </c>
      <c r="AQ161" s="93">
        <f t="shared" si="130"/>
        <v>1000</v>
      </c>
      <c r="AR161" s="95">
        <f t="shared" si="140"/>
        <v>428</v>
      </c>
      <c r="AS161" s="94">
        <f t="shared" si="141"/>
        <v>0.42799999999999999</v>
      </c>
      <c r="AT161" s="94">
        <f t="shared" si="123"/>
        <v>0.36042124442441864</v>
      </c>
    </row>
    <row r="162" spans="6:46" x14ac:dyDescent="0.25">
      <c r="F162">
        <f t="shared" si="131"/>
        <v>173000</v>
      </c>
      <c r="G162">
        <f t="shared" si="106"/>
        <v>-750</v>
      </c>
      <c r="H162">
        <f t="shared" si="132"/>
        <v>172250</v>
      </c>
      <c r="I162" s="32">
        <f t="shared" si="124"/>
        <v>172250</v>
      </c>
      <c r="J162" s="10">
        <f t="shared" si="107"/>
        <v>0</v>
      </c>
      <c r="K162" s="10">
        <f t="shared" si="108"/>
        <v>0</v>
      </c>
      <c r="L162" s="32">
        <f t="shared" si="125"/>
        <v>172250</v>
      </c>
      <c r="M162" s="9">
        <f t="shared" si="109"/>
        <v>0</v>
      </c>
      <c r="N162" s="9">
        <f t="shared" si="110"/>
        <v>0</v>
      </c>
      <c r="O162" s="10">
        <f t="shared" si="133"/>
        <v>0</v>
      </c>
      <c r="P162" s="13"/>
      <c r="R162" s="31">
        <f t="shared" si="126"/>
        <v>172250</v>
      </c>
      <c r="S162" s="8">
        <f t="shared" si="111"/>
        <v>52100</v>
      </c>
      <c r="T162" s="9">
        <f t="shared" si="134"/>
        <v>-11053.55</v>
      </c>
      <c r="U162" s="9">
        <f t="shared" si="135"/>
        <v>-45056.25</v>
      </c>
      <c r="V162" s="10">
        <f t="shared" si="136"/>
        <v>-56109.8</v>
      </c>
      <c r="W162" s="10">
        <f t="shared" si="137"/>
        <v>-9129.25</v>
      </c>
      <c r="X162" s="87">
        <f t="shared" si="112"/>
        <v>0</v>
      </c>
      <c r="Y162" s="87">
        <f t="shared" si="113"/>
        <v>0</v>
      </c>
      <c r="Z162" s="10">
        <f t="shared" si="114"/>
        <v>-103.65398999999999</v>
      </c>
      <c r="AA162" s="125">
        <f t="shared" si="115"/>
        <v>-36.750050999999999</v>
      </c>
      <c r="AB162" s="10">
        <f t="shared" si="116"/>
        <v>-36.750050999999999</v>
      </c>
      <c r="AC162" s="87">
        <f t="shared" si="117"/>
        <v>0</v>
      </c>
      <c r="AD162" s="22">
        <f t="shared" si="127"/>
        <v>-65379.454041000005</v>
      </c>
      <c r="AE162" s="9">
        <f t="shared" si="118"/>
        <v>-3430</v>
      </c>
      <c r="AF162" s="9">
        <f t="shared" si="119"/>
        <v>311</v>
      </c>
      <c r="AG162" s="9">
        <f t="shared" si="120"/>
        <v>0</v>
      </c>
      <c r="AH162" s="10">
        <f t="shared" si="138"/>
        <v>-3119</v>
      </c>
      <c r="AI162" s="10">
        <f t="shared" si="121"/>
        <v>-160</v>
      </c>
      <c r="AJ162" s="22">
        <f t="shared" si="139"/>
        <v>-62420.454041000005</v>
      </c>
      <c r="AN162" s="92">
        <f t="shared" si="122"/>
        <v>173000</v>
      </c>
      <c r="AO162" s="92" t="str">
        <f t="shared" si="128"/>
        <v>17K</v>
      </c>
      <c r="AP162" s="92">
        <f t="shared" si="129"/>
        <v>62420.454041000005</v>
      </c>
      <c r="AQ162" s="93">
        <f t="shared" si="130"/>
        <v>1000</v>
      </c>
      <c r="AR162" s="95">
        <f t="shared" si="140"/>
        <v>428</v>
      </c>
      <c r="AS162" s="94">
        <f t="shared" si="141"/>
        <v>0.42799999999999999</v>
      </c>
      <c r="AT162" s="94">
        <f t="shared" si="123"/>
        <v>0.36081187306936419</v>
      </c>
    </row>
    <row r="163" spans="6:46" x14ac:dyDescent="0.25">
      <c r="F163">
        <f t="shared" si="131"/>
        <v>174000</v>
      </c>
      <c r="G163">
        <f t="shared" si="106"/>
        <v>-750</v>
      </c>
      <c r="H163">
        <f t="shared" si="132"/>
        <v>173250</v>
      </c>
      <c r="I163" s="32">
        <f t="shared" si="124"/>
        <v>173250</v>
      </c>
      <c r="J163" s="10">
        <f t="shared" si="107"/>
        <v>0</v>
      </c>
      <c r="K163" s="10">
        <f t="shared" si="108"/>
        <v>0</v>
      </c>
      <c r="L163" s="32">
        <f t="shared" si="125"/>
        <v>173250</v>
      </c>
      <c r="M163" s="9">
        <f t="shared" si="109"/>
        <v>0</v>
      </c>
      <c r="N163" s="9">
        <f t="shared" si="110"/>
        <v>0</v>
      </c>
      <c r="O163" s="10">
        <f t="shared" si="133"/>
        <v>0</v>
      </c>
      <c r="P163" s="13"/>
      <c r="R163" s="31">
        <f t="shared" si="126"/>
        <v>173250</v>
      </c>
      <c r="S163" s="8">
        <f t="shared" si="111"/>
        <v>52100</v>
      </c>
      <c r="T163" s="9">
        <f t="shared" si="134"/>
        <v>-11053.55</v>
      </c>
      <c r="U163" s="9">
        <f t="shared" si="135"/>
        <v>-45431.25</v>
      </c>
      <c r="V163" s="10">
        <f t="shared" si="136"/>
        <v>-56484.800000000003</v>
      </c>
      <c r="W163" s="10">
        <f t="shared" si="137"/>
        <v>-9182.25</v>
      </c>
      <c r="X163" s="87">
        <f t="shared" si="112"/>
        <v>0</v>
      </c>
      <c r="Y163" s="87">
        <f t="shared" si="113"/>
        <v>0</v>
      </c>
      <c r="Z163" s="10">
        <f t="shared" si="114"/>
        <v>-103.65398999999999</v>
      </c>
      <c r="AA163" s="125">
        <f t="shared" si="115"/>
        <v>-36.750050999999999</v>
      </c>
      <c r="AB163" s="10">
        <f t="shared" si="116"/>
        <v>-36.750050999999999</v>
      </c>
      <c r="AC163" s="87">
        <f t="shared" si="117"/>
        <v>0</v>
      </c>
      <c r="AD163" s="22">
        <f t="shared" si="127"/>
        <v>-65807.454041000005</v>
      </c>
      <c r="AE163" s="9">
        <f t="shared" si="118"/>
        <v>-3430</v>
      </c>
      <c r="AF163" s="9">
        <f t="shared" si="119"/>
        <v>311</v>
      </c>
      <c r="AG163" s="9">
        <f t="shared" si="120"/>
        <v>0</v>
      </c>
      <c r="AH163" s="10">
        <f t="shared" si="138"/>
        <v>-3119</v>
      </c>
      <c r="AI163" s="10">
        <f t="shared" si="121"/>
        <v>-160</v>
      </c>
      <c r="AJ163" s="22">
        <f t="shared" si="139"/>
        <v>-62848.454041000005</v>
      </c>
      <c r="AN163" s="92">
        <f t="shared" si="122"/>
        <v>174000</v>
      </c>
      <c r="AO163" s="92" t="str">
        <f t="shared" si="128"/>
        <v>17K</v>
      </c>
      <c r="AP163" s="92">
        <f t="shared" si="129"/>
        <v>62848.454041000005</v>
      </c>
      <c r="AQ163" s="93">
        <f t="shared" si="130"/>
        <v>1000</v>
      </c>
      <c r="AR163" s="95">
        <f t="shared" si="140"/>
        <v>428</v>
      </c>
      <c r="AS163" s="94">
        <f t="shared" si="141"/>
        <v>0.42799999999999999</v>
      </c>
      <c r="AT163" s="94">
        <f t="shared" si="123"/>
        <v>0.36119801172988508</v>
      </c>
    </row>
    <row r="164" spans="6:46" x14ac:dyDescent="0.25">
      <c r="F164">
        <f t="shared" si="131"/>
        <v>175000</v>
      </c>
      <c r="G164">
        <f t="shared" si="106"/>
        <v>-750</v>
      </c>
      <c r="H164">
        <f t="shared" si="132"/>
        <v>174250</v>
      </c>
      <c r="I164" s="32">
        <f t="shared" si="124"/>
        <v>174250</v>
      </c>
      <c r="J164" s="10">
        <f t="shared" si="107"/>
        <v>0</v>
      </c>
      <c r="K164" s="10">
        <f t="shared" si="108"/>
        <v>0</v>
      </c>
      <c r="L164" s="32">
        <f t="shared" si="125"/>
        <v>174250</v>
      </c>
      <c r="M164" s="9">
        <f t="shared" si="109"/>
        <v>0</v>
      </c>
      <c r="N164" s="9">
        <f t="shared" si="110"/>
        <v>0</v>
      </c>
      <c r="O164" s="10">
        <f t="shared" si="133"/>
        <v>0</v>
      </c>
      <c r="P164" s="13"/>
      <c r="R164" s="31">
        <f t="shared" si="126"/>
        <v>174250</v>
      </c>
      <c r="S164" s="8">
        <f t="shared" si="111"/>
        <v>52100</v>
      </c>
      <c r="T164" s="9">
        <f t="shared" si="134"/>
        <v>-11053.55</v>
      </c>
      <c r="U164" s="9">
        <f t="shared" si="135"/>
        <v>-45806.25</v>
      </c>
      <c r="V164" s="10">
        <f t="shared" si="136"/>
        <v>-56859.8</v>
      </c>
      <c r="W164" s="10">
        <f t="shared" si="137"/>
        <v>-9235.25</v>
      </c>
      <c r="X164" s="87">
        <f t="shared" si="112"/>
        <v>0</v>
      </c>
      <c r="Y164" s="87">
        <f t="shared" si="113"/>
        <v>0</v>
      </c>
      <c r="Z164" s="10">
        <f t="shared" si="114"/>
        <v>-103.65398999999999</v>
      </c>
      <c r="AA164" s="125">
        <f t="shared" si="115"/>
        <v>-36.750050999999999</v>
      </c>
      <c r="AB164" s="10">
        <f t="shared" si="116"/>
        <v>-36.750050999999999</v>
      </c>
      <c r="AC164" s="87">
        <f t="shared" si="117"/>
        <v>0</v>
      </c>
      <c r="AD164" s="22">
        <f t="shared" si="127"/>
        <v>-66235.454041000005</v>
      </c>
      <c r="AE164" s="9">
        <f t="shared" si="118"/>
        <v>-3430</v>
      </c>
      <c r="AF164" s="9">
        <f t="shared" si="119"/>
        <v>311</v>
      </c>
      <c r="AG164" s="9">
        <f t="shared" si="120"/>
        <v>0</v>
      </c>
      <c r="AH164" s="10">
        <f t="shared" si="138"/>
        <v>-3119</v>
      </c>
      <c r="AI164" s="10">
        <f t="shared" si="121"/>
        <v>-160</v>
      </c>
      <c r="AJ164" s="22">
        <f t="shared" si="139"/>
        <v>-63276.454041000005</v>
      </c>
      <c r="AL164" s="9"/>
      <c r="AN164" s="92">
        <f t="shared" si="122"/>
        <v>175000</v>
      </c>
      <c r="AO164" s="92" t="str">
        <f t="shared" si="128"/>
        <v>17K</v>
      </c>
      <c r="AP164" s="92">
        <f t="shared" si="129"/>
        <v>63276.454041000005</v>
      </c>
      <c r="AQ164" s="93">
        <f t="shared" si="130"/>
        <v>1000</v>
      </c>
      <c r="AR164" s="95">
        <f t="shared" si="140"/>
        <v>428</v>
      </c>
      <c r="AS164" s="94">
        <f t="shared" si="141"/>
        <v>0.42799999999999999</v>
      </c>
      <c r="AT164" s="94">
        <f t="shared" si="123"/>
        <v>0.36157973737714288</v>
      </c>
    </row>
    <row r="165" spans="6:46" x14ac:dyDescent="0.25">
      <c r="F165">
        <f t="shared" si="131"/>
        <v>176000</v>
      </c>
      <c r="G165">
        <f t="shared" si="106"/>
        <v>-750</v>
      </c>
      <c r="H165">
        <f t="shared" si="132"/>
        <v>175250</v>
      </c>
      <c r="I165" s="32">
        <f t="shared" si="124"/>
        <v>175250</v>
      </c>
      <c r="J165" s="10">
        <f t="shared" si="107"/>
        <v>0</v>
      </c>
      <c r="K165" s="10">
        <f t="shared" si="108"/>
        <v>0</v>
      </c>
      <c r="L165" s="32">
        <f t="shared" si="125"/>
        <v>175250</v>
      </c>
      <c r="M165" s="9">
        <f t="shared" si="109"/>
        <v>0</v>
      </c>
      <c r="N165" s="9">
        <f t="shared" si="110"/>
        <v>0</v>
      </c>
      <c r="O165" s="10">
        <f t="shared" si="133"/>
        <v>0</v>
      </c>
      <c r="P165" s="13"/>
      <c r="R165" s="31">
        <f t="shared" si="126"/>
        <v>175250</v>
      </c>
      <c r="S165" s="8">
        <f t="shared" si="111"/>
        <v>52100</v>
      </c>
      <c r="T165" s="9">
        <f t="shared" si="134"/>
        <v>-11053.55</v>
      </c>
      <c r="U165" s="9">
        <f t="shared" si="135"/>
        <v>-46181.25</v>
      </c>
      <c r="V165" s="10">
        <f t="shared" si="136"/>
        <v>-57234.8</v>
      </c>
      <c r="W165" s="10">
        <f t="shared" si="137"/>
        <v>-9288.25</v>
      </c>
      <c r="X165" s="87">
        <f t="shared" si="112"/>
        <v>0</v>
      </c>
      <c r="Y165" s="87">
        <f t="shared" si="113"/>
        <v>0</v>
      </c>
      <c r="Z165" s="10">
        <f t="shared" si="114"/>
        <v>-103.65398999999999</v>
      </c>
      <c r="AA165" s="125">
        <f t="shared" si="115"/>
        <v>-36.750050999999999</v>
      </c>
      <c r="AB165" s="10">
        <f t="shared" si="116"/>
        <v>-36.750050999999999</v>
      </c>
      <c r="AC165" s="87">
        <f t="shared" si="117"/>
        <v>0</v>
      </c>
      <c r="AD165" s="22">
        <f t="shared" si="127"/>
        <v>-66663.454041000005</v>
      </c>
      <c r="AE165" s="9">
        <f t="shared" si="118"/>
        <v>-3430</v>
      </c>
      <c r="AF165" s="9">
        <f t="shared" si="119"/>
        <v>311</v>
      </c>
      <c r="AG165" s="9">
        <f t="shared" si="120"/>
        <v>0</v>
      </c>
      <c r="AH165" s="10">
        <f t="shared" si="138"/>
        <v>-3119</v>
      </c>
      <c r="AI165" s="10">
        <f t="shared" si="121"/>
        <v>-160</v>
      </c>
      <c r="AJ165" s="22">
        <f t="shared" si="139"/>
        <v>-63704.454041000005</v>
      </c>
      <c r="AN165" s="92">
        <f t="shared" si="122"/>
        <v>176000</v>
      </c>
      <c r="AO165" s="92" t="str">
        <f t="shared" si="128"/>
        <v>17K</v>
      </c>
      <c r="AP165" s="92">
        <f t="shared" si="129"/>
        <v>63704.454041000005</v>
      </c>
      <c r="AQ165" s="93">
        <f t="shared" si="130"/>
        <v>1000</v>
      </c>
      <c r="AR165" s="95">
        <f t="shared" si="140"/>
        <v>428</v>
      </c>
      <c r="AS165" s="94">
        <f t="shared" si="141"/>
        <v>0.42799999999999999</v>
      </c>
      <c r="AT165" s="94">
        <f t="shared" si="123"/>
        <v>0.36195712523295459</v>
      </c>
    </row>
    <row r="166" spans="6:46" x14ac:dyDescent="0.25">
      <c r="F166">
        <f t="shared" si="131"/>
        <v>177000</v>
      </c>
      <c r="G166">
        <f t="shared" si="106"/>
        <v>-750</v>
      </c>
      <c r="H166">
        <f t="shared" si="132"/>
        <v>176250</v>
      </c>
      <c r="I166" s="32">
        <f t="shared" si="124"/>
        <v>176250</v>
      </c>
      <c r="J166" s="10">
        <f t="shared" si="107"/>
        <v>0</v>
      </c>
      <c r="K166" s="10">
        <f t="shared" si="108"/>
        <v>0</v>
      </c>
      <c r="L166" s="32">
        <f t="shared" si="125"/>
        <v>176250</v>
      </c>
      <c r="M166" s="9">
        <f t="shared" si="109"/>
        <v>0</v>
      </c>
      <c r="N166" s="9">
        <f t="shared" si="110"/>
        <v>0</v>
      </c>
      <c r="O166" s="10">
        <f t="shared" si="133"/>
        <v>0</v>
      </c>
      <c r="P166" s="13"/>
      <c r="R166" s="31">
        <f t="shared" si="126"/>
        <v>176250</v>
      </c>
      <c r="S166" s="8">
        <f t="shared" si="111"/>
        <v>52100</v>
      </c>
      <c r="T166" s="9">
        <f t="shared" si="134"/>
        <v>-11053.55</v>
      </c>
      <c r="U166" s="9">
        <f t="shared" si="135"/>
        <v>-46556.25</v>
      </c>
      <c r="V166" s="10">
        <f t="shared" si="136"/>
        <v>-57609.8</v>
      </c>
      <c r="W166" s="10">
        <f t="shared" si="137"/>
        <v>-9341.25</v>
      </c>
      <c r="X166" s="87">
        <f t="shared" si="112"/>
        <v>0</v>
      </c>
      <c r="Y166" s="87">
        <f t="shared" si="113"/>
        <v>0</v>
      </c>
      <c r="Z166" s="10">
        <f t="shared" si="114"/>
        <v>-103.65398999999999</v>
      </c>
      <c r="AA166" s="125">
        <f t="shared" si="115"/>
        <v>-36.750050999999999</v>
      </c>
      <c r="AB166" s="10">
        <f t="shared" si="116"/>
        <v>-36.750050999999999</v>
      </c>
      <c r="AC166" s="87">
        <f t="shared" si="117"/>
        <v>0</v>
      </c>
      <c r="AD166" s="22">
        <f t="shared" si="127"/>
        <v>-67091.454041000005</v>
      </c>
      <c r="AE166" s="9">
        <f t="shared" si="118"/>
        <v>-3430</v>
      </c>
      <c r="AF166" s="9">
        <f t="shared" si="119"/>
        <v>311</v>
      </c>
      <c r="AG166" s="9">
        <f t="shared" si="120"/>
        <v>0</v>
      </c>
      <c r="AH166" s="10">
        <f t="shared" si="138"/>
        <v>-3119</v>
      </c>
      <c r="AI166" s="10">
        <f t="shared" si="121"/>
        <v>-160</v>
      </c>
      <c r="AJ166" s="22">
        <f t="shared" si="139"/>
        <v>-64132.454041000005</v>
      </c>
      <c r="AN166" s="92">
        <f t="shared" si="122"/>
        <v>177000</v>
      </c>
      <c r="AO166" s="92" t="str">
        <f t="shared" si="128"/>
        <v>17K</v>
      </c>
      <c r="AP166" s="92">
        <f t="shared" si="129"/>
        <v>64132.454041000005</v>
      </c>
      <c r="AQ166" s="93">
        <f t="shared" si="130"/>
        <v>1000</v>
      </c>
      <c r="AR166" s="95">
        <f t="shared" si="140"/>
        <v>428</v>
      </c>
      <c r="AS166" s="94">
        <f t="shared" si="141"/>
        <v>0.42799999999999999</v>
      </c>
      <c r="AT166" s="94">
        <f t="shared" si="123"/>
        <v>0.36233024881920906</v>
      </c>
    </row>
    <row r="167" spans="6:46" x14ac:dyDescent="0.25">
      <c r="F167">
        <f t="shared" si="131"/>
        <v>178000</v>
      </c>
      <c r="G167">
        <f t="shared" si="106"/>
        <v>-750</v>
      </c>
      <c r="H167">
        <f t="shared" si="132"/>
        <v>177250</v>
      </c>
      <c r="I167" s="32">
        <f t="shared" si="124"/>
        <v>177250</v>
      </c>
      <c r="J167" s="10">
        <f t="shared" si="107"/>
        <v>0</v>
      </c>
      <c r="K167" s="10">
        <f t="shared" si="108"/>
        <v>0</v>
      </c>
      <c r="L167" s="32">
        <f t="shared" si="125"/>
        <v>177250</v>
      </c>
      <c r="M167" s="9">
        <f t="shared" si="109"/>
        <v>0</v>
      </c>
      <c r="N167" s="9">
        <f t="shared" si="110"/>
        <v>0</v>
      </c>
      <c r="O167" s="10">
        <f t="shared" si="133"/>
        <v>0</v>
      </c>
      <c r="P167" s="13"/>
      <c r="R167" s="31">
        <f t="shared" si="126"/>
        <v>177250</v>
      </c>
      <c r="S167" s="8">
        <f t="shared" si="111"/>
        <v>52100</v>
      </c>
      <c r="T167" s="9">
        <f t="shared" si="134"/>
        <v>-11053.55</v>
      </c>
      <c r="U167" s="9">
        <f t="shared" si="135"/>
        <v>-46931.25</v>
      </c>
      <c r="V167" s="10">
        <f t="shared" si="136"/>
        <v>-57984.800000000003</v>
      </c>
      <c r="W167" s="10">
        <f t="shared" si="137"/>
        <v>-9394.25</v>
      </c>
      <c r="X167" s="87">
        <f t="shared" si="112"/>
        <v>0</v>
      </c>
      <c r="Y167" s="87">
        <f t="shared" si="113"/>
        <v>0</v>
      </c>
      <c r="Z167" s="10">
        <f t="shared" si="114"/>
        <v>-103.65398999999999</v>
      </c>
      <c r="AA167" s="125">
        <f t="shared" si="115"/>
        <v>-36.750050999999999</v>
      </c>
      <c r="AB167" s="10">
        <f t="shared" si="116"/>
        <v>-36.750050999999999</v>
      </c>
      <c r="AC167" s="87">
        <f t="shared" si="117"/>
        <v>0</v>
      </c>
      <c r="AD167" s="22">
        <f t="shared" si="127"/>
        <v>-67519.454041000005</v>
      </c>
      <c r="AE167" s="9">
        <f t="shared" si="118"/>
        <v>-3430</v>
      </c>
      <c r="AF167" s="9">
        <f t="shared" si="119"/>
        <v>311</v>
      </c>
      <c r="AG167" s="9">
        <f t="shared" si="120"/>
        <v>0</v>
      </c>
      <c r="AH167" s="10">
        <f t="shared" si="138"/>
        <v>-3119</v>
      </c>
      <c r="AI167" s="10">
        <f t="shared" si="121"/>
        <v>-160</v>
      </c>
      <c r="AJ167" s="22">
        <f t="shared" si="139"/>
        <v>-64560.454041000005</v>
      </c>
      <c r="AN167" s="92">
        <f t="shared" si="122"/>
        <v>178000</v>
      </c>
      <c r="AO167" s="92" t="str">
        <f t="shared" si="128"/>
        <v>17K</v>
      </c>
      <c r="AP167" s="92">
        <f t="shared" si="129"/>
        <v>64560.454041000005</v>
      </c>
      <c r="AQ167" s="93">
        <f t="shared" si="130"/>
        <v>1000</v>
      </c>
      <c r="AR167" s="95">
        <f t="shared" si="140"/>
        <v>428</v>
      </c>
      <c r="AS167" s="94">
        <f t="shared" si="141"/>
        <v>0.42799999999999999</v>
      </c>
      <c r="AT167" s="94">
        <f t="shared" si="123"/>
        <v>0.36269918000561802</v>
      </c>
    </row>
    <row r="168" spans="6:46" x14ac:dyDescent="0.25">
      <c r="F168">
        <f t="shared" si="131"/>
        <v>179000</v>
      </c>
      <c r="G168">
        <f t="shared" ref="G168:G231" si="142">G167</f>
        <v>-750</v>
      </c>
      <c r="H168">
        <f t="shared" si="132"/>
        <v>178250</v>
      </c>
      <c r="I168" s="32">
        <f t="shared" si="124"/>
        <v>178250</v>
      </c>
      <c r="J168" s="10">
        <f t="shared" si="107"/>
        <v>0</v>
      </c>
      <c r="K168" s="10">
        <f t="shared" si="108"/>
        <v>0</v>
      </c>
      <c r="L168" s="32">
        <f t="shared" si="125"/>
        <v>178250</v>
      </c>
      <c r="M168" s="9">
        <f t="shared" si="109"/>
        <v>0</v>
      </c>
      <c r="N168" s="9">
        <f t="shared" si="110"/>
        <v>0</v>
      </c>
      <c r="O168" s="10">
        <f t="shared" si="133"/>
        <v>0</v>
      </c>
      <c r="P168" s="13"/>
      <c r="R168" s="31">
        <f t="shared" si="126"/>
        <v>178250</v>
      </c>
      <c r="S168" s="8">
        <f t="shared" si="111"/>
        <v>52100</v>
      </c>
      <c r="T168" s="9">
        <f t="shared" si="134"/>
        <v>-11053.55</v>
      </c>
      <c r="U168" s="9">
        <f t="shared" si="135"/>
        <v>-47306.25</v>
      </c>
      <c r="V168" s="10">
        <f t="shared" si="136"/>
        <v>-58359.8</v>
      </c>
      <c r="W168" s="10">
        <f t="shared" si="137"/>
        <v>-9447.25</v>
      </c>
      <c r="X168" s="87">
        <f t="shared" si="112"/>
        <v>0</v>
      </c>
      <c r="Y168" s="87">
        <f t="shared" si="113"/>
        <v>0</v>
      </c>
      <c r="Z168" s="10">
        <f t="shared" si="114"/>
        <v>-103.65398999999999</v>
      </c>
      <c r="AA168" s="125">
        <f t="shared" si="115"/>
        <v>-36.750050999999999</v>
      </c>
      <c r="AB168" s="10">
        <f t="shared" si="116"/>
        <v>-36.750050999999999</v>
      </c>
      <c r="AC168" s="87">
        <f t="shared" si="117"/>
        <v>0</v>
      </c>
      <c r="AD168" s="22">
        <f t="shared" si="127"/>
        <v>-67947.454041000005</v>
      </c>
      <c r="AE168" s="9">
        <f t="shared" si="118"/>
        <v>-3430</v>
      </c>
      <c r="AF168" s="9">
        <f t="shared" si="119"/>
        <v>311</v>
      </c>
      <c r="AG168" s="9">
        <f t="shared" si="120"/>
        <v>0</v>
      </c>
      <c r="AH168" s="10">
        <f t="shared" si="138"/>
        <v>-3119</v>
      </c>
      <c r="AI168" s="10">
        <f t="shared" si="121"/>
        <v>-160</v>
      </c>
      <c r="AJ168" s="22">
        <f t="shared" si="139"/>
        <v>-64988.454041000005</v>
      </c>
      <c r="AN168" s="92">
        <f t="shared" si="122"/>
        <v>179000</v>
      </c>
      <c r="AO168" s="92" t="str">
        <f t="shared" si="128"/>
        <v>17K</v>
      </c>
      <c r="AP168" s="92">
        <f t="shared" si="129"/>
        <v>64988.454041000005</v>
      </c>
      <c r="AQ168" s="93">
        <f t="shared" si="130"/>
        <v>1000</v>
      </c>
      <c r="AR168" s="95">
        <f t="shared" si="140"/>
        <v>428</v>
      </c>
      <c r="AS168" s="94">
        <f t="shared" si="141"/>
        <v>0.42799999999999999</v>
      </c>
      <c r="AT168" s="94">
        <f t="shared" si="123"/>
        <v>0.36306398905586595</v>
      </c>
    </row>
    <row r="169" spans="6:46" x14ac:dyDescent="0.25">
      <c r="F169">
        <f t="shared" si="131"/>
        <v>180000</v>
      </c>
      <c r="G169">
        <f t="shared" si="142"/>
        <v>-750</v>
      </c>
      <c r="H169">
        <f t="shared" si="132"/>
        <v>179250</v>
      </c>
      <c r="I169" s="32">
        <f t="shared" si="124"/>
        <v>179250</v>
      </c>
      <c r="J169" s="10">
        <f t="shared" si="107"/>
        <v>0</v>
      </c>
      <c r="K169" s="10">
        <f t="shared" si="108"/>
        <v>0</v>
      </c>
      <c r="L169" s="32">
        <f t="shared" si="125"/>
        <v>179250</v>
      </c>
      <c r="M169" s="9">
        <f t="shared" si="109"/>
        <v>0</v>
      </c>
      <c r="N169" s="9">
        <f t="shared" si="110"/>
        <v>0</v>
      </c>
      <c r="O169" s="10">
        <f t="shared" si="133"/>
        <v>0</v>
      </c>
      <c r="P169" s="13"/>
      <c r="R169" s="31">
        <f t="shared" si="126"/>
        <v>179250</v>
      </c>
      <c r="S169" s="8">
        <f t="shared" si="111"/>
        <v>52100</v>
      </c>
      <c r="T169" s="9">
        <f t="shared" si="134"/>
        <v>-11053.55</v>
      </c>
      <c r="U169" s="9">
        <f t="shared" si="135"/>
        <v>-47681.25</v>
      </c>
      <c r="V169" s="10">
        <f t="shared" si="136"/>
        <v>-58734.8</v>
      </c>
      <c r="W169" s="10">
        <f t="shared" si="137"/>
        <v>-9500.25</v>
      </c>
      <c r="X169" s="87">
        <f t="shared" si="112"/>
        <v>0</v>
      </c>
      <c r="Y169" s="87">
        <f t="shared" si="113"/>
        <v>0</v>
      </c>
      <c r="Z169" s="10">
        <f t="shared" si="114"/>
        <v>-103.65398999999999</v>
      </c>
      <c r="AA169" s="125">
        <f t="shared" si="115"/>
        <v>-36.750050999999999</v>
      </c>
      <c r="AB169" s="10">
        <f t="shared" si="116"/>
        <v>-36.750050999999999</v>
      </c>
      <c r="AC169" s="87">
        <f t="shared" si="117"/>
        <v>0</v>
      </c>
      <c r="AD169" s="22">
        <f t="shared" si="127"/>
        <v>-68375.454041000005</v>
      </c>
      <c r="AE169" s="9">
        <f t="shared" si="118"/>
        <v>-3430</v>
      </c>
      <c r="AF169" s="9">
        <f t="shared" si="119"/>
        <v>311</v>
      </c>
      <c r="AG169" s="9">
        <f t="shared" si="120"/>
        <v>0</v>
      </c>
      <c r="AH169" s="10">
        <f t="shared" si="138"/>
        <v>-3119</v>
      </c>
      <c r="AI169" s="10">
        <f t="shared" si="121"/>
        <v>-160</v>
      </c>
      <c r="AJ169" s="22">
        <f t="shared" si="139"/>
        <v>-65416.454041000005</v>
      </c>
      <c r="AN169" s="92">
        <f t="shared" si="122"/>
        <v>180000</v>
      </c>
      <c r="AO169" s="92" t="str">
        <f t="shared" si="128"/>
        <v>18K</v>
      </c>
      <c r="AP169" s="92">
        <f t="shared" si="129"/>
        <v>65416.454041000005</v>
      </c>
      <c r="AQ169" s="93">
        <f t="shared" si="130"/>
        <v>1000</v>
      </c>
      <c r="AR169" s="95">
        <f t="shared" si="140"/>
        <v>428</v>
      </c>
      <c r="AS169" s="94">
        <f t="shared" si="141"/>
        <v>0.42799999999999999</v>
      </c>
      <c r="AT169" s="94">
        <f t="shared" si="123"/>
        <v>0.36342474467222224</v>
      </c>
    </row>
    <row r="170" spans="6:46" x14ac:dyDescent="0.25">
      <c r="F170">
        <f t="shared" si="131"/>
        <v>181000</v>
      </c>
      <c r="G170">
        <f t="shared" si="142"/>
        <v>-750</v>
      </c>
      <c r="H170">
        <f t="shared" si="132"/>
        <v>180250</v>
      </c>
      <c r="I170" s="32">
        <f t="shared" si="124"/>
        <v>180250</v>
      </c>
      <c r="J170" s="10">
        <f t="shared" si="107"/>
        <v>0</v>
      </c>
      <c r="K170" s="10">
        <f t="shared" si="108"/>
        <v>0</v>
      </c>
      <c r="L170" s="32">
        <f t="shared" si="125"/>
        <v>180250</v>
      </c>
      <c r="M170" s="9">
        <f t="shared" si="109"/>
        <v>0</v>
      </c>
      <c r="N170" s="9">
        <f t="shared" si="110"/>
        <v>0</v>
      </c>
      <c r="O170" s="10">
        <f t="shared" si="133"/>
        <v>0</v>
      </c>
      <c r="P170" s="13"/>
      <c r="R170" s="31">
        <f t="shared" si="126"/>
        <v>180250</v>
      </c>
      <c r="S170" s="8">
        <f t="shared" si="111"/>
        <v>52100</v>
      </c>
      <c r="T170" s="9">
        <f t="shared" si="134"/>
        <v>-11053.55</v>
      </c>
      <c r="U170" s="9">
        <f t="shared" si="135"/>
        <v>-48056.25</v>
      </c>
      <c r="V170" s="10">
        <f t="shared" si="136"/>
        <v>-59109.8</v>
      </c>
      <c r="W170" s="10">
        <f t="shared" si="137"/>
        <v>-9553.25</v>
      </c>
      <c r="X170" s="87">
        <f t="shared" si="112"/>
        <v>0</v>
      </c>
      <c r="Y170" s="87">
        <f t="shared" si="113"/>
        <v>0</v>
      </c>
      <c r="Z170" s="10">
        <f t="shared" si="114"/>
        <v>-103.65398999999999</v>
      </c>
      <c r="AA170" s="125">
        <f t="shared" si="115"/>
        <v>-36.750050999999999</v>
      </c>
      <c r="AB170" s="10">
        <f t="shared" si="116"/>
        <v>-36.750050999999999</v>
      </c>
      <c r="AC170" s="87">
        <f t="shared" si="117"/>
        <v>0</v>
      </c>
      <c r="AD170" s="22">
        <f t="shared" si="127"/>
        <v>-68803.454041000005</v>
      </c>
      <c r="AE170" s="9">
        <f t="shared" si="118"/>
        <v>-3430</v>
      </c>
      <c r="AF170" s="9">
        <f t="shared" si="119"/>
        <v>311</v>
      </c>
      <c r="AG170" s="9">
        <f t="shared" si="120"/>
        <v>0</v>
      </c>
      <c r="AH170" s="10">
        <f t="shared" si="138"/>
        <v>-3119</v>
      </c>
      <c r="AI170" s="10">
        <f t="shared" si="121"/>
        <v>-160</v>
      </c>
      <c r="AJ170" s="22">
        <f t="shared" si="139"/>
        <v>-65844.454041000005</v>
      </c>
      <c r="AN170" s="92">
        <f t="shared" si="122"/>
        <v>181000</v>
      </c>
      <c r="AO170" s="92" t="str">
        <f t="shared" si="128"/>
        <v>18K</v>
      </c>
      <c r="AP170" s="92">
        <f t="shared" si="129"/>
        <v>65844.454041000005</v>
      </c>
      <c r="AQ170" s="93">
        <f t="shared" si="130"/>
        <v>1000</v>
      </c>
      <c r="AR170" s="95">
        <f t="shared" si="140"/>
        <v>428</v>
      </c>
      <c r="AS170" s="94">
        <f t="shared" si="141"/>
        <v>0.42799999999999999</v>
      </c>
      <c r="AT170" s="94">
        <f t="shared" si="123"/>
        <v>0.36378151403867404</v>
      </c>
    </row>
    <row r="171" spans="6:46" x14ac:dyDescent="0.25">
      <c r="F171">
        <f t="shared" si="131"/>
        <v>182000</v>
      </c>
      <c r="G171">
        <f t="shared" si="142"/>
        <v>-750</v>
      </c>
      <c r="H171">
        <f t="shared" si="132"/>
        <v>181250</v>
      </c>
      <c r="I171" s="32">
        <f t="shared" si="124"/>
        <v>181250</v>
      </c>
      <c r="J171" s="10">
        <f t="shared" si="107"/>
        <v>0</v>
      </c>
      <c r="K171" s="10">
        <f t="shared" si="108"/>
        <v>0</v>
      </c>
      <c r="L171" s="32">
        <f t="shared" si="125"/>
        <v>181250</v>
      </c>
      <c r="M171" s="9">
        <f t="shared" si="109"/>
        <v>0</v>
      </c>
      <c r="N171" s="9">
        <f t="shared" si="110"/>
        <v>0</v>
      </c>
      <c r="O171" s="10">
        <f t="shared" si="133"/>
        <v>0</v>
      </c>
      <c r="P171" s="13"/>
      <c r="R171" s="31">
        <f t="shared" si="126"/>
        <v>181250</v>
      </c>
      <c r="S171" s="8">
        <f t="shared" si="111"/>
        <v>52100</v>
      </c>
      <c r="T171" s="9">
        <f t="shared" si="134"/>
        <v>-11053.55</v>
      </c>
      <c r="U171" s="9">
        <f t="shared" si="135"/>
        <v>-48431.25</v>
      </c>
      <c r="V171" s="10">
        <f t="shared" si="136"/>
        <v>-59484.800000000003</v>
      </c>
      <c r="W171" s="10">
        <f t="shared" si="137"/>
        <v>-9606.25</v>
      </c>
      <c r="X171" s="87">
        <f t="shared" si="112"/>
        <v>0</v>
      </c>
      <c r="Y171" s="87">
        <f t="shared" si="113"/>
        <v>0</v>
      </c>
      <c r="Z171" s="10">
        <f t="shared" si="114"/>
        <v>-103.65398999999999</v>
      </c>
      <c r="AA171" s="125">
        <f t="shared" si="115"/>
        <v>-36.750050999999999</v>
      </c>
      <c r="AB171" s="10">
        <f t="shared" si="116"/>
        <v>-36.750050999999999</v>
      </c>
      <c r="AC171" s="87">
        <f t="shared" si="117"/>
        <v>0</v>
      </c>
      <c r="AD171" s="22">
        <f t="shared" si="127"/>
        <v>-69231.454041000005</v>
      </c>
      <c r="AE171" s="9">
        <f t="shared" si="118"/>
        <v>-3430</v>
      </c>
      <c r="AF171" s="9">
        <f t="shared" si="119"/>
        <v>311</v>
      </c>
      <c r="AG171" s="9">
        <f t="shared" si="120"/>
        <v>0</v>
      </c>
      <c r="AH171" s="10">
        <f t="shared" si="138"/>
        <v>-3119</v>
      </c>
      <c r="AI171" s="10">
        <f t="shared" si="121"/>
        <v>-160</v>
      </c>
      <c r="AJ171" s="22">
        <f t="shared" si="139"/>
        <v>-66272.454041000005</v>
      </c>
      <c r="AN171" s="92">
        <f t="shared" si="122"/>
        <v>182000</v>
      </c>
      <c r="AO171" s="92" t="str">
        <f t="shared" si="128"/>
        <v>18K</v>
      </c>
      <c r="AP171" s="92">
        <f t="shared" si="129"/>
        <v>66272.454041000005</v>
      </c>
      <c r="AQ171" s="93">
        <f t="shared" si="130"/>
        <v>1000</v>
      </c>
      <c r="AR171" s="95">
        <f t="shared" si="140"/>
        <v>428</v>
      </c>
      <c r="AS171" s="94">
        <f t="shared" si="141"/>
        <v>0.42799999999999999</v>
      </c>
      <c r="AT171" s="94">
        <f t="shared" si="123"/>
        <v>0.3641343628626374</v>
      </c>
    </row>
    <row r="172" spans="6:46" x14ac:dyDescent="0.25">
      <c r="F172">
        <f t="shared" si="131"/>
        <v>183000</v>
      </c>
      <c r="G172">
        <f t="shared" si="142"/>
        <v>-750</v>
      </c>
      <c r="H172">
        <f t="shared" si="132"/>
        <v>182250</v>
      </c>
      <c r="I172" s="32">
        <f t="shared" si="124"/>
        <v>182250</v>
      </c>
      <c r="J172" s="10">
        <f t="shared" si="107"/>
        <v>0</v>
      </c>
      <c r="K172" s="10">
        <f t="shared" si="108"/>
        <v>0</v>
      </c>
      <c r="L172" s="32">
        <f t="shared" si="125"/>
        <v>182250</v>
      </c>
      <c r="M172" s="9">
        <f t="shared" si="109"/>
        <v>0</v>
      </c>
      <c r="N172" s="9">
        <f t="shared" si="110"/>
        <v>0</v>
      </c>
      <c r="O172" s="10">
        <f t="shared" si="133"/>
        <v>0</v>
      </c>
      <c r="P172" s="13"/>
      <c r="R172" s="31">
        <f t="shared" si="126"/>
        <v>182250</v>
      </c>
      <c r="S172" s="8">
        <f t="shared" si="111"/>
        <v>52100</v>
      </c>
      <c r="T172" s="9">
        <f t="shared" si="134"/>
        <v>-11053.55</v>
      </c>
      <c r="U172" s="9">
        <f t="shared" si="135"/>
        <v>-48806.25</v>
      </c>
      <c r="V172" s="10">
        <f t="shared" si="136"/>
        <v>-59859.8</v>
      </c>
      <c r="W172" s="10">
        <f t="shared" si="137"/>
        <v>-9659.25</v>
      </c>
      <c r="X172" s="87">
        <f t="shared" si="112"/>
        <v>0</v>
      </c>
      <c r="Y172" s="87">
        <f t="shared" si="113"/>
        <v>0</v>
      </c>
      <c r="Z172" s="10">
        <f t="shared" si="114"/>
        <v>-103.65398999999999</v>
      </c>
      <c r="AA172" s="125">
        <f t="shared" si="115"/>
        <v>-36.750050999999999</v>
      </c>
      <c r="AB172" s="10">
        <f t="shared" si="116"/>
        <v>-36.750050999999999</v>
      </c>
      <c r="AC172" s="87">
        <f t="shared" si="117"/>
        <v>0</v>
      </c>
      <c r="AD172" s="22">
        <f t="shared" si="127"/>
        <v>-69659.454041000005</v>
      </c>
      <c r="AE172" s="9">
        <f t="shared" si="118"/>
        <v>-3430</v>
      </c>
      <c r="AF172" s="9">
        <f t="shared" si="119"/>
        <v>311</v>
      </c>
      <c r="AG172" s="9">
        <f t="shared" si="120"/>
        <v>0</v>
      </c>
      <c r="AH172" s="10">
        <f t="shared" si="138"/>
        <v>-3119</v>
      </c>
      <c r="AI172" s="10">
        <f t="shared" si="121"/>
        <v>-160</v>
      </c>
      <c r="AJ172" s="22">
        <f t="shared" si="139"/>
        <v>-66700.454041000005</v>
      </c>
      <c r="AN172" s="92">
        <f t="shared" si="122"/>
        <v>183000</v>
      </c>
      <c r="AO172" s="92" t="str">
        <f t="shared" si="128"/>
        <v>18K</v>
      </c>
      <c r="AP172" s="92">
        <f t="shared" si="129"/>
        <v>66700.454041000005</v>
      </c>
      <c r="AQ172" s="93">
        <f t="shared" si="130"/>
        <v>1000</v>
      </c>
      <c r="AR172" s="95">
        <f t="shared" si="140"/>
        <v>428</v>
      </c>
      <c r="AS172" s="94">
        <f t="shared" si="141"/>
        <v>0.42799999999999999</v>
      </c>
      <c r="AT172" s="94">
        <f t="shared" si="123"/>
        <v>0.36448335541530058</v>
      </c>
    </row>
    <row r="173" spans="6:46" x14ac:dyDescent="0.25">
      <c r="F173">
        <f t="shared" si="131"/>
        <v>184000</v>
      </c>
      <c r="G173">
        <f t="shared" si="142"/>
        <v>-750</v>
      </c>
      <c r="H173">
        <f t="shared" si="132"/>
        <v>183250</v>
      </c>
      <c r="I173" s="32">
        <f t="shared" si="124"/>
        <v>183250</v>
      </c>
      <c r="J173" s="10">
        <f t="shared" si="107"/>
        <v>0</v>
      </c>
      <c r="K173" s="10">
        <f t="shared" si="108"/>
        <v>0</v>
      </c>
      <c r="L173" s="32">
        <f t="shared" si="125"/>
        <v>183250</v>
      </c>
      <c r="M173" s="9">
        <f t="shared" si="109"/>
        <v>0</v>
      </c>
      <c r="N173" s="9">
        <f t="shared" si="110"/>
        <v>0</v>
      </c>
      <c r="O173" s="10">
        <f t="shared" si="133"/>
        <v>0</v>
      </c>
      <c r="P173" s="13"/>
      <c r="R173" s="31">
        <f t="shared" si="126"/>
        <v>183250</v>
      </c>
      <c r="S173" s="8">
        <f t="shared" si="111"/>
        <v>52100</v>
      </c>
      <c r="T173" s="9">
        <f t="shared" si="134"/>
        <v>-11053.55</v>
      </c>
      <c r="U173" s="9">
        <f t="shared" si="135"/>
        <v>-49181.25</v>
      </c>
      <c r="V173" s="10">
        <f t="shared" si="136"/>
        <v>-60234.8</v>
      </c>
      <c r="W173" s="10">
        <f t="shared" si="137"/>
        <v>-9712.25</v>
      </c>
      <c r="X173" s="87">
        <f t="shared" si="112"/>
        <v>0</v>
      </c>
      <c r="Y173" s="87">
        <f t="shared" si="113"/>
        <v>0</v>
      </c>
      <c r="Z173" s="10">
        <f t="shared" si="114"/>
        <v>-103.65398999999999</v>
      </c>
      <c r="AA173" s="125">
        <f t="shared" si="115"/>
        <v>-36.750050999999999</v>
      </c>
      <c r="AB173" s="10">
        <f t="shared" si="116"/>
        <v>-36.750050999999999</v>
      </c>
      <c r="AC173" s="87">
        <f t="shared" si="117"/>
        <v>0</v>
      </c>
      <c r="AD173" s="22">
        <f t="shared" si="127"/>
        <v>-70087.454041000005</v>
      </c>
      <c r="AE173" s="9">
        <f t="shared" si="118"/>
        <v>-3430</v>
      </c>
      <c r="AF173" s="9">
        <f t="shared" si="119"/>
        <v>311</v>
      </c>
      <c r="AG173" s="9">
        <f t="shared" si="120"/>
        <v>0</v>
      </c>
      <c r="AH173" s="10">
        <f t="shared" si="138"/>
        <v>-3119</v>
      </c>
      <c r="AI173" s="10">
        <f t="shared" si="121"/>
        <v>-160</v>
      </c>
      <c r="AJ173" s="22">
        <f t="shared" si="139"/>
        <v>-67128.454041000005</v>
      </c>
      <c r="AN173" s="92">
        <f t="shared" si="122"/>
        <v>184000</v>
      </c>
      <c r="AO173" s="92" t="str">
        <f t="shared" si="128"/>
        <v>18K</v>
      </c>
      <c r="AP173" s="92">
        <f t="shared" si="129"/>
        <v>67128.454041000005</v>
      </c>
      <c r="AQ173" s="93">
        <f t="shared" si="130"/>
        <v>1000</v>
      </c>
      <c r="AR173" s="95">
        <f t="shared" si="140"/>
        <v>428</v>
      </c>
      <c r="AS173" s="94">
        <f t="shared" si="141"/>
        <v>0.42799999999999999</v>
      </c>
      <c r="AT173" s="94">
        <f t="shared" si="123"/>
        <v>0.36482855457065222</v>
      </c>
    </row>
    <row r="174" spans="6:46" x14ac:dyDescent="0.25">
      <c r="F174">
        <f t="shared" si="131"/>
        <v>185000</v>
      </c>
      <c r="G174">
        <f t="shared" si="142"/>
        <v>-750</v>
      </c>
      <c r="H174">
        <f t="shared" si="132"/>
        <v>184250</v>
      </c>
      <c r="I174" s="32">
        <f t="shared" si="124"/>
        <v>184250</v>
      </c>
      <c r="J174" s="10">
        <f t="shared" si="107"/>
        <v>0</v>
      </c>
      <c r="K174" s="10">
        <f t="shared" si="108"/>
        <v>0</v>
      </c>
      <c r="L174" s="32">
        <f t="shared" si="125"/>
        <v>184250</v>
      </c>
      <c r="M174" s="9">
        <f t="shared" si="109"/>
        <v>0</v>
      </c>
      <c r="N174" s="9">
        <f t="shared" si="110"/>
        <v>0</v>
      </c>
      <c r="O174" s="10">
        <f t="shared" si="133"/>
        <v>0</v>
      </c>
      <c r="P174" s="13"/>
      <c r="R174" s="31">
        <f t="shared" si="126"/>
        <v>184250</v>
      </c>
      <c r="S174" s="8">
        <f t="shared" si="111"/>
        <v>52100</v>
      </c>
      <c r="T174" s="9">
        <f t="shared" si="134"/>
        <v>-11053.55</v>
      </c>
      <c r="U174" s="9">
        <f t="shared" si="135"/>
        <v>-49556.25</v>
      </c>
      <c r="V174" s="10">
        <f t="shared" si="136"/>
        <v>-60609.8</v>
      </c>
      <c r="W174" s="10">
        <f t="shared" si="137"/>
        <v>-9765.25</v>
      </c>
      <c r="X174" s="87">
        <f t="shared" si="112"/>
        <v>0</v>
      </c>
      <c r="Y174" s="87">
        <f t="shared" si="113"/>
        <v>0</v>
      </c>
      <c r="Z174" s="10">
        <f t="shared" si="114"/>
        <v>-103.65398999999999</v>
      </c>
      <c r="AA174" s="125">
        <f t="shared" si="115"/>
        <v>-36.750050999999999</v>
      </c>
      <c r="AB174" s="10">
        <f t="shared" si="116"/>
        <v>-36.750050999999999</v>
      </c>
      <c r="AC174" s="87">
        <f t="shared" si="117"/>
        <v>0</v>
      </c>
      <c r="AD174" s="22">
        <f t="shared" si="127"/>
        <v>-70515.454041000005</v>
      </c>
      <c r="AE174" s="9">
        <f t="shared" si="118"/>
        <v>-3430</v>
      </c>
      <c r="AF174" s="9">
        <f t="shared" si="119"/>
        <v>311</v>
      </c>
      <c r="AG174" s="9">
        <f t="shared" si="120"/>
        <v>0</v>
      </c>
      <c r="AH174" s="10">
        <f t="shared" si="138"/>
        <v>-3119</v>
      </c>
      <c r="AI174" s="10">
        <f t="shared" si="121"/>
        <v>-160</v>
      </c>
      <c r="AJ174" s="22">
        <f t="shared" si="139"/>
        <v>-67556.454041000005</v>
      </c>
      <c r="AN174" s="92">
        <f t="shared" si="122"/>
        <v>185000</v>
      </c>
      <c r="AO174" s="92" t="str">
        <f t="shared" si="128"/>
        <v>18K</v>
      </c>
      <c r="AP174" s="92">
        <f t="shared" si="129"/>
        <v>67556.454041000005</v>
      </c>
      <c r="AQ174" s="93">
        <f t="shared" si="130"/>
        <v>1000</v>
      </c>
      <c r="AR174" s="95">
        <f t="shared" si="140"/>
        <v>428</v>
      </c>
      <c r="AS174" s="94">
        <f t="shared" si="141"/>
        <v>0.42799999999999999</v>
      </c>
      <c r="AT174" s="94">
        <f t="shared" si="123"/>
        <v>0.36517002184324326</v>
      </c>
    </row>
    <row r="175" spans="6:46" x14ac:dyDescent="0.25">
      <c r="F175">
        <f t="shared" si="131"/>
        <v>186000</v>
      </c>
      <c r="G175">
        <f t="shared" si="142"/>
        <v>-750</v>
      </c>
      <c r="H175">
        <f t="shared" si="132"/>
        <v>185250</v>
      </c>
      <c r="I175" s="32">
        <f t="shared" si="124"/>
        <v>185250</v>
      </c>
      <c r="J175" s="10">
        <f t="shared" si="107"/>
        <v>0</v>
      </c>
      <c r="K175" s="10">
        <f t="shared" si="108"/>
        <v>0</v>
      </c>
      <c r="L175" s="32">
        <f t="shared" si="125"/>
        <v>185250</v>
      </c>
      <c r="M175" s="9">
        <f t="shared" si="109"/>
        <v>0</v>
      </c>
      <c r="N175" s="9">
        <f t="shared" si="110"/>
        <v>0</v>
      </c>
      <c r="O175" s="10">
        <f t="shared" si="133"/>
        <v>0</v>
      </c>
      <c r="P175" s="13"/>
      <c r="R175" s="31">
        <f t="shared" si="126"/>
        <v>185250</v>
      </c>
      <c r="S175" s="8">
        <f t="shared" si="111"/>
        <v>52100</v>
      </c>
      <c r="T175" s="9">
        <f t="shared" si="134"/>
        <v>-11053.55</v>
      </c>
      <c r="U175" s="9">
        <f t="shared" si="135"/>
        <v>-49931.25</v>
      </c>
      <c r="V175" s="10">
        <f t="shared" si="136"/>
        <v>-60984.800000000003</v>
      </c>
      <c r="W175" s="10">
        <f t="shared" si="137"/>
        <v>-9818.25</v>
      </c>
      <c r="X175" s="87">
        <f t="shared" si="112"/>
        <v>0</v>
      </c>
      <c r="Y175" s="87">
        <f t="shared" si="113"/>
        <v>0</v>
      </c>
      <c r="Z175" s="10">
        <f t="shared" si="114"/>
        <v>-103.65398999999999</v>
      </c>
      <c r="AA175" s="125">
        <f t="shared" si="115"/>
        <v>-36.750050999999999</v>
      </c>
      <c r="AB175" s="10">
        <f t="shared" si="116"/>
        <v>-36.750050999999999</v>
      </c>
      <c r="AC175" s="87">
        <f t="shared" si="117"/>
        <v>0</v>
      </c>
      <c r="AD175" s="22">
        <f t="shared" si="127"/>
        <v>-70943.454041000005</v>
      </c>
      <c r="AE175" s="9">
        <f t="shared" si="118"/>
        <v>-3430</v>
      </c>
      <c r="AF175" s="9">
        <f t="shared" si="119"/>
        <v>311</v>
      </c>
      <c r="AG175" s="9">
        <f t="shared" si="120"/>
        <v>0</v>
      </c>
      <c r="AH175" s="10">
        <f t="shared" si="138"/>
        <v>-3119</v>
      </c>
      <c r="AI175" s="10">
        <f t="shared" si="121"/>
        <v>-160</v>
      </c>
      <c r="AJ175" s="22">
        <f t="shared" si="139"/>
        <v>-67984.454041000005</v>
      </c>
      <c r="AN175" s="92">
        <f t="shared" si="122"/>
        <v>186000</v>
      </c>
      <c r="AO175" s="92" t="str">
        <f t="shared" si="128"/>
        <v>18K</v>
      </c>
      <c r="AP175" s="92">
        <f t="shared" si="129"/>
        <v>67984.454041000005</v>
      </c>
      <c r="AQ175" s="93">
        <f t="shared" si="130"/>
        <v>1000</v>
      </c>
      <c r="AR175" s="95">
        <f t="shared" si="140"/>
        <v>428</v>
      </c>
      <c r="AS175" s="94">
        <f t="shared" si="141"/>
        <v>0.42799999999999999</v>
      </c>
      <c r="AT175" s="94">
        <f t="shared" si="123"/>
        <v>0.36550781742473121</v>
      </c>
    </row>
    <row r="176" spans="6:46" x14ac:dyDescent="0.25">
      <c r="F176">
        <f t="shared" si="131"/>
        <v>187000</v>
      </c>
      <c r="G176">
        <f t="shared" si="142"/>
        <v>-750</v>
      </c>
      <c r="H176">
        <f t="shared" si="132"/>
        <v>186250</v>
      </c>
      <c r="I176" s="32">
        <f t="shared" si="124"/>
        <v>186250</v>
      </c>
      <c r="J176" s="10">
        <f t="shared" si="107"/>
        <v>0</v>
      </c>
      <c r="K176" s="10">
        <f t="shared" si="108"/>
        <v>0</v>
      </c>
      <c r="L176" s="32">
        <f t="shared" si="125"/>
        <v>186250</v>
      </c>
      <c r="M176" s="9">
        <f t="shared" si="109"/>
        <v>0</v>
      </c>
      <c r="N176" s="9">
        <f t="shared" si="110"/>
        <v>0</v>
      </c>
      <c r="O176" s="10">
        <f t="shared" si="133"/>
        <v>0</v>
      </c>
      <c r="P176" s="13"/>
      <c r="R176" s="31">
        <f t="shared" si="126"/>
        <v>186250</v>
      </c>
      <c r="S176" s="8">
        <f t="shared" si="111"/>
        <v>52100</v>
      </c>
      <c r="T176" s="9">
        <f t="shared" si="134"/>
        <v>-11053.55</v>
      </c>
      <c r="U176" s="9">
        <f t="shared" si="135"/>
        <v>-50306.25</v>
      </c>
      <c r="V176" s="10">
        <f t="shared" si="136"/>
        <v>-61359.8</v>
      </c>
      <c r="W176" s="10">
        <f t="shared" si="137"/>
        <v>-9871.25</v>
      </c>
      <c r="X176" s="87">
        <f t="shared" si="112"/>
        <v>0</v>
      </c>
      <c r="Y176" s="87">
        <f t="shared" si="113"/>
        <v>0</v>
      </c>
      <c r="Z176" s="10">
        <f t="shared" si="114"/>
        <v>-103.65398999999999</v>
      </c>
      <c r="AA176" s="125">
        <f t="shared" si="115"/>
        <v>-36.750050999999999</v>
      </c>
      <c r="AB176" s="10">
        <f t="shared" si="116"/>
        <v>-36.750050999999999</v>
      </c>
      <c r="AC176" s="87">
        <f t="shared" si="117"/>
        <v>0</v>
      </c>
      <c r="AD176" s="22">
        <f t="shared" si="127"/>
        <v>-71371.454041000005</v>
      </c>
      <c r="AE176" s="9">
        <f t="shared" si="118"/>
        <v>-3430</v>
      </c>
      <c r="AF176" s="9">
        <f t="shared" si="119"/>
        <v>311</v>
      </c>
      <c r="AG176" s="9">
        <f t="shared" si="120"/>
        <v>0</v>
      </c>
      <c r="AH176" s="10">
        <f t="shared" si="138"/>
        <v>-3119</v>
      </c>
      <c r="AI176" s="10">
        <f t="shared" si="121"/>
        <v>-160</v>
      </c>
      <c r="AJ176" s="22">
        <f t="shared" si="139"/>
        <v>-68412.454041000005</v>
      </c>
      <c r="AN176" s="92">
        <f t="shared" si="122"/>
        <v>187000</v>
      </c>
      <c r="AO176" s="92" t="str">
        <f t="shared" si="128"/>
        <v>18K</v>
      </c>
      <c r="AP176" s="92">
        <f t="shared" si="129"/>
        <v>68412.454041000005</v>
      </c>
      <c r="AQ176" s="93">
        <f t="shared" si="130"/>
        <v>1000</v>
      </c>
      <c r="AR176" s="95">
        <f t="shared" si="140"/>
        <v>428</v>
      </c>
      <c r="AS176" s="94">
        <f t="shared" si="141"/>
        <v>0.42799999999999999</v>
      </c>
      <c r="AT176" s="94">
        <f t="shared" si="123"/>
        <v>0.36584200021925134</v>
      </c>
    </row>
    <row r="177" spans="6:46" x14ac:dyDescent="0.25">
      <c r="F177">
        <f t="shared" si="131"/>
        <v>188000</v>
      </c>
      <c r="G177">
        <f t="shared" si="142"/>
        <v>-750</v>
      </c>
      <c r="H177">
        <f t="shared" si="132"/>
        <v>187250</v>
      </c>
      <c r="I177" s="32">
        <f t="shared" si="124"/>
        <v>187250</v>
      </c>
      <c r="J177" s="10">
        <f t="shared" si="107"/>
        <v>0</v>
      </c>
      <c r="K177" s="10">
        <f t="shared" si="108"/>
        <v>0</v>
      </c>
      <c r="L177" s="32">
        <f t="shared" si="125"/>
        <v>187250</v>
      </c>
      <c r="M177" s="9">
        <f t="shared" si="109"/>
        <v>0</v>
      </c>
      <c r="N177" s="9">
        <f t="shared" si="110"/>
        <v>0</v>
      </c>
      <c r="O177" s="10">
        <f t="shared" si="133"/>
        <v>0</v>
      </c>
      <c r="P177" s="13"/>
      <c r="R177" s="31">
        <f t="shared" si="126"/>
        <v>187250</v>
      </c>
      <c r="S177" s="8">
        <f t="shared" si="111"/>
        <v>52100</v>
      </c>
      <c r="T177" s="9">
        <f t="shared" si="134"/>
        <v>-11053.55</v>
      </c>
      <c r="U177" s="9">
        <f t="shared" si="135"/>
        <v>-50681.25</v>
      </c>
      <c r="V177" s="10">
        <f t="shared" si="136"/>
        <v>-61734.8</v>
      </c>
      <c r="W177" s="10">
        <f t="shared" si="137"/>
        <v>-9924.25</v>
      </c>
      <c r="X177" s="87">
        <f t="shared" si="112"/>
        <v>0</v>
      </c>
      <c r="Y177" s="87">
        <f t="shared" si="113"/>
        <v>0</v>
      </c>
      <c r="Z177" s="10">
        <f t="shared" si="114"/>
        <v>-103.65398999999999</v>
      </c>
      <c r="AA177" s="125">
        <f t="shared" si="115"/>
        <v>-36.750050999999999</v>
      </c>
      <c r="AB177" s="10">
        <f t="shared" si="116"/>
        <v>-36.750050999999999</v>
      </c>
      <c r="AC177" s="87">
        <f t="shared" si="117"/>
        <v>0</v>
      </c>
      <c r="AD177" s="22">
        <f t="shared" si="127"/>
        <v>-71799.454041000005</v>
      </c>
      <c r="AE177" s="9">
        <f t="shared" si="118"/>
        <v>-3430</v>
      </c>
      <c r="AF177" s="9">
        <f t="shared" si="119"/>
        <v>311</v>
      </c>
      <c r="AG177" s="9">
        <f t="shared" si="120"/>
        <v>0</v>
      </c>
      <c r="AH177" s="10">
        <f t="shared" si="138"/>
        <v>-3119</v>
      </c>
      <c r="AI177" s="10">
        <f t="shared" si="121"/>
        <v>-160</v>
      </c>
      <c r="AJ177" s="22">
        <f t="shared" si="139"/>
        <v>-68840.454041000005</v>
      </c>
      <c r="AN177" s="92">
        <f t="shared" si="122"/>
        <v>188000</v>
      </c>
      <c r="AO177" s="92" t="str">
        <f t="shared" si="128"/>
        <v>18K</v>
      </c>
      <c r="AP177" s="92">
        <f t="shared" si="129"/>
        <v>68840.454041000005</v>
      </c>
      <c r="AQ177" s="93">
        <f t="shared" si="130"/>
        <v>1000</v>
      </c>
      <c r="AR177" s="95">
        <f t="shared" si="140"/>
        <v>428</v>
      </c>
      <c r="AS177" s="94">
        <f t="shared" si="141"/>
        <v>0.42799999999999999</v>
      </c>
      <c r="AT177" s="94">
        <f t="shared" si="123"/>
        <v>0.36617262787765958</v>
      </c>
    </row>
    <row r="178" spans="6:46" x14ac:dyDescent="0.25">
      <c r="F178">
        <f t="shared" si="131"/>
        <v>189000</v>
      </c>
      <c r="G178">
        <f t="shared" si="142"/>
        <v>-750</v>
      </c>
      <c r="H178">
        <f t="shared" si="132"/>
        <v>188250</v>
      </c>
      <c r="I178" s="32">
        <f t="shared" si="124"/>
        <v>188250</v>
      </c>
      <c r="J178" s="10">
        <f t="shared" si="107"/>
        <v>0</v>
      </c>
      <c r="K178" s="10">
        <f t="shared" si="108"/>
        <v>0</v>
      </c>
      <c r="L178" s="32">
        <f t="shared" si="125"/>
        <v>188250</v>
      </c>
      <c r="M178" s="9">
        <f t="shared" si="109"/>
        <v>0</v>
      </c>
      <c r="N178" s="9">
        <f t="shared" si="110"/>
        <v>0</v>
      </c>
      <c r="O178" s="10">
        <f t="shared" si="133"/>
        <v>0</v>
      </c>
      <c r="P178" s="13"/>
      <c r="R178" s="31">
        <f t="shared" si="126"/>
        <v>188250</v>
      </c>
      <c r="S178" s="8">
        <f t="shared" si="111"/>
        <v>52100</v>
      </c>
      <c r="T178" s="9">
        <f t="shared" si="134"/>
        <v>-11053.55</v>
      </c>
      <c r="U178" s="9">
        <f t="shared" si="135"/>
        <v>-51056.25</v>
      </c>
      <c r="V178" s="10">
        <f t="shared" si="136"/>
        <v>-62109.8</v>
      </c>
      <c r="W178" s="10">
        <f t="shared" si="137"/>
        <v>-9977.25</v>
      </c>
      <c r="X178" s="87">
        <f t="shared" si="112"/>
        <v>0</v>
      </c>
      <c r="Y178" s="87">
        <f t="shared" si="113"/>
        <v>0</v>
      </c>
      <c r="Z178" s="10">
        <f t="shared" si="114"/>
        <v>-103.65398999999999</v>
      </c>
      <c r="AA178" s="125">
        <f t="shared" si="115"/>
        <v>-36.750050999999999</v>
      </c>
      <c r="AB178" s="10">
        <f t="shared" si="116"/>
        <v>-36.750050999999999</v>
      </c>
      <c r="AC178" s="87">
        <f t="shared" si="117"/>
        <v>0</v>
      </c>
      <c r="AD178" s="22">
        <f t="shared" si="127"/>
        <v>-72227.454041000005</v>
      </c>
      <c r="AE178" s="9">
        <f t="shared" si="118"/>
        <v>-3430</v>
      </c>
      <c r="AF178" s="9">
        <f t="shared" si="119"/>
        <v>311</v>
      </c>
      <c r="AG178" s="9">
        <f t="shared" si="120"/>
        <v>0</v>
      </c>
      <c r="AH178" s="10">
        <f t="shared" si="138"/>
        <v>-3119</v>
      </c>
      <c r="AI178" s="10">
        <f t="shared" si="121"/>
        <v>-160</v>
      </c>
      <c r="AJ178" s="22">
        <f t="shared" si="139"/>
        <v>-69268.454041000005</v>
      </c>
      <c r="AN178" s="92">
        <f t="shared" si="122"/>
        <v>189000</v>
      </c>
      <c r="AO178" s="92" t="str">
        <f t="shared" si="128"/>
        <v>18K</v>
      </c>
      <c r="AP178" s="92">
        <f t="shared" si="129"/>
        <v>69268.454041000005</v>
      </c>
      <c r="AQ178" s="93">
        <f t="shared" si="130"/>
        <v>1000</v>
      </c>
      <c r="AR178" s="95">
        <f t="shared" si="140"/>
        <v>428</v>
      </c>
      <c r="AS178" s="94">
        <f t="shared" si="141"/>
        <v>0.42799999999999999</v>
      </c>
      <c r="AT178" s="94">
        <f t="shared" si="123"/>
        <v>0.36649975683068786</v>
      </c>
    </row>
    <row r="179" spans="6:46" x14ac:dyDescent="0.25">
      <c r="F179">
        <f t="shared" si="131"/>
        <v>190000</v>
      </c>
      <c r="G179">
        <f t="shared" si="142"/>
        <v>-750</v>
      </c>
      <c r="H179">
        <f t="shared" si="132"/>
        <v>189250</v>
      </c>
      <c r="I179" s="32">
        <f t="shared" si="124"/>
        <v>189250</v>
      </c>
      <c r="J179" s="10">
        <f t="shared" si="107"/>
        <v>0</v>
      </c>
      <c r="K179" s="10">
        <f t="shared" si="108"/>
        <v>0</v>
      </c>
      <c r="L179" s="32">
        <f t="shared" si="125"/>
        <v>189250</v>
      </c>
      <c r="M179" s="9">
        <f t="shared" si="109"/>
        <v>0</v>
      </c>
      <c r="N179" s="9">
        <f t="shared" si="110"/>
        <v>0</v>
      </c>
      <c r="O179" s="10">
        <f t="shared" si="133"/>
        <v>0</v>
      </c>
      <c r="P179" s="13"/>
      <c r="R179" s="31">
        <f t="shared" si="126"/>
        <v>189250</v>
      </c>
      <c r="S179" s="8">
        <f t="shared" si="111"/>
        <v>52100</v>
      </c>
      <c r="T179" s="9">
        <f t="shared" si="134"/>
        <v>-11053.55</v>
      </c>
      <c r="U179" s="9">
        <f t="shared" si="135"/>
        <v>-51431.25</v>
      </c>
      <c r="V179" s="10">
        <f t="shared" si="136"/>
        <v>-62484.800000000003</v>
      </c>
      <c r="W179" s="10">
        <f t="shared" si="137"/>
        <v>-10030.25</v>
      </c>
      <c r="X179" s="87">
        <f t="shared" si="112"/>
        <v>0</v>
      </c>
      <c r="Y179" s="87">
        <f t="shared" si="113"/>
        <v>0</v>
      </c>
      <c r="Z179" s="10">
        <f t="shared" si="114"/>
        <v>-103.65398999999999</v>
      </c>
      <c r="AA179" s="125">
        <f t="shared" si="115"/>
        <v>-36.750050999999999</v>
      </c>
      <c r="AB179" s="10">
        <f t="shared" si="116"/>
        <v>-36.750050999999999</v>
      </c>
      <c r="AC179" s="87">
        <f t="shared" si="117"/>
        <v>0</v>
      </c>
      <c r="AD179" s="22">
        <f t="shared" si="127"/>
        <v>-72655.454041000005</v>
      </c>
      <c r="AE179" s="9">
        <f t="shared" si="118"/>
        <v>-3430</v>
      </c>
      <c r="AF179" s="9">
        <f t="shared" si="119"/>
        <v>311</v>
      </c>
      <c r="AG179" s="9">
        <f t="shared" si="120"/>
        <v>0</v>
      </c>
      <c r="AH179" s="10">
        <f t="shared" si="138"/>
        <v>-3119</v>
      </c>
      <c r="AI179" s="10">
        <f t="shared" si="121"/>
        <v>-160</v>
      </c>
      <c r="AJ179" s="22">
        <f t="shared" si="139"/>
        <v>-69696.454041000005</v>
      </c>
      <c r="AN179" s="92">
        <f t="shared" si="122"/>
        <v>190000</v>
      </c>
      <c r="AO179" s="92" t="str">
        <f t="shared" si="128"/>
        <v>19K</v>
      </c>
      <c r="AP179" s="92">
        <f t="shared" si="129"/>
        <v>69696.454041000005</v>
      </c>
      <c r="AQ179" s="93">
        <f t="shared" si="130"/>
        <v>1000</v>
      </c>
      <c r="AR179" s="95">
        <f t="shared" si="140"/>
        <v>428</v>
      </c>
      <c r="AS179" s="94">
        <f t="shared" si="141"/>
        <v>0.42799999999999999</v>
      </c>
      <c r="AT179" s="94">
        <f t="shared" si="123"/>
        <v>0.36682344232105263</v>
      </c>
    </row>
    <row r="180" spans="6:46" x14ac:dyDescent="0.25">
      <c r="F180">
        <f t="shared" si="131"/>
        <v>191000</v>
      </c>
      <c r="G180">
        <f t="shared" si="142"/>
        <v>-750</v>
      </c>
      <c r="H180">
        <f t="shared" si="132"/>
        <v>190250</v>
      </c>
      <c r="I180" s="32">
        <f t="shared" si="124"/>
        <v>190250</v>
      </c>
      <c r="J180" s="10">
        <f t="shared" si="107"/>
        <v>0</v>
      </c>
      <c r="K180" s="10">
        <f t="shared" si="108"/>
        <v>0</v>
      </c>
      <c r="L180" s="32">
        <f t="shared" si="125"/>
        <v>190250</v>
      </c>
      <c r="M180" s="9">
        <f t="shared" si="109"/>
        <v>0</v>
      </c>
      <c r="N180" s="9">
        <f t="shared" si="110"/>
        <v>0</v>
      </c>
      <c r="O180" s="10">
        <f t="shared" si="133"/>
        <v>0</v>
      </c>
      <c r="P180" s="13"/>
      <c r="R180" s="31">
        <f t="shared" si="126"/>
        <v>190250</v>
      </c>
      <c r="S180" s="8">
        <f t="shared" si="111"/>
        <v>52100</v>
      </c>
      <c r="T180" s="9">
        <f t="shared" si="134"/>
        <v>-11053.55</v>
      </c>
      <c r="U180" s="9">
        <f t="shared" si="135"/>
        <v>-51806.25</v>
      </c>
      <c r="V180" s="10">
        <f t="shared" si="136"/>
        <v>-62859.8</v>
      </c>
      <c r="W180" s="10">
        <f t="shared" si="137"/>
        <v>-10083.25</v>
      </c>
      <c r="X180" s="87">
        <f t="shared" si="112"/>
        <v>0</v>
      </c>
      <c r="Y180" s="87">
        <f t="shared" si="113"/>
        <v>0</v>
      </c>
      <c r="Z180" s="10">
        <f t="shared" si="114"/>
        <v>-103.65398999999999</v>
      </c>
      <c r="AA180" s="125">
        <f t="shared" si="115"/>
        <v>-36.750050999999999</v>
      </c>
      <c r="AB180" s="10">
        <f t="shared" si="116"/>
        <v>-36.750050999999999</v>
      </c>
      <c r="AC180" s="87">
        <f t="shared" si="117"/>
        <v>0</v>
      </c>
      <c r="AD180" s="22">
        <f t="shared" si="127"/>
        <v>-73083.454041000005</v>
      </c>
      <c r="AE180" s="9">
        <f t="shared" si="118"/>
        <v>-3430</v>
      </c>
      <c r="AF180" s="9">
        <f t="shared" si="119"/>
        <v>311</v>
      </c>
      <c r="AG180" s="9">
        <f t="shared" si="120"/>
        <v>0</v>
      </c>
      <c r="AH180" s="10">
        <f t="shared" si="138"/>
        <v>-3119</v>
      </c>
      <c r="AI180" s="10">
        <f t="shared" si="121"/>
        <v>-160</v>
      </c>
      <c r="AJ180" s="22">
        <f t="shared" si="139"/>
        <v>-70124.454041000005</v>
      </c>
      <c r="AN180" s="92">
        <f t="shared" si="122"/>
        <v>191000</v>
      </c>
      <c r="AO180" s="92" t="str">
        <f t="shared" si="128"/>
        <v>19K</v>
      </c>
      <c r="AP180" s="92">
        <f t="shared" si="129"/>
        <v>70124.454041000005</v>
      </c>
      <c r="AQ180" s="93">
        <f t="shared" si="130"/>
        <v>1000</v>
      </c>
      <c r="AR180" s="95">
        <f t="shared" si="140"/>
        <v>428</v>
      </c>
      <c r="AS180" s="94">
        <f t="shared" si="141"/>
        <v>0.42799999999999999</v>
      </c>
      <c r="AT180" s="94">
        <f t="shared" si="123"/>
        <v>0.367143738434555</v>
      </c>
    </row>
    <row r="181" spans="6:46" x14ac:dyDescent="0.25">
      <c r="F181">
        <f t="shared" si="131"/>
        <v>192000</v>
      </c>
      <c r="G181">
        <f t="shared" si="142"/>
        <v>-750</v>
      </c>
      <c r="H181">
        <f t="shared" si="132"/>
        <v>191250</v>
      </c>
      <c r="I181" s="32">
        <f t="shared" si="124"/>
        <v>191250</v>
      </c>
      <c r="J181" s="10">
        <f t="shared" si="107"/>
        <v>0</v>
      </c>
      <c r="K181" s="10">
        <f t="shared" si="108"/>
        <v>0</v>
      </c>
      <c r="L181" s="32">
        <f t="shared" si="125"/>
        <v>191250</v>
      </c>
      <c r="M181" s="9">
        <f t="shared" si="109"/>
        <v>0</v>
      </c>
      <c r="N181" s="9">
        <f t="shared" si="110"/>
        <v>0</v>
      </c>
      <c r="O181" s="10">
        <f t="shared" si="133"/>
        <v>0</v>
      </c>
      <c r="P181" s="13"/>
      <c r="R181" s="31">
        <f t="shared" si="126"/>
        <v>191250</v>
      </c>
      <c r="S181" s="8">
        <f t="shared" si="111"/>
        <v>52100</v>
      </c>
      <c r="T181" s="9">
        <f t="shared" si="134"/>
        <v>-11053.55</v>
      </c>
      <c r="U181" s="9">
        <f t="shared" si="135"/>
        <v>-52181.25</v>
      </c>
      <c r="V181" s="10">
        <f t="shared" si="136"/>
        <v>-63234.8</v>
      </c>
      <c r="W181" s="10">
        <f t="shared" si="137"/>
        <v>-10136.25</v>
      </c>
      <c r="X181" s="87">
        <f t="shared" si="112"/>
        <v>0</v>
      </c>
      <c r="Y181" s="87">
        <f t="shared" si="113"/>
        <v>0</v>
      </c>
      <c r="Z181" s="10">
        <f t="shared" si="114"/>
        <v>-103.65398999999999</v>
      </c>
      <c r="AA181" s="125">
        <f t="shared" si="115"/>
        <v>-36.750050999999999</v>
      </c>
      <c r="AB181" s="10">
        <f t="shared" si="116"/>
        <v>-36.750050999999999</v>
      </c>
      <c r="AC181" s="87">
        <f t="shared" si="117"/>
        <v>0</v>
      </c>
      <c r="AD181" s="22">
        <f t="shared" si="127"/>
        <v>-73511.454041000005</v>
      </c>
      <c r="AE181" s="9">
        <f t="shared" si="118"/>
        <v>-3430</v>
      </c>
      <c r="AF181" s="9">
        <f t="shared" si="119"/>
        <v>311</v>
      </c>
      <c r="AG181" s="9">
        <f t="shared" si="120"/>
        <v>0</v>
      </c>
      <c r="AH181" s="10">
        <f t="shared" si="138"/>
        <v>-3119</v>
      </c>
      <c r="AI181" s="10">
        <f t="shared" si="121"/>
        <v>-160</v>
      </c>
      <c r="AJ181" s="22">
        <f t="shared" si="139"/>
        <v>-70552.454041000005</v>
      </c>
      <c r="AN181" s="92">
        <f t="shared" si="122"/>
        <v>192000</v>
      </c>
      <c r="AO181" s="92" t="str">
        <f t="shared" si="128"/>
        <v>19K</v>
      </c>
      <c r="AP181" s="92">
        <f t="shared" si="129"/>
        <v>70552.454041000005</v>
      </c>
      <c r="AQ181" s="93">
        <f t="shared" si="130"/>
        <v>1000</v>
      </c>
      <c r="AR181" s="95">
        <f t="shared" si="140"/>
        <v>428</v>
      </c>
      <c r="AS181" s="94">
        <f t="shared" si="141"/>
        <v>0.42799999999999999</v>
      </c>
      <c r="AT181" s="94">
        <f t="shared" si="123"/>
        <v>0.36746069813020837</v>
      </c>
    </row>
    <row r="182" spans="6:46" x14ac:dyDescent="0.25">
      <c r="F182">
        <f t="shared" si="131"/>
        <v>193000</v>
      </c>
      <c r="G182">
        <f t="shared" si="142"/>
        <v>-750</v>
      </c>
      <c r="H182">
        <f t="shared" si="132"/>
        <v>192250</v>
      </c>
      <c r="I182" s="32">
        <f t="shared" si="124"/>
        <v>192250</v>
      </c>
      <c r="J182" s="10">
        <f t="shared" si="107"/>
        <v>0</v>
      </c>
      <c r="K182" s="10">
        <f t="shared" si="108"/>
        <v>0</v>
      </c>
      <c r="L182" s="32">
        <f t="shared" si="125"/>
        <v>192250</v>
      </c>
      <c r="M182" s="9">
        <f t="shared" si="109"/>
        <v>0</v>
      </c>
      <c r="N182" s="9">
        <f t="shared" si="110"/>
        <v>0</v>
      </c>
      <c r="O182" s="10">
        <f t="shared" si="133"/>
        <v>0</v>
      </c>
      <c r="P182" s="13"/>
      <c r="R182" s="31">
        <f t="shared" si="126"/>
        <v>192250</v>
      </c>
      <c r="S182" s="8">
        <f t="shared" si="111"/>
        <v>52100</v>
      </c>
      <c r="T182" s="9">
        <f t="shared" si="134"/>
        <v>-11053.55</v>
      </c>
      <c r="U182" s="9">
        <f t="shared" si="135"/>
        <v>-52556.25</v>
      </c>
      <c r="V182" s="10">
        <f t="shared" si="136"/>
        <v>-63609.8</v>
      </c>
      <c r="W182" s="10">
        <f t="shared" si="137"/>
        <v>-10189.25</v>
      </c>
      <c r="X182" s="87">
        <f t="shared" si="112"/>
        <v>0</v>
      </c>
      <c r="Y182" s="87">
        <f t="shared" si="113"/>
        <v>0</v>
      </c>
      <c r="Z182" s="10">
        <f t="shared" si="114"/>
        <v>-103.65398999999999</v>
      </c>
      <c r="AA182" s="125">
        <f t="shared" si="115"/>
        <v>-36.750050999999999</v>
      </c>
      <c r="AB182" s="10">
        <f t="shared" si="116"/>
        <v>-36.750050999999999</v>
      </c>
      <c r="AC182" s="87">
        <f t="shared" si="117"/>
        <v>0</v>
      </c>
      <c r="AD182" s="22">
        <f t="shared" si="127"/>
        <v>-73939.454041000005</v>
      </c>
      <c r="AE182" s="9">
        <f t="shared" si="118"/>
        <v>-3430</v>
      </c>
      <c r="AF182" s="9">
        <f t="shared" si="119"/>
        <v>311</v>
      </c>
      <c r="AG182" s="9">
        <f t="shared" si="120"/>
        <v>0</v>
      </c>
      <c r="AH182" s="10">
        <f t="shared" si="138"/>
        <v>-3119</v>
      </c>
      <c r="AI182" s="10">
        <f t="shared" si="121"/>
        <v>-160</v>
      </c>
      <c r="AJ182" s="22">
        <f t="shared" si="139"/>
        <v>-70980.454041000005</v>
      </c>
      <c r="AN182" s="92">
        <f t="shared" si="122"/>
        <v>193000</v>
      </c>
      <c r="AO182" s="92" t="str">
        <f t="shared" si="128"/>
        <v>19K</v>
      </c>
      <c r="AP182" s="92">
        <f t="shared" si="129"/>
        <v>70980.454041000005</v>
      </c>
      <c r="AQ182" s="93">
        <f t="shared" si="130"/>
        <v>1000</v>
      </c>
      <c r="AR182" s="95">
        <f t="shared" si="140"/>
        <v>428</v>
      </c>
      <c r="AS182" s="94">
        <f t="shared" si="141"/>
        <v>0.42799999999999999</v>
      </c>
      <c r="AT182" s="94">
        <f t="shared" si="123"/>
        <v>0.36777437326943008</v>
      </c>
    </row>
    <row r="183" spans="6:46" x14ac:dyDescent="0.25">
      <c r="F183">
        <f t="shared" si="131"/>
        <v>194000</v>
      </c>
      <c r="G183">
        <f t="shared" si="142"/>
        <v>-750</v>
      </c>
      <c r="H183">
        <f t="shared" si="132"/>
        <v>193250</v>
      </c>
      <c r="I183" s="32">
        <f t="shared" si="124"/>
        <v>193250</v>
      </c>
      <c r="J183" s="10">
        <f t="shared" si="107"/>
        <v>0</v>
      </c>
      <c r="K183" s="10">
        <f t="shared" si="108"/>
        <v>0</v>
      </c>
      <c r="L183" s="32">
        <f t="shared" si="125"/>
        <v>193250</v>
      </c>
      <c r="M183" s="9">
        <f t="shared" si="109"/>
        <v>0</v>
      </c>
      <c r="N183" s="9">
        <f t="shared" si="110"/>
        <v>0</v>
      </c>
      <c r="O183" s="10">
        <f t="shared" si="133"/>
        <v>0</v>
      </c>
      <c r="P183" s="13"/>
      <c r="R183" s="31">
        <f t="shared" si="126"/>
        <v>193250</v>
      </c>
      <c r="S183" s="8">
        <f t="shared" si="111"/>
        <v>52100</v>
      </c>
      <c r="T183" s="9">
        <f t="shared" si="134"/>
        <v>-11053.55</v>
      </c>
      <c r="U183" s="9">
        <f t="shared" si="135"/>
        <v>-52931.25</v>
      </c>
      <c r="V183" s="10">
        <f t="shared" si="136"/>
        <v>-63984.800000000003</v>
      </c>
      <c r="W183" s="10">
        <f t="shared" si="137"/>
        <v>-10242.25</v>
      </c>
      <c r="X183" s="87">
        <f t="shared" si="112"/>
        <v>0</v>
      </c>
      <c r="Y183" s="87">
        <f t="shared" si="113"/>
        <v>0</v>
      </c>
      <c r="Z183" s="10">
        <f t="shared" si="114"/>
        <v>-103.65398999999999</v>
      </c>
      <c r="AA183" s="125">
        <f t="shared" si="115"/>
        <v>-36.750050999999999</v>
      </c>
      <c r="AB183" s="10">
        <f t="shared" si="116"/>
        <v>-36.750050999999999</v>
      </c>
      <c r="AC183" s="87">
        <f t="shared" si="117"/>
        <v>0</v>
      </c>
      <c r="AD183" s="22">
        <f t="shared" si="127"/>
        <v>-74367.454041000005</v>
      </c>
      <c r="AE183" s="9">
        <f t="shared" si="118"/>
        <v>-3430</v>
      </c>
      <c r="AF183" s="9">
        <f t="shared" si="119"/>
        <v>311</v>
      </c>
      <c r="AG183" s="9">
        <f t="shared" si="120"/>
        <v>0</v>
      </c>
      <c r="AH183" s="10">
        <f t="shared" si="138"/>
        <v>-3119</v>
      </c>
      <c r="AI183" s="10">
        <f t="shared" si="121"/>
        <v>-160</v>
      </c>
      <c r="AJ183" s="22">
        <f t="shared" si="139"/>
        <v>-71408.454041000005</v>
      </c>
      <c r="AN183" s="92">
        <f t="shared" si="122"/>
        <v>194000</v>
      </c>
      <c r="AO183" s="92" t="str">
        <f t="shared" si="128"/>
        <v>19K</v>
      </c>
      <c r="AP183" s="92">
        <f t="shared" si="129"/>
        <v>71408.454041000005</v>
      </c>
      <c r="AQ183" s="93">
        <f t="shared" si="130"/>
        <v>1000</v>
      </c>
      <c r="AR183" s="95">
        <f t="shared" si="140"/>
        <v>428</v>
      </c>
      <c r="AS183" s="94">
        <f t="shared" si="141"/>
        <v>0.42799999999999999</v>
      </c>
      <c r="AT183" s="94">
        <f t="shared" si="123"/>
        <v>0.36808481464432991</v>
      </c>
    </row>
    <row r="184" spans="6:46" x14ac:dyDescent="0.25">
      <c r="F184">
        <f t="shared" si="131"/>
        <v>195000</v>
      </c>
      <c r="G184">
        <f t="shared" si="142"/>
        <v>-750</v>
      </c>
      <c r="H184">
        <f t="shared" si="132"/>
        <v>194250</v>
      </c>
      <c r="I184" s="32">
        <f t="shared" si="124"/>
        <v>194250</v>
      </c>
      <c r="J184" s="10">
        <f t="shared" si="107"/>
        <v>0</v>
      </c>
      <c r="K184" s="10">
        <f t="shared" si="108"/>
        <v>0</v>
      </c>
      <c r="L184" s="32">
        <f t="shared" si="125"/>
        <v>194250</v>
      </c>
      <c r="M184" s="9">
        <f t="shared" si="109"/>
        <v>0</v>
      </c>
      <c r="N184" s="9">
        <f t="shared" si="110"/>
        <v>0</v>
      </c>
      <c r="O184" s="10">
        <f t="shared" si="133"/>
        <v>0</v>
      </c>
      <c r="P184" s="13"/>
      <c r="R184" s="31">
        <f t="shared" si="126"/>
        <v>194250</v>
      </c>
      <c r="S184" s="8">
        <f t="shared" si="111"/>
        <v>52100</v>
      </c>
      <c r="T184" s="9">
        <f t="shared" si="134"/>
        <v>-11053.55</v>
      </c>
      <c r="U184" s="9">
        <f t="shared" si="135"/>
        <v>-53306.25</v>
      </c>
      <c r="V184" s="10">
        <f t="shared" si="136"/>
        <v>-64359.8</v>
      </c>
      <c r="W184" s="10">
        <f t="shared" si="137"/>
        <v>-10295.25</v>
      </c>
      <c r="X184" s="87">
        <f t="shared" si="112"/>
        <v>0</v>
      </c>
      <c r="Y184" s="87">
        <f t="shared" si="113"/>
        <v>0</v>
      </c>
      <c r="Z184" s="10">
        <f t="shared" si="114"/>
        <v>-103.65398999999999</v>
      </c>
      <c r="AA184" s="125">
        <f t="shared" si="115"/>
        <v>-36.750050999999999</v>
      </c>
      <c r="AB184" s="10">
        <f t="shared" si="116"/>
        <v>-36.750050999999999</v>
      </c>
      <c r="AC184" s="87">
        <f t="shared" si="117"/>
        <v>0</v>
      </c>
      <c r="AD184" s="22">
        <f t="shared" si="127"/>
        <v>-74795.454041000005</v>
      </c>
      <c r="AE184" s="9">
        <f t="shared" si="118"/>
        <v>-3430</v>
      </c>
      <c r="AF184" s="9">
        <f t="shared" si="119"/>
        <v>311</v>
      </c>
      <c r="AG184" s="9">
        <f t="shared" si="120"/>
        <v>0</v>
      </c>
      <c r="AH184" s="10">
        <f t="shared" si="138"/>
        <v>-3119</v>
      </c>
      <c r="AI184" s="10">
        <f t="shared" si="121"/>
        <v>-160</v>
      </c>
      <c r="AJ184" s="22">
        <f t="shared" si="139"/>
        <v>-71836.454041000005</v>
      </c>
      <c r="AN184" s="92">
        <f t="shared" si="122"/>
        <v>195000</v>
      </c>
      <c r="AO184" s="92" t="str">
        <f t="shared" si="128"/>
        <v>19K</v>
      </c>
      <c r="AP184" s="92">
        <f t="shared" si="129"/>
        <v>71836.454041000005</v>
      </c>
      <c r="AQ184" s="93">
        <f t="shared" si="130"/>
        <v>1000</v>
      </c>
      <c r="AR184" s="95">
        <f t="shared" si="140"/>
        <v>428</v>
      </c>
      <c r="AS184" s="94">
        <f t="shared" si="141"/>
        <v>0.42799999999999999</v>
      </c>
      <c r="AT184" s="94">
        <f t="shared" si="123"/>
        <v>0.36839207200512825</v>
      </c>
    </row>
    <row r="185" spans="6:46" x14ac:dyDescent="0.25">
      <c r="F185">
        <f t="shared" si="131"/>
        <v>196000</v>
      </c>
      <c r="G185">
        <f t="shared" si="142"/>
        <v>-750</v>
      </c>
      <c r="H185">
        <f t="shared" si="132"/>
        <v>195250</v>
      </c>
      <c r="I185" s="32">
        <f t="shared" si="124"/>
        <v>195250</v>
      </c>
      <c r="J185" s="10">
        <f t="shared" si="107"/>
        <v>0</v>
      </c>
      <c r="K185" s="10">
        <f t="shared" si="108"/>
        <v>0</v>
      </c>
      <c r="L185" s="32">
        <f t="shared" si="125"/>
        <v>195250</v>
      </c>
      <c r="M185" s="9">
        <f t="shared" si="109"/>
        <v>0</v>
      </c>
      <c r="N185" s="9">
        <f t="shared" si="110"/>
        <v>0</v>
      </c>
      <c r="O185" s="10">
        <f t="shared" si="133"/>
        <v>0</v>
      </c>
      <c r="P185" s="13"/>
      <c r="R185" s="31">
        <f t="shared" si="126"/>
        <v>195250</v>
      </c>
      <c r="S185" s="8">
        <f t="shared" si="111"/>
        <v>52100</v>
      </c>
      <c r="T185" s="9">
        <f t="shared" si="134"/>
        <v>-11053.55</v>
      </c>
      <c r="U185" s="9">
        <f t="shared" si="135"/>
        <v>-53681.25</v>
      </c>
      <c r="V185" s="10">
        <f t="shared" si="136"/>
        <v>-64734.8</v>
      </c>
      <c r="W185" s="10">
        <f t="shared" si="137"/>
        <v>-10348.25</v>
      </c>
      <c r="X185" s="87">
        <f t="shared" si="112"/>
        <v>0</v>
      </c>
      <c r="Y185" s="87">
        <f t="shared" si="113"/>
        <v>0</v>
      </c>
      <c r="Z185" s="10">
        <f t="shared" si="114"/>
        <v>-103.65398999999999</v>
      </c>
      <c r="AA185" s="125">
        <f t="shared" si="115"/>
        <v>-36.750050999999999</v>
      </c>
      <c r="AB185" s="10">
        <f t="shared" si="116"/>
        <v>-36.750050999999999</v>
      </c>
      <c r="AC185" s="87">
        <f t="shared" si="117"/>
        <v>0</v>
      </c>
      <c r="AD185" s="22">
        <f t="shared" si="127"/>
        <v>-75223.454041000005</v>
      </c>
      <c r="AE185" s="9">
        <f t="shared" si="118"/>
        <v>-3430</v>
      </c>
      <c r="AF185" s="9">
        <f t="shared" si="119"/>
        <v>311</v>
      </c>
      <c r="AG185" s="9">
        <f t="shared" si="120"/>
        <v>0</v>
      </c>
      <c r="AH185" s="10">
        <f t="shared" si="138"/>
        <v>-3119</v>
      </c>
      <c r="AI185" s="10">
        <f t="shared" si="121"/>
        <v>-160</v>
      </c>
      <c r="AJ185" s="22">
        <f t="shared" si="139"/>
        <v>-72264.454041000005</v>
      </c>
      <c r="AN185" s="92">
        <f t="shared" si="122"/>
        <v>196000</v>
      </c>
      <c r="AO185" s="92" t="str">
        <f t="shared" si="128"/>
        <v>19K</v>
      </c>
      <c r="AP185" s="92">
        <f t="shared" si="129"/>
        <v>72264.454041000005</v>
      </c>
      <c r="AQ185" s="93">
        <f t="shared" si="130"/>
        <v>1000</v>
      </c>
      <c r="AR185" s="95">
        <f t="shared" si="140"/>
        <v>428</v>
      </c>
      <c r="AS185" s="94">
        <f t="shared" si="141"/>
        <v>0.42799999999999999</v>
      </c>
      <c r="AT185" s="94">
        <f t="shared" si="123"/>
        <v>0.36869619408673471</v>
      </c>
    </row>
    <row r="186" spans="6:46" x14ac:dyDescent="0.25">
      <c r="F186">
        <f t="shared" si="131"/>
        <v>197000</v>
      </c>
      <c r="G186">
        <f t="shared" si="142"/>
        <v>-750</v>
      </c>
      <c r="H186">
        <f t="shared" si="132"/>
        <v>196250</v>
      </c>
      <c r="I186" s="32">
        <f t="shared" si="124"/>
        <v>196250</v>
      </c>
      <c r="J186" s="10">
        <f t="shared" si="107"/>
        <v>0</v>
      </c>
      <c r="K186" s="10">
        <f t="shared" si="108"/>
        <v>0</v>
      </c>
      <c r="L186" s="32">
        <f t="shared" si="125"/>
        <v>196250</v>
      </c>
      <c r="M186" s="9">
        <f t="shared" si="109"/>
        <v>0</v>
      </c>
      <c r="N186" s="9">
        <f t="shared" si="110"/>
        <v>0</v>
      </c>
      <c r="O186" s="10">
        <f t="shared" si="133"/>
        <v>0</v>
      </c>
      <c r="P186" s="13"/>
      <c r="R186" s="31">
        <f t="shared" si="126"/>
        <v>196250</v>
      </c>
      <c r="S186" s="8">
        <f t="shared" si="111"/>
        <v>52100</v>
      </c>
      <c r="T186" s="9">
        <f t="shared" si="134"/>
        <v>-11053.55</v>
      </c>
      <c r="U186" s="9">
        <f t="shared" si="135"/>
        <v>-54056.25</v>
      </c>
      <c r="V186" s="10">
        <f t="shared" si="136"/>
        <v>-65109.8</v>
      </c>
      <c r="W186" s="10">
        <f t="shared" si="137"/>
        <v>-10401.25</v>
      </c>
      <c r="X186" s="87">
        <f t="shared" si="112"/>
        <v>0</v>
      </c>
      <c r="Y186" s="87">
        <f t="shared" si="113"/>
        <v>0</v>
      </c>
      <c r="Z186" s="10">
        <f t="shared" si="114"/>
        <v>-103.65398999999999</v>
      </c>
      <c r="AA186" s="125">
        <f t="shared" si="115"/>
        <v>-36.750050999999999</v>
      </c>
      <c r="AB186" s="10">
        <f t="shared" si="116"/>
        <v>-36.750050999999999</v>
      </c>
      <c r="AC186" s="87">
        <f t="shared" si="117"/>
        <v>0</v>
      </c>
      <c r="AD186" s="22">
        <f t="shared" si="127"/>
        <v>-75651.454041000005</v>
      </c>
      <c r="AE186" s="9">
        <f t="shared" si="118"/>
        <v>-3430</v>
      </c>
      <c r="AF186" s="9">
        <f t="shared" si="119"/>
        <v>311</v>
      </c>
      <c r="AG186" s="9">
        <f t="shared" si="120"/>
        <v>0</v>
      </c>
      <c r="AH186" s="10">
        <f t="shared" si="138"/>
        <v>-3119</v>
      </c>
      <c r="AI186" s="10">
        <f t="shared" si="121"/>
        <v>-160</v>
      </c>
      <c r="AJ186" s="22">
        <f t="shared" si="139"/>
        <v>-72692.454041000005</v>
      </c>
      <c r="AN186" s="92">
        <f t="shared" si="122"/>
        <v>197000</v>
      </c>
      <c r="AO186" s="92" t="str">
        <f t="shared" si="128"/>
        <v>19K</v>
      </c>
      <c r="AP186" s="92">
        <f t="shared" si="129"/>
        <v>72692.454041000005</v>
      </c>
      <c r="AQ186" s="93">
        <f t="shared" si="130"/>
        <v>1000</v>
      </c>
      <c r="AR186" s="95">
        <f t="shared" si="140"/>
        <v>428</v>
      </c>
      <c r="AS186" s="94">
        <f t="shared" si="141"/>
        <v>0.42799999999999999</v>
      </c>
      <c r="AT186" s="94">
        <f t="shared" si="123"/>
        <v>0.36899722863451778</v>
      </c>
    </row>
    <row r="187" spans="6:46" x14ac:dyDescent="0.25">
      <c r="F187">
        <f t="shared" si="131"/>
        <v>198000</v>
      </c>
      <c r="G187">
        <f t="shared" si="142"/>
        <v>-750</v>
      </c>
      <c r="H187">
        <f t="shared" si="132"/>
        <v>197250</v>
      </c>
      <c r="I187" s="32">
        <f t="shared" si="124"/>
        <v>197250</v>
      </c>
      <c r="J187" s="10">
        <f t="shared" si="107"/>
        <v>0</v>
      </c>
      <c r="K187" s="10">
        <f t="shared" si="108"/>
        <v>0</v>
      </c>
      <c r="L187" s="32">
        <f t="shared" si="125"/>
        <v>197250</v>
      </c>
      <c r="M187" s="9">
        <f t="shared" si="109"/>
        <v>0</v>
      </c>
      <c r="N187" s="9">
        <f t="shared" si="110"/>
        <v>0</v>
      </c>
      <c r="O187" s="10">
        <f t="shared" si="133"/>
        <v>0</v>
      </c>
      <c r="P187" s="13"/>
      <c r="R187" s="31">
        <f t="shared" si="126"/>
        <v>197250</v>
      </c>
      <c r="S187" s="8">
        <f t="shared" si="111"/>
        <v>52100</v>
      </c>
      <c r="T187" s="9">
        <f t="shared" si="134"/>
        <v>-11053.55</v>
      </c>
      <c r="U187" s="9">
        <f t="shared" si="135"/>
        <v>-54431.25</v>
      </c>
      <c r="V187" s="10">
        <f t="shared" si="136"/>
        <v>-65484.800000000003</v>
      </c>
      <c r="W187" s="10">
        <f t="shared" si="137"/>
        <v>-10454.25</v>
      </c>
      <c r="X187" s="87">
        <f t="shared" si="112"/>
        <v>0</v>
      </c>
      <c r="Y187" s="87">
        <f t="shared" si="113"/>
        <v>0</v>
      </c>
      <c r="Z187" s="10">
        <f t="shared" si="114"/>
        <v>-103.65398999999999</v>
      </c>
      <c r="AA187" s="125">
        <f t="shared" si="115"/>
        <v>-36.750050999999999</v>
      </c>
      <c r="AB187" s="10">
        <f t="shared" si="116"/>
        <v>-36.750050999999999</v>
      </c>
      <c r="AC187" s="87">
        <f t="shared" si="117"/>
        <v>0</v>
      </c>
      <c r="AD187" s="22">
        <f t="shared" si="127"/>
        <v>-76079.454041000005</v>
      </c>
      <c r="AE187" s="9">
        <f t="shared" si="118"/>
        <v>-3430</v>
      </c>
      <c r="AF187" s="9">
        <f t="shared" si="119"/>
        <v>311</v>
      </c>
      <c r="AG187" s="9">
        <f t="shared" si="120"/>
        <v>0</v>
      </c>
      <c r="AH187" s="10">
        <f t="shared" si="138"/>
        <v>-3119</v>
      </c>
      <c r="AI187" s="10">
        <f t="shared" si="121"/>
        <v>-160</v>
      </c>
      <c r="AJ187" s="22">
        <f t="shared" si="139"/>
        <v>-73120.454041000005</v>
      </c>
      <c r="AN187" s="92">
        <f t="shared" si="122"/>
        <v>198000</v>
      </c>
      <c r="AO187" s="92" t="str">
        <f t="shared" si="128"/>
        <v>19K</v>
      </c>
      <c r="AP187" s="92">
        <f t="shared" si="129"/>
        <v>73120.454041000005</v>
      </c>
      <c r="AQ187" s="93">
        <f t="shared" si="130"/>
        <v>1000</v>
      </c>
      <c r="AR187" s="95">
        <f t="shared" si="140"/>
        <v>428</v>
      </c>
      <c r="AS187" s="94">
        <f t="shared" si="141"/>
        <v>0.42799999999999999</v>
      </c>
      <c r="AT187" s="94">
        <f t="shared" si="123"/>
        <v>0.36929522242929297</v>
      </c>
    </row>
    <row r="188" spans="6:46" x14ac:dyDescent="0.25">
      <c r="F188">
        <f t="shared" si="131"/>
        <v>199000</v>
      </c>
      <c r="G188">
        <f t="shared" si="142"/>
        <v>-750</v>
      </c>
      <c r="H188">
        <f t="shared" si="132"/>
        <v>198250</v>
      </c>
      <c r="I188" s="32">
        <f t="shared" si="124"/>
        <v>198250</v>
      </c>
      <c r="J188" s="10">
        <f t="shared" si="107"/>
        <v>0</v>
      </c>
      <c r="K188" s="10">
        <f t="shared" si="108"/>
        <v>0</v>
      </c>
      <c r="L188" s="32">
        <f t="shared" si="125"/>
        <v>198250</v>
      </c>
      <c r="M188" s="9">
        <f t="shared" si="109"/>
        <v>0</v>
      </c>
      <c r="N188" s="9">
        <f t="shared" si="110"/>
        <v>0</v>
      </c>
      <c r="O188" s="10">
        <f t="shared" si="133"/>
        <v>0</v>
      </c>
      <c r="P188" s="13"/>
      <c r="R188" s="31">
        <f t="shared" si="126"/>
        <v>198250</v>
      </c>
      <c r="S188" s="8">
        <f t="shared" si="111"/>
        <v>52100</v>
      </c>
      <c r="T188" s="9">
        <f t="shared" si="134"/>
        <v>-11053.55</v>
      </c>
      <c r="U188" s="9">
        <f t="shared" si="135"/>
        <v>-54806.25</v>
      </c>
      <c r="V188" s="10">
        <f t="shared" si="136"/>
        <v>-65859.8</v>
      </c>
      <c r="W188" s="10">
        <f t="shared" si="137"/>
        <v>-10507.25</v>
      </c>
      <c r="X188" s="87">
        <f t="shared" si="112"/>
        <v>0</v>
      </c>
      <c r="Y188" s="87">
        <f t="shared" si="113"/>
        <v>0</v>
      </c>
      <c r="Z188" s="10">
        <f t="shared" si="114"/>
        <v>-103.65398999999999</v>
      </c>
      <c r="AA188" s="125">
        <f t="shared" si="115"/>
        <v>-36.750050999999999</v>
      </c>
      <c r="AB188" s="10">
        <f t="shared" si="116"/>
        <v>-36.750050999999999</v>
      </c>
      <c r="AC188" s="87">
        <f t="shared" si="117"/>
        <v>0</v>
      </c>
      <c r="AD188" s="22">
        <f t="shared" si="127"/>
        <v>-76507.454041000005</v>
      </c>
      <c r="AE188" s="9">
        <f t="shared" si="118"/>
        <v>-3430</v>
      </c>
      <c r="AF188" s="9">
        <f t="shared" si="119"/>
        <v>311</v>
      </c>
      <c r="AG188" s="9">
        <f t="shared" si="120"/>
        <v>0</v>
      </c>
      <c r="AH188" s="10">
        <f t="shared" si="138"/>
        <v>-3119</v>
      </c>
      <c r="AI188" s="10">
        <f t="shared" si="121"/>
        <v>-160</v>
      </c>
      <c r="AJ188" s="22">
        <f t="shared" si="139"/>
        <v>-73548.454041000005</v>
      </c>
      <c r="AN188" s="92">
        <f t="shared" si="122"/>
        <v>199000</v>
      </c>
      <c r="AO188" s="92" t="str">
        <f t="shared" si="128"/>
        <v>19K</v>
      </c>
      <c r="AP188" s="92">
        <f t="shared" si="129"/>
        <v>73548.454041000005</v>
      </c>
      <c r="AQ188" s="93">
        <f t="shared" si="130"/>
        <v>1000</v>
      </c>
      <c r="AR188" s="95">
        <f t="shared" si="140"/>
        <v>428</v>
      </c>
      <c r="AS188" s="94">
        <f t="shared" si="141"/>
        <v>0.42799999999999999</v>
      </c>
      <c r="AT188" s="94">
        <f t="shared" si="123"/>
        <v>0.36959022131155783</v>
      </c>
    </row>
    <row r="189" spans="6:46" x14ac:dyDescent="0.25">
      <c r="F189">
        <f t="shared" si="131"/>
        <v>200000</v>
      </c>
      <c r="G189">
        <f t="shared" si="142"/>
        <v>-750</v>
      </c>
      <c r="H189">
        <f t="shared" si="132"/>
        <v>199250</v>
      </c>
      <c r="I189" s="32">
        <f t="shared" si="124"/>
        <v>199250</v>
      </c>
      <c r="J189" s="10">
        <f t="shared" si="107"/>
        <v>0</v>
      </c>
      <c r="K189" s="10">
        <f t="shared" si="108"/>
        <v>0</v>
      </c>
      <c r="L189" s="32">
        <f t="shared" si="125"/>
        <v>199250</v>
      </c>
      <c r="M189" s="9">
        <f t="shared" si="109"/>
        <v>0</v>
      </c>
      <c r="N189" s="9">
        <f t="shared" si="110"/>
        <v>0</v>
      </c>
      <c r="O189" s="10">
        <f t="shared" si="133"/>
        <v>0</v>
      </c>
      <c r="P189" s="13"/>
      <c r="R189" s="31">
        <f t="shared" si="126"/>
        <v>199250</v>
      </c>
      <c r="S189" s="8">
        <f t="shared" si="111"/>
        <v>52100</v>
      </c>
      <c r="T189" s="9">
        <f t="shared" si="134"/>
        <v>-11053.55</v>
      </c>
      <c r="U189" s="9">
        <f t="shared" si="135"/>
        <v>-55181.25</v>
      </c>
      <c r="V189" s="10">
        <f t="shared" si="136"/>
        <v>-66234.8</v>
      </c>
      <c r="W189" s="10">
        <f t="shared" si="137"/>
        <v>-10560.25</v>
      </c>
      <c r="X189" s="87">
        <f t="shared" si="112"/>
        <v>0</v>
      </c>
      <c r="Y189" s="87">
        <f t="shared" si="113"/>
        <v>0</v>
      </c>
      <c r="Z189" s="10">
        <f t="shared" si="114"/>
        <v>-103.65398999999999</v>
      </c>
      <c r="AA189" s="125">
        <f t="shared" si="115"/>
        <v>-36.750050999999999</v>
      </c>
      <c r="AB189" s="10">
        <f t="shared" si="116"/>
        <v>-36.750050999999999</v>
      </c>
      <c r="AC189" s="87">
        <f t="shared" si="117"/>
        <v>0</v>
      </c>
      <c r="AD189" s="22">
        <f t="shared" si="127"/>
        <v>-76935.454041000005</v>
      </c>
      <c r="AE189" s="9">
        <f t="shared" si="118"/>
        <v>-3430</v>
      </c>
      <c r="AF189" s="9">
        <f t="shared" si="119"/>
        <v>311</v>
      </c>
      <c r="AG189" s="9">
        <f t="shared" si="120"/>
        <v>0</v>
      </c>
      <c r="AH189" s="10">
        <f t="shared" si="138"/>
        <v>-3119</v>
      </c>
      <c r="AI189" s="10">
        <f t="shared" si="121"/>
        <v>-160</v>
      </c>
      <c r="AJ189" s="22">
        <f t="shared" si="139"/>
        <v>-73976.454041000005</v>
      </c>
      <c r="AL189" s="9"/>
      <c r="AN189" s="92">
        <f t="shared" si="122"/>
        <v>200000</v>
      </c>
      <c r="AO189" s="92" t="str">
        <f t="shared" si="128"/>
        <v>20K</v>
      </c>
      <c r="AP189" s="92">
        <f t="shared" si="129"/>
        <v>73976.454041000005</v>
      </c>
      <c r="AQ189" s="93">
        <f t="shared" si="130"/>
        <v>1000</v>
      </c>
      <c r="AR189" s="95">
        <f t="shared" si="140"/>
        <v>428</v>
      </c>
      <c r="AS189" s="94">
        <f t="shared" si="141"/>
        <v>0.42799999999999999</v>
      </c>
      <c r="AT189" s="94">
        <f t="shared" si="123"/>
        <v>0.36988227020500003</v>
      </c>
    </row>
    <row r="190" spans="6:46" x14ac:dyDescent="0.25">
      <c r="F190">
        <f t="shared" si="131"/>
        <v>201000</v>
      </c>
      <c r="G190">
        <f t="shared" si="142"/>
        <v>-750</v>
      </c>
      <c r="H190">
        <f t="shared" ref="H190:H192" si="143">F190+G190</f>
        <v>200250</v>
      </c>
      <c r="I190" s="32">
        <f t="shared" si="124"/>
        <v>200250</v>
      </c>
      <c r="J190" s="10">
        <f t="shared" si="107"/>
        <v>0</v>
      </c>
      <c r="K190" s="10">
        <f t="shared" si="108"/>
        <v>0</v>
      </c>
      <c r="L190" s="32">
        <f t="shared" si="125"/>
        <v>200250</v>
      </c>
      <c r="M190" s="9">
        <f t="shared" si="109"/>
        <v>0</v>
      </c>
      <c r="N190" s="9">
        <f t="shared" si="110"/>
        <v>0</v>
      </c>
      <c r="O190" s="10">
        <f t="shared" ref="O190:O192" si="144">M190+N190</f>
        <v>0</v>
      </c>
      <c r="P190" s="13"/>
      <c r="R190" s="31">
        <f t="shared" si="126"/>
        <v>200250</v>
      </c>
      <c r="S190" s="8">
        <f t="shared" si="111"/>
        <v>52100</v>
      </c>
      <c r="T190" s="9">
        <f t="shared" ref="T190:T192" si="145">-1*VLOOKUP(S190,Tuloveroasteikko,2,0)</f>
        <v>-11053.55</v>
      </c>
      <c r="U190" s="9">
        <f t="shared" ref="U190:U192" si="146">-(R190-S190)*VLOOKUP(S190,Tuloveroasteikko,3,0)/100</f>
        <v>-55556.25</v>
      </c>
      <c r="V190" s="10">
        <f t="shared" ref="V190:V192" si="147">T190+U190</f>
        <v>-66609.8</v>
      </c>
      <c r="W190" s="10">
        <f t="shared" ref="W190:W192" si="148">-R190*Kunnallisvero</f>
        <v>-10613.25</v>
      </c>
      <c r="X190" s="87">
        <f t="shared" si="112"/>
        <v>0</v>
      </c>
      <c r="Y190" s="87">
        <f t="shared" si="113"/>
        <v>0</v>
      </c>
      <c r="Z190" s="10">
        <f t="shared" si="114"/>
        <v>-103.65398999999999</v>
      </c>
      <c r="AA190" s="125">
        <f t="shared" si="115"/>
        <v>-36.750050999999999</v>
      </c>
      <c r="AB190" s="10">
        <f t="shared" si="116"/>
        <v>-36.750050999999999</v>
      </c>
      <c r="AC190" s="87">
        <f t="shared" si="117"/>
        <v>0</v>
      </c>
      <c r="AD190" s="22">
        <f t="shared" si="127"/>
        <v>-77363.454041000005</v>
      </c>
      <c r="AE190" s="9">
        <f t="shared" si="118"/>
        <v>-3430</v>
      </c>
      <c r="AF190" s="9">
        <f t="shared" si="119"/>
        <v>311</v>
      </c>
      <c r="AG190" s="9">
        <f t="shared" si="120"/>
        <v>0</v>
      </c>
      <c r="AH190" s="10">
        <f t="shared" ref="AH190:AH192" si="149">AE190+AF190+AG190</f>
        <v>-3119</v>
      </c>
      <c r="AI190" s="10">
        <f t="shared" si="121"/>
        <v>-160</v>
      </c>
      <c r="AJ190" s="22">
        <f t="shared" ref="AJ190:AJ192" si="150">IF(AD190&gt;AH190,0,AD190-AH190)+AI190</f>
        <v>-74404.454041000005</v>
      </c>
      <c r="AN190" s="92">
        <f t="shared" si="122"/>
        <v>201000</v>
      </c>
      <c r="AO190" s="92" t="str">
        <f t="shared" ref="AO190:AO192" si="151">MID(AN190,1,2)&amp;"K"</f>
        <v>20K</v>
      </c>
      <c r="AP190" s="92">
        <f t="shared" ref="AP190:AP192" si="152">-AJ190</f>
        <v>74404.454041000005</v>
      </c>
      <c r="AQ190" s="93">
        <f t="shared" si="130"/>
        <v>1000</v>
      </c>
      <c r="AR190" s="95">
        <f t="shared" ref="AR190:AR192" si="153">-AJ190+AJ189</f>
        <v>428</v>
      </c>
      <c r="AS190" s="94">
        <f t="shared" ref="AS190:AS192" si="154">IFERROR(AR190/AQ190,0)</f>
        <v>0.42799999999999999</v>
      </c>
      <c r="AT190" s="94">
        <f t="shared" si="123"/>
        <v>0.37017141313930352</v>
      </c>
    </row>
    <row r="191" spans="6:46" x14ac:dyDescent="0.25">
      <c r="F191">
        <f t="shared" si="131"/>
        <v>202000</v>
      </c>
      <c r="G191">
        <f t="shared" si="142"/>
        <v>-750</v>
      </c>
      <c r="H191">
        <f t="shared" si="143"/>
        <v>201250</v>
      </c>
      <c r="I191" s="32">
        <f t="shared" si="124"/>
        <v>201250</v>
      </c>
      <c r="J191" s="10">
        <f t="shared" si="107"/>
        <v>0</v>
      </c>
      <c r="K191" s="10">
        <f t="shared" si="108"/>
        <v>0</v>
      </c>
      <c r="L191" s="32">
        <f t="shared" si="125"/>
        <v>201250</v>
      </c>
      <c r="M191" s="9">
        <f t="shared" si="109"/>
        <v>0</v>
      </c>
      <c r="N191" s="9">
        <f t="shared" si="110"/>
        <v>0</v>
      </c>
      <c r="O191" s="10">
        <f t="shared" si="144"/>
        <v>0</v>
      </c>
      <c r="P191" s="13"/>
      <c r="R191" s="31">
        <f t="shared" si="126"/>
        <v>201250</v>
      </c>
      <c r="S191" s="8">
        <f t="shared" si="111"/>
        <v>52100</v>
      </c>
      <c r="T191" s="9">
        <f t="shared" si="145"/>
        <v>-11053.55</v>
      </c>
      <c r="U191" s="9">
        <f t="shared" si="146"/>
        <v>-55931.25</v>
      </c>
      <c r="V191" s="10">
        <f t="shared" si="147"/>
        <v>-66984.800000000003</v>
      </c>
      <c r="W191" s="10">
        <f t="shared" si="148"/>
        <v>-10666.25</v>
      </c>
      <c r="X191" s="87">
        <f t="shared" si="112"/>
        <v>0</v>
      </c>
      <c r="Y191" s="87">
        <f t="shared" si="113"/>
        <v>0</v>
      </c>
      <c r="Z191" s="10">
        <f t="shared" si="114"/>
        <v>-103.65398999999999</v>
      </c>
      <c r="AA191" s="125">
        <f t="shared" si="115"/>
        <v>-36.750050999999999</v>
      </c>
      <c r="AB191" s="10">
        <f t="shared" si="116"/>
        <v>-36.750050999999999</v>
      </c>
      <c r="AC191" s="87">
        <f t="shared" si="117"/>
        <v>0</v>
      </c>
      <c r="AD191" s="22">
        <f t="shared" si="127"/>
        <v>-77791.454041000005</v>
      </c>
      <c r="AE191" s="9">
        <f t="shared" si="118"/>
        <v>-3430</v>
      </c>
      <c r="AF191" s="9">
        <f t="shared" si="119"/>
        <v>311</v>
      </c>
      <c r="AG191" s="9">
        <f t="shared" si="120"/>
        <v>0</v>
      </c>
      <c r="AH191" s="10">
        <f t="shared" si="149"/>
        <v>-3119</v>
      </c>
      <c r="AI191" s="10">
        <f t="shared" si="121"/>
        <v>-160</v>
      </c>
      <c r="AJ191" s="22">
        <f t="shared" si="150"/>
        <v>-74832.454041000005</v>
      </c>
      <c r="AN191" s="92">
        <f t="shared" si="122"/>
        <v>202000</v>
      </c>
      <c r="AO191" s="92" t="str">
        <f t="shared" si="151"/>
        <v>20K</v>
      </c>
      <c r="AP191" s="92">
        <f t="shared" si="152"/>
        <v>74832.454041000005</v>
      </c>
      <c r="AQ191" s="93">
        <f t="shared" si="130"/>
        <v>1000</v>
      </c>
      <c r="AR191" s="95">
        <f t="shared" si="153"/>
        <v>428</v>
      </c>
      <c r="AS191" s="94">
        <f t="shared" si="154"/>
        <v>0.42799999999999999</v>
      </c>
      <c r="AT191" s="94">
        <f t="shared" si="123"/>
        <v>0.37045769327227723</v>
      </c>
    </row>
    <row r="192" spans="6:46" x14ac:dyDescent="0.25">
      <c r="F192">
        <f t="shared" si="131"/>
        <v>203000</v>
      </c>
      <c r="G192">
        <f t="shared" si="142"/>
        <v>-750</v>
      </c>
      <c r="H192">
        <f t="shared" si="143"/>
        <v>202250</v>
      </c>
      <c r="I192" s="32">
        <f t="shared" si="124"/>
        <v>202250</v>
      </c>
      <c r="J192" s="10">
        <f t="shared" si="107"/>
        <v>0</v>
      </c>
      <c r="K192" s="10">
        <f t="shared" si="108"/>
        <v>0</v>
      </c>
      <c r="L192" s="32">
        <f t="shared" si="125"/>
        <v>202250</v>
      </c>
      <c r="M192" s="9">
        <f t="shared" si="109"/>
        <v>0</v>
      </c>
      <c r="N192" s="9">
        <f t="shared" si="110"/>
        <v>0</v>
      </c>
      <c r="O192" s="10">
        <f t="shared" si="144"/>
        <v>0</v>
      </c>
      <c r="P192" s="13"/>
      <c r="R192" s="31">
        <f t="shared" si="126"/>
        <v>202250</v>
      </c>
      <c r="S192" s="8">
        <f t="shared" si="111"/>
        <v>52100</v>
      </c>
      <c r="T192" s="9">
        <f t="shared" si="145"/>
        <v>-11053.55</v>
      </c>
      <c r="U192" s="9">
        <f t="shared" si="146"/>
        <v>-56306.25</v>
      </c>
      <c r="V192" s="10">
        <f t="shared" si="147"/>
        <v>-67359.8</v>
      </c>
      <c r="W192" s="10">
        <f t="shared" si="148"/>
        <v>-10719.25</v>
      </c>
      <c r="X192" s="87">
        <f t="shared" si="112"/>
        <v>0</v>
      </c>
      <c r="Y192" s="87">
        <f t="shared" si="113"/>
        <v>0</v>
      </c>
      <c r="Z192" s="10">
        <f t="shared" si="114"/>
        <v>-103.65398999999999</v>
      </c>
      <c r="AA192" s="125">
        <f t="shared" si="115"/>
        <v>-36.750050999999999</v>
      </c>
      <c r="AB192" s="10">
        <f t="shared" si="116"/>
        <v>-36.750050999999999</v>
      </c>
      <c r="AC192" s="87">
        <f t="shared" si="117"/>
        <v>0</v>
      </c>
      <c r="AD192" s="22">
        <f t="shared" si="127"/>
        <v>-78219.454041000005</v>
      </c>
      <c r="AE192" s="9">
        <f t="shared" si="118"/>
        <v>-3430</v>
      </c>
      <c r="AF192" s="9">
        <f t="shared" si="119"/>
        <v>311</v>
      </c>
      <c r="AG192" s="9">
        <f t="shared" si="120"/>
        <v>0</v>
      </c>
      <c r="AH192" s="10">
        <f t="shared" si="149"/>
        <v>-3119</v>
      </c>
      <c r="AI192" s="10">
        <f t="shared" si="121"/>
        <v>-160</v>
      </c>
      <c r="AJ192" s="22">
        <f t="shared" si="150"/>
        <v>-75260.454041000005</v>
      </c>
      <c r="AN192" s="92">
        <f t="shared" si="122"/>
        <v>203000</v>
      </c>
      <c r="AO192" s="92" t="str">
        <f t="shared" si="151"/>
        <v>20K</v>
      </c>
      <c r="AP192" s="92">
        <f t="shared" si="152"/>
        <v>75260.454041000005</v>
      </c>
      <c r="AQ192" s="93">
        <f t="shared" si="130"/>
        <v>1000</v>
      </c>
      <c r="AR192" s="95">
        <f t="shared" si="153"/>
        <v>428</v>
      </c>
      <c r="AS192" s="94">
        <f t="shared" si="154"/>
        <v>0.42799999999999999</v>
      </c>
      <c r="AT192" s="94">
        <f t="shared" si="123"/>
        <v>0.37074115291133009</v>
      </c>
    </row>
    <row r="193" spans="6:46" x14ac:dyDescent="0.25">
      <c r="F193">
        <f t="shared" si="131"/>
        <v>204000</v>
      </c>
      <c r="G193">
        <f t="shared" si="142"/>
        <v>-750</v>
      </c>
      <c r="H193">
        <f t="shared" ref="H193:H256" si="155">F193+G193</f>
        <v>203250</v>
      </c>
      <c r="I193" s="32">
        <f t="shared" si="124"/>
        <v>203250</v>
      </c>
      <c r="J193" s="10">
        <f t="shared" si="107"/>
        <v>0</v>
      </c>
      <c r="K193" s="10">
        <f t="shared" si="108"/>
        <v>0</v>
      </c>
      <c r="L193" s="32">
        <f t="shared" si="125"/>
        <v>203250</v>
      </c>
      <c r="M193" s="9">
        <f t="shared" si="109"/>
        <v>0</v>
      </c>
      <c r="N193" s="9">
        <f t="shared" si="110"/>
        <v>0</v>
      </c>
      <c r="O193" s="10">
        <f t="shared" ref="O193:O256" si="156">M193+N193</f>
        <v>0</v>
      </c>
      <c r="P193" s="13"/>
      <c r="R193" s="31">
        <f t="shared" si="126"/>
        <v>203250</v>
      </c>
      <c r="S193" s="8">
        <f t="shared" si="111"/>
        <v>52100</v>
      </c>
      <c r="T193" s="9">
        <f t="shared" ref="T193:T256" si="157">-1*VLOOKUP(S193,Tuloveroasteikko,2,0)</f>
        <v>-11053.55</v>
      </c>
      <c r="U193" s="9">
        <f t="shared" ref="U193:U256" si="158">-(R193-S193)*VLOOKUP(S193,Tuloveroasteikko,3,0)/100</f>
        <v>-56681.25</v>
      </c>
      <c r="V193" s="10">
        <f t="shared" ref="V193:V256" si="159">T193+U193</f>
        <v>-67734.8</v>
      </c>
      <c r="W193" s="10">
        <f t="shared" ref="W193:W256" si="160">-R193*Kunnallisvero</f>
        <v>-10772.25</v>
      </c>
      <c r="X193" s="87">
        <f t="shared" si="112"/>
        <v>0</v>
      </c>
      <c r="Y193" s="87">
        <f t="shared" si="113"/>
        <v>0</v>
      </c>
      <c r="Z193" s="10">
        <f t="shared" si="114"/>
        <v>-103.65398999999999</v>
      </c>
      <c r="AA193" s="125">
        <f t="shared" si="115"/>
        <v>-36.750050999999999</v>
      </c>
      <c r="AB193" s="10">
        <f t="shared" si="116"/>
        <v>-36.750050999999999</v>
      </c>
      <c r="AC193" s="87">
        <f t="shared" si="117"/>
        <v>0</v>
      </c>
      <c r="AD193" s="22">
        <f t="shared" si="127"/>
        <v>-78647.454041000005</v>
      </c>
      <c r="AE193" s="9">
        <f t="shared" si="118"/>
        <v>-3430</v>
      </c>
      <c r="AF193" s="9">
        <f t="shared" si="119"/>
        <v>311</v>
      </c>
      <c r="AG193" s="9">
        <f t="shared" si="120"/>
        <v>0</v>
      </c>
      <c r="AH193" s="10">
        <f t="shared" ref="AH193:AH256" si="161">AE193+AF193+AG193</f>
        <v>-3119</v>
      </c>
      <c r="AI193" s="10">
        <f t="shared" si="121"/>
        <v>-160</v>
      </c>
      <c r="AJ193" s="22">
        <f t="shared" ref="AJ193:AJ256" si="162">IF(AD193&gt;AH193,0,AD193-AH193)+AI193</f>
        <v>-75688.454041000005</v>
      </c>
      <c r="AN193" s="92">
        <f t="shared" si="122"/>
        <v>204000</v>
      </c>
      <c r="AO193" s="92" t="str">
        <f t="shared" ref="AO193:AO256" si="163">MID(AN193,1,2)&amp;"K"</f>
        <v>20K</v>
      </c>
      <c r="AP193" s="92">
        <f t="shared" ref="AP193:AP256" si="164">-AJ193</f>
        <v>75688.454041000005</v>
      </c>
      <c r="AQ193" s="93">
        <f t="shared" si="130"/>
        <v>1000</v>
      </c>
      <c r="AR193" s="95">
        <f t="shared" ref="AR193:AR256" si="165">-AJ193+AJ192</f>
        <v>428</v>
      </c>
      <c r="AS193" s="94">
        <f t="shared" ref="AS193:AS256" si="166">IFERROR(AR193/AQ193,0)</f>
        <v>0.42799999999999999</v>
      </c>
      <c r="AT193" s="94">
        <f t="shared" si="123"/>
        <v>0.37102183353431373</v>
      </c>
    </row>
    <row r="194" spans="6:46" x14ac:dyDescent="0.25">
      <c r="F194">
        <f t="shared" si="131"/>
        <v>205000</v>
      </c>
      <c r="G194">
        <f t="shared" si="142"/>
        <v>-750</v>
      </c>
      <c r="H194">
        <f t="shared" si="155"/>
        <v>204250</v>
      </c>
      <c r="I194" s="32">
        <f t="shared" si="124"/>
        <v>204250</v>
      </c>
      <c r="J194" s="10">
        <f t="shared" si="107"/>
        <v>0</v>
      </c>
      <c r="K194" s="10">
        <f t="shared" si="108"/>
        <v>0</v>
      </c>
      <c r="L194" s="32">
        <f t="shared" si="125"/>
        <v>204250</v>
      </c>
      <c r="M194" s="9">
        <f t="shared" si="109"/>
        <v>0</v>
      </c>
      <c r="N194" s="9">
        <f t="shared" si="110"/>
        <v>0</v>
      </c>
      <c r="O194" s="10">
        <f t="shared" si="156"/>
        <v>0</v>
      </c>
      <c r="P194" s="13"/>
      <c r="R194" s="31">
        <f t="shared" si="126"/>
        <v>204250</v>
      </c>
      <c r="S194" s="8">
        <f t="shared" si="111"/>
        <v>52100</v>
      </c>
      <c r="T194" s="9">
        <f t="shared" si="157"/>
        <v>-11053.55</v>
      </c>
      <c r="U194" s="9">
        <f t="shared" si="158"/>
        <v>-57056.25</v>
      </c>
      <c r="V194" s="10">
        <f t="shared" si="159"/>
        <v>-68109.8</v>
      </c>
      <c r="W194" s="10">
        <f t="shared" si="160"/>
        <v>-10825.25</v>
      </c>
      <c r="X194" s="87">
        <f t="shared" si="112"/>
        <v>0</v>
      </c>
      <c r="Y194" s="87">
        <f t="shared" si="113"/>
        <v>0</v>
      </c>
      <c r="Z194" s="10">
        <f t="shared" si="114"/>
        <v>-103.65398999999999</v>
      </c>
      <c r="AA194" s="125">
        <f t="shared" si="115"/>
        <v>-36.750050999999999</v>
      </c>
      <c r="AB194" s="10">
        <f t="shared" si="116"/>
        <v>-36.750050999999999</v>
      </c>
      <c r="AC194" s="87">
        <f t="shared" si="117"/>
        <v>0</v>
      </c>
      <c r="AD194" s="22">
        <f t="shared" si="127"/>
        <v>-79075.454041000005</v>
      </c>
      <c r="AE194" s="9">
        <f t="shared" si="118"/>
        <v>-3430</v>
      </c>
      <c r="AF194" s="9">
        <f t="shared" si="119"/>
        <v>311</v>
      </c>
      <c r="AG194" s="9">
        <f t="shared" si="120"/>
        <v>0</v>
      </c>
      <c r="AH194" s="10">
        <f t="shared" si="161"/>
        <v>-3119</v>
      </c>
      <c r="AI194" s="10">
        <f t="shared" si="121"/>
        <v>-160</v>
      </c>
      <c r="AJ194" s="22">
        <f t="shared" si="162"/>
        <v>-76116.454041000005</v>
      </c>
      <c r="AN194" s="92">
        <f t="shared" si="122"/>
        <v>205000</v>
      </c>
      <c r="AO194" s="92" t="str">
        <f t="shared" si="163"/>
        <v>20K</v>
      </c>
      <c r="AP194" s="92">
        <f t="shared" si="164"/>
        <v>76116.454041000005</v>
      </c>
      <c r="AQ194" s="93">
        <f t="shared" si="130"/>
        <v>1000</v>
      </c>
      <c r="AR194" s="95">
        <f t="shared" si="165"/>
        <v>428</v>
      </c>
      <c r="AS194" s="94">
        <f t="shared" si="166"/>
        <v>0.42799999999999999</v>
      </c>
      <c r="AT194" s="94">
        <f t="shared" si="123"/>
        <v>0.37129977580975609</v>
      </c>
    </row>
    <row r="195" spans="6:46" x14ac:dyDescent="0.25">
      <c r="F195">
        <f t="shared" si="131"/>
        <v>206000</v>
      </c>
      <c r="G195">
        <f t="shared" si="142"/>
        <v>-750</v>
      </c>
      <c r="H195">
        <f t="shared" si="155"/>
        <v>205250</v>
      </c>
      <c r="I195" s="32">
        <f t="shared" si="124"/>
        <v>205250</v>
      </c>
      <c r="J195" s="10">
        <f t="shared" si="107"/>
        <v>0</v>
      </c>
      <c r="K195" s="10">
        <f t="shared" si="108"/>
        <v>0</v>
      </c>
      <c r="L195" s="32">
        <f t="shared" si="125"/>
        <v>205250</v>
      </c>
      <c r="M195" s="9">
        <f t="shared" si="109"/>
        <v>0</v>
      </c>
      <c r="N195" s="9">
        <f t="shared" si="110"/>
        <v>0</v>
      </c>
      <c r="O195" s="10">
        <f t="shared" si="156"/>
        <v>0</v>
      </c>
      <c r="P195" s="13"/>
      <c r="R195" s="31">
        <f t="shared" si="126"/>
        <v>205250</v>
      </c>
      <c r="S195" s="8">
        <f t="shared" si="111"/>
        <v>52100</v>
      </c>
      <c r="T195" s="9">
        <f t="shared" si="157"/>
        <v>-11053.55</v>
      </c>
      <c r="U195" s="9">
        <f t="shared" si="158"/>
        <v>-57431.25</v>
      </c>
      <c r="V195" s="10">
        <f t="shared" si="159"/>
        <v>-68484.800000000003</v>
      </c>
      <c r="W195" s="10">
        <f t="shared" si="160"/>
        <v>-10878.25</v>
      </c>
      <c r="X195" s="87">
        <f t="shared" si="112"/>
        <v>0</v>
      </c>
      <c r="Y195" s="87">
        <f t="shared" si="113"/>
        <v>0</v>
      </c>
      <c r="Z195" s="10">
        <f t="shared" si="114"/>
        <v>-103.65398999999999</v>
      </c>
      <c r="AA195" s="125">
        <f t="shared" si="115"/>
        <v>-36.750050999999999</v>
      </c>
      <c r="AB195" s="10">
        <f t="shared" si="116"/>
        <v>-36.750050999999999</v>
      </c>
      <c r="AC195" s="87">
        <f t="shared" si="117"/>
        <v>0</v>
      </c>
      <c r="AD195" s="22">
        <f t="shared" si="127"/>
        <v>-79503.454041000005</v>
      </c>
      <c r="AE195" s="9">
        <f t="shared" si="118"/>
        <v>-3430</v>
      </c>
      <c r="AF195" s="9">
        <f t="shared" si="119"/>
        <v>311</v>
      </c>
      <c r="AG195" s="9">
        <f t="shared" si="120"/>
        <v>0</v>
      </c>
      <c r="AH195" s="10">
        <f t="shared" si="161"/>
        <v>-3119</v>
      </c>
      <c r="AI195" s="10">
        <f t="shared" si="121"/>
        <v>-160</v>
      </c>
      <c r="AJ195" s="22">
        <f t="shared" si="162"/>
        <v>-76544.454041000005</v>
      </c>
      <c r="AN195" s="92">
        <f t="shared" si="122"/>
        <v>206000</v>
      </c>
      <c r="AO195" s="92" t="str">
        <f t="shared" si="163"/>
        <v>20K</v>
      </c>
      <c r="AP195" s="92">
        <f t="shared" si="164"/>
        <v>76544.454041000005</v>
      </c>
      <c r="AQ195" s="93">
        <f t="shared" si="130"/>
        <v>1000</v>
      </c>
      <c r="AR195" s="95">
        <f t="shared" si="165"/>
        <v>428</v>
      </c>
      <c r="AS195" s="94">
        <f t="shared" si="166"/>
        <v>0.42799999999999999</v>
      </c>
      <c r="AT195" s="94">
        <f t="shared" si="123"/>
        <v>0.37157501961650485</v>
      </c>
    </row>
    <row r="196" spans="6:46" x14ac:dyDescent="0.25">
      <c r="F196">
        <f t="shared" si="131"/>
        <v>207000</v>
      </c>
      <c r="G196">
        <f t="shared" si="142"/>
        <v>-750</v>
      </c>
      <c r="H196">
        <f t="shared" si="155"/>
        <v>206250</v>
      </c>
      <c r="I196" s="32">
        <f t="shared" si="124"/>
        <v>206250</v>
      </c>
      <c r="J196" s="10">
        <f t="shared" ref="J196:J259" si="167">IF(YEL_työtulo&gt;=Päivärahamaksu_alaraja,-YEL_työtulo*Päivärahamaksu,0)</f>
        <v>0</v>
      </c>
      <c r="K196" s="10">
        <f t="shared" ref="K196:K259" si="168">IF(YEL_työtulo&gt;=Päivärahamaksu_alaraja,-(Korotettu_pvrahamaksu-Päivärahamaksu)*YEL_työtulo,0)</f>
        <v>0</v>
      </c>
      <c r="L196" s="32">
        <f t="shared" si="125"/>
        <v>206250</v>
      </c>
      <c r="M196" s="9">
        <f t="shared" ref="M196:M259" si="169">-IF(L196&lt;Perusväh_yläraja,Perusväh,0)</f>
        <v>0</v>
      </c>
      <c r="N196" s="9">
        <f t="shared" ref="N196:N259" si="170">IF(L196&lt;Perusväh_yläraja,(L196-Perusväh)*Perusväh_pienennysprosentti,0)</f>
        <v>0</v>
      </c>
      <c r="O196" s="10">
        <f t="shared" si="156"/>
        <v>0</v>
      </c>
      <c r="P196" s="13"/>
      <c r="R196" s="31">
        <f t="shared" si="126"/>
        <v>206250</v>
      </c>
      <c r="S196" s="8">
        <f t="shared" ref="S196:S259" si="171">VLOOKUP($R196,Tuloveroasteikko,1,1)</f>
        <v>52100</v>
      </c>
      <c r="T196" s="9">
        <f t="shared" si="157"/>
        <v>-11053.55</v>
      </c>
      <c r="U196" s="9">
        <f t="shared" si="158"/>
        <v>-57806.25</v>
      </c>
      <c r="V196" s="10">
        <f t="shared" si="159"/>
        <v>-68859.8</v>
      </c>
      <c r="W196" s="10">
        <f t="shared" si="160"/>
        <v>-10931.25</v>
      </c>
      <c r="X196" s="87">
        <f t="shared" ref="X196:X259" si="172">IF(YEL_työtulo&gt;=Päivärahamaksu_alaraja,-YEL_työtulo*Päivärahamaksu,0)</f>
        <v>0</v>
      </c>
      <c r="Y196" s="87">
        <f t="shared" ref="Y196:Y259" si="173">IF(YEL_työtulo&gt;=Päivärahamaksu_alaraja,-(Korotettu_pvrahamaksu-Päivärahamaksu)*YEL_työtulo,0)</f>
        <v>0</v>
      </c>
      <c r="Z196" s="10">
        <f t="shared" ref="Z196:Z259" si="174">IF(NOT(ISBLANK(YEL_työtulo)),YEL_työtulo*-Sairaanhoitomaksu,R196*-Sairaanhoitomaksu)</f>
        <v>-103.65398999999999</v>
      </c>
      <c r="AA196" s="125">
        <f t="shared" ref="AA196:AA259" si="175">IF(NOT(ISBLANK(YEL_työtulo)),YEL_työtulo*-Sairaanhoitomaksu_korotus,R196*-Sairaanhoitomaksu_korotus)</f>
        <v>-36.750050999999999</v>
      </c>
      <c r="AB196" s="10">
        <f t="shared" ref="AB196:AB259" si="176">IF(AND(X196=0,F196&gt;Päivärahamaksu_alaraja),AA196,0)</f>
        <v>-36.750050999999999</v>
      </c>
      <c r="AC196" s="87">
        <f t="shared" ref="AC196:AC259" si="177">-R196*Kirkollisvero</f>
        <v>0</v>
      </c>
      <c r="AD196" s="22">
        <f t="shared" si="127"/>
        <v>-79931.454041000005</v>
      </c>
      <c r="AE196" s="9">
        <f t="shared" ref="AE196:AE259" si="178">IF(Työtulovähennysprosentti*F196 &gt; Työtulovähennys_max, -Työtulovähennys_max, -Työtulovähennysprosentti*F196)</f>
        <v>-3430</v>
      </c>
      <c r="AF196" s="9">
        <f t="shared" ref="AF196:AF259" si="179">IF(H196&lt;Työtuloväh_1_raja,0,IF(H196&gt;=Työtuloväh_yläraja,(Työtuloväh_yläraja-Työtuloväh_1_raja)*Työtuloväh_1_pienennysprosentti,(H196-Työtuloväh_1_raja)*Työtuloväh_1_pienennysprosentti))</f>
        <v>311</v>
      </c>
      <c r="AG196" s="9">
        <f t="shared" ref="AG196:AG259" si="180">IF( (H196-Työtuloväh_yläraja) &lt; 0,0,(H196-Työtuloväh_yläraja)*Työtuloväh_2_pienennysprosentti)</f>
        <v>0</v>
      </c>
      <c r="AH196" s="10">
        <f t="shared" si="161"/>
        <v>-3119</v>
      </c>
      <c r="AI196" s="10">
        <f t="shared" ref="AI196:AI259" si="181">-IF( (H196-yle_vero_tuloraja)*YLE_veroprosentti &gt; YLE_vero_max,YLE_vero_max,IF(H196 &lt; yle_vero_tuloraja,0,(H196-yle_vero_tuloraja)*YLE_veroprosentti))</f>
        <v>-160</v>
      </c>
      <c r="AJ196" s="22">
        <f t="shared" si="162"/>
        <v>-76972.454041000005</v>
      </c>
      <c r="AN196" s="92">
        <f t="shared" ref="AN196:AN259" si="182">F196</f>
        <v>207000</v>
      </c>
      <c r="AO196" s="92" t="str">
        <f t="shared" si="163"/>
        <v>20K</v>
      </c>
      <c r="AP196" s="92">
        <f t="shared" si="164"/>
        <v>76972.454041000005</v>
      </c>
      <c r="AQ196" s="93">
        <f t="shared" si="130"/>
        <v>1000</v>
      </c>
      <c r="AR196" s="95">
        <f t="shared" si="165"/>
        <v>428</v>
      </c>
      <c r="AS196" s="94">
        <f t="shared" si="166"/>
        <v>0.42799999999999999</v>
      </c>
      <c r="AT196" s="94">
        <f t="shared" ref="AT196:AT259" si="183">-AJ196/F196</f>
        <v>0.37184760406280193</v>
      </c>
    </row>
    <row r="197" spans="6:46" x14ac:dyDescent="0.25">
      <c r="F197">
        <f t="shared" si="131"/>
        <v>208000</v>
      </c>
      <c r="G197">
        <f t="shared" si="142"/>
        <v>-750</v>
      </c>
      <c r="H197">
        <f t="shared" si="155"/>
        <v>207250</v>
      </c>
      <c r="I197" s="32">
        <f t="shared" ref="I197:I260" si="184">H197</f>
        <v>207250</v>
      </c>
      <c r="J197" s="10">
        <f t="shared" si="167"/>
        <v>0</v>
      </c>
      <c r="K197" s="10">
        <f t="shared" si="168"/>
        <v>0</v>
      </c>
      <c r="L197" s="32">
        <f t="shared" ref="L197:L260" si="185">+I197+J197+K197</f>
        <v>207250</v>
      </c>
      <c r="M197" s="9">
        <f t="shared" si="169"/>
        <v>0</v>
      </c>
      <c r="N197" s="9">
        <f t="shared" si="170"/>
        <v>0</v>
      </c>
      <c r="O197" s="10">
        <f t="shared" si="156"/>
        <v>0</v>
      </c>
      <c r="P197" s="13"/>
      <c r="R197" s="31">
        <f t="shared" ref="R197:R260" si="186">+L197+O197</f>
        <v>207250</v>
      </c>
      <c r="S197" s="8">
        <f t="shared" si="171"/>
        <v>52100</v>
      </c>
      <c r="T197" s="9">
        <f t="shared" si="157"/>
        <v>-11053.55</v>
      </c>
      <c r="U197" s="9">
        <f t="shared" si="158"/>
        <v>-58181.25</v>
      </c>
      <c r="V197" s="10">
        <f t="shared" si="159"/>
        <v>-69234.8</v>
      </c>
      <c r="W197" s="10">
        <f t="shared" si="160"/>
        <v>-10984.25</v>
      </c>
      <c r="X197" s="87">
        <f t="shared" si="172"/>
        <v>0</v>
      </c>
      <c r="Y197" s="87">
        <f t="shared" si="173"/>
        <v>0</v>
      </c>
      <c r="Z197" s="10">
        <f t="shared" si="174"/>
        <v>-103.65398999999999</v>
      </c>
      <c r="AA197" s="125">
        <f t="shared" si="175"/>
        <v>-36.750050999999999</v>
      </c>
      <c r="AB197" s="10">
        <f t="shared" si="176"/>
        <v>-36.750050999999999</v>
      </c>
      <c r="AC197" s="87">
        <f t="shared" si="177"/>
        <v>0</v>
      </c>
      <c r="AD197" s="22">
        <f t="shared" ref="AD197:AD260" si="187">+V197+W197+Z197+X197+AC197+Y197+AB197</f>
        <v>-80359.454041000005</v>
      </c>
      <c r="AE197" s="9">
        <f t="shared" si="178"/>
        <v>-3430</v>
      </c>
      <c r="AF197" s="9">
        <f t="shared" si="179"/>
        <v>311</v>
      </c>
      <c r="AG197" s="9">
        <f t="shared" si="180"/>
        <v>0</v>
      </c>
      <c r="AH197" s="10">
        <f t="shared" si="161"/>
        <v>-3119</v>
      </c>
      <c r="AI197" s="10">
        <f t="shared" si="181"/>
        <v>-160</v>
      </c>
      <c r="AJ197" s="22">
        <f t="shared" si="162"/>
        <v>-77400.454041000005</v>
      </c>
      <c r="AN197" s="92">
        <f t="shared" si="182"/>
        <v>208000</v>
      </c>
      <c r="AO197" s="92" t="str">
        <f t="shared" si="163"/>
        <v>20K</v>
      </c>
      <c r="AP197" s="92">
        <f t="shared" si="164"/>
        <v>77400.454041000005</v>
      </c>
      <c r="AQ197" s="93">
        <f t="shared" ref="AQ197:AQ260" si="188">F197-F196</f>
        <v>1000</v>
      </c>
      <c r="AR197" s="95">
        <f t="shared" si="165"/>
        <v>428</v>
      </c>
      <c r="AS197" s="94">
        <f t="shared" si="166"/>
        <v>0.42799999999999999</v>
      </c>
      <c r="AT197" s="94">
        <f t="shared" si="183"/>
        <v>0.37211756750480773</v>
      </c>
    </row>
    <row r="198" spans="6:46" x14ac:dyDescent="0.25">
      <c r="F198">
        <f t="shared" ref="F198:F261" si="189">F197+1000</f>
        <v>209000</v>
      </c>
      <c r="G198">
        <f t="shared" si="142"/>
        <v>-750</v>
      </c>
      <c r="H198">
        <f t="shared" si="155"/>
        <v>208250</v>
      </c>
      <c r="I198" s="32">
        <f t="shared" si="184"/>
        <v>208250</v>
      </c>
      <c r="J198" s="10">
        <f t="shared" si="167"/>
        <v>0</v>
      </c>
      <c r="K198" s="10">
        <f t="shared" si="168"/>
        <v>0</v>
      </c>
      <c r="L198" s="32">
        <f t="shared" si="185"/>
        <v>208250</v>
      </c>
      <c r="M198" s="9">
        <f t="shared" si="169"/>
        <v>0</v>
      </c>
      <c r="N198" s="9">
        <f t="shared" si="170"/>
        <v>0</v>
      </c>
      <c r="O198" s="10">
        <f t="shared" si="156"/>
        <v>0</v>
      </c>
      <c r="P198" s="13"/>
      <c r="R198" s="31">
        <f t="shared" si="186"/>
        <v>208250</v>
      </c>
      <c r="S198" s="8">
        <f t="shared" si="171"/>
        <v>52100</v>
      </c>
      <c r="T198" s="9">
        <f t="shared" si="157"/>
        <v>-11053.55</v>
      </c>
      <c r="U198" s="9">
        <f t="shared" si="158"/>
        <v>-58556.25</v>
      </c>
      <c r="V198" s="10">
        <f t="shared" si="159"/>
        <v>-69609.8</v>
      </c>
      <c r="W198" s="10">
        <f t="shared" si="160"/>
        <v>-11037.25</v>
      </c>
      <c r="X198" s="87">
        <f t="shared" si="172"/>
        <v>0</v>
      </c>
      <c r="Y198" s="87">
        <f t="shared" si="173"/>
        <v>0</v>
      </c>
      <c r="Z198" s="10">
        <f t="shared" si="174"/>
        <v>-103.65398999999999</v>
      </c>
      <c r="AA198" s="125">
        <f t="shared" si="175"/>
        <v>-36.750050999999999</v>
      </c>
      <c r="AB198" s="10">
        <f t="shared" si="176"/>
        <v>-36.750050999999999</v>
      </c>
      <c r="AC198" s="87">
        <f t="shared" si="177"/>
        <v>0</v>
      </c>
      <c r="AD198" s="22">
        <f t="shared" si="187"/>
        <v>-80787.454041000005</v>
      </c>
      <c r="AE198" s="9">
        <f t="shared" si="178"/>
        <v>-3430</v>
      </c>
      <c r="AF198" s="9">
        <f t="shared" si="179"/>
        <v>311</v>
      </c>
      <c r="AG198" s="9">
        <f t="shared" si="180"/>
        <v>0</v>
      </c>
      <c r="AH198" s="10">
        <f t="shared" si="161"/>
        <v>-3119</v>
      </c>
      <c r="AI198" s="10">
        <f t="shared" si="181"/>
        <v>-160</v>
      </c>
      <c r="AJ198" s="22">
        <f t="shared" si="162"/>
        <v>-77828.454041000005</v>
      </c>
      <c r="AN198" s="92">
        <f t="shared" si="182"/>
        <v>209000</v>
      </c>
      <c r="AO198" s="92" t="str">
        <f t="shared" si="163"/>
        <v>20K</v>
      </c>
      <c r="AP198" s="92">
        <f t="shared" si="164"/>
        <v>77828.454041000005</v>
      </c>
      <c r="AQ198" s="93">
        <f t="shared" si="188"/>
        <v>1000</v>
      </c>
      <c r="AR198" s="95">
        <f t="shared" si="165"/>
        <v>428</v>
      </c>
      <c r="AS198" s="94">
        <f t="shared" si="166"/>
        <v>0.42799999999999999</v>
      </c>
      <c r="AT198" s="94">
        <f t="shared" si="183"/>
        <v>0.37238494756459334</v>
      </c>
    </row>
    <row r="199" spans="6:46" x14ac:dyDescent="0.25">
      <c r="F199">
        <f t="shared" si="189"/>
        <v>210000</v>
      </c>
      <c r="G199">
        <f t="shared" si="142"/>
        <v>-750</v>
      </c>
      <c r="H199">
        <f t="shared" si="155"/>
        <v>209250</v>
      </c>
      <c r="I199" s="32">
        <f t="shared" si="184"/>
        <v>209250</v>
      </c>
      <c r="J199" s="10">
        <f t="shared" si="167"/>
        <v>0</v>
      </c>
      <c r="K199" s="10">
        <f t="shared" si="168"/>
        <v>0</v>
      </c>
      <c r="L199" s="32">
        <f t="shared" si="185"/>
        <v>209250</v>
      </c>
      <c r="M199" s="9">
        <f t="shared" si="169"/>
        <v>0</v>
      </c>
      <c r="N199" s="9">
        <f t="shared" si="170"/>
        <v>0</v>
      </c>
      <c r="O199" s="10">
        <f t="shared" si="156"/>
        <v>0</v>
      </c>
      <c r="P199" s="13"/>
      <c r="R199" s="31">
        <f t="shared" si="186"/>
        <v>209250</v>
      </c>
      <c r="S199" s="8">
        <f t="shared" si="171"/>
        <v>52100</v>
      </c>
      <c r="T199" s="9">
        <f t="shared" si="157"/>
        <v>-11053.55</v>
      </c>
      <c r="U199" s="9">
        <f t="shared" si="158"/>
        <v>-58931.25</v>
      </c>
      <c r="V199" s="10">
        <f t="shared" si="159"/>
        <v>-69984.800000000003</v>
      </c>
      <c r="W199" s="10">
        <f t="shared" si="160"/>
        <v>-11090.25</v>
      </c>
      <c r="X199" s="87">
        <f t="shared" si="172"/>
        <v>0</v>
      </c>
      <c r="Y199" s="87">
        <f t="shared" si="173"/>
        <v>0</v>
      </c>
      <c r="Z199" s="10">
        <f t="shared" si="174"/>
        <v>-103.65398999999999</v>
      </c>
      <c r="AA199" s="125">
        <f t="shared" si="175"/>
        <v>-36.750050999999999</v>
      </c>
      <c r="AB199" s="10">
        <f t="shared" si="176"/>
        <v>-36.750050999999999</v>
      </c>
      <c r="AC199" s="87">
        <f t="shared" si="177"/>
        <v>0</v>
      </c>
      <c r="AD199" s="22">
        <f t="shared" si="187"/>
        <v>-81215.454041000005</v>
      </c>
      <c r="AE199" s="9">
        <f t="shared" si="178"/>
        <v>-3430</v>
      </c>
      <c r="AF199" s="9">
        <f t="shared" si="179"/>
        <v>311</v>
      </c>
      <c r="AG199" s="9">
        <f t="shared" si="180"/>
        <v>0</v>
      </c>
      <c r="AH199" s="10">
        <f t="shared" si="161"/>
        <v>-3119</v>
      </c>
      <c r="AI199" s="10">
        <f t="shared" si="181"/>
        <v>-160</v>
      </c>
      <c r="AJ199" s="22">
        <f t="shared" si="162"/>
        <v>-78256.454041000005</v>
      </c>
      <c r="AN199" s="92">
        <f t="shared" si="182"/>
        <v>210000</v>
      </c>
      <c r="AO199" s="92" t="str">
        <f t="shared" si="163"/>
        <v>21K</v>
      </c>
      <c r="AP199" s="92">
        <f t="shared" si="164"/>
        <v>78256.454041000005</v>
      </c>
      <c r="AQ199" s="93">
        <f t="shared" si="188"/>
        <v>1000</v>
      </c>
      <c r="AR199" s="95">
        <f t="shared" si="165"/>
        <v>428</v>
      </c>
      <c r="AS199" s="94">
        <f t="shared" si="166"/>
        <v>0.42799999999999999</v>
      </c>
      <c r="AT199" s="94">
        <f t="shared" si="183"/>
        <v>0.37264978114761904</v>
      </c>
    </row>
    <row r="200" spans="6:46" x14ac:dyDescent="0.25">
      <c r="F200">
        <f t="shared" si="189"/>
        <v>211000</v>
      </c>
      <c r="G200">
        <f t="shared" si="142"/>
        <v>-750</v>
      </c>
      <c r="H200">
        <f t="shared" si="155"/>
        <v>210250</v>
      </c>
      <c r="I200" s="32">
        <f t="shared" si="184"/>
        <v>210250</v>
      </c>
      <c r="J200" s="10">
        <f t="shared" si="167"/>
        <v>0</v>
      </c>
      <c r="K200" s="10">
        <f t="shared" si="168"/>
        <v>0</v>
      </c>
      <c r="L200" s="32">
        <f t="shared" si="185"/>
        <v>210250</v>
      </c>
      <c r="M200" s="9">
        <f t="shared" si="169"/>
        <v>0</v>
      </c>
      <c r="N200" s="9">
        <f t="shared" si="170"/>
        <v>0</v>
      </c>
      <c r="O200" s="10">
        <f t="shared" si="156"/>
        <v>0</v>
      </c>
      <c r="P200" s="13"/>
      <c r="R200" s="31">
        <f t="shared" si="186"/>
        <v>210250</v>
      </c>
      <c r="S200" s="8">
        <f t="shared" si="171"/>
        <v>52100</v>
      </c>
      <c r="T200" s="9">
        <f t="shared" si="157"/>
        <v>-11053.55</v>
      </c>
      <c r="U200" s="9">
        <f t="shared" si="158"/>
        <v>-59306.25</v>
      </c>
      <c r="V200" s="10">
        <f t="shared" si="159"/>
        <v>-70359.8</v>
      </c>
      <c r="W200" s="10">
        <f t="shared" si="160"/>
        <v>-11143.25</v>
      </c>
      <c r="X200" s="87">
        <f t="shared" si="172"/>
        <v>0</v>
      </c>
      <c r="Y200" s="87">
        <f t="shared" si="173"/>
        <v>0</v>
      </c>
      <c r="Z200" s="10">
        <f t="shared" si="174"/>
        <v>-103.65398999999999</v>
      </c>
      <c r="AA200" s="125">
        <f t="shared" si="175"/>
        <v>-36.750050999999999</v>
      </c>
      <c r="AB200" s="10">
        <f t="shared" si="176"/>
        <v>-36.750050999999999</v>
      </c>
      <c r="AC200" s="87">
        <f t="shared" si="177"/>
        <v>0</v>
      </c>
      <c r="AD200" s="22">
        <f t="shared" si="187"/>
        <v>-81643.454041000005</v>
      </c>
      <c r="AE200" s="9">
        <f t="shared" si="178"/>
        <v>-3430</v>
      </c>
      <c r="AF200" s="9">
        <f t="shared" si="179"/>
        <v>311</v>
      </c>
      <c r="AG200" s="9">
        <f t="shared" si="180"/>
        <v>0</v>
      </c>
      <c r="AH200" s="10">
        <f t="shared" si="161"/>
        <v>-3119</v>
      </c>
      <c r="AI200" s="10">
        <f t="shared" si="181"/>
        <v>-160</v>
      </c>
      <c r="AJ200" s="22">
        <f t="shared" si="162"/>
        <v>-78684.454041000005</v>
      </c>
      <c r="AN200" s="92">
        <f t="shared" si="182"/>
        <v>211000</v>
      </c>
      <c r="AO200" s="92" t="str">
        <f t="shared" si="163"/>
        <v>21K</v>
      </c>
      <c r="AP200" s="92">
        <f t="shared" si="164"/>
        <v>78684.454041000005</v>
      </c>
      <c r="AQ200" s="93">
        <f t="shared" si="188"/>
        <v>1000</v>
      </c>
      <c r="AR200" s="95">
        <f t="shared" si="165"/>
        <v>428</v>
      </c>
      <c r="AS200" s="94">
        <f t="shared" si="166"/>
        <v>0.42799999999999999</v>
      </c>
      <c r="AT200" s="94">
        <f t="shared" si="183"/>
        <v>0.37291210445971568</v>
      </c>
    </row>
    <row r="201" spans="6:46" x14ac:dyDescent="0.25">
      <c r="F201">
        <f t="shared" si="189"/>
        <v>212000</v>
      </c>
      <c r="G201">
        <f t="shared" si="142"/>
        <v>-750</v>
      </c>
      <c r="H201">
        <f t="shared" si="155"/>
        <v>211250</v>
      </c>
      <c r="I201" s="32">
        <f t="shared" si="184"/>
        <v>211250</v>
      </c>
      <c r="J201" s="10">
        <f t="shared" si="167"/>
        <v>0</v>
      </c>
      <c r="K201" s="10">
        <f t="shared" si="168"/>
        <v>0</v>
      </c>
      <c r="L201" s="32">
        <f t="shared" si="185"/>
        <v>211250</v>
      </c>
      <c r="M201" s="9">
        <f t="shared" si="169"/>
        <v>0</v>
      </c>
      <c r="N201" s="9">
        <f t="shared" si="170"/>
        <v>0</v>
      </c>
      <c r="O201" s="10">
        <f t="shared" si="156"/>
        <v>0</v>
      </c>
      <c r="P201" s="13"/>
      <c r="R201" s="31">
        <f t="shared" si="186"/>
        <v>211250</v>
      </c>
      <c r="S201" s="8">
        <f t="shared" si="171"/>
        <v>52100</v>
      </c>
      <c r="T201" s="9">
        <f t="shared" si="157"/>
        <v>-11053.55</v>
      </c>
      <c r="U201" s="9">
        <f t="shared" si="158"/>
        <v>-59681.25</v>
      </c>
      <c r="V201" s="10">
        <f t="shared" si="159"/>
        <v>-70734.8</v>
      </c>
      <c r="W201" s="10">
        <f t="shared" si="160"/>
        <v>-11196.25</v>
      </c>
      <c r="X201" s="87">
        <f t="shared" si="172"/>
        <v>0</v>
      </c>
      <c r="Y201" s="87">
        <f t="shared" si="173"/>
        <v>0</v>
      </c>
      <c r="Z201" s="10">
        <f t="shared" si="174"/>
        <v>-103.65398999999999</v>
      </c>
      <c r="AA201" s="125">
        <f t="shared" si="175"/>
        <v>-36.750050999999999</v>
      </c>
      <c r="AB201" s="10">
        <f t="shared" si="176"/>
        <v>-36.750050999999999</v>
      </c>
      <c r="AC201" s="87">
        <f t="shared" si="177"/>
        <v>0</v>
      </c>
      <c r="AD201" s="22">
        <f t="shared" si="187"/>
        <v>-82071.454041000005</v>
      </c>
      <c r="AE201" s="9">
        <f t="shared" si="178"/>
        <v>-3430</v>
      </c>
      <c r="AF201" s="9">
        <f t="shared" si="179"/>
        <v>311</v>
      </c>
      <c r="AG201" s="9">
        <f t="shared" si="180"/>
        <v>0</v>
      </c>
      <c r="AH201" s="10">
        <f t="shared" si="161"/>
        <v>-3119</v>
      </c>
      <c r="AI201" s="10">
        <f t="shared" si="181"/>
        <v>-160</v>
      </c>
      <c r="AJ201" s="22">
        <f t="shared" si="162"/>
        <v>-79112.454041000005</v>
      </c>
      <c r="AN201" s="92">
        <f t="shared" si="182"/>
        <v>212000</v>
      </c>
      <c r="AO201" s="92" t="str">
        <f t="shared" si="163"/>
        <v>21K</v>
      </c>
      <c r="AP201" s="92">
        <f t="shared" si="164"/>
        <v>79112.454041000005</v>
      </c>
      <c r="AQ201" s="93">
        <f t="shared" si="188"/>
        <v>1000</v>
      </c>
      <c r="AR201" s="95">
        <f t="shared" si="165"/>
        <v>428</v>
      </c>
      <c r="AS201" s="94">
        <f t="shared" si="166"/>
        <v>0.42799999999999999</v>
      </c>
      <c r="AT201" s="94">
        <f t="shared" si="183"/>
        <v>0.37317195302358491</v>
      </c>
    </row>
    <row r="202" spans="6:46" x14ac:dyDescent="0.25">
      <c r="F202">
        <f t="shared" si="189"/>
        <v>213000</v>
      </c>
      <c r="G202">
        <f t="shared" si="142"/>
        <v>-750</v>
      </c>
      <c r="H202">
        <f t="shared" si="155"/>
        <v>212250</v>
      </c>
      <c r="I202" s="32">
        <f t="shared" si="184"/>
        <v>212250</v>
      </c>
      <c r="J202" s="10">
        <f t="shared" si="167"/>
        <v>0</v>
      </c>
      <c r="K202" s="10">
        <f t="shared" si="168"/>
        <v>0</v>
      </c>
      <c r="L202" s="32">
        <f t="shared" si="185"/>
        <v>212250</v>
      </c>
      <c r="M202" s="9">
        <f t="shared" si="169"/>
        <v>0</v>
      </c>
      <c r="N202" s="9">
        <f t="shared" si="170"/>
        <v>0</v>
      </c>
      <c r="O202" s="10">
        <f t="shared" si="156"/>
        <v>0</v>
      </c>
      <c r="P202" s="13"/>
      <c r="R202" s="31">
        <f t="shared" si="186"/>
        <v>212250</v>
      </c>
      <c r="S202" s="8">
        <f t="shared" si="171"/>
        <v>52100</v>
      </c>
      <c r="T202" s="9">
        <f t="shared" si="157"/>
        <v>-11053.55</v>
      </c>
      <c r="U202" s="9">
        <f t="shared" si="158"/>
        <v>-60056.25</v>
      </c>
      <c r="V202" s="10">
        <f t="shared" si="159"/>
        <v>-71109.8</v>
      </c>
      <c r="W202" s="10">
        <f t="shared" si="160"/>
        <v>-11249.25</v>
      </c>
      <c r="X202" s="87">
        <f t="shared" si="172"/>
        <v>0</v>
      </c>
      <c r="Y202" s="87">
        <f t="shared" si="173"/>
        <v>0</v>
      </c>
      <c r="Z202" s="10">
        <f t="shared" si="174"/>
        <v>-103.65398999999999</v>
      </c>
      <c r="AA202" s="125">
        <f t="shared" si="175"/>
        <v>-36.750050999999999</v>
      </c>
      <c r="AB202" s="10">
        <f t="shared" si="176"/>
        <v>-36.750050999999999</v>
      </c>
      <c r="AC202" s="87">
        <f t="shared" si="177"/>
        <v>0</v>
      </c>
      <c r="AD202" s="22">
        <f t="shared" si="187"/>
        <v>-82499.454041000005</v>
      </c>
      <c r="AE202" s="9">
        <f t="shared" si="178"/>
        <v>-3430</v>
      </c>
      <c r="AF202" s="9">
        <f t="shared" si="179"/>
        <v>311</v>
      </c>
      <c r="AG202" s="9">
        <f t="shared" si="180"/>
        <v>0</v>
      </c>
      <c r="AH202" s="10">
        <f t="shared" si="161"/>
        <v>-3119</v>
      </c>
      <c r="AI202" s="10">
        <f t="shared" si="181"/>
        <v>-160</v>
      </c>
      <c r="AJ202" s="22">
        <f t="shared" si="162"/>
        <v>-79540.454041000005</v>
      </c>
      <c r="AN202" s="92">
        <f t="shared" si="182"/>
        <v>213000</v>
      </c>
      <c r="AO202" s="92" t="str">
        <f t="shared" si="163"/>
        <v>21K</v>
      </c>
      <c r="AP202" s="92">
        <f t="shared" si="164"/>
        <v>79540.454041000005</v>
      </c>
      <c r="AQ202" s="93">
        <f t="shared" si="188"/>
        <v>1000</v>
      </c>
      <c r="AR202" s="95">
        <f t="shared" si="165"/>
        <v>428</v>
      </c>
      <c r="AS202" s="94">
        <f t="shared" si="166"/>
        <v>0.42799999999999999</v>
      </c>
      <c r="AT202" s="94">
        <f t="shared" si="183"/>
        <v>0.3734293616948357</v>
      </c>
    </row>
    <row r="203" spans="6:46" x14ac:dyDescent="0.25">
      <c r="F203">
        <f t="shared" si="189"/>
        <v>214000</v>
      </c>
      <c r="G203">
        <f t="shared" si="142"/>
        <v>-750</v>
      </c>
      <c r="H203">
        <f t="shared" si="155"/>
        <v>213250</v>
      </c>
      <c r="I203" s="32">
        <f t="shared" si="184"/>
        <v>213250</v>
      </c>
      <c r="J203" s="10">
        <f t="shared" si="167"/>
        <v>0</v>
      </c>
      <c r="K203" s="10">
        <f t="shared" si="168"/>
        <v>0</v>
      </c>
      <c r="L203" s="32">
        <f t="shared" si="185"/>
        <v>213250</v>
      </c>
      <c r="M203" s="9">
        <f t="shared" si="169"/>
        <v>0</v>
      </c>
      <c r="N203" s="9">
        <f t="shared" si="170"/>
        <v>0</v>
      </c>
      <c r="O203" s="10">
        <f t="shared" si="156"/>
        <v>0</v>
      </c>
      <c r="P203" s="13"/>
      <c r="R203" s="31">
        <f t="shared" si="186"/>
        <v>213250</v>
      </c>
      <c r="S203" s="8">
        <f t="shared" si="171"/>
        <v>52100</v>
      </c>
      <c r="T203" s="9">
        <f t="shared" si="157"/>
        <v>-11053.55</v>
      </c>
      <c r="U203" s="9">
        <f t="shared" si="158"/>
        <v>-60431.25</v>
      </c>
      <c r="V203" s="10">
        <f t="shared" si="159"/>
        <v>-71484.800000000003</v>
      </c>
      <c r="W203" s="10">
        <f t="shared" si="160"/>
        <v>-11302.25</v>
      </c>
      <c r="X203" s="87">
        <f t="shared" si="172"/>
        <v>0</v>
      </c>
      <c r="Y203" s="87">
        <f t="shared" si="173"/>
        <v>0</v>
      </c>
      <c r="Z203" s="10">
        <f t="shared" si="174"/>
        <v>-103.65398999999999</v>
      </c>
      <c r="AA203" s="125">
        <f t="shared" si="175"/>
        <v>-36.750050999999999</v>
      </c>
      <c r="AB203" s="10">
        <f t="shared" si="176"/>
        <v>-36.750050999999999</v>
      </c>
      <c r="AC203" s="87">
        <f t="shared" si="177"/>
        <v>0</v>
      </c>
      <c r="AD203" s="22">
        <f t="shared" si="187"/>
        <v>-82927.454041000005</v>
      </c>
      <c r="AE203" s="9">
        <f t="shared" si="178"/>
        <v>-3430</v>
      </c>
      <c r="AF203" s="9">
        <f t="shared" si="179"/>
        <v>311</v>
      </c>
      <c r="AG203" s="9">
        <f t="shared" si="180"/>
        <v>0</v>
      </c>
      <c r="AH203" s="10">
        <f t="shared" si="161"/>
        <v>-3119</v>
      </c>
      <c r="AI203" s="10">
        <f t="shared" si="181"/>
        <v>-160</v>
      </c>
      <c r="AJ203" s="22">
        <f t="shared" si="162"/>
        <v>-79968.454041000005</v>
      </c>
      <c r="AN203" s="92">
        <f t="shared" si="182"/>
        <v>214000</v>
      </c>
      <c r="AO203" s="92" t="str">
        <f t="shared" si="163"/>
        <v>21K</v>
      </c>
      <c r="AP203" s="92">
        <f t="shared" si="164"/>
        <v>79968.454041000005</v>
      </c>
      <c r="AQ203" s="93">
        <f t="shared" si="188"/>
        <v>1000</v>
      </c>
      <c r="AR203" s="95">
        <f t="shared" si="165"/>
        <v>428</v>
      </c>
      <c r="AS203" s="94">
        <f t="shared" si="166"/>
        <v>0.42799999999999999</v>
      </c>
      <c r="AT203" s="94">
        <f t="shared" si="183"/>
        <v>0.3736843646775701</v>
      </c>
    </row>
    <row r="204" spans="6:46" x14ac:dyDescent="0.25">
      <c r="F204">
        <f t="shared" si="189"/>
        <v>215000</v>
      </c>
      <c r="G204">
        <f t="shared" si="142"/>
        <v>-750</v>
      </c>
      <c r="H204">
        <f t="shared" si="155"/>
        <v>214250</v>
      </c>
      <c r="I204" s="32">
        <f t="shared" si="184"/>
        <v>214250</v>
      </c>
      <c r="J204" s="10">
        <f t="shared" si="167"/>
        <v>0</v>
      </c>
      <c r="K204" s="10">
        <f t="shared" si="168"/>
        <v>0</v>
      </c>
      <c r="L204" s="32">
        <f t="shared" si="185"/>
        <v>214250</v>
      </c>
      <c r="M204" s="9">
        <f t="shared" si="169"/>
        <v>0</v>
      </c>
      <c r="N204" s="9">
        <f t="shared" si="170"/>
        <v>0</v>
      </c>
      <c r="O204" s="10">
        <f t="shared" si="156"/>
        <v>0</v>
      </c>
      <c r="P204" s="13"/>
      <c r="R204" s="31">
        <f t="shared" si="186"/>
        <v>214250</v>
      </c>
      <c r="S204" s="8">
        <f t="shared" si="171"/>
        <v>52100</v>
      </c>
      <c r="T204" s="9">
        <f t="shared" si="157"/>
        <v>-11053.55</v>
      </c>
      <c r="U204" s="9">
        <f t="shared" si="158"/>
        <v>-60806.25</v>
      </c>
      <c r="V204" s="10">
        <f t="shared" si="159"/>
        <v>-71859.8</v>
      </c>
      <c r="W204" s="10">
        <f t="shared" si="160"/>
        <v>-11355.25</v>
      </c>
      <c r="X204" s="87">
        <f t="shared" si="172"/>
        <v>0</v>
      </c>
      <c r="Y204" s="87">
        <f t="shared" si="173"/>
        <v>0</v>
      </c>
      <c r="Z204" s="10">
        <f t="shared" si="174"/>
        <v>-103.65398999999999</v>
      </c>
      <c r="AA204" s="125">
        <f t="shared" si="175"/>
        <v>-36.750050999999999</v>
      </c>
      <c r="AB204" s="10">
        <f t="shared" si="176"/>
        <v>-36.750050999999999</v>
      </c>
      <c r="AC204" s="87">
        <f t="shared" si="177"/>
        <v>0</v>
      </c>
      <c r="AD204" s="22">
        <f t="shared" si="187"/>
        <v>-83355.454041000005</v>
      </c>
      <c r="AE204" s="9">
        <f t="shared" si="178"/>
        <v>-3430</v>
      </c>
      <c r="AF204" s="9">
        <f t="shared" si="179"/>
        <v>311</v>
      </c>
      <c r="AG204" s="9">
        <f t="shared" si="180"/>
        <v>0</v>
      </c>
      <c r="AH204" s="10">
        <f t="shared" si="161"/>
        <v>-3119</v>
      </c>
      <c r="AI204" s="10">
        <f t="shared" si="181"/>
        <v>-160</v>
      </c>
      <c r="AJ204" s="22">
        <f t="shared" si="162"/>
        <v>-80396.454041000005</v>
      </c>
      <c r="AN204" s="92">
        <f t="shared" si="182"/>
        <v>215000</v>
      </c>
      <c r="AO204" s="92" t="str">
        <f t="shared" si="163"/>
        <v>21K</v>
      </c>
      <c r="AP204" s="92">
        <f t="shared" si="164"/>
        <v>80396.454041000005</v>
      </c>
      <c r="AQ204" s="93">
        <f t="shared" si="188"/>
        <v>1000</v>
      </c>
      <c r="AR204" s="95">
        <f t="shared" si="165"/>
        <v>428</v>
      </c>
      <c r="AS204" s="94">
        <f t="shared" si="166"/>
        <v>0.42799999999999999</v>
      </c>
      <c r="AT204" s="94">
        <f t="shared" si="183"/>
        <v>0.37393699553953491</v>
      </c>
    </row>
    <row r="205" spans="6:46" x14ac:dyDescent="0.25">
      <c r="F205">
        <f t="shared" si="189"/>
        <v>216000</v>
      </c>
      <c r="G205">
        <f t="shared" si="142"/>
        <v>-750</v>
      </c>
      <c r="H205">
        <f t="shared" si="155"/>
        <v>215250</v>
      </c>
      <c r="I205" s="32">
        <f t="shared" si="184"/>
        <v>215250</v>
      </c>
      <c r="J205" s="10">
        <f t="shared" si="167"/>
        <v>0</v>
      </c>
      <c r="K205" s="10">
        <f t="shared" si="168"/>
        <v>0</v>
      </c>
      <c r="L205" s="32">
        <f t="shared" si="185"/>
        <v>215250</v>
      </c>
      <c r="M205" s="9">
        <f t="shared" si="169"/>
        <v>0</v>
      </c>
      <c r="N205" s="9">
        <f t="shared" si="170"/>
        <v>0</v>
      </c>
      <c r="O205" s="10">
        <f t="shared" si="156"/>
        <v>0</v>
      </c>
      <c r="P205" s="13"/>
      <c r="R205" s="31">
        <f t="shared" si="186"/>
        <v>215250</v>
      </c>
      <c r="S205" s="8">
        <f t="shared" si="171"/>
        <v>52100</v>
      </c>
      <c r="T205" s="9">
        <f t="shared" si="157"/>
        <v>-11053.55</v>
      </c>
      <c r="U205" s="9">
        <f t="shared" si="158"/>
        <v>-61181.25</v>
      </c>
      <c r="V205" s="10">
        <f t="shared" si="159"/>
        <v>-72234.8</v>
      </c>
      <c r="W205" s="10">
        <f t="shared" si="160"/>
        <v>-11408.25</v>
      </c>
      <c r="X205" s="87">
        <f t="shared" si="172"/>
        <v>0</v>
      </c>
      <c r="Y205" s="87">
        <f t="shared" si="173"/>
        <v>0</v>
      </c>
      <c r="Z205" s="10">
        <f t="shared" si="174"/>
        <v>-103.65398999999999</v>
      </c>
      <c r="AA205" s="125">
        <f t="shared" si="175"/>
        <v>-36.750050999999999</v>
      </c>
      <c r="AB205" s="10">
        <f t="shared" si="176"/>
        <v>-36.750050999999999</v>
      </c>
      <c r="AC205" s="87">
        <f t="shared" si="177"/>
        <v>0</v>
      </c>
      <c r="AD205" s="22">
        <f t="shared" si="187"/>
        <v>-83783.454041000005</v>
      </c>
      <c r="AE205" s="9">
        <f t="shared" si="178"/>
        <v>-3430</v>
      </c>
      <c r="AF205" s="9">
        <f t="shared" si="179"/>
        <v>311</v>
      </c>
      <c r="AG205" s="9">
        <f t="shared" si="180"/>
        <v>0</v>
      </c>
      <c r="AH205" s="10">
        <f t="shared" si="161"/>
        <v>-3119</v>
      </c>
      <c r="AI205" s="10">
        <f t="shared" si="181"/>
        <v>-160</v>
      </c>
      <c r="AJ205" s="22">
        <f t="shared" si="162"/>
        <v>-80824.454041000005</v>
      </c>
      <c r="AN205" s="92">
        <f t="shared" si="182"/>
        <v>216000</v>
      </c>
      <c r="AO205" s="92" t="str">
        <f t="shared" si="163"/>
        <v>21K</v>
      </c>
      <c r="AP205" s="92">
        <f t="shared" si="164"/>
        <v>80824.454041000005</v>
      </c>
      <c r="AQ205" s="93">
        <f t="shared" si="188"/>
        <v>1000</v>
      </c>
      <c r="AR205" s="95">
        <f t="shared" si="165"/>
        <v>428</v>
      </c>
      <c r="AS205" s="94">
        <f t="shared" si="166"/>
        <v>0.42799999999999999</v>
      </c>
      <c r="AT205" s="94">
        <f t="shared" si="183"/>
        <v>0.37418728722685185</v>
      </c>
    </row>
    <row r="206" spans="6:46" x14ac:dyDescent="0.25">
      <c r="F206">
        <f t="shared" si="189"/>
        <v>217000</v>
      </c>
      <c r="G206">
        <f t="shared" si="142"/>
        <v>-750</v>
      </c>
      <c r="H206">
        <f t="shared" si="155"/>
        <v>216250</v>
      </c>
      <c r="I206" s="32">
        <f t="shared" si="184"/>
        <v>216250</v>
      </c>
      <c r="J206" s="10">
        <f t="shared" si="167"/>
        <v>0</v>
      </c>
      <c r="K206" s="10">
        <f t="shared" si="168"/>
        <v>0</v>
      </c>
      <c r="L206" s="32">
        <f t="shared" si="185"/>
        <v>216250</v>
      </c>
      <c r="M206" s="9">
        <f t="shared" si="169"/>
        <v>0</v>
      </c>
      <c r="N206" s="9">
        <f t="shared" si="170"/>
        <v>0</v>
      </c>
      <c r="O206" s="10">
        <f t="shared" si="156"/>
        <v>0</v>
      </c>
      <c r="P206" s="13"/>
      <c r="R206" s="31">
        <f t="shared" si="186"/>
        <v>216250</v>
      </c>
      <c r="S206" s="8">
        <f t="shared" si="171"/>
        <v>52100</v>
      </c>
      <c r="T206" s="9">
        <f t="shared" si="157"/>
        <v>-11053.55</v>
      </c>
      <c r="U206" s="9">
        <f t="shared" si="158"/>
        <v>-61556.25</v>
      </c>
      <c r="V206" s="10">
        <f t="shared" si="159"/>
        <v>-72609.8</v>
      </c>
      <c r="W206" s="10">
        <f t="shared" si="160"/>
        <v>-11461.25</v>
      </c>
      <c r="X206" s="87">
        <f t="shared" si="172"/>
        <v>0</v>
      </c>
      <c r="Y206" s="87">
        <f t="shared" si="173"/>
        <v>0</v>
      </c>
      <c r="Z206" s="10">
        <f t="shared" si="174"/>
        <v>-103.65398999999999</v>
      </c>
      <c r="AA206" s="125">
        <f t="shared" si="175"/>
        <v>-36.750050999999999</v>
      </c>
      <c r="AB206" s="10">
        <f t="shared" si="176"/>
        <v>-36.750050999999999</v>
      </c>
      <c r="AC206" s="87">
        <f t="shared" si="177"/>
        <v>0</v>
      </c>
      <c r="AD206" s="22">
        <f t="shared" si="187"/>
        <v>-84211.454041000005</v>
      </c>
      <c r="AE206" s="9">
        <f t="shared" si="178"/>
        <v>-3430</v>
      </c>
      <c r="AF206" s="9">
        <f t="shared" si="179"/>
        <v>311</v>
      </c>
      <c r="AG206" s="9">
        <f t="shared" si="180"/>
        <v>0</v>
      </c>
      <c r="AH206" s="10">
        <f t="shared" si="161"/>
        <v>-3119</v>
      </c>
      <c r="AI206" s="10">
        <f t="shared" si="181"/>
        <v>-160</v>
      </c>
      <c r="AJ206" s="22">
        <f t="shared" si="162"/>
        <v>-81252.454041000005</v>
      </c>
      <c r="AN206" s="92">
        <f t="shared" si="182"/>
        <v>217000</v>
      </c>
      <c r="AO206" s="92" t="str">
        <f t="shared" si="163"/>
        <v>21K</v>
      </c>
      <c r="AP206" s="92">
        <f t="shared" si="164"/>
        <v>81252.454041000005</v>
      </c>
      <c r="AQ206" s="93">
        <f t="shared" si="188"/>
        <v>1000</v>
      </c>
      <c r="AR206" s="95">
        <f t="shared" si="165"/>
        <v>428</v>
      </c>
      <c r="AS206" s="94">
        <f t="shared" si="166"/>
        <v>0.42799999999999999</v>
      </c>
      <c r="AT206" s="94">
        <f t="shared" si="183"/>
        <v>0.37443527207834104</v>
      </c>
    </row>
    <row r="207" spans="6:46" x14ac:dyDescent="0.25">
      <c r="F207">
        <f t="shared" si="189"/>
        <v>218000</v>
      </c>
      <c r="G207">
        <f t="shared" si="142"/>
        <v>-750</v>
      </c>
      <c r="H207">
        <f t="shared" si="155"/>
        <v>217250</v>
      </c>
      <c r="I207" s="32">
        <f t="shared" si="184"/>
        <v>217250</v>
      </c>
      <c r="J207" s="10">
        <f t="shared" si="167"/>
        <v>0</v>
      </c>
      <c r="K207" s="10">
        <f t="shared" si="168"/>
        <v>0</v>
      </c>
      <c r="L207" s="32">
        <f t="shared" si="185"/>
        <v>217250</v>
      </c>
      <c r="M207" s="9">
        <f t="shared" si="169"/>
        <v>0</v>
      </c>
      <c r="N207" s="9">
        <f t="shared" si="170"/>
        <v>0</v>
      </c>
      <c r="O207" s="10">
        <f t="shared" si="156"/>
        <v>0</v>
      </c>
      <c r="P207" s="13"/>
      <c r="R207" s="31">
        <f t="shared" si="186"/>
        <v>217250</v>
      </c>
      <c r="S207" s="8">
        <f t="shared" si="171"/>
        <v>52100</v>
      </c>
      <c r="T207" s="9">
        <f t="shared" si="157"/>
        <v>-11053.55</v>
      </c>
      <c r="U207" s="9">
        <f t="shared" si="158"/>
        <v>-61931.25</v>
      </c>
      <c r="V207" s="10">
        <f t="shared" si="159"/>
        <v>-72984.800000000003</v>
      </c>
      <c r="W207" s="10">
        <f t="shared" si="160"/>
        <v>-11514.25</v>
      </c>
      <c r="X207" s="87">
        <f t="shared" si="172"/>
        <v>0</v>
      </c>
      <c r="Y207" s="87">
        <f t="shared" si="173"/>
        <v>0</v>
      </c>
      <c r="Z207" s="10">
        <f t="shared" si="174"/>
        <v>-103.65398999999999</v>
      </c>
      <c r="AA207" s="125">
        <f t="shared" si="175"/>
        <v>-36.750050999999999</v>
      </c>
      <c r="AB207" s="10">
        <f t="shared" si="176"/>
        <v>-36.750050999999999</v>
      </c>
      <c r="AC207" s="87">
        <f t="shared" si="177"/>
        <v>0</v>
      </c>
      <c r="AD207" s="22">
        <f t="shared" si="187"/>
        <v>-84639.454041000005</v>
      </c>
      <c r="AE207" s="9">
        <f t="shared" si="178"/>
        <v>-3430</v>
      </c>
      <c r="AF207" s="9">
        <f t="shared" si="179"/>
        <v>311</v>
      </c>
      <c r="AG207" s="9">
        <f t="shared" si="180"/>
        <v>0</v>
      </c>
      <c r="AH207" s="10">
        <f t="shared" si="161"/>
        <v>-3119</v>
      </c>
      <c r="AI207" s="10">
        <f t="shared" si="181"/>
        <v>-160</v>
      </c>
      <c r="AJ207" s="22">
        <f t="shared" si="162"/>
        <v>-81680.454041000005</v>
      </c>
      <c r="AN207" s="92">
        <f t="shared" si="182"/>
        <v>218000</v>
      </c>
      <c r="AO207" s="92" t="str">
        <f t="shared" si="163"/>
        <v>21K</v>
      </c>
      <c r="AP207" s="92">
        <f t="shared" si="164"/>
        <v>81680.454041000005</v>
      </c>
      <c r="AQ207" s="93">
        <f t="shared" si="188"/>
        <v>1000</v>
      </c>
      <c r="AR207" s="95">
        <f t="shared" si="165"/>
        <v>428</v>
      </c>
      <c r="AS207" s="94">
        <f t="shared" si="166"/>
        <v>0.42799999999999999</v>
      </c>
      <c r="AT207" s="94">
        <f t="shared" si="183"/>
        <v>0.37468098183944959</v>
      </c>
    </row>
    <row r="208" spans="6:46" x14ac:dyDescent="0.25">
      <c r="F208">
        <f t="shared" si="189"/>
        <v>219000</v>
      </c>
      <c r="G208">
        <f t="shared" si="142"/>
        <v>-750</v>
      </c>
      <c r="H208">
        <f t="shared" si="155"/>
        <v>218250</v>
      </c>
      <c r="I208" s="32">
        <f t="shared" si="184"/>
        <v>218250</v>
      </c>
      <c r="J208" s="10">
        <f t="shared" si="167"/>
        <v>0</v>
      </c>
      <c r="K208" s="10">
        <f t="shared" si="168"/>
        <v>0</v>
      </c>
      <c r="L208" s="32">
        <f t="shared" si="185"/>
        <v>218250</v>
      </c>
      <c r="M208" s="9">
        <f t="shared" si="169"/>
        <v>0</v>
      </c>
      <c r="N208" s="9">
        <f t="shared" si="170"/>
        <v>0</v>
      </c>
      <c r="O208" s="10">
        <f t="shared" si="156"/>
        <v>0</v>
      </c>
      <c r="P208" s="13"/>
      <c r="R208" s="31">
        <f t="shared" si="186"/>
        <v>218250</v>
      </c>
      <c r="S208" s="8">
        <f t="shared" si="171"/>
        <v>52100</v>
      </c>
      <c r="T208" s="9">
        <f t="shared" si="157"/>
        <v>-11053.55</v>
      </c>
      <c r="U208" s="9">
        <f t="shared" si="158"/>
        <v>-62306.25</v>
      </c>
      <c r="V208" s="10">
        <f t="shared" si="159"/>
        <v>-73359.8</v>
      </c>
      <c r="W208" s="10">
        <f t="shared" si="160"/>
        <v>-11567.25</v>
      </c>
      <c r="X208" s="87">
        <f t="shared" si="172"/>
        <v>0</v>
      </c>
      <c r="Y208" s="87">
        <f t="shared" si="173"/>
        <v>0</v>
      </c>
      <c r="Z208" s="10">
        <f t="shared" si="174"/>
        <v>-103.65398999999999</v>
      </c>
      <c r="AA208" s="125">
        <f t="shared" si="175"/>
        <v>-36.750050999999999</v>
      </c>
      <c r="AB208" s="10">
        <f t="shared" si="176"/>
        <v>-36.750050999999999</v>
      </c>
      <c r="AC208" s="87">
        <f t="shared" si="177"/>
        <v>0</v>
      </c>
      <c r="AD208" s="22">
        <f t="shared" si="187"/>
        <v>-85067.454041000005</v>
      </c>
      <c r="AE208" s="9">
        <f t="shared" si="178"/>
        <v>-3430</v>
      </c>
      <c r="AF208" s="9">
        <f t="shared" si="179"/>
        <v>311</v>
      </c>
      <c r="AG208" s="9">
        <f t="shared" si="180"/>
        <v>0</v>
      </c>
      <c r="AH208" s="10">
        <f t="shared" si="161"/>
        <v>-3119</v>
      </c>
      <c r="AI208" s="10">
        <f t="shared" si="181"/>
        <v>-160</v>
      </c>
      <c r="AJ208" s="22">
        <f t="shared" si="162"/>
        <v>-82108.454041000005</v>
      </c>
      <c r="AN208" s="92">
        <f t="shared" si="182"/>
        <v>219000</v>
      </c>
      <c r="AO208" s="92" t="str">
        <f t="shared" si="163"/>
        <v>21K</v>
      </c>
      <c r="AP208" s="92">
        <f t="shared" si="164"/>
        <v>82108.454041000005</v>
      </c>
      <c r="AQ208" s="93">
        <f t="shared" si="188"/>
        <v>1000</v>
      </c>
      <c r="AR208" s="95">
        <f t="shared" si="165"/>
        <v>428</v>
      </c>
      <c r="AS208" s="94">
        <f t="shared" si="166"/>
        <v>0.42799999999999999</v>
      </c>
      <c r="AT208" s="94">
        <f t="shared" si="183"/>
        <v>0.37492444767579913</v>
      </c>
    </row>
    <row r="209" spans="6:46" x14ac:dyDescent="0.25">
      <c r="F209">
        <f t="shared" si="189"/>
        <v>220000</v>
      </c>
      <c r="G209">
        <f t="shared" si="142"/>
        <v>-750</v>
      </c>
      <c r="H209">
        <f t="shared" si="155"/>
        <v>219250</v>
      </c>
      <c r="I209" s="32">
        <f t="shared" si="184"/>
        <v>219250</v>
      </c>
      <c r="J209" s="10">
        <f t="shared" si="167"/>
        <v>0</v>
      </c>
      <c r="K209" s="10">
        <f t="shared" si="168"/>
        <v>0</v>
      </c>
      <c r="L209" s="32">
        <f t="shared" si="185"/>
        <v>219250</v>
      </c>
      <c r="M209" s="9">
        <f t="shared" si="169"/>
        <v>0</v>
      </c>
      <c r="N209" s="9">
        <f t="shared" si="170"/>
        <v>0</v>
      </c>
      <c r="O209" s="10">
        <f t="shared" si="156"/>
        <v>0</v>
      </c>
      <c r="P209" s="13"/>
      <c r="R209" s="31">
        <f t="shared" si="186"/>
        <v>219250</v>
      </c>
      <c r="S209" s="8">
        <f t="shared" si="171"/>
        <v>52100</v>
      </c>
      <c r="T209" s="9">
        <f t="shared" si="157"/>
        <v>-11053.55</v>
      </c>
      <c r="U209" s="9">
        <f t="shared" si="158"/>
        <v>-62681.25</v>
      </c>
      <c r="V209" s="10">
        <f t="shared" si="159"/>
        <v>-73734.8</v>
      </c>
      <c r="W209" s="10">
        <f t="shared" si="160"/>
        <v>-11620.25</v>
      </c>
      <c r="X209" s="87">
        <f t="shared" si="172"/>
        <v>0</v>
      </c>
      <c r="Y209" s="87">
        <f t="shared" si="173"/>
        <v>0</v>
      </c>
      <c r="Z209" s="10">
        <f t="shared" si="174"/>
        <v>-103.65398999999999</v>
      </c>
      <c r="AA209" s="125">
        <f t="shared" si="175"/>
        <v>-36.750050999999999</v>
      </c>
      <c r="AB209" s="10">
        <f t="shared" si="176"/>
        <v>-36.750050999999999</v>
      </c>
      <c r="AC209" s="87">
        <f t="shared" si="177"/>
        <v>0</v>
      </c>
      <c r="AD209" s="22">
        <f t="shared" si="187"/>
        <v>-85495.454041000005</v>
      </c>
      <c r="AE209" s="9">
        <f t="shared" si="178"/>
        <v>-3430</v>
      </c>
      <c r="AF209" s="9">
        <f t="shared" si="179"/>
        <v>311</v>
      </c>
      <c r="AG209" s="9">
        <f t="shared" si="180"/>
        <v>0</v>
      </c>
      <c r="AH209" s="10">
        <f t="shared" si="161"/>
        <v>-3119</v>
      </c>
      <c r="AI209" s="10">
        <f t="shared" si="181"/>
        <v>-160</v>
      </c>
      <c r="AJ209" s="22">
        <f t="shared" si="162"/>
        <v>-82536.454041000005</v>
      </c>
      <c r="AN209" s="92">
        <f t="shared" si="182"/>
        <v>220000</v>
      </c>
      <c r="AO209" s="92" t="str">
        <f t="shared" si="163"/>
        <v>22K</v>
      </c>
      <c r="AP209" s="92">
        <f t="shared" si="164"/>
        <v>82536.454041000005</v>
      </c>
      <c r="AQ209" s="93">
        <f t="shared" si="188"/>
        <v>1000</v>
      </c>
      <c r="AR209" s="95">
        <f t="shared" si="165"/>
        <v>428</v>
      </c>
      <c r="AS209" s="94">
        <f t="shared" si="166"/>
        <v>0.42799999999999999</v>
      </c>
      <c r="AT209" s="94">
        <f t="shared" si="183"/>
        <v>0.37516570018636364</v>
      </c>
    </row>
    <row r="210" spans="6:46" x14ac:dyDescent="0.25">
      <c r="F210">
        <f t="shared" si="189"/>
        <v>221000</v>
      </c>
      <c r="G210">
        <f t="shared" si="142"/>
        <v>-750</v>
      </c>
      <c r="H210">
        <f t="shared" si="155"/>
        <v>220250</v>
      </c>
      <c r="I210" s="32">
        <f t="shared" si="184"/>
        <v>220250</v>
      </c>
      <c r="J210" s="10">
        <f t="shared" si="167"/>
        <v>0</v>
      </c>
      <c r="K210" s="10">
        <f t="shared" si="168"/>
        <v>0</v>
      </c>
      <c r="L210" s="32">
        <f t="shared" si="185"/>
        <v>220250</v>
      </c>
      <c r="M210" s="9">
        <f t="shared" si="169"/>
        <v>0</v>
      </c>
      <c r="N210" s="9">
        <f t="shared" si="170"/>
        <v>0</v>
      </c>
      <c r="O210" s="10">
        <f t="shared" si="156"/>
        <v>0</v>
      </c>
      <c r="P210" s="13"/>
      <c r="R210" s="31">
        <f t="shared" si="186"/>
        <v>220250</v>
      </c>
      <c r="S210" s="8">
        <f t="shared" si="171"/>
        <v>52100</v>
      </c>
      <c r="T210" s="9">
        <f t="shared" si="157"/>
        <v>-11053.55</v>
      </c>
      <c r="U210" s="9">
        <f t="shared" si="158"/>
        <v>-63056.25</v>
      </c>
      <c r="V210" s="10">
        <f t="shared" si="159"/>
        <v>-74109.8</v>
      </c>
      <c r="W210" s="10">
        <f t="shared" si="160"/>
        <v>-11673.25</v>
      </c>
      <c r="X210" s="87">
        <f t="shared" si="172"/>
        <v>0</v>
      </c>
      <c r="Y210" s="87">
        <f t="shared" si="173"/>
        <v>0</v>
      </c>
      <c r="Z210" s="10">
        <f t="shared" si="174"/>
        <v>-103.65398999999999</v>
      </c>
      <c r="AA210" s="125">
        <f t="shared" si="175"/>
        <v>-36.750050999999999</v>
      </c>
      <c r="AB210" s="10">
        <f t="shared" si="176"/>
        <v>-36.750050999999999</v>
      </c>
      <c r="AC210" s="87">
        <f t="shared" si="177"/>
        <v>0</v>
      </c>
      <c r="AD210" s="22">
        <f t="shared" si="187"/>
        <v>-85923.454041000005</v>
      </c>
      <c r="AE210" s="9">
        <f t="shared" si="178"/>
        <v>-3430</v>
      </c>
      <c r="AF210" s="9">
        <f t="shared" si="179"/>
        <v>311</v>
      </c>
      <c r="AG210" s="9">
        <f t="shared" si="180"/>
        <v>0</v>
      </c>
      <c r="AH210" s="10">
        <f t="shared" si="161"/>
        <v>-3119</v>
      </c>
      <c r="AI210" s="10">
        <f t="shared" si="181"/>
        <v>-160</v>
      </c>
      <c r="AJ210" s="22">
        <f t="shared" si="162"/>
        <v>-82964.454041000005</v>
      </c>
      <c r="AN210" s="92">
        <f t="shared" si="182"/>
        <v>221000</v>
      </c>
      <c r="AO210" s="92" t="str">
        <f t="shared" si="163"/>
        <v>22K</v>
      </c>
      <c r="AP210" s="92">
        <f t="shared" si="164"/>
        <v>82964.454041000005</v>
      </c>
      <c r="AQ210" s="93">
        <f t="shared" si="188"/>
        <v>1000</v>
      </c>
      <c r="AR210" s="95">
        <f t="shared" si="165"/>
        <v>428</v>
      </c>
      <c r="AS210" s="94">
        <f t="shared" si="166"/>
        <v>0.42799999999999999</v>
      </c>
      <c r="AT210" s="94">
        <f t="shared" si="183"/>
        <v>0.37540476941628964</v>
      </c>
    </row>
    <row r="211" spans="6:46" x14ac:dyDescent="0.25">
      <c r="F211">
        <f t="shared" si="189"/>
        <v>222000</v>
      </c>
      <c r="G211">
        <f t="shared" si="142"/>
        <v>-750</v>
      </c>
      <c r="H211">
        <f t="shared" si="155"/>
        <v>221250</v>
      </c>
      <c r="I211" s="32">
        <f t="shared" si="184"/>
        <v>221250</v>
      </c>
      <c r="J211" s="10">
        <f t="shared" si="167"/>
        <v>0</v>
      </c>
      <c r="K211" s="10">
        <f t="shared" si="168"/>
        <v>0</v>
      </c>
      <c r="L211" s="32">
        <f t="shared" si="185"/>
        <v>221250</v>
      </c>
      <c r="M211" s="9">
        <f t="shared" si="169"/>
        <v>0</v>
      </c>
      <c r="N211" s="9">
        <f t="shared" si="170"/>
        <v>0</v>
      </c>
      <c r="O211" s="10">
        <f t="shared" si="156"/>
        <v>0</v>
      </c>
      <c r="P211" s="13"/>
      <c r="R211" s="31">
        <f t="shared" si="186"/>
        <v>221250</v>
      </c>
      <c r="S211" s="8">
        <f t="shared" si="171"/>
        <v>52100</v>
      </c>
      <c r="T211" s="9">
        <f t="shared" si="157"/>
        <v>-11053.55</v>
      </c>
      <c r="U211" s="9">
        <f t="shared" si="158"/>
        <v>-63431.25</v>
      </c>
      <c r="V211" s="10">
        <f t="shared" si="159"/>
        <v>-74484.800000000003</v>
      </c>
      <c r="W211" s="10">
        <f t="shared" si="160"/>
        <v>-11726.25</v>
      </c>
      <c r="X211" s="87">
        <f t="shared" si="172"/>
        <v>0</v>
      </c>
      <c r="Y211" s="87">
        <f t="shared" si="173"/>
        <v>0</v>
      </c>
      <c r="Z211" s="10">
        <f t="shared" si="174"/>
        <v>-103.65398999999999</v>
      </c>
      <c r="AA211" s="125">
        <f t="shared" si="175"/>
        <v>-36.750050999999999</v>
      </c>
      <c r="AB211" s="10">
        <f t="shared" si="176"/>
        <v>-36.750050999999999</v>
      </c>
      <c r="AC211" s="87">
        <f t="shared" si="177"/>
        <v>0</v>
      </c>
      <c r="AD211" s="22">
        <f t="shared" si="187"/>
        <v>-86351.454041000005</v>
      </c>
      <c r="AE211" s="9">
        <f t="shared" si="178"/>
        <v>-3430</v>
      </c>
      <c r="AF211" s="9">
        <f t="shared" si="179"/>
        <v>311</v>
      </c>
      <c r="AG211" s="9">
        <f t="shared" si="180"/>
        <v>0</v>
      </c>
      <c r="AH211" s="10">
        <f t="shared" si="161"/>
        <v>-3119</v>
      </c>
      <c r="AI211" s="10">
        <f t="shared" si="181"/>
        <v>-160</v>
      </c>
      <c r="AJ211" s="22">
        <f t="shared" si="162"/>
        <v>-83392.454041000005</v>
      </c>
      <c r="AN211" s="92">
        <f t="shared" si="182"/>
        <v>222000</v>
      </c>
      <c r="AO211" s="92" t="str">
        <f t="shared" si="163"/>
        <v>22K</v>
      </c>
      <c r="AP211" s="92">
        <f t="shared" si="164"/>
        <v>83392.454041000005</v>
      </c>
      <c r="AQ211" s="93">
        <f t="shared" si="188"/>
        <v>1000</v>
      </c>
      <c r="AR211" s="95">
        <f t="shared" si="165"/>
        <v>428</v>
      </c>
      <c r="AS211" s="94">
        <f t="shared" si="166"/>
        <v>0.42799999999999999</v>
      </c>
      <c r="AT211" s="94">
        <f t="shared" si="183"/>
        <v>0.37564168486936939</v>
      </c>
    </row>
    <row r="212" spans="6:46" x14ac:dyDescent="0.25">
      <c r="F212">
        <f t="shared" si="189"/>
        <v>223000</v>
      </c>
      <c r="G212">
        <f t="shared" si="142"/>
        <v>-750</v>
      </c>
      <c r="H212">
        <f t="shared" si="155"/>
        <v>222250</v>
      </c>
      <c r="I212" s="32">
        <f t="shared" si="184"/>
        <v>222250</v>
      </c>
      <c r="J212" s="10">
        <f t="shared" si="167"/>
        <v>0</v>
      </c>
      <c r="K212" s="10">
        <f t="shared" si="168"/>
        <v>0</v>
      </c>
      <c r="L212" s="32">
        <f t="shared" si="185"/>
        <v>222250</v>
      </c>
      <c r="M212" s="9">
        <f t="shared" si="169"/>
        <v>0</v>
      </c>
      <c r="N212" s="9">
        <f t="shared" si="170"/>
        <v>0</v>
      </c>
      <c r="O212" s="10">
        <f t="shared" si="156"/>
        <v>0</v>
      </c>
      <c r="P212" s="13"/>
      <c r="R212" s="31">
        <f t="shared" si="186"/>
        <v>222250</v>
      </c>
      <c r="S212" s="8">
        <f t="shared" si="171"/>
        <v>52100</v>
      </c>
      <c r="T212" s="9">
        <f t="shared" si="157"/>
        <v>-11053.55</v>
      </c>
      <c r="U212" s="9">
        <f t="shared" si="158"/>
        <v>-63806.25</v>
      </c>
      <c r="V212" s="10">
        <f t="shared" si="159"/>
        <v>-74859.8</v>
      </c>
      <c r="W212" s="10">
        <f t="shared" si="160"/>
        <v>-11779.25</v>
      </c>
      <c r="X212" s="87">
        <f t="shared" si="172"/>
        <v>0</v>
      </c>
      <c r="Y212" s="87">
        <f t="shared" si="173"/>
        <v>0</v>
      </c>
      <c r="Z212" s="10">
        <f t="shared" si="174"/>
        <v>-103.65398999999999</v>
      </c>
      <c r="AA212" s="125">
        <f t="shared" si="175"/>
        <v>-36.750050999999999</v>
      </c>
      <c r="AB212" s="10">
        <f t="shared" si="176"/>
        <v>-36.750050999999999</v>
      </c>
      <c r="AC212" s="87">
        <f t="shared" si="177"/>
        <v>0</v>
      </c>
      <c r="AD212" s="22">
        <f t="shared" si="187"/>
        <v>-86779.454041000005</v>
      </c>
      <c r="AE212" s="9">
        <f t="shared" si="178"/>
        <v>-3430</v>
      </c>
      <c r="AF212" s="9">
        <f t="shared" si="179"/>
        <v>311</v>
      </c>
      <c r="AG212" s="9">
        <f t="shared" si="180"/>
        <v>0</v>
      </c>
      <c r="AH212" s="10">
        <f t="shared" si="161"/>
        <v>-3119</v>
      </c>
      <c r="AI212" s="10">
        <f t="shared" si="181"/>
        <v>-160</v>
      </c>
      <c r="AJ212" s="22">
        <f t="shared" si="162"/>
        <v>-83820.454041000005</v>
      </c>
      <c r="AN212" s="92">
        <f t="shared" si="182"/>
        <v>223000</v>
      </c>
      <c r="AO212" s="92" t="str">
        <f t="shared" si="163"/>
        <v>22K</v>
      </c>
      <c r="AP212" s="92">
        <f t="shared" si="164"/>
        <v>83820.454041000005</v>
      </c>
      <c r="AQ212" s="93">
        <f t="shared" si="188"/>
        <v>1000</v>
      </c>
      <c r="AR212" s="95">
        <f t="shared" si="165"/>
        <v>428</v>
      </c>
      <c r="AS212" s="94">
        <f t="shared" si="166"/>
        <v>0.42799999999999999</v>
      </c>
      <c r="AT212" s="94">
        <f t="shared" si="183"/>
        <v>0.37587647552017939</v>
      </c>
    </row>
    <row r="213" spans="6:46" x14ac:dyDescent="0.25">
      <c r="F213">
        <f t="shared" si="189"/>
        <v>224000</v>
      </c>
      <c r="G213">
        <f t="shared" si="142"/>
        <v>-750</v>
      </c>
      <c r="H213">
        <f t="shared" si="155"/>
        <v>223250</v>
      </c>
      <c r="I213" s="32">
        <f t="shared" si="184"/>
        <v>223250</v>
      </c>
      <c r="J213" s="10">
        <f t="shared" si="167"/>
        <v>0</v>
      </c>
      <c r="K213" s="10">
        <f t="shared" si="168"/>
        <v>0</v>
      </c>
      <c r="L213" s="32">
        <f t="shared" si="185"/>
        <v>223250</v>
      </c>
      <c r="M213" s="9">
        <f t="shared" si="169"/>
        <v>0</v>
      </c>
      <c r="N213" s="9">
        <f t="shared" si="170"/>
        <v>0</v>
      </c>
      <c r="O213" s="10">
        <f t="shared" si="156"/>
        <v>0</v>
      </c>
      <c r="P213" s="13"/>
      <c r="R213" s="31">
        <f t="shared" si="186"/>
        <v>223250</v>
      </c>
      <c r="S213" s="8">
        <f t="shared" si="171"/>
        <v>52100</v>
      </c>
      <c r="T213" s="9">
        <f t="shared" si="157"/>
        <v>-11053.55</v>
      </c>
      <c r="U213" s="9">
        <f t="shared" si="158"/>
        <v>-64181.25</v>
      </c>
      <c r="V213" s="10">
        <f t="shared" si="159"/>
        <v>-75234.8</v>
      </c>
      <c r="W213" s="10">
        <f t="shared" si="160"/>
        <v>-11832.25</v>
      </c>
      <c r="X213" s="87">
        <f t="shared" si="172"/>
        <v>0</v>
      </c>
      <c r="Y213" s="87">
        <f t="shared" si="173"/>
        <v>0</v>
      </c>
      <c r="Z213" s="10">
        <f t="shared" si="174"/>
        <v>-103.65398999999999</v>
      </c>
      <c r="AA213" s="125">
        <f t="shared" si="175"/>
        <v>-36.750050999999999</v>
      </c>
      <c r="AB213" s="10">
        <f t="shared" si="176"/>
        <v>-36.750050999999999</v>
      </c>
      <c r="AC213" s="87">
        <f t="shared" si="177"/>
        <v>0</v>
      </c>
      <c r="AD213" s="22">
        <f t="shared" si="187"/>
        <v>-87207.454041000005</v>
      </c>
      <c r="AE213" s="9">
        <f t="shared" si="178"/>
        <v>-3430</v>
      </c>
      <c r="AF213" s="9">
        <f t="shared" si="179"/>
        <v>311</v>
      </c>
      <c r="AG213" s="9">
        <f t="shared" si="180"/>
        <v>0</v>
      </c>
      <c r="AH213" s="10">
        <f t="shared" si="161"/>
        <v>-3119</v>
      </c>
      <c r="AI213" s="10">
        <f t="shared" si="181"/>
        <v>-160</v>
      </c>
      <c r="AJ213" s="22">
        <f t="shared" si="162"/>
        <v>-84248.454041000005</v>
      </c>
      <c r="AN213" s="92">
        <f t="shared" si="182"/>
        <v>224000</v>
      </c>
      <c r="AO213" s="92" t="str">
        <f t="shared" si="163"/>
        <v>22K</v>
      </c>
      <c r="AP213" s="92">
        <f t="shared" si="164"/>
        <v>84248.454041000005</v>
      </c>
      <c r="AQ213" s="93">
        <f t="shared" si="188"/>
        <v>1000</v>
      </c>
      <c r="AR213" s="95">
        <f t="shared" si="165"/>
        <v>428</v>
      </c>
      <c r="AS213" s="94">
        <f t="shared" si="166"/>
        <v>0.42799999999999999</v>
      </c>
      <c r="AT213" s="94">
        <f t="shared" si="183"/>
        <v>0.37610916982589288</v>
      </c>
    </row>
    <row r="214" spans="6:46" x14ac:dyDescent="0.25">
      <c r="F214">
        <f t="shared" si="189"/>
        <v>225000</v>
      </c>
      <c r="G214">
        <f t="shared" si="142"/>
        <v>-750</v>
      </c>
      <c r="H214">
        <f t="shared" si="155"/>
        <v>224250</v>
      </c>
      <c r="I214" s="32">
        <f t="shared" si="184"/>
        <v>224250</v>
      </c>
      <c r="J214" s="10">
        <f t="shared" si="167"/>
        <v>0</v>
      </c>
      <c r="K214" s="10">
        <f t="shared" si="168"/>
        <v>0</v>
      </c>
      <c r="L214" s="32">
        <f t="shared" si="185"/>
        <v>224250</v>
      </c>
      <c r="M214" s="9">
        <f t="shared" si="169"/>
        <v>0</v>
      </c>
      <c r="N214" s="9">
        <f t="shared" si="170"/>
        <v>0</v>
      </c>
      <c r="O214" s="10">
        <f t="shared" si="156"/>
        <v>0</v>
      </c>
      <c r="P214" s="13"/>
      <c r="R214" s="31">
        <f t="shared" si="186"/>
        <v>224250</v>
      </c>
      <c r="S214" s="8">
        <f t="shared" si="171"/>
        <v>52100</v>
      </c>
      <c r="T214" s="9">
        <f t="shared" si="157"/>
        <v>-11053.55</v>
      </c>
      <c r="U214" s="9">
        <f t="shared" si="158"/>
        <v>-64556.25</v>
      </c>
      <c r="V214" s="10">
        <f t="shared" si="159"/>
        <v>-75609.8</v>
      </c>
      <c r="W214" s="10">
        <f t="shared" si="160"/>
        <v>-11885.25</v>
      </c>
      <c r="X214" s="87">
        <f t="shared" si="172"/>
        <v>0</v>
      </c>
      <c r="Y214" s="87">
        <f t="shared" si="173"/>
        <v>0</v>
      </c>
      <c r="Z214" s="10">
        <f t="shared" si="174"/>
        <v>-103.65398999999999</v>
      </c>
      <c r="AA214" s="125">
        <f t="shared" si="175"/>
        <v>-36.750050999999999</v>
      </c>
      <c r="AB214" s="10">
        <f t="shared" si="176"/>
        <v>-36.750050999999999</v>
      </c>
      <c r="AC214" s="87">
        <f t="shared" si="177"/>
        <v>0</v>
      </c>
      <c r="AD214" s="22">
        <f t="shared" si="187"/>
        <v>-87635.454041000005</v>
      </c>
      <c r="AE214" s="9">
        <f t="shared" si="178"/>
        <v>-3430</v>
      </c>
      <c r="AF214" s="9">
        <f t="shared" si="179"/>
        <v>311</v>
      </c>
      <c r="AG214" s="9">
        <f t="shared" si="180"/>
        <v>0</v>
      </c>
      <c r="AH214" s="10">
        <f t="shared" si="161"/>
        <v>-3119</v>
      </c>
      <c r="AI214" s="10">
        <f t="shared" si="181"/>
        <v>-160</v>
      </c>
      <c r="AJ214" s="22">
        <f t="shared" si="162"/>
        <v>-84676.454041000005</v>
      </c>
      <c r="AN214" s="92">
        <f t="shared" si="182"/>
        <v>225000</v>
      </c>
      <c r="AO214" s="92" t="str">
        <f t="shared" si="163"/>
        <v>22K</v>
      </c>
      <c r="AP214" s="92">
        <f t="shared" si="164"/>
        <v>84676.454041000005</v>
      </c>
      <c r="AQ214" s="93">
        <f t="shared" si="188"/>
        <v>1000</v>
      </c>
      <c r="AR214" s="95">
        <f t="shared" si="165"/>
        <v>428</v>
      </c>
      <c r="AS214" s="94">
        <f t="shared" si="166"/>
        <v>0.42799999999999999</v>
      </c>
      <c r="AT214" s="94">
        <f t="shared" si="183"/>
        <v>0.37633979573777782</v>
      </c>
    </row>
    <row r="215" spans="6:46" x14ac:dyDescent="0.25">
      <c r="F215">
        <f t="shared" si="189"/>
        <v>226000</v>
      </c>
      <c r="G215">
        <f t="shared" si="142"/>
        <v>-750</v>
      </c>
      <c r="H215">
        <f t="shared" si="155"/>
        <v>225250</v>
      </c>
      <c r="I215" s="32">
        <f t="shared" si="184"/>
        <v>225250</v>
      </c>
      <c r="J215" s="10">
        <f t="shared" si="167"/>
        <v>0</v>
      </c>
      <c r="K215" s="10">
        <f t="shared" si="168"/>
        <v>0</v>
      </c>
      <c r="L215" s="32">
        <f t="shared" si="185"/>
        <v>225250</v>
      </c>
      <c r="M215" s="9">
        <f t="shared" si="169"/>
        <v>0</v>
      </c>
      <c r="N215" s="9">
        <f t="shared" si="170"/>
        <v>0</v>
      </c>
      <c r="O215" s="10">
        <f t="shared" si="156"/>
        <v>0</v>
      </c>
      <c r="P215" s="13"/>
      <c r="R215" s="31">
        <f t="shared" si="186"/>
        <v>225250</v>
      </c>
      <c r="S215" s="8">
        <f t="shared" si="171"/>
        <v>52100</v>
      </c>
      <c r="T215" s="9">
        <f t="shared" si="157"/>
        <v>-11053.55</v>
      </c>
      <c r="U215" s="9">
        <f t="shared" si="158"/>
        <v>-64931.25</v>
      </c>
      <c r="V215" s="10">
        <f t="shared" si="159"/>
        <v>-75984.800000000003</v>
      </c>
      <c r="W215" s="10">
        <f t="shared" si="160"/>
        <v>-11938.25</v>
      </c>
      <c r="X215" s="87">
        <f t="shared" si="172"/>
        <v>0</v>
      </c>
      <c r="Y215" s="87">
        <f t="shared" si="173"/>
        <v>0</v>
      </c>
      <c r="Z215" s="10">
        <f t="shared" si="174"/>
        <v>-103.65398999999999</v>
      </c>
      <c r="AA215" s="125">
        <f t="shared" si="175"/>
        <v>-36.750050999999999</v>
      </c>
      <c r="AB215" s="10">
        <f t="shared" si="176"/>
        <v>-36.750050999999999</v>
      </c>
      <c r="AC215" s="87">
        <f t="shared" si="177"/>
        <v>0</v>
      </c>
      <c r="AD215" s="22">
        <f t="shared" si="187"/>
        <v>-88063.454041000005</v>
      </c>
      <c r="AE215" s="9">
        <f t="shared" si="178"/>
        <v>-3430</v>
      </c>
      <c r="AF215" s="9">
        <f t="shared" si="179"/>
        <v>311</v>
      </c>
      <c r="AG215" s="9">
        <f t="shared" si="180"/>
        <v>0</v>
      </c>
      <c r="AH215" s="10">
        <f t="shared" si="161"/>
        <v>-3119</v>
      </c>
      <c r="AI215" s="10">
        <f t="shared" si="181"/>
        <v>-160</v>
      </c>
      <c r="AJ215" s="22">
        <f t="shared" si="162"/>
        <v>-85104.454041000005</v>
      </c>
      <c r="AN215" s="92">
        <f t="shared" si="182"/>
        <v>226000</v>
      </c>
      <c r="AO215" s="92" t="str">
        <f t="shared" si="163"/>
        <v>22K</v>
      </c>
      <c r="AP215" s="92">
        <f t="shared" si="164"/>
        <v>85104.454041000005</v>
      </c>
      <c r="AQ215" s="93">
        <f t="shared" si="188"/>
        <v>1000</v>
      </c>
      <c r="AR215" s="95">
        <f t="shared" si="165"/>
        <v>428</v>
      </c>
      <c r="AS215" s="94">
        <f t="shared" si="166"/>
        <v>0.42799999999999999</v>
      </c>
      <c r="AT215" s="94">
        <f t="shared" si="183"/>
        <v>0.37656838071238941</v>
      </c>
    </row>
    <row r="216" spans="6:46" x14ac:dyDescent="0.25">
      <c r="F216">
        <f t="shared" si="189"/>
        <v>227000</v>
      </c>
      <c r="G216">
        <f t="shared" si="142"/>
        <v>-750</v>
      </c>
      <c r="H216">
        <f t="shared" si="155"/>
        <v>226250</v>
      </c>
      <c r="I216" s="32">
        <f t="shared" si="184"/>
        <v>226250</v>
      </c>
      <c r="J216" s="10">
        <f t="shared" si="167"/>
        <v>0</v>
      </c>
      <c r="K216" s="10">
        <f t="shared" si="168"/>
        <v>0</v>
      </c>
      <c r="L216" s="32">
        <f t="shared" si="185"/>
        <v>226250</v>
      </c>
      <c r="M216" s="9">
        <f t="shared" si="169"/>
        <v>0</v>
      </c>
      <c r="N216" s="9">
        <f t="shared" si="170"/>
        <v>0</v>
      </c>
      <c r="O216" s="10">
        <f t="shared" si="156"/>
        <v>0</v>
      </c>
      <c r="P216" s="13"/>
      <c r="R216" s="31">
        <f t="shared" si="186"/>
        <v>226250</v>
      </c>
      <c r="S216" s="8">
        <f t="shared" si="171"/>
        <v>52100</v>
      </c>
      <c r="T216" s="9">
        <f t="shared" si="157"/>
        <v>-11053.55</v>
      </c>
      <c r="U216" s="9">
        <f t="shared" si="158"/>
        <v>-65306.25</v>
      </c>
      <c r="V216" s="10">
        <f t="shared" si="159"/>
        <v>-76359.8</v>
      </c>
      <c r="W216" s="10">
        <f t="shared" si="160"/>
        <v>-11991.25</v>
      </c>
      <c r="X216" s="87">
        <f t="shared" si="172"/>
        <v>0</v>
      </c>
      <c r="Y216" s="87">
        <f t="shared" si="173"/>
        <v>0</v>
      </c>
      <c r="Z216" s="10">
        <f t="shared" si="174"/>
        <v>-103.65398999999999</v>
      </c>
      <c r="AA216" s="125">
        <f t="shared" si="175"/>
        <v>-36.750050999999999</v>
      </c>
      <c r="AB216" s="10">
        <f t="shared" si="176"/>
        <v>-36.750050999999999</v>
      </c>
      <c r="AC216" s="87">
        <f t="shared" si="177"/>
        <v>0</v>
      </c>
      <c r="AD216" s="22">
        <f t="shared" si="187"/>
        <v>-88491.454041000005</v>
      </c>
      <c r="AE216" s="9">
        <f t="shared" si="178"/>
        <v>-3430</v>
      </c>
      <c r="AF216" s="9">
        <f t="shared" si="179"/>
        <v>311</v>
      </c>
      <c r="AG216" s="9">
        <f t="shared" si="180"/>
        <v>0</v>
      </c>
      <c r="AH216" s="10">
        <f t="shared" si="161"/>
        <v>-3119</v>
      </c>
      <c r="AI216" s="10">
        <f t="shared" si="181"/>
        <v>-160</v>
      </c>
      <c r="AJ216" s="22">
        <f t="shared" si="162"/>
        <v>-85532.454041000005</v>
      </c>
      <c r="AN216" s="92">
        <f t="shared" si="182"/>
        <v>227000</v>
      </c>
      <c r="AO216" s="92" t="str">
        <f t="shared" si="163"/>
        <v>22K</v>
      </c>
      <c r="AP216" s="92">
        <f t="shared" si="164"/>
        <v>85532.454041000005</v>
      </c>
      <c r="AQ216" s="93">
        <f t="shared" si="188"/>
        <v>1000</v>
      </c>
      <c r="AR216" s="95">
        <f t="shared" si="165"/>
        <v>428</v>
      </c>
      <c r="AS216" s="94">
        <f t="shared" si="166"/>
        <v>0.42799999999999999</v>
      </c>
      <c r="AT216" s="94">
        <f t="shared" si="183"/>
        <v>0.37679495172246696</v>
      </c>
    </row>
    <row r="217" spans="6:46" x14ac:dyDescent="0.25">
      <c r="F217">
        <f t="shared" si="189"/>
        <v>228000</v>
      </c>
      <c r="G217">
        <f t="shared" si="142"/>
        <v>-750</v>
      </c>
      <c r="H217">
        <f t="shared" si="155"/>
        <v>227250</v>
      </c>
      <c r="I217" s="32">
        <f t="shared" si="184"/>
        <v>227250</v>
      </c>
      <c r="J217" s="10">
        <f t="shared" si="167"/>
        <v>0</v>
      </c>
      <c r="K217" s="10">
        <f t="shared" si="168"/>
        <v>0</v>
      </c>
      <c r="L217" s="32">
        <f t="shared" si="185"/>
        <v>227250</v>
      </c>
      <c r="M217" s="9">
        <f t="shared" si="169"/>
        <v>0</v>
      </c>
      <c r="N217" s="9">
        <f t="shared" si="170"/>
        <v>0</v>
      </c>
      <c r="O217" s="10">
        <f t="shared" si="156"/>
        <v>0</v>
      </c>
      <c r="P217" s="13"/>
      <c r="R217" s="31">
        <f t="shared" si="186"/>
        <v>227250</v>
      </c>
      <c r="S217" s="8">
        <f t="shared" si="171"/>
        <v>52100</v>
      </c>
      <c r="T217" s="9">
        <f t="shared" si="157"/>
        <v>-11053.55</v>
      </c>
      <c r="U217" s="9">
        <f t="shared" si="158"/>
        <v>-65681.25</v>
      </c>
      <c r="V217" s="10">
        <f t="shared" si="159"/>
        <v>-76734.8</v>
      </c>
      <c r="W217" s="10">
        <f t="shared" si="160"/>
        <v>-12044.25</v>
      </c>
      <c r="X217" s="87">
        <f t="shared" si="172"/>
        <v>0</v>
      </c>
      <c r="Y217" s="87">
        <f t="shared" si="173"/>
        <v>0</v>
      </c>
      <c r="Z217" s="10">
        <f t="shared" si="174"/>
        <v>-103.65398999999999</v>
      </c>
      <c r="AA217" s="125">
        <f t="shared" si="175"/>
        <v>-36.750050999999999</v>
      </c>
      <c r="AB217" s="10">
        <f t="shared" si="176"/>
        <v>-36.750050999999999</v>
      </c>
      <c r="AC217" s="87">
        <f t="shared" si="177"/>
        <v>0</v>
      </c>
      <c r="AD217" s="22">
        <f t="shared" si="187"/>
        <v>-88919.454041000005</v>
      </c>
      <c r="AE217" s="9">
        <f t="shared" si="178"/>
        <v>-3430</v>
      </c>
      <c r="AF217" s="9">
        <f t="shared" si="179"/>
        <v>311</v>
      </c>
      <c r="AG217" s="9">
        <f t="shared" si="180"/>
        <v>0</v>
      </c>
      <c r="AH217" s="10">
        <f t="shared" si="161"/>
        <v>-3119</v>
      </c>
      <c r="AI217" s="10">
        <f t="shared" si="181"/>
        <v>-160</v>
      </c>
      <c r="AJ217" s="22">
        <f t="shared" si="162"/>
        <v>-85960.454041000005</v>
      </c>
      <c r="AN217" s="92">
        <f t="shared" si="182"/>
        <v>228000</v>
      </c>
      <c r="AO217" s="92" t="str">
        <f t="shared" si="163"/>
        <v>22K</v>
      </c>
      <c r="AP217" s="92">
        <f t="shared" si="164"/>
        <v>85960.454041000005</v>
      </c>
      <c r="AQ217" s="93">
        <f t="shared" si="188"/>
        <v>1000</v>
      </c>
      <c r="AR217" s="95">
        <f t="shared" si="165"/>
        <v>428</v>
      </c>
      <c r="AS217" s="94">
        <f t="shared" si="166"/>
        <v>0.42799999999999999</v>
      </c>
      <c r="AT217" s="94">
        <f t="shared" si="183"/>
        <v>0.37701953526754389</v>
      </c>
    </row>
    <row r="218" spans="6:46" x14ac:dyDescent="0.25">
      <c r="F218">
        <f t="shared" si="189"/>
        <v>229000</v>
      </c>
      <c r="G218">
        <f t="shared" si="142"/>
        <v>-750</v>
      </c>
      <c r="H218">
        <f t="shared" si="155"/>
        <v>228250</v>
      </c>
      <c r="I218" s="32">
        <f t="shared" si="184"/>
        <v>228250</v>
      </c>
      <c r="J218" s="10">
        <f t="shared" si="167"/>
        <v>0</v>
      </c>
      <c r="K218" s="10">
        <f t="shared" si="168"/>
        <v>0</v>
      </c>
      <c r="L218" s="32">
        <f t="shared" si="185"/>
        <v>228250</v>
      </c>
      <c r="M218" s="9">
        <f t="shared" si="169"/>
        <v>0</v>
      </c>
      <c r="N218" s="9">
        <f t="shared" si="170"/>
        <v>0</v>
      </c>
      <c r="O218" s="10">
        <f t="shared" si="156"/>
        <v>0</v>
      </c>
      <c r="P218" s="13"/>
      <c r="R218" s="31">
        <f t="shared" si="186"/>
        <v>228250</v>
      </c>
      <c r="S218" s="8">
        <f t="shared" si="171"/>
        <v>52100</v>
      </c>
      <c r="T218" s="9">
        <f t="shared" si="157"/>
        <v>-11053.55</v>
      </c>
      <c r="U218" s="9">
        <f t="shared" si="158"/>
        <v>-66056.25</v>
      </c>
      <c r="V218" s="10">
        <f t="shared" si="159"/>
        <v>-77109.8</v>
      </c>
      <c r="W218" s="10">
        <f t="shared" si="160"/>
        <v>-12097.25</v>
      </c>
      <c r="X218" s="87">
        <f t="shared" si="172"/>
        <v>0</v>
      </c>
      <c r="Y218" s="87">
        <f t="shared" si="173"/>
        <v>0</v>
      </c>
      <c r="Z218" s="10">
        <f t="shared" si="174"/>
        <v>-103.65398999999999</v>
      </c>
      <c r="AA218" s="125">
        <f t="shared" si="175"/>
        <v>-36.750050999999999</v>
      </c>
      <c r="AB218" s="10">
        <f t="shared" si="176"/>
        <v>-36.750050999999999</v>
      </c>
      <c r="AC218" s="87">
        <f t="shared" si="177"/>
        <v>0</v>
      </c>
      <c r="AD218" s="22">
        <f t="shared" si="187"/>
        <v>-89347.454041000005</v>
      </c>
      <c r="AE218" s="9">
        <f t="shared" si="178"/>
        <v>-3430</v>
      </c>
      <c r="AF218" s="9">
        <f t="shared" si="179"/>
        <v>311</v>
      </c>
      <c r="AG218" s="9">
        <f t="shared" si="180"/>
        <v>0</v>
      </c>
      <c r="AH218" s="10">
        <f t="shared" si="161"/>
        <v>-3119</v>
      </c>
      <c r="AI218" s="10">
        <f t="shared" si="181"/>
        <v>-160</v>
      </c>
      <c r="AJ218" s="22">
        <f t="shared" si="162"/>
        <v>-86388.454041000005</v>
      </c>
      <c r="AN218" s="92">
        <f t="shared" si="182"/>
        <v>229000</v>
      </c>
      <c r="AO218" s="92" t="str">
        <f t="shared" si="163"/>
        <v>22K</v>
      </c>
      <c r="AP218" s="92">
        <f t="shared" si="164"/>
        <v>86388.454041000005</v>
      </c>
      <c r="AQ218" s="93">
        <f t="shared" si="188"/>
        <v>1000</v>
      </c>
      <c r="AR218" s="95">
        <f t="shared" si="165"/>
        <v>428</v>
      </c>
      <c r="AS218" s="94">
        <f t="shared" si="166"/>
        <v>0.42799999999999999</v>
      </c>
      <c r="AT218" s="94">
        <f t="shared" si="183"/>
        <v>0.37724215738427952</v>
      </c>
    </row>
    <row r="219" spans="6:46" x14ac:dyDescent="0.25">
      <c r="F219">
        <f t="shared" si="189"/>
        <v>230000</v>
      </c>
      <c r="G219">
        <f t="shared" si="142"/>
        <v>-750</v>
      </c>
      <c r="H219">
        <f t="shared" si="155"/>
        <v>229250</v>
      </c>
      <c r="I219" s="32">
        <f t="shared" si="184"/>
        <v>229250</v>
      </c>
      <c r="J219" s="10">
        <f t="shared" si="167"/>
        <v>0</v>
      </c>
      <c r="K219" s="10">
        <f t="shared" si="168"/>
        <v>0</v>
      </c>
      <c r="L219" s="32">
        <f t="shared" si="185"/>
        <v>229250</v>
      </c>
      <c r="M219" s="9">
        <f t="shared" si="169"/>
        <v>0</v>
      </c>
      <c r="N219" s="9">
        <f t="shared" si="170"/>
        <v>0</v>
      </c>
      <c r="O219" s="10">
        <f t="shared" si="156"/>
        <v>0</v>
      </c>
      <c r="P219" s="13"/>
      <c r="R219" s="31">
        <f t="shared" si="186"/>
        <v>229250</v>
      </c>
      <c r="S219" s="8">
        <f t="shared" si="171"/>
        <v>52100</v>
      </c>
      <c r="T219" s="9">
        <f t="shared" si="157"/>
        <v>-11053.55</v>
      </c>
      <c r="U219" s="9">
        <f t="shared" si="158"/>
        <v>-66431.25</v>
      </c>
      <c r="V219" s="10">
        <f t="shared" si="159"/>
        <v>-77484.800000000003</v>
      </c>
      <c r="W219" s="10">
        <f t="shared" si="160"/>
        <v>-12150.25</v>
      </c>
      <c r="X219" s="87">
        <f t="shared" si="172"/>
        <v>0</v>
      </c>
      <c r="Y219" s="87">
        <f t="shared" si="173"/>
        <v>0</v>
      </c>
      <c r="Z219" s="10">
        <f t="shared" si="174"/>
        <v>-103.65398999999999</v>
      </c>
      <c r="AA219" s="125">
        <f t="shared" si="175"/>
        <v>-36.750050999999999</v>
      </c>
      <c r="AB219" s="10">
        <f t="shared" si="176"/>
        <v>-36.750050999999999</v>
      </c>
      <c r="AC219" s="87">
        <f t="shared" si="177"/>
        <v>0</v>
      </c>
      <c r="AD219" s="22">
        <f t="shared" si="187"/>
        <v>-89775.454041000005</v>
      </c>
      <c r="AE219" s="9">
        <f t="shared" si="178"/>
        <v>-3430</v>
      </c>
      <c r="AF219" s="9">
        <f t="shared" si="179"/>
        <v>311</v>
      </c>
      <c r="AG219" s="9">
        <f t="shared" si="180"/>
        <v>0</v>
      </c>
      <c r="AH219" s="10">
        <f t="shared" si="161"/>
        <v>-3119</v>
      </c>
      <c r="AI219" s="10">
        <f t="shared" si="181"/>
        <v>-160</v>
      </c>
      <c r="AJ219" s="22">
        <f t="shared" si="162"/>
        <v>-86816.454041000005</v>
      </c>
      <c r="AN219" s="92">
        <f t="shared" si="182"/>
        <v>230000</v>
      </c>
      <c r="AO219" s="92" t="str">
        <f t="shared" si="163"/>
        <v>23K</v>
      </c>
      <c r="AP219" s="92">
        <f t="shared" si="164"/>
        <v>86816.454041000005</v>
      </c>
      <c r="AQ219" s="93">
        <f t="shared" si="188"/>
        <v>1000</v>
      </c>
      <c r="AR219" s="95">
        <f t="shared" si="165"/>
        <v>428</v>
      </c>
      <c r="AS219" s="94">
        <f t="shared" si="166"/>
        <v>0.42799999999999999</v>
      </c>
      <c r="AT219" s="94">
        <f t="shared" si="183"/>
        <v>0.37746284365652177</v>
      </c>
    </row>
    <row r="220" spans="6:46" x14ac:dyDescent="0.25">
      <c r="F220">
        <f t="shared" si="189"/>
        <v>231000</v>
      </c>
      <c r="G220">
        <f t="shared" si="142"/>
        <v>-750</v>
      </c>
      <c r="H220">
        <f t="shared" si="155"/>
        <v>230250</v>
      </c>
      <c r="I220" s="32">
        <f t="shared" si="184"/>
        <v>230250</v>
      </c>
      <c r="J220" s="10">
        <f t="shared" si="167"/>
        <v>0</v>
      </c>
      <c r="K220" s="10">
        <f t="shared" si="168"/>
        <v>0</v>
      </c>
      <c r="L220" s="32">
        <f t="shared" si="185"/>
        <v>230250</v>
      </c>
      <c r="M220" s="9">
        <f t="shared" si="169"/>
        <v>0</v>
      </c>
      <c r="N220" s="9">
        <f t="shared" si="170"/>
        <v>0</v>
      </c>
      <c r="O220" s="10">
        <f t="shared" si="156"/>
        <v>0</v>
      </c>
      <c r="P220" s="13"/>
      <c r="R220" s="31">
        <f t="shared" si="186"/>
        <v>230250</v>
      </c>
      <c r="S220" s="8">
        <f t="shared" si="171"/>
        <v>52100</v>
      </c>
      <c r="T220" s="9">
        <f t="shared" si="157"/>
        <v>-11053.55</v>
      </c>
      <c r="U220" s="9">
        <f t="shared" si="158"/>
        <v>-66806.25</v>
      </c>
      <c r="V220" s="10">
        <f t="shared" si="159"/>
        <v>-77859.8</v>
      </c>
      <c r="W220" s="10">
        <f t="shared" si="160"/>
        <v>-12203.25</v>
      </c>
      <c r="X220" s="87">
        <f t="shared" si="172"/>
        <v>0</v>
      </c>
      <c r="Y220" s="87">
        <f t="shared" si="173"/>
        <v>0</v>
      </c>
      <c r="Z220" s="10">
        <f t="shared" si="174"/>
        <v>-103.65398999999999</v>
      </c>
      <c r="AA220" s="125">
        <f t="shared" si="175"/>
        <v>-36.750050999999999</v>
      </c>
      <c r="AB220" s="10">
        <f t="shared" si="176"/>
        <v>-36.750050999999999</v>
      </c>
      <c r="AC220" s="87">
        <f t="shared" si="177"/>
        <v>0</v>
      </c>
      <c r="AD220" s="22">
        <f t="shared" si="187"/>
        <v>-90203.454041000005</v>
      </c>
      <c r="AE220" s="9">
        <f t="shared" si="178"/>
        <v>-3430</v>
      </c>
      <c r="AF220" s="9">
        <f t="shared" si="179"/>
        <v>311</v>
      </c>
      <c r="AG220" s="9">
        <f t="shared" si="180"/>
        <v>0</v>
      </c>
      <c r="AH220" s="10">
        <f t="shared" si="161"/>
        <v>-3119</v>
      </c>
      <c r="AI220" s="10">
        <f t="shared" si="181"/>
        <v>-160</v>
      </c>
      <c r="AJ220" s="22">
        <f t="shared" si="162"/>
        <v>-87244.454041000005</v>
      </c>
      <c r="AN220" s="92">
        <f t="shared" si="182"/>
        <v>231000</v>
      </c>
      <c r="AO220" s="92" t="str">
        <f t="shared" si="163"/>
        <v>23K</v>
      </c>
      <c r="AP220" s="92">
        <f t="shared" si="164"/>
        <v>87244.454041000005</v>
      </c>
      <c r="AQ220" s="93">
        <f t="shared" si="188"/>
        <v>1000</v>
      </c>
      <c r="AR220" s="95">
        <f t="shared" si="165"/>
        <v>428</v>
      </c>
      <c r="AS220" s="94">
        <f t="shared" si="166"/>
        <v>0.42799999999999999</v>
      </c>
      <c r="AT220" s="94">
        <f t="shared" si="183"/>
        <v>0.37768161922510823</v>
      </c>
    </row>
    <row r="221" spans="6:46" x14ac:dyDescent="0.25">
      <c r="F221">
        <f t="shared" si="189"/>
        <v>232000</v>
      </c>
      <c r="G221">
        <f t="shared" si="142"/>
        <v>-750</v>
      </c>
      <c r="H221">
        <f t="shared" si="155"/>
        <v>231250</v>
      </c>
      <c r="I221" s="32">
        <f t="shared" si="184"/>
        <v>231250</v>
      </c>
      <c r="J221" s="10">
        <f t="shared" si="167"/>
        <v>0</v>
      </c>
      <c r="K221" s="10">
        <f t="shared" si="168"/>
        <v>0</v>
      </c>
      <c r="L221" s="32">
        <f t="shared" si="185"/>
        <v>231250</v>
      </c>
      <c r="M221" s="9">
        <f t="shared" si="169"/>
        <v>0</v>
      </c>
      <c r="N221" s="9">
        <f t="shared" si="170"/>
        <v>0</v>
      </c>
      <c r="O221" s="10">
        <f t="shared" si="156"/>
        <v>0</v>
      </c>
      <c r="P221" s="13"/>
      <c r="R221" s="31">
        <f t="shared" si="186"/>
        <v>231250</v>
      </c>
      <c r="S221" s="8">
        <f t="shared" si="171"/>
        <v>52100</v>
      </c>
      <c r="T221" s="9">
        <f t="shared" si="157"/>
        <v>-11053.55</v>
      </c>
      <c r="U221" s="9">
        <f t="shared" si="158"/>
        <v>-67181.25</v>
      </c>
      <c r="V221" s="10">
        <f t="shared" si="159"/>
        <v>-78234.8</v>
      </c>
      <c r="W221" s="10">
        <f t="shared" si="160"/>
        <v>-12256.25</v>
      </c>
      <c r="X221" s="87">
        <f t="shared" si="172"/>
        <v>0</v>
      </c>
      <c r="Y221" s="87">
        <f t="shared" si="173"/>
        <v>0</v>
      </c>
      <c r="Z221" s="10">
        <f t="shared" si="174"/>
        <v>-103.65398999999999</v>
      </c>
      <c r="AA221" s="125">
        <f t="shared" si="175"/>
        <v>-36.750050999999999</v>
      </c>
      <c r="AB221" s="10">
        <f t="shared" si="176"/>
        <v>-36.750050999999999</v>
      </c>
      <c r="AC221" s="87">
        <f t="shared" si="177"/>
        <v>0</v>
      </c>
      <c r="AD221" s="22">
        <f t="shared" si="187"/>
        <v>-90631.454041000005</v>
      </c>
      <c r="AE221" s="9">
        <f t="shared" si="178"/>
        <v>-3430</v>
      </c>
      <c r="AF221" s="9">
        <f t="shared" si="179"/>
        <v>311</v>
      </c>
      <c r="AG221" s="9">
        <f t="shared" si="180"/>
        <v>0</v>
      </c>
      <c r="AH221" s="10">
        <f t="shared" si="161"/>
        <v>-3119</v>
      </c>
      <c r="AI221" s="10">
        <f t="shared" si="181"/>
        <v>-160</v>
      </c>
      <c r="AJ221" s="22">
        <f t="shared" si="162"/>
        <v>-87672.454041000005</v>
      </c>
      <c r="AN221" s="92">
        <f t="shared" si="182"/>
        <v>232000</v>
      </c>
      <c r="AO221" s="92" t="str">
        <f t="shared" si="163"/>
        <v>23K</v>
      </c>
      <c r="AP221" s="92">
        <f t="shared" si="164"/>
        <v>87672.454041000005</v>
      </c>
      <c r="AQ221" s="93">
        <f t="shared" si="188"/>
        <v>1000</v>
      </c>
      <c r="AR221" s="95">
        <f t="shared" si="165"/>
        <v>428</v>
      </c>
      <c r="AS221" s="94">
        <f t="shared" si="166"/>
        <v>0.42799999999999999</v>
      </c>
      <c r="AT221" s="94">
        <f t="shared" si="183"/>
        <v>0.37789850879741382</v>
      </c>
    </row>
    <row r="222" spans="6:46" x14ac:dyDescent="0.25">
      <c r="F222">
        <f t="shared" si="189"/>
        <v>233000</v>
      </c>
      <c r="G222">
        <f t="shared" si="142"/>
        <v>-750</v>
      </c>
      <c r="H222">
        <f t="shared" si="155"/>
        <v>232250</v>
      </c>
      <c r="I222" s="32">
        <f t="shared" si="184"/>
        <v>232250</v>
      </c>
      <c r="J222" s="10">
        <f t="shared" si="167"/>
        <v>0</v>
      </c>
      <c r="K222" s="10">
        <f t="shared" si="168"/>
        <v>0</v>
      </c>
      <c r="L222" s="32">
        <f t="shared" si="185"/>
        <v>232250</v>
      </c>
      <c r="M222" s="9">
        <f t="shared" si="169"/>
        <v>0</v>
      </c>
      <c r="N222" s="9">
        <f t="shared" si="170"/>
        <v>0</v>
      </c>
      <c r="O222" s="10">
        <f t="shared" si="156"/>
        <v>0</v>
      </c>
      <c r="P222" s="13"/>
      <c r="R222" s="31">
        <f t="shared" si="186"/>
        <v>232250</v>
      </c>
      <c r="S222" s="8">
        <f t="shared" si="171"/>
        <v>52100</v>
      </c>
      <c r="T222" s="9">
        <f t="shared" si="157"/>
        <v>-11053.55</v>
      </c>
      <c r="U222" s="9">
        <f t="shared" si="158"/>
        <v>-67556.25</v>
      </c>
      <c r="V222" s="10">
        <f t="shared" si="159"/>
        <v>-78609.8</v>
      </c>
      <c r="W222" s="10">
        <f t="shared" si="160"/>
        <v>-12309.25</v>
      </c>
      <c r="X222" s="87">
        <f t="shared" si="172"/>
        <v>0</v>
      </c>
      <c r="Y222" s="87">
        <f t="shared" si="173"/>
        <v>0</v>
      </c>
      <c r="Z222" s="10">
        <f t="shared" si="174"/>
        <v>-103.65398999999999</v>
      </c>
      <c r="AA222" s="125">
        <f t="shared" si="175"/>
        <v>-36.750050999999999</v>
      </c>
      <c r="AB222" s="10">
        <f t="shared" si="176"/>
        <v>-36.750050999999999</v>
      </c>
      <c r="AC222" s="87">
        <f t="shared" si="177"/>
        <v>0</v>
      </c>
      <c r="AD222" s="22">
        <f t="shared" si="187"/>
        <v>-91059.454041000005</v>
      </c>
      <c r="AE222" s="9">
        <f t="shared" si="178"/>
        <v>-3430</v>
      </c>
      <c r="AF222" s="9">
        <f t="shared" si="179"/>
        <v>311</v>
      </c>
      <c r="AG222" s="9">
        <f t="shared" si="180"/>
        <v>0</v>
      </c>
      <c r="AH222" s="10">
        <f t="shared" si="161"/>
        <v>-3119</v>
      </c>
      <c r="AI222" s="10">
        <f t="shared" si="181"/>
        <v>-160</v>
      </c>
      <c r="AJ222" s="22">
        <f t="shared" si="162"/>
        <v>-88100.454041000005</v>
      </c>
      <c r="AN222" s="92">
        <f t="shared" si="182"/>
        <v>233000</v>
      </c>
      <c r="AO222" s="92" t="str">
        <f t="shared" si="163"/>
        <v>23K</v>
      </c>
      <c r="AP222" s="92">
        <f t="shared" si="164"/>
        <v>88100.454041000005</v>
      </c>
      <c r="AQ222" s="93">
        <f t="shared" si="188"/>
        <v>1000</v>
      </c>
      <c r="AR222" s="95">
        <f t="shared" si="165"/>
        <v>428</v>
      </c>
      <c r="AS222" s="94">
        <f t="shared" si="166"/>
        <v>0.42799999999999999</v>
      </c>
      <c r="AT222" s="94">
        <f t="shared" si="183"/>
        <v>0.37811353665665237</v>
      </c>
    </row>
    <row r="223" spans="6:46" x14ac:dyDescent="0.25">
      <c r="F223">
        <f t="shared" si="189"/>
        <v>234000</v>
      </c>
      <c r="G223">
        <f t="shared" si="142"/>
        <v>-750</v>
      </c>
      <c r="H223">
        <f t="shared" si="155"/>
        <v>233250</v>
      </c>
      <c r="I223" s="32">
        <f t="shared" si="184"/>
        <v>233250</v>
      </c>
      <c r="J223" s="10">
        <f t="shared" si="167"/>
        <v>0</v>
      </c>
      <c r="K223" s="10">
        <f t="shared" si="168"/>
        <v>0</v>
      </c>
      <c r="L223" s="32">
        <f t="shared" si="185"/>
        <v>233250</v>
      </c>
      <c r="M223" s="9">
        <f t="shared" si="169"/>
        <v>0</v>
      </c>
      <c r="N223" s="9">
        <f t="shared" si="170"/>
        <v>0</v>
      </c>
      <c r="O223" s="10">
        <f t="shared" si="156"/>
        <v>0</v>
      </c>
      <c r="P223" s="13"/>
      <c r="R223" s="31">
        <f t="shared" si="186"/>
        <v>233250</v>
      </c>
      <c r="S223" s="8">
        <f t="shared" si="171"/>
        <v>52100</v>
      </c>
      <c r="T223" s="9">
        <f t="shared" si="157"/>
        <v>-11053.55</v>
      </c>
      <c r="U223" s="9">
        <f t="shared" si="158"/>
        <v>-67931.25</v>
      </c>
      <c r="V223" s="10">
        <f t="shared" si="159"/>
        <v>-78984.800000000003</v>
      </c>
      <c r="W223" s="10">
        <f t="shared" si="160"/>
        <v>-12362.25</v>
      </c>
      <c r="X223" s="87">
        <f t="shared" si="172"/>
        <v>0</v>
      </c>
      <c r="Y223" s="87">
        <f t="shared" si="173"/>
        <v>0</v>
      </c>
      <c r="Z223" s="10">
        <f t="shared" si="174"/>
        <v>-103.65398999999999</v>
      </c>
      <c r="AA223" s="125">
        <f t="shared" si="175"/>
        <v>-36.750050999999999</v>
      </c>
      <c r="AB223" s="10">
        <f t="shared" si="176"/>
        <v>-36.750050999999999</v>
      </c>
      <c r="AC223" s="87">
        <f t="shared" si="177"/>
        <v>0</v>
      </c>
      <c r="AD223" s="22">
        <f t="shared" si="187"/>
        <v>-91487.454041000005</v>
      </c>
      <c r="AE223" s="9">
        <f t="shared" si="178"/>
        <v>-3430</v>
      </c>
      <c r="AF223" s="9">
        <f t="shared" si="179"/>
        <v>311</v>
      </c>
      <c r="AG223" s="9">
        <f t="shared" si="180"/>
        <v>0</v>
      </c>
      <c r="AH223" s="10">
        <f t="shared" si="161"/>
        <v>-3119</v>
      </c>
      <c r="AI223" s="10">
        <f t="shared" si="181"/>
        <v>-160</v>
      </c>
      <c r="AJ223" s="22">
        <f t="shared" si="162"/>
        <v>-88528.454041000005</v>
      </c>
      <c r="AN223" s="92">
        <f t="shared" si="182"/>
        <v>234000</v>
      </c>
      <c r="AO223" s="92" t="str">
        <f t="shared" si="163"/>
        <v>23K</v>
      </c>
      <c r="AP223" s="92">
        <f t="shared" si="164"/>
        <v>88528.454041000005</v>
      </c>
      <c r="AQ223" s="93">
        <f t="shared" si="188"/>
        <v>1000</v>
      </c>
      <c r="AR223" s="95">
        <f t="shared" si="165"/>
        <v>428</v>
      </c>
      <c r="AS223" s="94">
        <f t="shared" si="166"/>
        <v>0.42799999999999999</v>
      </c>
      <c r="AT223" s="94">
        <f t="shared" si="183"/>
        <v>0.37832672667094019</v>
      </c>
    </row>
    <row r="224" spans="6:46" x14ac:dyDescent="0.25">
      <c r="F224">
        <f t="shared" si="189"/>
        <v>235000</v>
      </c>
      <c r="G224">
        <f t="shared" si="142"/>
        <v>-750</v>
      </c>
      <c r="H224">
        <f t="shared" si="155"/>
        <v>234250</v>
      </c>
      <c r="I224" s="32">
        <f t="shared" si="184"/>
        <v>234250</v>
      </c>
      <c r="J224" s="10">
        <f t="shared" si="167"/>
        <v>0</v>
      </c>
      <c r="K224" s="10">
        <f t="shared" si="168"/>
        <v>0</v>
      </c>
      <c r="L224" s="32">
        <f t="shared" si="185"/>
        <v>234250</v>
      </c>
      <c r="M224" s="9">
        <f t="shared" si="169"/>
        <v>0</v>
      </c>
      <c r="N224" s="9">
        <f t="shared" si="170"/>
        <v>0</v>
      </c>
      <c r="O224" s="10">
        <f t="shared" si="156"/>
        <v>0</v>
      </c>
      <c r="P224" s="13"/>
      <c r="R224" s="31">
        <f t="shared" si="186"/>
        <v>234250</v>
      </c>
      <c r="S224" s="8">
        <f t="shared" si="171"/>
        <v>52100</v>
      </c>
      <c r="T224" s="9">
        <f t="shared" si="157"/>
        <v>-11053.55</v>
      </c>
      <c r="U224" s="9">
        <f t="shared" si="158"/>
        <v>-68306.25</v>
      </c>
      <c r="V224" s="10">
        <f t="shared" si="159"/>
        <v>-79359.8</v>
      </c>
      <c r="W224" s="10">
        <f t="shared" si="160"/>
        <v>-12415.25</v>
      </c>
      <c r="X224" s="87">
        <f t="shared" si="172"/>
        <v>0</v>
      </c>
      <c r="Y224" s="87">
        <f t="shared" si="173"/>
        <v>0</v>
      </c>
      <c r="Z224" s="10">
        <f t="shared" si="174"/>
        <v>-103.65398999999999</v>
      </c>
      <c r="AA224" s="125">
        <f t="shared" si="175"/>
        <v>-36.750050999999999</v>
      </c>
      <c r="AB224" s="10">
        <f t="shared" si="176"/>
        <v>-36.750050999999999</v>
      </c>
      <c r="AC224" s="87">
        <f t="shared" si="177"/>
        <v>0</v>
      </c>
      <c r="AD224" s="22">
        <f t="shared" si="187"/>
        <v>-91915.454041000005</v>
      </c>
      <c r="AE224" s="9">
        <f t="shared" si="178"/>
        <v>-3430</v>
      </c>
      <c r="AF224" s="9">
        <f t="shared" si="179"/>
        <v>311</v>
      </c>
      <c r="AG224" s="9">
        <f t="shared" si="180"/>
        <v>0</v>
      </c>
      <c r="AH224" s="10">
        <f t="shared" si="161"/>
        <v>-3119</v>
      </c>
      <c r="AI224" s="10">
        <f t="shared" si="181"/>
        <v>-160</v>
      </c>
      <c r="AJ224" s="22">
        <f t="shared" si="162"/>
        <v>-88956.454041000005</v>
      </c>
      <c r="AN224" s="92">
        <f t="shared" si="182"/>
        <v>235000</v>
      </c>
      <c r="AO224" s="92" t="str">
        <f t="shared" si="163"/>
        <v>23K</v>
      </c>
      <c r="AP224" s="92">
        <f t="shared" si="164"/>
        <v>88956.454041000005</v>
      </c>
      <c r="AQ224" s="93">
        <f t="shared" si="188"/>
        <v>1000</v>
      </c>
      <c r="AR224" s="95">
        <f t="shared" si="165"/>
        <v>428</v>
      </c>
      <c r="AS224" s="94">
        <f t="shared" si="166"/>
        <v>0.42799999999999999</v>
      </c>
      <c r="AT224" s="94">
        <f t="shared" si="183"/>
        <v>0.3785381023021277</v>
      </c>
    </row>
    <row r="225" spans="6:46" x14ac:dyDescent="0.25">
      <c r="F225">
        <f t="shared" si="189"/>
        <v>236000</v>
      </c>
      <c r="G225">
        <f t="shared" si="142"/>
        <v>-750</v>
      </c>
      <c r="H225">
        <f t="shared" si="155"/>
        <v>235250</v>
      </c>
      <c r="I225" s="32">
        <f t="shared" si="184"/>
        <v>235250</v>
      </c>
      <c r="J225" s="10">
        <f t="shared" si="167"/>
        <v>0</v>
      </c>
      <c r="K225" s="10">
        <f t="shared" si="168"/>
        <v>0</v>
      </c>
      <c r="L225" s="32">
        <f t="shared" si="185"/>
        <v>235250</v>
      </c>
      <c r="M225" s="9">
        <f t="shared" si="169"/>
        <v>0</v>
      </c>
      <c r="N225" s="9">
        <f t="shared" si="170"/>
        <v>0</v>
      </c>
      <c r="O225" s="10">
        <f t="shared" si="156"/>
        <v>0</v>
      </c>
      <c r="P225" s="13"/>
      <c r="R225" s="31">
        <f t="shared" si="186"/>
        <v>235250</v>
      </c>
      <c r="S225" s="8">
        <f t="shared" si="171"/>
        <v>52100</v>
      </c>
      <c r="T225" s="9">
        <f t="shared" si="157"/>
        <v>-11053.55</v>
      </c>
      <c r="U225" s="9">
        <f t="shared" si="158"/>
        <v>-68681.25</v>
      </c>
      <c r="V225" s="10">
        <f t="shared" si="159"/>
        <v>-79734.8</v>
      </c>
      <c r="W225" s="10">
        <f t="shared" si="160"/>
        <v>-12468.25</v>
      </c>
      <c r="X225" s="87">
        <f t="shared" si="172"/>
        <v>0</v>
      </c>
      <c r="Y225" s="87">
        <f t="shared" si="173"/>
        <v>0</v>
      </c>
      <c r="Z225" s="10">
        <f t="shared" si="174"/>
        <v>-103.65398999999999</v>
      </c>
      <c r="AA225" s="125">
        <f t="shared" si="175"/>
        <v>-36.750050999999999</v>
      </c>
      <c r="AB225" s="10">
        <f t="shared" si="176"/>
        <v>-36.750050999999999</v>
      </c>
      <c r="AC225" s="87">
        <f t="shared" si="177"/>
        <v>0</v>
      </c>
      <c r="AD225" s="22">
        <f t="shared" si="187"/>
        <v>-92343.454041000005</v>
      </c>
      <c r="AE225" s="9">
        <f t="shared" si="178"/>
        <v>-3430</v>
      </c>
      <c r="AF225" s="9">
        <f t="shared" si="179"/>
        <v>311</v>
      </c>
      <c r="AG225" s="9">
        <f t="shared" si="180"/>
        <v>0</v>
      </c>
      <c r="AH225" s="10">
        <f t="shared" si="161"/>
        <v>-3119</v>
      </c>
      <c r="AI225" s="10">
        <f t="shared" si="181"/>
        <v>-160</v>
      </c>
      <c r="AJ225" s="22">
        <f t="shared" si="162"/>
        <v>-89384.454041000005</v>
      </c>
      <c r="AN225" s="92">
        <f t="shared" si="182"/>
        <v>236000</v>
      </c>
      <c r="AO225" s="92" t="str">
        <f t="shared" si="163"/>
        <v>23K</v>
      </c>
      <c r="AP225" s="92">
        <f t="shared" si="164"/>
        <v>89384.454041000005</v>
      </c>
      <c r="AQ225" s="93">
        <f t="shared" si="188"/>
        <v>1000</v>
      </c>
      <c r="AR225" s="95">
        <f t="shared" si="165"/>
        <v>428</v>
      </c>
      <c r="AS225" s="94">
        <f t="shared" si="166"/>
        <v>0.42799999999999999</v>
      </c>
      <c r="AT225" s="94">
        <f t="shared" si="183"/>
        <v>0.37874768661440678</v>
      </c>
    </row>
    <row r="226" spans="6:46" x14ac:dyDescent="0.25">
      <c r="F226">
        <f t="shared" si="189"/>
        <v>237000</v>
      </c>
      <c r="G226">
        <f t="shared" si="142"/>
        <v>-750</v>
      </c>
      <c r="H226">
        <f t="shared" si="155"/>
        <v>236250</v>
      </c>
      <c r="I226" s="32">
        <f t="shared" si="184"/>
        <v>236250</v>
      </c>
      <c r="J226" s="10">
        <f t="shared" si="167"/>
        <v>0</v>
      </c>
      <c r="K226" s="10">
        <f t="shared" si="168"/>
        <v>0</v>
      </c>
      <c r="L226" s="32">
        <f t="shared" si="185"/>
        <v>236250</v>
      </c>
      <c r="M226" s="9">
        <f t="shared" si="169"/>
        <v>0</v>
      </c>
      <c r="N226" s="9">
        <f t="shared" si="170"/>
        <v>0</v>
      </c>
      <c r="O226" s="10">
        <f t="shared" si="156"/>
        <v>0</v>
      </c>
      <c r="P226" s="13"/>
      <c r="R226" s="31">
        <f t="shared" si="186"/>
        <v>236250</v>
      </c>
      <c r="S226" s="8">
        <f t="shared" si="171"/>
        <v>52100</v>
      </c>
      <c r="T226" s="9">
        <f t="shared" si="157"/>
        <v>-11053.55</v>
      </c>
      <c r="U226" s="9">
        <f t="shared" si="158"/>
        <v>-69056.25</v>
      </c>
      <c r="V226" s="10">
        <f t="shared" si="159"/>
        <v>-80109.8</v>
      </c>
      <c r="W226" s="10">
        <f t="shared" si="160"/>
        <v>-12521.25</v>
      </c>
      <c r="X226" s="87">
        <f t="shared" si="172"/>
        <v>0</v>
      </c>
      <c r="Y226" s="87">
        <f t="shared" si="173"/>
        <v>0</v>
      </c>
      <c r="Z226" s="10">
        <f t="shared" si="174"/>
        <v>-103.65398999999999</v>
      </c>
      <c r="AA226" s="125">
        <f t="shared" si="175"/>
        <v>-36.750050999999999</v>
      </c>
      <c r="AB226" s="10">
        <f t="shared" si="176"/>
        <v>-36.750050999999999</v>
      </c>
      <c r="AC226" s="87">
        <f t="shared" si="177"/>
        <v>0</v>
      </c>
      <c r="AD226" s="22">
        <f t="shared" si="187"/>
        <v>-92771.454041000005</v>
      </c>
      <c r="AE226" s="9">
        <f t="shared" si="178"/>
        <v>-3430</v>
      </c>
      <c r="AF226" s="9">
        <f t="shared" si="179"/>
        <v>311</v>
      </c>
      <c r="AG226" s="9">
        <f t="shared" si="180"/>
        <v>0</v>
      </c>
      <c r="AH226" s="10">
        <f t="shared" si="161"/>
        <v>-3119</v>
      </c>
      <c r="AI226" s="10">
        <f t="shared" si="181"/>
        <v>-160</v>
      </c>
      <c r="AJ226" s="22">
        <f t="shared" si="162"/>
        <v>-89812.454041000005</v>
      </c>
      <c r="AN226" s="92">
        <f t="shared" si="182"/>
        <v>237000</v>
      </c>
      <c r="AO226" s="92" t="str">
        <f t="shared" si="163"/>
        <v>23K</v>
      </c>
      <c r="AP226" s="92">
        <f t="shared" si="164"/>
        <v>89812.454041000005</v>
      </c>
      <c r="AQ226" s="93">
        <f t="shared" si="188"/>
        <v>1000</v>
      </c>
      <c r="AR226" s="95">
        <f t="shared" si="165"/>
        <v>428</v>
      </c>
      <c r="AS226" s="94">
        <f t="shared" si="166"/>
        <v>0.42799999999999999</v>
      </c>
      <c r="AT226" s="94">
        <f t="shared" si="183"/>
        <v>0.37895550228270042</v>
      </c>
    </row>
    <row r="227" spans="6:46" x14ac:dyDescent="0.25">
      <c r="F227">
        <f t="shared" si="189"/>
        <v>238000</v>
      </c>
      <c r="G227">
        <f t="shared" si="142"/>
        <v>-750</v>
      </c>
      <c r="H227">
        <f t="shared" si="155"/>
        <v>237250</v>
      </c>
      <c r="I227" s="32">
        <f t="shared" si="184"/>
        <v>237250</v>
      </c>
      <c r="J227" s="10">
        <f t="shared" si="167"/>
        <v>0</v>
      </c>
      <c r="K227" s="10">
        <f t="shared" si="168"/>
        <v>0</v>
      </c>
      <c r="L227" s="32">
        <f t="shared" si="185"/>
        <v>237250</v>
      </c>
      <c r="M227" s="9">
        <f t="shared" si="169"/>
        <v>0</v>
      </c>
      <c r="N227" s="9">
        <f t="shared" si="170"/>
        <v>0</v>
      </c>
      <c r="O227" s="10">
        <f t="shared" si="156"/>
        <v>0</v>
      </c>
      <c r="P227" s="13"/>
      <c r="R227" s="31">
        <f t="shared" si="186"/>
        <v>237250</v>
      </c>
      <c r="S227" s="8">
        <f t="shared" si="171"/>
        <v>52100</v>
      </c>
      <c r="T227" s="9">
        <f t="shared" si="157"/>
        <v>-11053.55</v>
      </c>
      <c r="U227" s="9">
        <f t="shared" si="158"/>
        <v>-69431.25</v>
      </c>
      <c r="V227" s="10">
        <f t="shared" si="159"/>
        <v>-80484.800000000003</v>
      </c>
      <c r="W227" s="10">
        <f t="shared" si="160"/>
        <v>-12574.25</v>
      </c>
      <c r="X227" s="87">
        <f t="shared" si="172"/>
        <v>0</v>
      </c>
      <c r="Y227" s="87">
        <f t="shared" si="173"/>
        <v>0</v>
      </c>
      <c r="Z227" s="10">
        <f t="shared" si="174"/>
        <v>-103.65398999999999</v>
      </c>
      <c r="AA227" s="125">
        <f t="shared" si="175"/>
        <v>-36.750050999999999</v>
      </c>
      <c r="AB227" s="10">
        <f t="shared" si="176"/>
        <v>-36.750050999999999</v>
      </c>
      <c r="AC227" s="87">
        <f t="shared" si="177"/>
        <v>0</v>
      </c>
      <c r="AD227" s="22">
        <f t="shared" si="187"/>
        <v>-93199.454041000005</v>
      </c>
      <c r="AE227" s="9">
        <f t="shared" si="178"/>
        <v>-3430</v>
      </c>
      <c r="AF227" s="9">
        <f t="shared" si="179"/>
        <v>311</v>
      </c>
      <c r="AG227" s="9">
        <f t="shared" si="180"/>
        <v>0</v>
      </c>
      <c r="AH227" s="10">
        <f t="shared" si="161"/>
        <v>-3119</v>
      </c>
      <c r="AI227" s="10">
        <f t="shared" si="181"/>
        <v>-160</v>
      </c>
      <c r="AJ227" s="22">
        <f t="shared" si="162"/>
        <v>-90240.454041000005</v>
      </c>
      <c r="AN227" s="92">
        <f t="shared" si="182"/>
        <v>238000</v>
      </c>
      <c r="AO227" s="92" t="str">
        <f t="shared" si="163"/>
        <v>23K</v>
      </c>
      <c r="AP227" s="92">
        <f t="shared" si="164"/>
        <v>90240.454041000005</v>
      </c>
      <c r="AQ227" s="93">
        <f t="shared" si="188"/>
        <v>1000</v>
      </c>
      <c r="AR227" s="95">
        <f t="shared" si="165"/>
        <v>428</v>
      </c>
      <c r="AS227" s="94">
        <f t="shared" si="166"/>
        <v>0.42799999999999999</v>
      </c>
      <c r="AT227" s="94">
        <f t="shared" si="183"/>
        <v>0.37916157160084035</v>
      </c>
    </row>
    <row r="228" spans="6:46" x14ac:dyDescent="0.25">
      <c r="F228">
        <f t="shared" si="189"/>
        <v>239000</v>
      </c>
      <c r="G228">
        <f t="shared" si="142"/>
        <v>-750</v>
      </c>
      <c r="H228">
        <f t="shared" si="155"/>
        <v>238250</v>
      </c>
      <c r="I228" s="32">
        <f t="shared" si="184"/>
        <v>238250</v>
      </c>
      <c r="J228" s="10">
        <f t="shared" si="167"/>
        <v>0</v>
      </c>
      <c r="K228" s="10">
        <f t="shared" si="168"/>
        <v>0</v>
      </c>
      <c r="L228" s="32">
        <f t="shared" si="185"/>
        <v>238250</v>
      </c>
      <c r="M228" s="9">
        <f t="shared" si="169"/>
        <v>0</v>
      </c>
      <c r="N228" s="9">
        <f t="shared" si="170"/>
        <v>0</v>
      </c>
      <c r="O228" s="10">
        <f t="shared" si="156"/>
        <v>0</v>
      </c>
      <c r="P228" s="13"/>
      <c r="R228" s="31">
        <f t="shared" si="186"/>
        <v>238250</v>
      </c>
      <c r="S228" s="8">
        <f t="shared" si="171"/>
        <v>52100</v>
      </c>
      <c r="T228" s="9">
        <f t="shared" si="157"/>
        <v>-11053.55</v>
      </c>
      <c r="U228" s="9">
        <f t="shared" si="158"/>
        <v>-69806.25</v>
      </c>
      <c r="V228" s="10">
        <f t="shared" si="159"/>
        <v>-80859.8</v>
      </c>
      <c r="W228" s="10">
        <f t="shared" si="160"/>
        <v>-12627.25</v>
      </c>
      <c r="X228" s="87">
        <f t="shared" si="172"/>
        <v>0</v>
      </c>
      <c r="Y228" s="87">
        <f t="shared" si="173"/>
        <v>0</v>
      </c>
      <c r="Z228" s="10">
        <f t="shared" si="174"/>
        <v>-103.65398999999999</v>
      </c>
      <c r="AA228" s="125">
        <f t="shared" si="175"/>
        <v>-36.750050999999999</v>
      </c>
      <c r="AB228" s="10">
        <f t="shared" si="176"/>
        <v>-36.750050999999999</v>
      </c>
      <c r="AC228" s="87">
        <f t="shared" si="177"/>
        <v>0</v>
      </c>
      <c r="AD228" s="22">
        <f t="shared" si="187"/>
        <v>-93627.454041000005</v>
      </c>
      <c r="AE228" s="9">
        <f t="shared" si="178"/>
        <v>-3430</v>
      </c>
      <c r="AF228" s="9">
        <f t="shared" si="179"/>
        <v>311</v>
      </c>
      <c r="AG228" s="9">
        <f t="shared" si="180"/>
        <v>0</v>
      </c>
      <c r="AH228" s="10">
        <f t="shared" si="161"/>
        <v>-3119</v>
      </c>
      <c r="AI228" s="10">
        <f t="shared" si="181"/>
        <v>-160</v>
      </c>
      <c r="AJ228" s="22">
        <f t="shared" si="162"/>
        <v>-90668.454041000005</v>
      </c>
      <c r="AN228" s="92">
        <f t="shared" si="182"/>
        <v>239000</v>
      </c>
      <c r="AO228" s="92" t="str">
        <f t="shared" si="163"/>
        <v>23K</v>
      </c>
      <c r="AP228" s="92">
        <f t="shared" si="164"/>
        <v>90668.454041000005</v>
      </c>
      <c r="AQ228" s="93">
        <f t="shared" si="188"/>
        <v>1000</v>
      </c>
      <c r="AR228" s="95">
        <f t="shared" si="165"/>
        <v>428</v>
      </c>
      <c r="AS228" s="94">
        <f t="shared" si="166"/>
        <v>0.42799999999999999</v>
      </c>
      <c r="AT228" s="94">
        <f t="shared" si="183"/>
        <v>0.37936591648953977</v>
      </c>
    </row>
    <row r="229" spans="6:46" x14ac:dyDescent="0.25">
      <c r="F229">
        <f t="shared" si="189"/>
        <v>240000</v>
      </c>
      <c r="G229">
        <f t="shared" si="142"/>
        <v>-750</v>
      </c>
      <c r="H229">
        <f t="shared" si="155"/>
        <v>239250</v>
      </c>
      <c r="I229" s="32">
        <f t="shared" si="184"/>
        <v>239250</v>
      </c>
      <c r="J229" s="10">
        <f t="shared" si="167"/>
        <v>0</v>
      </c>
      <c r="K229" s="10">
        <f t="shared" si="168"/>
        <v>0</v>
      </c>
      <c r="L229" s="32">
        <f t="shared" si="185"/>
        <v>239250</v>
      </c>
      <c r="M229" s="9">
        <f t="shared" si="169"/>
        <v>0</v>
      </c>
      <c r="N229" s="9">
        <f t="shared" si="170"/>
        <v>0</v>
      </c>
      <c r="O229" s="10">
        <f t="shared" si="156"/>
        <v>0</v>
      </c>
      <c r="P229" s="13"/>
      <c r="R229" s="31">
        <f t="shared" si="186"/>
        <v>239250</v>
      </c>
      <c r="S229" s="8">
        <f t="shared" si="171"/>
        <v>52100</v>
      </c>
      <c r="T229" s="9">
        <f t="shared" si="157"/>
        <v>-11053.55</v>
      </c>
      <c r="U229" s="9">
        <f t="shared" si="158"/>
        <v>-70181.25</v>
      </c>
      <c r="V229" s="10">
        <f t="shared" si="159"/>
        <v>-81234.8</v>
      </c>
      <c r="W229" s="10">
        <f t="shared" si="160"/>
        <v>-12680.25</v>
      </c>
      <c r="X229" s="87">
        <f t="shared" si="172"/>
        <v>0</v>
      </c>
      <c r="Y229" s="87">
        <f t="shared" si="173"/>
        <v>0</v>
      </c>
      <c r="Z229" s="10">
        <f t="shared" si="174"/>
        <v>-103.65398999999999</v>
      </c>
      <c r="AA229" s="125">
        <f t="shared" si="175"/>
        <v>-36.750050999999999</v>
      </c>
      <c r="AB229" s="10">
        <f t="shared" si="176"/>
        <v>-36.750050999999999</v>
      </c>
      <c r="AC229" s="87">
        <f t="shared" si="177"/>
        <v>0</v>
      </c>
      <c r="AD229" s="22">
        <f t="shared" si="187"/>
        <v>-94055.454041000005</v>
      </c>
      <c r="AE229" s="9">
        <f t="shared" si="178"/>
        <v>-3430</v>
      </c>
      <c r="AF229" s="9">
        <f t="shared" si="179"/>
        <v>311</v>
      </c>
      <c r="AG229" s="9">
        <f t="shared" si="180"/>
        <v>0</v>
      </c>
      <c r="AH229" s="10">
        <f t="shared" si="161"/>
        <v>-3119</v>
      </c>
      <c r="AI229" s="10">
        <f t="shared" si="181"/>
        <v>-160</v>
      </c>
      <c r="AJ229" s="22">
        <f t="shared" si="162"/>
        <v>-91096.454041000005</v>
      </c>
      <c r="AN229" s="92">
        <f t="shared" si="182"/>
        <v>240000</v>
      </c>
      <c r="AO229" s="92" t="str">
        <f t="shared" si="163"/>
        <v>24K</v>
      </c>
      <c r="AP229" s="92">
        <f t="shared" si="164"/>
        <v>91096.454041000005</v>
      </c>
      <c r="AQ229" s="93">
        <f t="shared" si="188"/>
        <v>1000</v>
      </c>
      <c r="AR229" s="95">
        <f t="shared" si="165"/>
        <v>428</v>
      </c>
      <c r="AS229" s="94">
        <f t="shared" si="166"/>
        <v>0.42799999999999999</v>
      </c>
      <c r="AT229" s="94">
        <f t="shared" si="183"/>
        <v>0.37956855850416671</v>
      </c>
    </row>
    <row r="230" spans="6:46" x14ac:dyDescent="0.25">
      <c r="F230">
        <f t="shared" si="189"/>
        <v>241000</v>
      </c>
      <c r="G230">
        <f t="shared" si="142"/>
        <v>-750</v>
      </c>
      <c r="H230">
        <f t="shared" si="155"/>
        <v>240250</v>
      </c>
      <c r="I230" s="32">
        <f t="shared" si="184"/>
        <v>240250</v>
      </c>
      <c r="J230" s="10">
        <f t="shared" si="167"/>
        <v>0</v>
      </c>
      <c r="K230" s="10">
        <f t="shared" si="168"/>
        <v>0</v>
      </c>
      <c r="L230" s="32">
        <f t="shared" si="185"/>
        <v>240250</v>
      </c>
      <c r="M230" s="9">
        <f t="shared" si="169"/>
        <v>0</v>
      </c>
      <c r="N230" s="9">
        <f t="shared" si="170"/>
        <v>0</v>
      </c>
      <c r="O230" s="10">
        <f t="shared" si="156"/>
        <v>0</v>
      </c>
      <c r="P230" s="13"/>
      <c r="R230" s="31">
        <f t="shared" si="186"/>
        <v>240250</v>
      </c>
      <c r="S230" s="8">
        <f t="shared" si="171"/>
        <v>52100</v>
      </c>
      <c r="T230" s="9">
        <f t="shared" si="157"/>
        <v>-11053.55</v>
      </c>
      <c r="U230" s="9">
        <f t="shared" si="158"/>
        <v>-70556.25</v>
      </c>
      <c r="V230" s="10">
        <f t="shared" si="159"/>
        <v>-81609.8</v>
      </c>
      <c r="W230" s="10">
        <f t="shared" si="160"/>
        <v>-12733.25</v>
      </c>
      <c r="X230" s="87">
        <f t="shared" si="172"/>
        <v>0</v>
      </c>
      <c r="Y230" s="87">
        <f t="shared" si="173"/>
        <v>0</v>
      </c>
      <c r="Z230" s="10">
        <f t="shared" si="174"/>
        <v>-103.65398999999999</v>
      </c>
      <c r="AA230" s="125">
        <f t="shared" si="175"/>
        <v>-36.750050999999999</v>
      </c>
      <c r="AB230" s="10">
        <f t="shared" si="176"/>
        <v>-36.750050999999999</v>
      </c>
      <c r="AC230" s="87">
        <f t="shared" si="177"/>
        <v>0</v>
      </c>
      <c r="AD230" s="22">
        <f t="shared" si="187"/>
        <v>-94483.454041000005</v>
      </c>
      <c r="AE230" s="9">
        <f t="shared" si="178"/>
        <v>-3430</v>
      </c>
      <c r="AF230" s="9">
        <f t="shared" si="179"/>
        <v>311</v>
      </c>
      <c r="AG230" s="9">
        <f t="shared" si="180"/>
        <v>0</v>
      </c>
      <c r="AH230" s="10">
        <f t="shared" si="161"/>
        <v>-3119</v>
      </c>
      <c r="AI230" s="10">
        <f t="shared" si="181"/>
        <v>-160</v>
      </c>
      <c r="AJ230" s="22">
        <f t="shared" si="162"/>
        <v>-91524.454041000005</v>
      </c>
      <c r="AN230" s="92">
        <f t="shared" si="182"/>
        <v>241000</v>
      </c>
      <c r="AO230" s="92" t="str">
        <f t="shared" si="163"/>
        <v>24K</v>
      </c>
      <c r="AP230" s="92">
        <f t="shared" si="164"/>
        <v>91524.454041000005</v>
      </c>
      <c r="AQ230" s="93">
        <f t="shared" si="188"/>
        <v>1000</v>
      </c>
      <c r="AR230" s="95">
        <f t="shared" si="165"/>
        <v>428</v>
      </c>
      <c r="AS230" s="94">
        <f t="shared" si="166"/>
        <v>0.42799999999999999</v>
      </c>
      <c r="AT230" s="94">
        <f t="shared" si="183"/>
        <v>0.37976951884232368</v>
      </c>
    </row>
    <row r="231" spans="6:46" x14ac:dyDescent="0.25">
      <c r="F231">
        <f t="shared" si="189"/>
        <v>242000</v>
      </c>
      <c r="G231">
        <f t="shared" si="142"/>
        <v>-750</v>
      </c>
      <c r="H231">
        <f t="shared" si="155"/>
        <v>241250</v>
      </c>
      <c r="I231" s="32">
        <f t="shared" si="184"/>
        <v>241250</v>
      </c>
      <c r="J231" s="10">
        <f t="shared" si="167"/>
        <v>0</v>
      </c>
      <c r="K231" s="10">
        <f t="shared" si="168"/>
        <v>0</v>
      </c>
      <c r="L231" s="32">
        <f t="shared" si="185"/>
        <v>241250</v>
      </c>
      <c r="M231" s="9">
        <f t="shared" si="169"/>
        <v>0</v>
      </c>
      <c r="N231" s="9">
        <f t="shared" si="170"/>
        <v>0</v>
      </c>
      <c r="O231" s="10">
        <f t="shared" si="156"/>
        <v>0</v>
      </c>
      <c r="P231" s="13"/>
      <c r="R231" s="31">
        <f t="shared" si="186"/>
        <v>241250</v>
      </c>
      <c r="S231" s="8">
        <f t="shared" si="171"/>
        <v>52100</v>
      </c>
      <c r="T231" s="9">
        <f t="shared" si="157"/>
        <v>-11053.55</v>
      </c>
      <c r="U231" s="9">
        <f t="shared" si="158"/>
        <v>-70931.25</v>
      </c>
      <c r="V231" s="10">
        <f t="shared" si="159"/>
        <v>-81984.800000000003</v>
      </c>
      <c r="W231" s="10">
        <f t="shared" si="160"/>
        <v>-12786.25</v>
      </c>
      <c r="X231" s="87">
        <f t="shared" si="172"/>
        <v>0</v>
      </c>
      <c r="Y231" s="87">
        <f t="shared" si="173"/>
        <v>0</v>
      </c>
      <c r="Z231" s="10">
        <f t="shared" si="174"/>
        <v>-103.65398999999999</v>
      </c>
      <c r="AA231" s="125">
        <f t="shared" si="175"/>
        <v>-36.750050999999999</v>
      </c>
      <c r="AB231" s="10">
        <f t="shared" si="176"/>
        <v>-36.750050999999999</v>
      </c>
      <c r="AC231" s="87">
        <f t="shared" si="177"/>
        <v>0</v>
      </c>
      <c r="AD231" s="22">
        <f t="shared" si="187"/>
        <v>-94911.454041000005</v>
      </c>
      <c r="AE231" s="9">
        <f t="shared" si="178"/>
        <v>-3430</v>
      </c>
      <c r="AF231" s="9">
        <f t="shared" si="179"/>
        <v>311</v>
      </c>
      <c r="AG231" s="9">
        <f t="shared" si="180"/>
        <v>0</v>
      </c>
      <c r="AH231" s="10">
        <f t="shared" si="161"/>
        <v>-3119</v>
      </c>
      <c r="AI231" s="10">
        <f t="shared" si="181"/>
        <v>-160</v>
      </c>
      <c r="AJ231" s="22">
        <f t="shared" si="162"/>
        <v>-91952.454041000005</v>
      </c>
      <c r="AN231" s="92">
        <f t="shared" si="182"/>
        <v>242000</v>
      </c>
      <c r="AO231" s="92" t="str">
        <f t="shared" si="163"/>
        <v>24K</v>
      </c>
      <c r="AP231" s="92">
        <f t="shared" si="164"/>
        <v>91952.454041000005</v>
      </c>
      <c r="AQ231" s="93">
        <f t="shared" si="188"/>
        <v>1000</v>
      </c>
      <c r="AR231" s="95">
        <f t="shared" si="165"/>
        <v>428</v>
      </c>
      <c r="AS231" s="94">
        <f t="shared" si="166"/>
        <v>0.42799999999999999</v>
      </c>
      <c r="AT231" s="94">
        <f t="shared" si="183"/>
        <v>0.37996881835123969</v>
      </c>
    </row>
    <row r="232" spans="6:46" x14ac:dyDescent="0.25">
      <c r="F232">
        <f t="shared" si="189"/>
        <v>243000</v>
      </c>
      <c r="G232">
        <f t="shared" ref="G232:G295" si="190">G231</f>
        <v>-750</v>
      </c>
      <c r="H232">
        <f t="shared" si="155"/>
        <v>242250</v>
      </c>
      <c r="I232" s="32">
        <f t="shared" si="184"/>
        <v>242250</v>
      </c>
      <c r="J232" s="10">
        <f t="shared" si="167"/>
        <v>0</v>
      </c>
      <c r="K232" s="10">
        <f t="shared" si="168"/>
        <v>0</v>
      </c>
      <c r="L232" s="32">
        <f t="shared" si="185"/>
        <v>242250</v>
      </c>
      <c r="M232" s="9">
        <f t="shared" si="169"/>
        <v>0</v>
      </c>
      <c r="N232" s="9">
        <f t="shared" si="170"/>
        <v>0</v>
      </c>
      <c r="O232" s="10">
        <f t="shared" si="156"/>
        <v>0</v>
      </c>
      <c r="P232" s="13"/>
      <c r="R232" s="31">
        <f t="shared" si="186"/>
        <v>242250</v>
      </c>
      <c r="S232" s="8">
        <f t="shared" si="171"/>
        <v>52100</v>
      </c>
      <c r="T232" s="9">
        <f t="shared" si="157"/>
        <v>-11053.55</v>
      </c>
      <c r="U232" s="9">
        <f t="shared" si="158"/>
        <v>-71306.25</v>
      </c>
      <c r="V232" s="10">
        <f t="shared" si="159"/>
        <v>-82359.8</v>
      </c>
      <c r="W232" s="10">
        <f t="shared" si="160"/>
        <v>-12839.25</v>
      </c>
      <c r="X232" s="87">
        <f t="shared" si="172"/>
        <v>0</v>
      </c>
      <c r="Y232" s="87">
        <f t="shared" si="173"/>
        <v>0</v>
      </c>
      <c r="Z232" s="10">
        <f t="shared" si="174"/>
        <v>-103.65398999999999</v>
      </c>
      <c r="AA232" s="125">
        <f t="shared" si="175"/>
        <v>-36.750050999999999</v>
      </c>
      <c r="AB232" s="10">
        <f t="shared" si="176"/>
        <v>-36.750050999999999</v>
      </c>
      <c r="AC232" s="87">
        <f t="shared" si="177"/>
        <v>0</v>
      </c>
      <c r="AD232" s="22">
        <f t="shared" si="187"/>
        <v>-95339.454041000005</v>
      </c>
      <c r="AE232" s="9">
        <f t="shared" si="178"/>
        <v>-3430</v>
      </c>
      <c r="AF232" s="9">
        <f t="shared" si="179"/>
        <v>311</v>
      </c>
      <c r="AG232" s="9">
        <f t="shared" si="180"/>
        <v>0</v>
      </c>
      <c r="AH232" s="10">
        <f t="shared" si="161"/>
        <v>-3119</v>
      </c>
      <c r="AI232" s="10">
        <f t="shared" si="181"/>
        <v>-160</v>
      </c>
      <c r="AJ232" s="22">
        <f t="shared" si="162"/>
        <v>-92380.454041000005</v>
      </c>
      <c r="AN232" s="92">
        <f t="shared" si="182"/>
        <v>243000</v>
      </c>
      <c r="AO232" s="92" t="str">
        <f t="shared" si="163"/>
        <v>24K</v>
      </c>
      <c r="AP232" s="92">
        <f t="shared" si="164"/>
        <v>92380.454041000005</v>
      </c>
      <c r="AQ232" s="93">
        <f t="shared" si="188"/>
        <v>1000</v>
      </c>
      <c r="AR232" s="95">
        <f t="shared" si="165"/>
        <v>428</v>
      </c>
      <c r="AS232" s="94">
        <f t="shared" si="166"/>
        <v>0.42799999999999999</v>
      </c>
      <c r="AT232" s="94">
        <f t="shared" si="183"/>
        <v>0.38016647753497945</v>
      </c>
    </row>
    <row r="233" spans="6:46" x14ac:dyDescent="0.25">
      <c r="F233">
        <f t="shared" si="189"/>
        <v>244000</v>
      </c>
      <c r="G233">
        <f t="shared" si="190"/>
        <v>-750</v>
      </c>
      <c r="H233">
        <f t="shared" si="155"/>
        <v>243250</v>
      </c>
      <c r="I233" s="32">
        <f t="shared" si="184"/>
        <v>243250</v>
      </c>
      <c r="J233" s="10">
        <f t="shared" si="167"/>
        <v>0</v>
      </c>
      <c r="K233" s="10">
        <f t="shared" si="168"/>
        <v>0</v>
      </c>
      <c r="L233" s="32">
        <f t="shared" si="185"/>
        <v>243250</v>
      </c>
      <c r="M233" s="9">
        <f t="shared" si="169"/>
        <v>0</v>
      </c>
      <c r="N233" s="9">
        <f t="shared" si="170"/>
        <v>0</v>
      </c>
      <c r="O233" s="10">
        <f t="shared" si="156"/>
        <v>0</v>
      </c>
      <c r="P233" s="13"/>
      <c r="R233" s="31">
        <f t="shared" si="186"/>
        <v>243250</v>
      </c>
      <c r="S233" s="8">
        <f t="shared" si="171"/>
        <v>52100</v>
      </c>
      <c r="T233" s="9">
        <f t="shared" si="157"/>
        <v>-11053.55</v>
      </c>
      <c r="U233" s="9">
        <f t="shared" si="158"/>
        <v>-71681.25</v>
      </c>
      <c r="V233" s="10">
        <f t="shared" si="159"/>
        <v>-82734.8</v>
      </c>
      <c r="W233" s="10">
        <f t="shared" si="160"/>
        <v>-12892.25</v>
      </c>
      <c r="X233" s="87">
        <f t="shared" si="172"/>
        <v>0</v>
      </c>
      <c r="Y233" s="87">
        <f t="shared" si="173"/>
        <v>0</v>
      </c>
      <c r="Z233" s="10">
        <f t="shared" si="174"/>
        <v>-103.65398999999999</v>
      </c>
      <c r="AA233" s="125">
        <f t="shared" si="175"/>
        <v>-36.750050999999999</v>
      </c>
      <c r="AB233" s="10">
        <f t="shared" si="176"/>
        <v>-36.750050999999999</v>
      </c>
      <c r="AC233" s="87">
        <f t="shared" si="177"/>
        <v>0</v>
      </c>
      <c r="AD233" s="22">
        <f t="shared" si="187"/>
        <v>-95767.454041000005</v>
      </c>
      <c r="AE233" s="9">
        <f t="shared" si="178"/>
        <v>-3430</v>
      </c>
      <c r="AF233" s="9">
        <f t="shared" si="179"/>
        <v>311</v>
      </c>
      <c r="AG233" s="9">
        <f t="shared" si="180"/>
        <v>0</v>
      </c>
      <c r="AH233" s="10">
        <f t="shared" si="161"/>
        <v>-3119</v>
      </c>
      <c r="AI233" s="10">
        <f t="shared" si="181"/>
        <v>-160</v>
      </c>
      <c r="AJ233" s="22">
        <f t="shared" si="162"/>
        <v>-92808.454041000005</v>
      </c>
      <c r="AN233" s="92">
        <f t="shared" si="182"/>
        <v>244000</v>
      </c>
      <c r="AO233" s="92" t="str">
        <f t="shared" si="163"/>
        <v>24K</v>
      </c>
      <c r="AP233" s="92">
        <f t="shared" si="164"/>
        <v>92808.454041000005</v>
      </c>
      <c r="AQ233" s="93">
        <f t="shared" si="188"/>
        <v>1000</v>
      </c>
      <c r="AR233" s="95">
        <f t="shared" si="165"/>
        <v>428</v>
      </c>
      <c r="AS233" s="94">
        <f t="shared" si="166"/>
        <v>0.42799999999999999</v>
      </c>
      <c r="AT233" s="94">
        <f t="shared" si="183"/>
        <v>0.38036251656147541</v>
      </c>
    </row>
    <row r="234" spans="6:46" x14ac:dyDescent="0.25">
      <c r="F234">
        <f t="shared" si="189"/>
        <v>245000</v>
      </c>
      <c r="G234">
        <f t="shared" si="190"/>
        <v>-750</v>
      </c>
      <c r="H234">
        <f t="shared" si="155"/>
        <v>244250</v>
      </c>
      <c r="I234" s="32">
        <f t="shared" si="184"/>
        <v>244250</v>
      </c>
      <c r="J234" s="10">
        <f t="shared" si="167"/>
        <v>0</v>
      </c>
      <c r="K234" s="10">
        <f t="shared" si="168"/>
        <v>0</v>
      </c>
      <c r="L234" s="32">
        <f t="shared" si="185"/>
        <v>244250</v>
      </c>
      <c r="M234" s="9">
        <f t="shared" si="169"/>
        <v>0</v>
      </c>
      <c r="N234" s="9">
        <f t="shared" si="170"/>
        <v>0</v>
      </c>
      <c r="O234" s="10">
        <f t="shared" si="156"/>
        <v>0</v>
      </c>
      <c r="P234" s="13"/>
      <c r="R234" s="31">
        <f t="shared" si="186"/>
        <v>244250</v>
      </c>
      <c r="S234" s="8">
        <f t="shared" si="171"/>
        <v>52100</v>
      </c>
      <c r="T234" s="9">
        <f t="shared" si="157"/>
        <v>-11053.55</v>
      </c>
      <c r="U234" s="9">
        <f t="shared" si="158"/>
        <v>-72056.25</v>
      </c>
      <c r="V234" s="10">
        <f t="shared" si="159"/>
        <v>-83109.8</v>
      </c>
      <c r="W234" s="10">
        <f t="shared" si="160"/>
        <v>-12945.25</v>
      </c>
      <c r="X234" s="87">
        <f t="shared" si="172"/>
        <v>0</v>
      </c>
      <c r="Y234" s="87">
        <f t="shared" si="173"/>
        <v>0</v>
      </c>
      <c r="Z234" s="10">
        <f t="shared" si="174"/>
        <v>-103.65398999999999</v>
      </c>
      <c r="AA234" s="125">
        <f t="shared" si="175"/>
        <v>-36.750050999999999</v>
      </c>
      <c r="AB234" s="10">
        <f t="shared" si="176"/>
        <v>-36.750050999999999</v>
      </c>
      <c r="AC234" s="87">
        <f t="shared" si="177"/>
        <v>0</v>
      </c>
      <c r="AD234" s="22">
        <f t="shared" si="187"/>
        <v>-96195.454041000005</v>
      </c>
      <c r="AE234" s="9">
        <f t="shared" si="178"/>
        <v>-3430</v>
      </c>
      <c r="AF234" s="9">
        <f t="shared" si="179"/>
        <v>311</v>
      </c>
      <c r="AG234" s="9">
        <f t="shared" si="180"/>
        <v>0</v>
      </c>
      <c r="AH234" s="10">
        <f t="shared" si="161"/>
        <v>-3119</v>
      </c>
      <c r="AI234" s="10">
        <f t="shared" si="181"/>
        <v>-160</v>
      </c>
      <c r="AJ234" s="22">
        <f t="shared" si="162"/>
        <v>-93236.454041000005</v>
      </c>
      <c r="AN234" s="92">
        <f t="shared" si="182"/>
        <v>245000</v>
      </c>
      <c r="AO234" s="92" t="str">
        <f t="shared" si="163"/>
        <v>24K</v>
      </c>
      <c r="AP234" s="92">
        <f t="shared" si="164"/>
        <v>93236.454041000005</v>
      </c>
      <c r="AQ234" s="93">
        <f t="shared" si="188"/>
        <v>1000</v>
      </c>
      <c r="AR234" s="95">
        <f t="shared" si="165"/>
        <v>428</v>
      </c>
      <c r="AS234" s="94">
        <f t="shared" si="166"/>
        <v>0.42799999999999999</v>
      </c>
      <c r="AT234" s="94">
        <f t="shared" si="183"/>
        <v>0.38055695526938776</v>
      </c>
    </row>
    <row r="235" spans="6:46" x14ac:dyDescent="0.25">
      <c r="F235">
        <f t="shared" si="189"/>
        <v>246000</v>
      </c>
      <c r="G235">
        <f t="shared" si="190"/>
        <v>-750</v>
      </c>
      <c r="H235">
        <f t="shared" si="155"/>
        <v>245250</v>
      </c>
      <c r="I235" s="32">
        <f t="shared" si="184"/>
        <v>245250</v>
      </c>
      <c r="J235" s="10">
        <f t="shared" si="167"/>
        <v>0</v>
      </c>
      <c r="K235" s="10">
        <f t="shared" si="168"/>
        <v>0</v>
      </c>
      <c r="L235" s="32">
        <f t="shared" si="185"/>
        <v>245250</v>
      </c>
      <c r="M235" s="9">
        <f t="shared" si="169"/>
        <v>0</v>
      </c>
      <c r="N235" s="9">
        <f t="shared" si="170"/>
        <v>0</v>
      </c>
      <c r="O235" s="10">
        <f t="shared" si="156"/>
        <v>0</v>
      </c>
      <c r="P235" s="13"/>
      <c r="R235" s="31">
        <f t="shared" si="186"/>
        <v>245250</v>
      </c>
      <c r="S235" s="8">
        <f t="shared" si="171"/>
        <v>52100</v>
      </c>
      <c r="T235" s="9">
        <f t="shared" si="157"/>
        <v>-11053.55</v>
      </c>
      <c r="U235" s="9">
        <f t="shared" si="158"/>
        <v>-72431.25</v>
      </c>
      <c r="V235" s="10">
        <f t="shared" si="159"/>
        <v>-83484.800000000003</v>
      </c>
      <c r="W235" s="10">
        <f t="shared" si="160"/>
        <v>-12998.25</v>
      </c>
      <c r="X235" s="87">
        <f t="shared" si="172"/>
        <v>0</v>
      </c>
      <c r="Y235" s="87">
        <f t="shared" si="173"/>
        <v>0</v>
      </c>
      <c r="Z235" s="10">
        <f t="shared" si="174"/>
        <v>-103.65398999999999</v>
      </c>
      <c r="AA235" s="125">
        <f t="shared" si="175"/>
        <v>-36.750050999999999</v>
      </c>
      <c r="AB235" s="10">
        <f t="shared" si="176"/>
        <v>-36.750050999999999</v>
      </c>
      <c r="AC235" s="87">
        <f t="shared" si="177"/>
        <v>0</v>
      </c>
      <c r="AD235" s="22">
        <f t="shared" si="187"/>
        <v>-96623.454041000005</v>
      </c>
      <c r="AE235" s="9">
        <f t="shared" si="178"/>
        <v>-3430</v>
      </c>
      <c r="AF235" s="9">
        <f t="shared" si="179"/>
        <v>311</v>
      </c>
      <c r="AG235" s="9">
        <f t="shared" si="180"/>
        <v>0</v>
      </c>
      <c r="AH235" s="10">
        <f t="shared" si="161"/>
        <v>-3119</v>
      </c>
      <c r="AI235" s="10">
        <f t="shared" si="181"/>
        <v>-160</v>
      </c>
      <c r="AJ235" s="22">
        <f t="shared" si="162"/>
        <v>-93664.454041000005</v>
      </c>
      <c r="AN235" s="92">
        <f t="shared" si="182"/>
        <v>246000</v>
      </c>
      <c r="AO235" s="92" t="str">
        <f t="shared" si="163"/>
        <v>24K</v>
      </c>
      <c r="AP235" s="92">
        <f t="shared" si="164"/>
        <v>93664.454041000005</v>
      </c>
      <c r="AQ235" s="93">
        <f t="shared" si="188"/>
        <v>1000</v>
      </c>
      <c r="AR235" s="95">
        <f t="shared" si="165"/>
        <v>428</v>
      </c>
      <c r="AS235" s="94">
        <f t="shared" si="166"/>
        <v>0.42799999999999999</v>
      </c>
      <c r="AT235" s="94">
        <f t="shared" si="183"/>
        <v>0.38074981317479678</v>
      </c>
    </row>
    <row r="236" spans="6:46" x14ac:dyDescent="0.25">
      <c r="F236">
        <f t="shared" si="189"/>
        <v>247000</v>
      </c>
      <c r="G236">
        <f t="shared" si="190"/>
        <v>-750</v>
      </c>
      <c r="H236">
        <f t="shared" si="155"/>
        <v>246250</v>
      </c>
      <c r="I236" s="32">
        <f t="shared" si="184"/>
        <v>246250</v>
      </c>
      <c r="J236" s="10">
        <f t="shared" si="167"/>
        <v>0</v>
      </c>
      <c r="K236" s="10">
        <f t="shared" si="168"/>
        <v>0</v>
      </c>
      <c r="L236" s="32">
        <f t="shared" si="185"/>
        <v>246250</v>
      </c>
      <c r="M236" s="9">
        <f t="shared" si="169"/>
        <v>0</v>
      </c>
      <c r="N236" s="9">
        <f t="shared" si="170"/>
        <v>0</v>
      </c>
      <c r="O236" s="10">
        <f t="shared" si="156"/>
        <v>0</v>
      </c>
      <c r="P236" s="13"/>
      <c r="R236" s="31">
        <f t="shared" si="186"/>
        <v>246250</v>
      </c>
      <c r="S236" s="8">
        <f t="shared" si="171"/>
        <v>52100</v>
      </c>
      <c r="T236" s="9">
        <f t="shared" si="157"/>
        <v>-11053.55</v>
      </c>
      <c r="U236" s="9">
        <f t="shared" si="158"/>
        <v>-72806.25</v>
      </c>
      <c r="V236" s="10">
        <f t="shared" si="159"/>
        <v>-83859.8</v>
      </c>
      <c r="W236" s="10">
        <f t="shared" si="160"/>
        <v>-13051.25</v>
      </c>
      <c r="X236" s="87">
        <f t="shared" si="172"/>
        <v>0</v>
      </c>
      <c r="Y236" s="87">
        <f t="shared" si="173"/>
        <v>0</v>
      </c>
      <c r="Z236" s="10">
        <f t="shared" si="174"/>
        <v>-103.65398999999999</v>
      </c>
      <c r="AA236" s="125">
        <f t="shared" si="175"/>
        <v>-36.750050999999999</v>
      </c>
      <c r="AB236" s="10">
        <f t="shared" si="176"/>
        <v>-36.750050999999999</v>
      </c>
      <c r="AC236" s="87">
        <f t="shared" si="177"/>
        <v>0</v>
      </c>
      <c r="AD236" s="22">
        <f t="shared" si="187"/>
        <v>-97051.454041000005</v>
      </c>
      <c r="AE236" s="9">
        <f t="shared" si="178"/>
        <v>-3430</v>
      </c>
      <c r="AF236" s="9">
        <f t="shared" si="179"/>
        <v>311</v>
      </c>
      <c r="AG236" s="9">
        <f t="shared" si="180"/>
        <v>0</v>
      </c>
      <c r="AH236" s="10">
        <f t="shared" si="161"/>
        <v>-3119</v>
      </c>
      <c r="AI236" s="10">
        <f t="shared" si="181"/>
        <v>-160</v>
      </c>
      <c r="AJ236" s="22">
        <f t="shared" si="162"/>
        <v>-94092.454041000005</v>
      </c>
      <c r="AN236" s="92">
        <f t="shared" si="182"/>
        <v>247000</v>
      </c>
      <c r="AO236" s="92" t="str">
        <f t="shared" si="163"/>
        <v>24K</v>
      </c>
      <c r="AP236" s="92">
        <f t="shared" si="164"/>
        <v>94092.454041000005</v>
      </c>
      <c r="AQ236" s="93">
        <f t="shared" si="188"/>
        <v>1000</v>
      </c>
      <c r="AR236" s="95">
        <f t="shared" si="165"/>
        <v>428</v>
      </c>
      <c r="AS236" s="94">
        <f t="shared" si="166"/>
        <v>0.42799999999999999</v>
      </c>
      <c r="AT236" s="94">
        <f t="shared" si="183"/>
        <v>0.3809411094777328</v>
      </c>
    </row>
    <row r="237" spans="6:46" x14ac:dyDescent="0.25">
      <c r="F237">
        <f t="shared" si="189"/>
        <v>248000</v>
      </c>
      <c r="G237">
        <f t="shared" si="190"/>
        <v>-750</v>
      </c>
      <c r="H237">
        <f t="shared" si="155"/>
        <v>247250</v>
      </c>
      <c r="I237" s="32">
        <f t="shared" si="184"/>
        <v>247250</v>
      </c>
      <c r="J237" s="10">
        <f t="shared" si="167"/>
        <v>0</v>
      </c>
      <c r="K237" s="10">
        <f t="shared" si="168"/>
        <v>0</v>
      </c>
      <c r="L237" s="32">
        <f t="shared" si="185"/>
        <v>247250</v>
      </c>
      <c r="M237" s="9">
        <f t="shared" si="169"/>
        <v>0</v>
      </c>
      <c r="N237" s="9">
        <f t="shared" si="170"/>
        <v>0</v>
      </c>
      <c r="O237" s="10">
        <f t="shared" si="156"/>
        <v>0</v>
      </c>
      <c r="P237" s="13"/>
      <c r="R237" s="31">
        <f t="shared" si="186"/>
        <v>247250</v>
      </c>
      <c r="S237" s="8">
        <f t="shared" si="171"/>
        <v>52100</v>
      </c>
      <c r="T237" s="9">
        <f t="shared" si="157"/>
        <v>-11053.55</v>
      </c>
      <c r="U237" s="9">
        <f t="shared" si="158"/>
        <v>-73181.25</v>
      </c>
      <c r="V237" s="10">
        <f t="shared" si="159"/>
        <v>-84234.8</v>
      </c>
      <c r="W237" s="10">
        <f t="shared" si="160"/>
        <v>-13104.25</v>
      </c>
      <c r="X237" s="87">
        <f t="shared" si="172"/>
        <v>0</v>
      </c>
      <c r="Y237" s="87">
        <f t="shared" si="173"/>
        <v>0</v>
      </c>
      <c r="Z237" s="10">
        <f t="shared" si="174"/>
        <v>-103.65398999999999</v>
      </c>
      <c r="AA237" s="125">
        <f t="shared" si="175"/>
        <v>-36.750050999999999</v>
      </c>
      <c r="AB237" s="10">
        <f t="shared" si="176"/>
        <v>-36.750050999999999</v>
      </c>
      <c r="AC237" s="87">
        <f t="shared" si="177"/>
        <v>0</v>
      </c>
      <c r="AD237" s="22">
        <f t="shared" si="187"/>
        <v>-97479.454041000005</v>
      </c>
      <c r="AE237" s="9">
        <f t="shared" si="178"/>
        <v>-3430</v>
      </c>
      <c r="AF237" s="9">
        <f t="shared" si="179"/>
        <v>311</v>
      </c>
      <c r="AG237" s="9">
        <f t="shared" si="180"/>
        <v>0</v>
      </c>
      <c r="AH237" s="10">
        <f t="shared" si="161"/>
        <v>-3119</v>
      </c>
      <c r="AI237" s="10">
        <f t="shared" si="181"/>
        <v>-160</v>
      </c>
      <c r="AJ237" s="22">
        <f t="shared" si="162"/>
        <v>-94520.454041000005</v>
      </c>
      <c r="AN237" s="92">
        <f t="shared" si="182"/>
        <v>248000</v>
      </c>
      <c r="AO237" s="92" t="str">
        <f t="shared" si="163"/>
        <v>24K</v>
      </c>
      <c r="AP237" s="92">
        <f t="shared" si="164"/>
        <v>94520.454041000005</v>
      </c>
      <c r="AQ237" s="93">
        <f t="shared" si="188"/>
        <v>1000</v>
      </c>
      <c r="AR237" s="95">
        <f t="shared" si="165"/>
        <v>428</v>
      </c>
      <c r="AS237" s="94">
        <f t="shared" si="166"/>
        <v>0.42799999999999999</v>
      </c>
      <c r="AT237" s="94">
        <f t="shared" si="183"/>
        <v>0.38113086306854843</v>
      </c>
    </row>
    <row r="238" spans="6:46" x14ac:dyDescent="0.25">
      <c r="F238">
        <f t="shared" si="189"/>
        <v>249000</v>
      </c>
      <c r="G238">
        <f t="shared" si="190"/>
        <v>-750</v>
      </c>
      <c r="H238">
        <f t="shared" si="155"/>
        <v>248250</v>
      </c>
      <c r="I238" s="32">
        <f t="shared" si="184"/>
        <v>248250</v>
      </c>
      <c r="J238" s="10">
        <f t="shared" si="167"/>
        <v>0</v>
      </c>
      <c r="K238" s="10">
        <f t="shared" si="168"/>
        <v>0</v>
      </c>
      <c r="L238" s="32">
        <f t="shared" si="185"/>
        <v>248250</v>
      </c>
      <c r="M238" s="9">
        <f t="shared" si="169"/>
        <v>0</v>
      </c>
      <c r="N238" s="9">
        <f t="shared" si="170"/>
        <v>0</v>
      </c>
      <c r="O238" s="10">
        <f t="shared" si="156"/>
        <v>0</v>
      </c>
      <c r="P238" s="13"/>
      <c r="R238" s="31">
        <f t="shared" si="186"/>
        <v>248250</v>
      </c>
      <c r="S238" s="8">
        <f t="shared" si="171"/>
        <v>52100</v>
      </c>
      <c r="T238" s="9">
        <f t="shared" si="157"/>
        <v>-11053.55</v>
      </c>
      <c r="U238" s="9">
        <f t="shared" si="158"/>
        <v>-73556.25</v>
      </c>
      <c r="V238" s="10">
        <f t="shared" si="159"/>
        <v>-84609.8</v>
      </c>
      <c r="W238" s="10">
        <f t="shared" si="160"/>
        <v>-13157.25</v>
      </c>
      <c r="X238" s="87">
        <f t="shared" si="172"/>
        <v>0</v>
      </c>
      <c r="Y238" s="87">
        <f t="shared" si="173"/>
        <v>0</v>
      </c>
      <c r="Z238" s="10">
        <f t="shared" si="174"/>
        <v>-103.65398999999999</v>
      </c>
      <c r="AA238" s="125">
        <f t="shared" si="175"/>
        <v>-36.750050999999999</v>
      </c>
      <c r="AB238" s="10">
        <f t="shared" si="176"/>
        <v>-36.750050999999999</v>
      </c>
      <c r="AC238" s="87">
        <f t="shared" si="177"/>
        <v>0</v>
      </c>
      <c r="AD238" s="22">
        <f t="shared" si="187"/>
        <v>-97907.454041000005</v>
      </c>
      <c r="AE238" s="9">
        <f t="shared" si="178"/>
        <v>-3430</v>
      </c>
      <c r="AF238" s="9">
        <f t="shared" si="179"/>
        <v>311</v>
      </c>
      <c r="AG238" s="9">
        <f t="shared" si="180"/>
        <v>0</v>
      </c>
      <c r="AH238" s="10">
        <f t="shared" si="161"/>
        <v>-3119</v>
      </c>
      <c r="AI238" s="10">
        <f t="shared" si="181"/>
        <v>-160</v>
      </c>
      <c r="AJ238" s="22">
        <f t="shared" si="162"/>
        <v>-94948.454041000005</v>
      </c>
      <c r="AN238" s="92">
        <f t="shared" si="182"/>
        <v>249000</v>
      </c>
      <c r="AO238" s="92" t="str">
        <f t="shared" si="163"/>
        <v>24K</v>
      </c>
      <c r="AP238" s="92">
        <f t="shared" si="164"/>
        <v>94948.454041000005</v>
      </c>
      <c r="AQ238" s="93">
        <f t="shared" si="188"/>
        <v>1000</v>
      </c>
      <c r="AR238" s="95">
        <f t="shared" si="165"/>
        <v>428</v>
      </c>
      <c r="AS238" s="94">
        <f t="shared" si="166"/>
        <v>0.42799999999999999</v>
      </c>
      <c r="AT238" s="94">
        <f t="shared" si="183"/>
        <v>0.38131909253413654</v>
      </c>
    </row>
    <row r="239" spans="6:46" x14ac:dyDescent="0.25">
      <c r="F239">
        <f t="shared" si="189"/>
        <v>250000</v>
      </c>
      <c r="G239">
        <f t="shared" si="190"/>
        <v>-750</v>
      </c>
      <c r="H239">
        <f t="shared" si="155"/>
        <v>249250</v>
      </c>
      <c r="I239" s="32">
        <f t="shared" si="184"/>
        <v>249250</v>
      </c>
      <c r="J239" s="10">
        <f t="shared" si="167"/>
        <v>0</v>
      </c>
      <c r="K239" s="10">
        <f t="shared" si="168"/>
        <v>0</v>
      </c>
      <c r="L239" s="32">
        <f t="shared" si="185"/>
        <v>249250</v>
      </c>
      <c r="M239" s="9">
        <f t="shared" si="169"/>
        <v>0</v>
      </c>
      <c r="N239" s="9">
        <f t="shared" si="170"/>
        <v>0</v>
      </c>
      <c r="O239" s="10">
        <f t="shared" si="156"/>
        <v>0</v>
      </c>
      <c r="P239" s="13"/>
      <c r="R239" s="31">
        <f t="shared" si="186"/>
        <v>249250</v>
      </c>
      <c r="S239" s="8">
        <f t="shared" si="171"/>
        <v>52100</v>
      </c>
      <c r="T239" s="9">
        <f t="shared" si="157"/>
        <v>-11053.55</v>
      </c>
      <c r="U239" s="9">
        <f t="shared" si="158"/>
        <v>-73931.25</v>
      </c>
      <c r="V239" s="10">
        <f t="shared" si="159"/>
        <v>-84984.8</v>
      </c>
      <c r="W239" s="10">
        <f t="shared" si="160"/>
        <v>-13210.25</v>
      </c>
      <c r="X239" s="87">
        <f t="shared" si="172"/>
        <v>0</v>
      </c>
      <c r="Y239" s="87">
        <f t="shared" si="173"/>
        <v>0</v>
      </c>
      <c r="Z239" s="10">
        <f t="shared" si="174"/>
        <v>-103.65398999999999</v>
      </c>
      <c r="AA239" s="125">
        <f t="shared" si="175"/>
        <v>-36.750050999999999</v>
      </c>
      <c r="AB239" s="10">
        <f t="shared" si="176"/>
        <v>-36.750050999999999</v>
      </c>
      <c r="AC239" s="87">
        <f t="shared" si="177"/>
        <v>0</v>
      </c>
      <c r="AD239" s="22">
        <f t="shared" si="187"/>
        <v>-98335.454041000005</v>
      </c>
      <c r="AE239" s="9">
        <f t="shared" si="178"/>
        <v>-3430</v>
      </c>
      <c r="AF239" s="9">
        <f t="shared" si="179"/>
        <v>311</v>
      </c>
      <c r="AG239" s="9">
        <f t="shared" si="180"/>
        <v>0</v>
      </c>
      <c r="AH239" s="10">
        <f t="shared" si="161"/>
        <v>-3119</v>
      </c>
      <c r="AI239" s="10">
        <f t="shared" si="181"/>
        <v>-160</v>
      </c>
      <c r="AJ239" s="22">
        <f t="shared" si="162"/>
        <v>-95376.454041000005</v>
      </c>
      <c r="AN239" s="92">
        <f t="shared" si="182"/>
        <v>250000</v>
      </c>
      <c r="AO239" s="92" t="str">
        <f t="shared" si="163"/>
        <v>25K</v>
      </c>
      <c r="AP239" s="92">
        <f t="shared" si="164"/>
        <v>95376.454041000005</v>
      </c>
      <c r="AQ239" s="93">
        <f t="shared" si="188"/>
        <v>1000</v>
      </c>
      <c r="AR239" s="95">
        <f t="shared" si="165"/>
        <v>428</v>
      </c>
      <c r="AS239" s="94">
        <f t="shared" si="166"/>
        <v>0.42799999999999999</v>
      </c>
      <c r="AT239" s="94">
        <f t="shared" si="183"/>
        <v>0.38150581616400003</v>
      </c>
    </row>
    <row r="240" spans="6:46" x14ac:dyDescent="0.25">
      <c r="F240">
        <f t="shared" si="189"/>
        <v>251000</v>
      </c>
      <c r="G240">
        <f t="shared" si="190"/>
        <v>-750</v>
      </c>
      <c r="H240">
        <f t="shared" si="155"/>
        <v>250250</v>
      </c>
      <c r="I240" s="32">
        <f t="shared" si="184"/>
        <v>250250</v>
      </c>
      <c r="J240" s="10">
        <f t="shared" si="167"/>
        <v>0</v>
      </c>
      <c r="K240" s="10">
        <f t="shared" si="168"/>
        <v>0</v>
      </c>
      <c r="L240" s="32">
        <f t="shared" si="185"/>
        <v>250250</v>
      </c>
      <c r="M240" s="9">
        <f t="shared" si="169"/>
        <v>0</v>
      </c>
      <c r="N240" s="9">
        <f t="shared" si="170"/>
        <v>0</v>
      </c>
      <c r="O240" s="10">
        <f t="shared" si="156"/>
        <v>0</v>
      </c>
      <c r="P240" s="13"/>
      <c r="R240" s="31">
        <f t="shared" si="186"/>
        <v>250250</v>
      </c>
      <c r="S240" s="8">
        <f t="shared" si="171"/>
        <v>52100</v>
      </c>
      <c r="T240" s="9">
        <f t="shared" si="157"/>
        <v>-11053.55</v>
      </c>
      <c r="U240" s="9">
        <f t="shared" si="158"/>
        <v>-74306.25</v>
      </c>
      <c r="V240" s="10">
        <f t="shared" si="159"/>
        <v>-85359.8</v>
      </c>
      <c r="W240" s="10">
        <f t="shared" si="160"/>
        <v>-13263.25</v>
      </c>
      <c r="X240" s="87">
        <f t="shared" si="172"/>
        <v>0</v>
      </c>
      <c r="Y240" s="87">
        <f t="shared" si="173"/>
        <v>0</v>
      </c>
      <c r="Z240" s="10">
        <f t="shared" si="174"/>
        <v>-103.65398999999999</v>
      </c>
      <c r="AA240" s="125">
        <f t="shared" si="175"/>
        <v>-36.750050999999999</v>
      </c>
      <c r="AB240" s="10">
        <f t="shared" si="176"/>
        <v>-36.750050999999999</v>
      </c>
      <c r="AC240" s="87">
        <f t="shared" si="177"/>
        <v>0</v>
      </c>
      <c r="AD240" s="22">
        <f t="shared" si="187"/>
        <v>-98763.454041000005</v>
      </c>
      <c r="AE240" s="9">
        <f t="shared" si="178"/>
        <v>-3430</v>
      </c>
      <c r="AF240" s="9">
        <f t="shared" si="179"/>
        <v>311</v>
      </c>
      <c r="AG240" s="9">
        <f t="shared" si="180"/>
        <v>0</v>
      </c>
      <c r="AH240" s="10">
        <f t="shared" si="161"/>
        <v>-3119</v>
      </c>
      <c r="AI240" s="10">
        <f t="shared" si="181"/>
        <v>-160</v>
      </c>
      <c r="AJ240" s="22">
        <f t="shared" si="162"/>
        <v>-95804.454041000005</v>
      </c>
      <c r="AN240" s="92">
        <f t="shared" si="182"/>
        <v>251000</v>
      </c>
      <c r="AO240" s="92" t="str">
        <f t="shared" si="163"/>
        <v>25K</v>
      </c>
      <c r="AP240" s="92">
        <f t="shared" si="164"/>
        <v>95804.454041000005</v>
      </c>
      <c r="AQ240" s="93">
        <f t="shared" si="188"/>
        <v>1000</v>
      </c>
      <c r="AR240" s="95">
        <f t="shared" si="165"/>
        <v>428</v>
      </c>
      <c r="AS240" s="94">
        <f t="shared" si="166"/>
        <v>0.42799999999999999</v>
      </c>
      <c r="AT240" s="94">
        <f t="shared" si="183"/>
        <v>0.38169105195617531</v>
      </c>
    </row>
    <row r="241" spans="6:46" x14ac:dyDescent="0.25">
      <c r="F241">
        <f t="shared" si="189"/>
        <v>252000</v>
      </c>
      <c r="G241">
        <f t="shared" si="190"/>
        <v>-750</v>
      </c>
      <c r="H241">
        <f t="shared" si="155"/>
        <v>251250</v>
      </c>
      <c r="I241" s="32">
        <f t="shared" si="184"/>
        <v>251250</v>
      </c>
      <c r="J241" s="10">
        <f t="shared" si="167"/>
        <v>0</v>
      </c>
      <c r="K241" s="10">
        <f t="shared" si="168"/>
        <v>0</v>
      </c>
      <c r="L241" s="32">
        <f t="shared" si="185"/>
        <v>251250</v>
      </c>
      <c r="M241" s="9">
        <f t="shared" si="169"/>
        <v>0</v>
      </c>
      <c r="N241" s="9">
        <f t="shared" si="170"/>
        <v>0</v>
      </c>
      <c r="O241" s="10">
        <f t="shared" si="156"/>
        <v>0</v>
      </c>
      <c r="P241" s="13"/>
      <c r="R241" s="31">
        <f t="shared" si="186"/>
        <v>251250</v>
      </c>
      <c r="S241" s="8">
        <f t="shared" si="171"/>
        <v>52100</v>
      </c>
      <c r="T241" s="9">
        <f t="shared" si="157"/>
        <v>-11053.55</v>
      </c>
      <c r="U241" s="9">
        <f t="shared" si="158"/>
        <v>-74681.25</v>
      </c>
      <c r="V241" s="10">
        <f t="shared" si="159"/>
        <v>-85734.8</v>
      </c>
      <c r="W241" s="10">
        <f t="shared" si="160"/>
        <v>-13316.25</v>
      </c>
      <c r="X241" s="87">
        <f t="shared" si="172"/>
        <v>0</v>
      </c>
      <c r="Y241" s="87">
        <f t="shared" si="173"/>
        <v>0</v>
      </c>
      <c r="Z241" s="10">
        <f t="shared" si="174"/>
        <v>-103.65398999999999</v>
      </c>
      <c r="AA241" s="125">
        <f t="shared" si="175"/>
        <v>-36.750050999999999</v>
      </c>
      <c r="AB241" s="10">
        <f t="shared" si="176"/>
        <v>-36.750050999999999</v>
      </c>
      <c r="AC241" s="87">
        <f t="shared" si="177"/>
        <v>0</v>
      </c>
      <c r="AD241" s="22">
        <f t="shared" si="187"/>
        <v>-99191.454041000005</v>
      </c>
      <c r="AE241" s="9">
        <f t="shared" si="178"/>
        <v>-3430</v>
      </c>
      <c r="AF241" s="9">
        <f t="shared" si="179"/>
        <v>311</v>
      </c>
      <c r="AG241" s="9">
        <f t="shared" si="180"/>
        <v>0</v>
      </c>
      <c r="AH241" s="10">
        <f t="shared" si="161"/>
        <v>-3119</v>
      </c>
      <c r="AI241" s="10">
        <f t="shared" si="181"/>
        <v>-160</v>
      </c>
      <c r="AJ241" s="22">
        <f t="shared" si="162"/>
        <v>-96232.454041000005</v>
      </c>
      <c r="AN241" s="92">
        <f t="shared" si="182"/>
        <v>252000</v>
      </c>
      <c r="AO241" s="92" t="str">
        <f t="shared" si="163"/>
        <v>25K</v>
      </c>
      <c r="AP241" s="92">
        <f t="shared" si="164"/>
        <v>96232.454041000005</v>
      </c>
      <c r="AQ241" s="93">
        <f t="shared" si="188"/>
        <v>1000</v>
      </c>
      <c r="AR241" s="95">
        <f t="shared" si="165"/>
        <v>428</v>
      </c>
      <c r="AS241" s="94">
        <f t="shared" si="166"/>
        <v>0.42799999999999999</v>
      </c>
      <c r="AT241" s="94">
        <f t="shared" si="183"/>
        <v>0.38187481762301589</v>
      </c>
    </row>
    <row r="242" spans="6:46" x14ac:dyDescent="0.25">
      <c r="F242">
        <f t="shared" si="189"/>
        <v>253000</v>
      </c>
      <c r="G242">
        <f t="shared" si="190"/>
        <v>-750</v>
      </c>
      <c r="H242">
        <f t="shared" si="155"/>
        <v>252250</v>
      </c>
      <c r="I242" s="32">
        <f t="shared" si="184"/>
        <v>252250</v>
      </c>
      <c r="J242" s="10">
        <f t="shared" si="167"/>
        <v>0</v>
      </c>
      <c r="K242" s="10">
        <f t="shared" si="168"/>
        <v>0</v>
      </c>
      <c r="L242" s="32">
        <f t="shared" si="185"/>
        <v>252250</v>
      </c>
      <c r="M242" s="9">
        <f t="shared" si="169"/>
        <v>0</v>
      </c>
      <c r="N242" s="9">
        <f t="shared" si="170"/>
        <v>0</v>
      </c>
      <c r="O242" s="10">
        <f t="shared" si="156"/>
        <v>0</v>
      </c>
      <c r="P242" s="13"/>
      <c r="R242" s="31">
        <f t="shared" si="186"/>
        <v>252250</v>
      </c>
      <c r="S242" s="8">
        <f t="shared" si="171"/>
        <v>52100</v>
      </c>
      <c r="T242" s="9">
        <f t="shared" si="157"/>
        <v>-11053.55</v>
      </c>
      <c r="U242" s="9">
        <f t="shared" si="158"/>
        <v>-75056.25</v>
      </c>
      <c r="V242" s="10">
        <f t="shared" si="159"/>
        <v>-86109.8</v>
      </c>
      <c r="W242" s="10">
        <f t="shared" si="160"/>
        <v>-13369.25</v>
      </c>
      <c r="X242" s="87">
        <f t="shared" si="172"/>
        <v>0</v>
      </c>
      <c r="Y242" s="87">
        <f t="shared" si="173"/>
        <v>0</v>
      </c>
      <c r="Z242" s="10">
        <f t="shared" si="174"/>
        <v>-103.65398999999999</v>
      </c>
      <c r="AA242" s="125">
        <f t="shared" si="175"/>
        <v>-36.750050999999999</v>
      </c>
      <c r="AB242" s="10">
        <f t="shared" si="176"/>
        <v>-36.750050999999999</v>
      </c>
      <c r="AC242" s="87">
        <f t="shared" si="177"/>
        <v>0</v>
      </c>
      <c r="AD242" s="22">
        <f t="shared" si="187"/>
        <v>-99619.454041000005</v>
      </c>
      <c r="AE242" s="9">
        <f t="shared" si="178"/>
        <v>-3430</v>
      </c>
      <c r="AF242" s="9">
        <f t="shared" si="179"/>
        <v>311</v>
      </c>
      <c r="AG242" s="9">
        <f t="shared" si="180"/>
        <v>0</v>
      </c>
      <c r="AH242" s="10">
        <f t="shared" si="161"/>
        <v>-3119</v>
      </c>
      <c r="AI242" s="10">
        <f t="shared" si="181"/>
        <v>-160</v>
      </c>
      <c r="AJ242" s="22">
        <f t="shared" si="162"/>
        <v>-96660.454041000005</v>
      </c>
      <c r="AN242" s="92">
        <f t="shared" si="182"/>
        <v>253000</v>
      </c>
      <c r="AO242" s="92" t="str">
        <f t="shared" si="163"/>
        <v>25K</v>
      </c>
      <c r="AP242" s="92">
        <f t="shared" si="164"/>
        <v>96660.454041000005</v>
      </c>
      <c r="AQ242" s="93">
        <f t="shared" si="188"/>
        <v>1000</v>
      </c>
      <c r="AR242" s="95">
        <f t="shared" si="165"/>
        <v>428</v>
      </c>
      <c r="AS242" s="94">
        <f t="shared" si="166"/>
        <v>0.42799999999999999</v>
      </c>
      <c r="AT242" s="94">
        <f t="shared" si="183"/>
        <v>0.38205713059683793</v>
      </c>
    </row>
    <row r="243" spans="6:46" x14ac:dyDescent="0.25">
      <c r="F243">
        <f t="shared" si="189"/>
        <v>254000</v>
      </c>
      <c r="G243">
        <f t="shared" si="190"/>
        <v>-750</v>
      </c>
      <c r="H243">
        <f t="shared" si="155"/>
        <v>253250</v>
      </c>
      <c r="I243" s="32">
        <f t="shared" si="184"/>
        <v>253250</v>
      </c>
      <c r="J243" s="10">
        <f t="shared" si="167"/>
        <v>0</v>
      </c>
      <c r="K243" s="10">
        <f t="shared" si="168"/>
        <v>0</v>
      </c>
      <c r="L243" s="32">
        <f t="shared" si="185"/>
        <v>253250</v>
      </c>
      <c r="M243" s="9">
        <f t="shared" si="169"/>
        <v>0</v>
      </c>
      <c r="N243" s="9">
        <f t="shared" si="170"/>
        <v>0</v>
      </c>
      <c r="O243" s="10">
        <f t="shared" si="156"/>
        <v>0</v>
      </c>
      <c r="P243" s="13"/>
      <c r="R243" s="31">
        <f t="shared" si="186"/>
        <v>253250</v>
      </c>
      <c r="S243" s="8">
        <f t="shared" si="171"/>
        <v>52100</v>
      </c>
      <c r="T243" s="9">
        <f t="shared" si="157"/>
        <v>-11053.55</v>
      </c>
      <c r="U243" s="9">
        <f t="shared" si="158"/>
        <v>-75431.25</v>
      </c>
      <c r="V243" s="10">
        <f t="shared" si="159"/>
        <v>-86484.800000000003</v>
      </c>
      <c r="W243" s="10">
        <f t="shared" si="160"/>
        <v>-13422.25</v>
      </c>
      <c r="X243" s="87">
        <f t="shared" si="172"/>
        <v>0</v>
      </c>
      <c r="Y243" s="87">
        <f t="shared" si="173"/>
        <v>0</v>
      </c>
      <c r="Z243" s="10">
        <f t="shared" si="174"/>
        <v>-103.65398999999999</v>
      </c>
      <c r="AA243" s="125">
        <f t="shared" si="175"/>
        <v>-36.750050999999999</v>
      </c>
      <c r="AB243" s="10">
        <f t="shared" si="176"/>
        <v>-36.750050999999999</v>
      </c>
      <c r="AC243" s="87">
        <f t="shared" si="177"/>
        <v>0</v>
      </c>
      <c r="AD243" s="22">
        <f t="shared" si="187"/>
        <v>-100047.454041</v>
      </c>
      <c r="AE243" s="9">
        <f t="shared" si="178"/>
        <v>-3430</v>
      </c>
      <c r="AF243" s="9">
        <f t="shared" si="179"/>
        <v>311</v>
      </c>
      <c r="AG243" s="9">
        <f t="shared" si="180"/>
        <v>0</v>
      </c>
      <c r="AH243" s="10">
        <f t="shared" si="161"/>
        <v>-3119</v>
      </c>
      <c r="AI243" s="10">
        <f t="shared" si="181"/>
        <v>-160</v>
      </c>
      <c r="AJ243" s="22">
        <f t="shared" si="162"/>
        <v>-97088.454041000005</v>
      </c>
      <c r="AN243" s="92">
        <f t="shared" si="182"/>
        <v>254000</v>
      </c>
      <c r="AO243" s="92" t="str">
        <f t="shared" si="163"/>
        <v>25K</v>
      </c>
      <c r="AP243" s="92">
        <f t="shared" si="164"/>
        <v>97088.454041000005</v>
      </c>
      <c r="AQ243" s="93">
        <f t="shared" si="188"/>
        <v>1000</v>
      </c>
      <c r="AR243" s="95">
        <f t="shared" si="165"/>
        <v>428</v>
      </c>
      <c r="AS243" s="94">
        <f t="shared" si="166"/>
        <v>0.42799999999999999</v>
      </c>
      <c r="AT243" s="94">
        <f t="shared" si="183"/>
        <v>0.38223800803543306</v>
      </c>
    </row>
    <row r="244" spans="6:46" x14ac:dyDescent="0.25">
      <c r="F244">
        <f t="shared" si="189"/>
        <v>255000</v>
      </c>
      <c r="G244">
        <f t="shared" si="190"/>
        <v>-750</v>
      </c>
      <c r="H244">
        <f t="shared" si="155"/>
        <v>254250</v>
      </c>
      <c r="I244" s="32">
        <f t="shared" si="184"/>
        <v>254250</v>
      </c>
      <c r="J244" s="10">
        <f t="shared" si="167"/>
        <v>0</v>
      </c>
      <c r="K244" s="10">
        <f t="shared" si="168"/>
        <v>0</v>
      </c>
      <c r="L244" s="32">
        <f t="shared" si="185"/>
        <v>254250</v>
      </c>
      <c r="M244" s="9">
        <f t="shared" si="169"/>
        <v>0</v>
      </c>
      <c r="N244" s="9">
        <f t="shared" si="170"/>
        <v>0</v>
      </c>
      <c r="O244" s="10">
        <f t="shared" si="156"/>
        <v>0</v>
      </c>
      <c r="P244" s="13"/>
      <c r="R244" s="31">
        <f t="shared" si="186"/>
        <v>254250</v>
      </c>
      <c r="S244" s="8">
        <f t="shared" si="171"/>
        <v>52100</v>
      </c>
      <c r="T244" s="9">
        <f t="shared" si="157"/>
        <v>-11053.55</v>
      </c>
      <c r="U244" s="9">
        <f t="shared" si="158"/>
        <v>-75806.25</v>
      </c>
      <c r="V244" s="10">
        <f t="shared" si="159"/>
        <v>-86859.8</v>
      </c>
      <c r="W244" s="10">
        <f t="shared" si="160"/>
        <v>-13475.25</v>
      </c>
      <c r="X244" s="87">
        <f t="shared" si="172"/>
        <v>0</v>
      </c>
      <c r="Y244" s="87">
        <f t="shared" si="173"/>
        <v>0</v>
      </c>
      <c r="Z244" s="10">
        <f t="shared" si="174"/>
        <v>-103.65398999999999</v>
      </c>
      <c r="AA244" s="125">
        <f t="shared" si="175"/>
        <v>-36.750050999999999</v>
      </c>
      <c r="AB244" s="10">
        <f t="shared" si="176"/>
        <v>-36.750050999999999</v>
      </c>
      <c r="AC244" s="87">
        <f t="shared" si="177"/>
        <v>0</v>
      </c>
      <c r="AD244" s="22">
        <f t="shared" si="187"/>
        <v>-100475.454041</v>
      </c>
      <c r="AE244" s="9">
        <f t="shared" si="178"/>
        <v>-3430</v>
      </c>
      <c r="AF244" s="9">
        <f t="shared" si="179"/>
        <v>311</v>
      </c>
      <c r="AG244" s="9">
        <f t="shared" si="180"/>
        <v>0</v>
      </c>
      <c r="AH244" s="10">
        <f t="shared" si="161"/>
        <v>-3119</v>
      </c>
      <c r="AI244" s="10">
        <f t="shared" si="181"/>
        <v>-160</v>
      </c>
      <c r="AJ244" s="22">
        <f t="shared" si="162"/>
        <v>-97516.454041000005</v>
      </c>
      <c r="AN244" s="92">
        <f t="shared" si="182"/>
        <v>255000</v>
      </c>
      <c r="AO244" s="92" t="str">
        <f t="shared" si="163"/>
        <v>25K</v>
      </c>
      <c r="AP244" s="92">
        <f t="shared" si="164"/>
        <v>97516.454041000005</v>
      </c>
      <c r="AQ244" s="93">
        <f t="shared" si="188"/>
        <v>1000</v>
      </c>
      <c r="AR244" s="95">
        <f t="shared" si="165"/>
        <v>428</v>
      </c>
      <c r="AS244" s="94">
        <f t="shared" si="166"/>
        <v>0.42799999999999999</v>
      </c>
      <c r="AT244" s="94">
        <f t="shared" si="183"/>
        <v>0.38241746682745098</v>
      </c>
    </row>
    <row r="245" spans="6:46" x14ac:dyDescent="0.25">
      <c r="F245">
        <f t="shared" si="189"/>
        <v>256000</v>
      </c>
      <c r="G245">
        <f t="shared" si="190"/>
        <v>-750</v>
      </c>
      <c r="H245">
        <f t="shared" si="155"/>
        <v>255250</v>
      </c>
      <c r="I245" s="32">
        <f t="shared" si="184"/>
        <v>255250</v>
      </c>
      <c r="J245" s="10">
        <f t="shared" si="167"/>
        <v>0</v>
      </c>
      <c r="K245" s="10">
        <f t="shared" si="168"/>
        <v>0</v>
      </c>
      <c r="L245" s="32">
        <f t="shared" si="185"/>
        <v>255250</v>
      </c>
      <c r="M245" s="9">
        <f t="shared" si="169"/>
        <v>0</v>
      </c>
      <c r="N245" s="9">
        <f t="shared" si="170"/>
        <v>0</v>
      </c>
      <c r="O245" s="10">
        <f t="shared" si="156"/>
        <v>0</v>
      </c>
      <c r="P245" s="13"/>
      <c r="R245" s="31">
        <f t="shared" si="186"/>
        <v>255250</v>
      </c>
      <c r="S245" s="8">
        <f t="shared" si="171"/>
        <v>52100</v>
      </c>
      <c r="T245" s="9">
        <f t="shared" si="157"/>
        <v>-11053.55</v>
      </c>
      <c r="U245" s="9">
        <f t="shared" si="158"/>
        <v>-76181.25</v>
      </c>
      <c r="V245" s="10">
        <f t="shared" si="159"/>
        <v>-87234.8</v>
      </c>
      <c r="W245" s="10">
        <f t="shared" si="160"/>
        <v>-13528.25</v>
      </c>
      <c r="X245" s="87">
        <f t="shared" si="172"/>
        <v>0</v>
      </c>
      <c r="Y245" s="87">
        <f t="shared" si="173"/>
        <v>0</v>
      </c>
      <c r="Z245" s="10">
        <f t="shared" si="174"/>
        <v>-103.65398999999999</v>
      </c>
      <c r="AA245" s="125">
        <f t="shared" si="175"/>
        <v>-36.750050999999999</v>
      </c>
      <c r="AB245" s="10">
        <f t="shared" si="176"/>
        <v>-36.750050999999999</v>
      </c>
      <c r="AC245" s="87">
        <f t="shared" si="177"/>
        <v>0</v>
      </c>
      <c r="AD245" s="22">
        <f t="shared" si="187"/>
        <v>-100903.454041</v>
      </c>
      <c r="AE245" s="9">
        <f t="shared" si="178"/>
        <v>-3430</v>
      </c>
      <c r="AF245" s="9">
        <f t="shared" si="179"/>
        <v>311</v>
      </c>
      <c r="AG245" s="9">
        <f t="shared" si="180"/>
        <v>0</v>
      </c>
      <c r="AH245" s="10">
        <f t="shared" si="161"/>
        <v>-3119</v>
      </c>
      <c r="AI245" s="10">
        <f t="shared" si="181"/>
        <v>-160</v>
      </c>
      <c r="AJ245" s="22">
        <f t="shared" si="162"/>
        <v>-97944.454041000005</v>
      </c>
      <c r="AN245" s="92">
        <f t="shared" si="182"/>
        <v>256000</v>
      </c>
      <c r="AO245" s="92" t="str">
        <f t="shared" si="163"/>
        <v>25K</v>
      </c>
      <c r="AP245" s="92">
        <f t="shared" si="164"/>
        <v>97944.454041000005</v>
      </c>
      <c r="AQ245" s="93">
        <f t="shared" si="188"/>
        <v>1000</v>
      </c>
      <c r="AR245" s="95">
        <f t="shared" si="165"/>
        <v>428</v>
      </c>
      <c r="AS245" s="94">
        <f t="shared" si="166"/>
        <v>0.42799999999999999</v>
      </c>
      <c r="AT245" s="94">
        <f t="shared" si="183"/>
        <v>0.38259552359765625</v>
      </c>
    </row>
    <row r="246" spans="6:46" x14ac:dyDescent="0.25">
      <c r="F246">
        <f t="shared" si="189"/>
        <v>257000</v>
      </c>
      <c r="G246">
        <f t="shared" si="190"/>
        <v>-750</v>
      </c>
      <c r="H246">
        <f t="shared" si="155"/>
        <v>256250</v>
      </c>
      <c r="I246" s="32">
        <f t="shared" si="184"/>
        <v>256250</v>
      </c>
      <c r="J246" s="10">
        <f t="shared" si="167"/>
        <v>0</v>
      </c>
      <c r="K246" s="10">
        <f t="shared" si="168"/>
        <v>0</v>
      </c>
      <c r="L246" s="32">
        <f t="shared" si="185"/>
        <v>256250</v>
      </c>
      <c r="M246" s="9">
        <f t="shared" si="169"/>
        <v>0</v>
      </c>
      <c r="N246" s="9">
        <f t="shared" si="170"/>
        <v>0</v>
      </c>
      <c r="O246" s="10">
        <f t="shared" si="156"/>
        <v>0</v>
      </c>
      <c r="P246" s="13"/>
      <c r="R246" s="31">
        <f t="shared" si="186"/>
        <v>256250</v>
      </c>
      <c r="S246" s="8">
        <f t="shared" si="171"/>
        <v>52100</v>
      </c>
      <c r="T246" s="9">
        <f t="shared" si="157"/>
        <v>-11053.55</v>
      </c>
      <c r="U246" s="9">
        <f t="shared" si="158"/>
        <v>-76556.25</v>
      </c>
      <c r="V246" s="10">
        <f t="shared" si="159"/>
        <v>-87609.8</v>
      </c>
      <c r="W246" s="10">
        <f t="shared" si="160"/>
        <v>-13581.25</v>
      </c>
      <c r="X246" s="87">
        <f t="shared" si="172"/>
        <v>0</v>
      </c>
      <c r="Y246" s="87">
        <f t="shared" si="173"/>
        <v>0</v>
      </c>
      <c r="Z246" s="10">
        <f t="shared" si="174"/>
        <v>-103.65398999999999</v>
      </c>
      <c r="AA246" s="125">
        <f t="shared" si="175"/>
        <v>-36.750050999999999</v>
      </c>
      <c r="AB246" s="10">
        <f t="shared" si="176"/>
        <v>-36.750050999999999</v>
      </c>
      <c r="AC246" s="87">
        <f t="shared" si="177"/>
        <v>0</v>
      </c>
      <c r="AD246" s="22">
        <f t="shared" si="187"/>
        <v>-101331.454041</v>
      </c>
      <c r="AE246" s="9">
        <f t="shared" si="178"/>
        <v>-3430</v>
      </c>
      <c r="AF246" s="9">
        <f t="shared" si="179"/>
        <v>311</v>
      </c>
      <c r="AG246" s="9">
        <f t="shared" si="180"/>
        <v>0</v>
      </c>
      <c r="AH246" s="10">
        <f t="shared" si="161"/>
        <v>-3119</v>
      </c>
      <c r="AI246" s="10">
        <f t="shared" si="181"/>
        <v>-160</v>
      </c>
      <c r="AJ246" s="22">
        <f t="shared" si="162"/>
        <v>-98372.454041000005</v>
      </c>
      <c r="AN246" s="92">
        <f t="shared" si="182"/>
        <v>257000</v>
      </c>
      <c r="AO246" s="92" t="str">
        <f t="shared" si="163"/>
        <v>25K</v>
      </c>
      <c r="AP246" s="92">
        <f t="shared" si="164"/>
        <v>98372.454041000005</v>
      </c>
      <c r="AQ246" s="93">
        <f t="shared" si="188"/>
        <v>1000</v>
      </c>
      <c r="AR246" s="95">
        <f t="shared" si="165"/>
        <v>428</v>
      </c>
      <c r="AS246" s="94">
        <f t="shared" si="166"/>
        <v>0.42799999999999999</v>
      </c>
      <c r="AT246" s="94">
        <f t="shared" si="183"/>
        <v>0.38277219471206225</v>
      </c>
    </row>
    <row r="247" spans="6:46" x14ac:dyDescent="0.25">
      <c r="F247">
        <f t="shared" si="189"/>
        <v>258000</v>
      </c>
      <c r="G247">
        <f t="shared" si="190"/>
        <v>-750</v>
      </c>
      <c r="H247">
        <f t="shared" si="155"/>
        <v>257250</v>
      </c>
      <c r="I247" s="32">
        <f t="shared" si="184"/>
        <v>257250</v>
      </c>
      <c r="J247" s="10">
        <f t="shared" si="167"/>
        <v>0</v>
      </c>
      <c r="K247" s="10">
        <f t="shared" si="168"/>
        <v>0</v>
      </c>
      <c r="L247" s="32">
        <f t="shared" si="185"/>
        <v>257250</v>
      </c>
      <c r="M247" s="9">
        <f t="shared" si="169"/>
        <v>0</v>
      </c>
      <c r="N247" s="9">
        <f t="shared" si="170"/>
        <v>0</v>
      </c>
      <c r="O247" s="10">
        <f t="shared" si="156"/>
        <v>0</v>
      </c>
      <c r="P247" s="13"/>
      <c r="R247" s="31">
        <f t="shared" si="186"/>
        <v>257250</v>
      </c>
      <c r="S247" s="8">
        <f t="shared" si="171"/>
        <v>52100</v>
      </c>
      <c r="T247" s="9">
        <f t="shared" si="157"/>
        <v>-11053.55</v>
      </c>
      <c r="U247" s="9">
        <f t="shared" si="158"/>
        <v>-76931.25</v>
      </c>
      <c r="V247" s="10">
        <f t="shared" si="159"/>
        <v>-87984.8</v>
      </c>
      <c r="W247" s="10">
        <f t="shared" si="160"/>
        <v>-13634.25</v>
      </c>
      <c r="X247" s="87">
        <f t="shared" si="172"/>
        <v>0</v>
      </c>
      <c r="Y247" s="87">
        <f t="shared" si="173"/>
        <v>0</v>
      </c>
      <c r="Z247" s="10">
        <f t="shared" si="174"/>
        <v>-103.65398999999999</v>
      </c>
      <c r="AA247" s="125">
        <f t="shared" si="175"/>
        <v>-36.750050999999999</v>
      </c>
      <c r="AB247" s="10">
        <f t="shared" si="176"/>
        <v>-36.750050999999999</v>
      </c>
      <c r="AC247" s="87">
        <f t="shared" si="177"/>
        <v>0</v>
      </c>
      <c r="AD247" s="22">
        <f t="shared" si="187"/>
        <v>-101759.454041</v>
      </c>
      <c r="AE247" s="9">
        <f t="shared" si="178"/>
        <v>-3430</v>
      </c>
      <c r="AF247" s="9">
        <f t="shared" si="179"/>
        <v>311</v>
      </c>
      <c r="AG247" s="9">
        <f t="shared" si="180"/>
        <v>0</v>
      </c>
      <c r="AH247" s="10">
        <f t="shared" si="161"/>
        <v>-3119</v>
      </c>
      <c r="AI247" s="10">
        <f t="shared" si="181"/>
        <v>-160</v>
      </c>
      <c r="AJ247" s="22">
        <f t="shared" si="162"/>
        <v>-98800.454041000005</v>
      </c>
      <c r="AN247" s="92">
        <f t="shared" si="182"/>
        <v>258000</v>
      </c>
      <c r="AO247" s="92" t="str">
        <f t="shared" si="163"/>
        <v>25K</v>
      </c>
      <c r="AP247" s="92">
        <f t="shared" si="164"/>
        <v>98800.454041000005</v>
      </c>
      <c r="AQ247" s="93">
        <f t="shared" si="188"/>
        <v>1000</v>
      </c>
      <c r="AR247" s="95">
        <f t="shared" si="165"/>
        <v>428</v>
      </c>
      <c r="AS247" s="94">
        <f t="shared" si="166"/>
        <v>0.42799999999999999</v>
      </c>
      <c r="AT247" s="94">
        <f t="shared" si="183"/>
        <v>0.38294749628294578</v>
      </c>
    </row>
    <row r="248" spans="6:46" x14ac:dyDescent="0.25">
      <c r="F248">
        <f t="shared" si="189"/>
        <v>259000</v>
      </c>
      <c r="G248">
        <f t="shared" si="190"/>
        <v>-750</v>
      </c>
      <c r="H248">
        <f t="shared" si="155"/>
        <v>258250</v>
      </c>
      <c r="I248" s="32">
        <f t="shared" si="184"/>
        <v>258250</v>
      </c>
      <c r="J248" s="10">
        <f t="shared" si="167"/>
        <v>0</v>
      </c>
      <c r="K248" s="10">
        <f t="shared" si="168"/>
        <v>0</v>
      </c>
      <c r="L248" s="32">
        <f t="shared" si="185"/>
        <v>258250</v>
      </c>
      <c r="M248" s="9">
        <f t="shared" si="169"/>
        <v>0</v>
      </c>
      <c r="N248" s="9">
        <f t="shared" si="170"/>
        <v>0</v>
      </c>
      <c r="O248" s="10">
        <f t="shared" si="156"/>
        <v>0</v>
      </c>
      <c r="P248" s="13"/>
      <c r="R248" s="31">
        <f t="shared" si="186"/>
        <v>258250</v>
      </c>
      <c r="S248" s="8">
        <f t="shared" si="171"/>
        <v>52100</v>
      </c>
      <c r="T248" s="9">
        <f t="shared" si="157"/>
        <v>-11053.55</v>
      </c>
      <c r="U248" s="9">
        <f t="shared" si="158"/>
        <v>-77306.25</v>
      </c>
      <c r="V248" s="10">
        <f t="shared" si="159"/>
        <v>-88359.8</v>
      </c>
      <c r="W248" s="10">
        <f t="shared" si="160"/>
        <v>-13687.25</v>
      </c>
      <c r="X248" s="87">
        <f t="shared" si="172"/>
        <v>0</v>
      </c>
      <c r="Y248" s="87">
        <f t="shared" si="173"/>
        <v>0</v>
      </c>
      <c r="Z248" s="10">
        <f t="shared" si="174"/>
        <v>-103.65398999999999</v>
      </c>
      <c r="AA248" s="125">
        <f t="shared" si="175"/>
        <v>-36.750050999999999</v>
      </c>
      <c r="AB248" s="10">
        <f t="shared" si="176"/>
        <v>-36.750050999999999</v>
      </c>
      <c r="AC248" s="87">
        <f t="shared" si="177"/>
        <v>0</v>
      </c>
      <c r="AD248" s="22">
        <f t="shared" si="187"/>
        <v>-102187.454041</v>
      </c>
      <c r="AE248" s="9">
        <f t="shared" si="178"/>
        <v>-3430</v>
      </c>
      <c r="AF248" s="9">
        <f t="shared" si="179"/>
        <v>311</v>
      </c>
      <c r="AG248" s="9">
        <f t="shared" si="180"/>
        <v>0</v>
      </c>
      <c r="AH248" s="10">
        <f t="shared" si="161"/>
        <v>-3119</v>
      </c>
      <c r="AI248" s="10">
        <f t="shared" si="181"/>
        <v>-160</v>
      </c>
      <c r="AJ248" s="22">
        <f t="shared" si="162"/>
        <v>-99228.454041000005</v>
      </c>
      <c r="AN248" s="92">
        <f t="shared" si="182"/>
        <v>259000</v>
      </c>
      <c r="AO248" s="92" t="str">
        <f t="shared" si="163"/>
        <v>25K</v>
      </c>
      <c r="AP248" s="92">
        <f t="shared" si="164"/>
        <v>99228.454041000005</v>
      </c>
      <c r="AQ248" s="93">
        <f t="shared" si="188"/>
        <v>1000</v>
      </c>
      <c r="AR248" s="95">
        <f t="shared" si="165"/>
        <v>428</v>
      </c>
      <c r="AS248" s="94">
        <f t="shared" si="166"/>
        <v>0.42799999999999999</v>
      </c>
      <c r="AT248" s="94">
        <f t="shared" si="183"/>
        <v>0.38312144417374522</v>
      </c>
    </row>
    <row r="249" spans="6:46" x14ac:dyDescent="0.25">
      <c r="F249">
        <f t="shared" si="189"/>
        <v>260000</v>
      </c>
      <c r="G249">
        <f t="shared" si="190"/>
        <v>-750</v>
      </c>
      <c r="H249">
        <f t="shared" si="155"/>
        <v>259250</v>
      </c>
      <c r="I249" s="32">
        <f t="shared" si="184"/>
        <v>259250</v>
      </c>
      <c r="J249" s="10">
        <f t="shared" si="167"/>
        <v>0</v>
      </c>
      <c r="K249" s="10">
        <f t="shared" si="168"/>
        <v>0</v>
      </c>
      <c r="L249" s="32">
        <f t="shared" si="185"/>
        <v>259250</v>
      </c>
      <c r="M249" s="9">
        <f t="shared" si="169"/>
        <v>0</v>
      </c>
      <c r="N249" s="9">
        <f t="shared" si="170"/>
        <v>0</v>
      </c>
      <c r="O249" s="10">
        <f t="shared" si="156"/>
        <v>0</v>
      </c>
      <c r="P249" s="13"/>
      <c r="R249" s="31">
        <f t="shared" si="186"/>
        <v>259250</v>
      </c>
      <c r="S249" s="8">
        <f t="shared" si="171"/>
        <v>52100</v>
      </c>
      <c r="T249" s="9">
        <f t="shared" si="157"/>
        <v>-11053.55</v>
      </c>
      <c r="U249" s="9">
        <f t="shared" si="158"/>
        <v>-77681.25</v>
      </c>
      <c r="V249" s="10">
        <f t="shared" si="159"/>
        <v>-88734.8</v>
      </c>
      <c r="W249" s="10">
        <f t="shared" si="160"/>
        <v>-13740.25</v>
      </c>
      <c r="X249" s="87">
        <f t="shared" si="172"/>
        <v>0</v>
      </c>
      <c r="Y249" s="87">
        <f t="shared" si="173"/>
        <v>0</v>
      </c>
      <c r="Z249" s="10">
        <f t="shared" si="174"/>
        <v>-103.65398999999999</v>
      </c>
      <c r="AA249" s="125">
        <f t="shared" si="175"/>
        <v>-36.750050999999999</v>
      </c>
      <c r="AB249" s="10">
        <f t="shared" si="176"/>
        <v>-36.750050999999999</v>
      </c>
      <c r="AC249" s="87">
        <f t="shared" si="177"/>
        <v>0</v>
      </c>
      <c r="AD249" s="22">
        <f t="shared" si="187"/>
        <v>-102615.454041</v>
      </c>
      <c r="AE249" s="9">
        <f t="shared" si="178"/>
        <v>-3430</v>
      </c>
      <c r="AF249" s="9">
        <f t="shared" si="179"/>
        <v>311</v>
      </c>
      <c r="AG249" s="9">
        <f t="shared" si="180"/>
        <v>0</v>
      </c>
      <c r="AH249" s="10">
        <f t="shared" si="161"/>
        <v>-3119</v>
      </c>
      <c r="AI249" s="10">
        <f t="shared" si="181"/>
        <v>-160</v>
      </c>
      <c r="AJ249" s="22">
        <f t="shared" si="162"/>
        <v>-99656.454041000005</v>
      </c>
      <c r="AN249" s="92">
        <f t="shared" si="182"/>
        <v>260000</v>
      </c>
      <c r="AO249" s="92" t="str">
        <f t="shared" si="163"/>
        <v>26K</v>
      </c>
      <c r="AP249" s="92">
        <f t="shared" si="164"/>
        <v>99656.454041000005</v>
      </c>
      <c r="AQ249" s="93">
        <f t="shared" si="188"/>
        <v>1000</v>
      </c>
      <c r="AR249" s="95">
        <f t="shared" si="165"/>
        <v>428</v>
      </c>
      <c r="AS249" s="94">
        <f t="shared" si="166"/>
        <v>0.42799999999999999</v>
      </c>
      <c r="AT249" s="94">
        <f t="shared" si="183"/>
        <v>0.3832940540038462</v>
      </c>
    </row>
    <row r="250" spans="6:46" x14ac:dyDescent="0.25">
      <c r="F250">
        <f t="shared" si="189"/>
        <v>261000</v>
      </c>
      <c r="G250">
        <f t="shared" si="190"/>
        <v>-750</v>
      </c>
      <c r="H250">
        <f t="shared" si="155"/>
        <v>260250</v>
      </c>
      <c r="I250" s="32">
        <f t="shared" si="184"/>
        <v>260250</v>
      </c>
      <c r="J250" s="10">
        <f t="shared" si="167"/>
        <v>0</v>
      </c>
      <c r="K250" s="10">
        <f t="shared" si="168"/>
        <v>0</v>
      </c>
      <c r="L250" s="32">
        <f t="shared" si="185"/>
        <v>260250</v>
      </c>
      <c r="M250" s="9">
        <f t="shared" si="169"/>
        <v>0</v>
      </c>
      <c r="N250" s="9">
        <f t="shared" si="170"/>
        <v>0</v>
      </c>
      <c r="O250" s="10">
        <f t="shared" si="156"/>
        <v>0</v>
      </c>
      <c r="P250" s="13"/>
      <c r="R250" s="31">
        <f t="shared" si="186"/>
        <v>260250</v>
      </c>
      <c r="S250" s="8">
        <f t="shared" si="171"/>
        <v>52100</v>
      </c>
      <c r="T250" s="9">
        <f t="shared" si="157"/>
        <v>-11053.55</v>
      </c>
      <c r="U250" s="9">
        <f t="shared" si="158"/>
        <v>-78056.25</v>
      </c>
      <c r="V250" s="10">
        <f t="shared" si="159"/>
        <v>-89109.8</v>
      </c>
      <c r="W250" s="10">
        <f t="shared" si="160"/>
        <v>-13793.25</v>
      </c>
      <c r="X250" s="87">
        <f t="shared" si="172"/>
        <v>0</v>
      </c>
      <c r="Y250" s="87">
        <f t="shared" si="173"/>
        <v>0</v>
      </c>
      <c r="Z250" s="10">
        <f t="shared" si="174"/>
        <v>-103.65398999999999</v>
      </c>
      <c r="AA250" s="125">
        <f t="shared" si="175"/>
        <v>-36.750050999999999</v>
      </c>
      <c r="AB250" s="10">
        <f t="shared" si="176"/>
        <v>-36.750050999999999</v>
      </c>
      <c r="AC250" s="87">
        <f t="shared" si="177"/>
        <v>0</v>
      </c>
      <c r="AD250" s="22">
        <f t="shared" si="187"/>
        <v>-103043.454041</v>
      </c>
      <c r="AE250" s="9">
        <f t="shared" si="178"/>
        <v>-3430</v>
      </c>
      <c r="AF250" s="9">
        <f t="shared" si="179"/>
        <v>311</v>
      </c>
      <c r="AG250" s="9">
        <f t="shared" si="180"/>
        <v>0</v>
      </c>
      <c r="AH250" s="10">
        <f t="shared" si="161"/>
        <v>-3119</v>
      </c>
      <c r="AI250" s="10">
        <f t="shared" si="181"/>
        <v>-160</v>
      </c>
      <c r="AJ250" s="22">
        <f t="shared" si="162"/>
        <v>-100084.454041</v>
      </c>
      <c r="AN250" s="92">
        <f t="shared" si="182"/>
        <v>261000</v>
      </c>
      <c r="AO250" s="92" t="str">
        <f t="shared" si="163"/>
        <v>26K</v>
      </c>
      <c r="AP250" s="92">
        <f t="shared" si="164"/>
        <v>100084.454041</v>
      </c>
      <c r="AQ250" s="93">
        <f t="shared" si="188"/>
        <v>1000</v>
      </c>
      <c r="AR250" s="95">
        <f t="shared" si="165"/>
        <v>428</v>
      </c>
      <c r="AS250" s="94">
        <f t="shared" si="166"/>
        <v>0.42799999999999999</v>
      </c>
      <c r="AT250" s="94">
        <f t="shared" si="183"/>
        <v>0.3834653411532567</v>
      </c>
    </row>
    <row r="251" spans="6:46" x14ac:dyDescent="0.25">
      <c r="F251">
        <f t="shared" si="189"/>
        <v>262000</v>
      </c>
      <c r="G251">
        <f t="shared" si="190"/>
        <v>-750</v>
      </c>
      <c r="H251">
        <f t="shared" si="155"/>
        <v>261250</v>
      </c>
      <c r="I251" s="32">
        <f t="shared" si="184"/>
        <v>261250</v>
      </c>
      <c r="J251" s="10">
        <f t="shared" si="167"/>
        <v>0</v>
      </c>
      <c r="K251" s="10">
        <f t="shared" si="168"/>
        <v>0</v>
      </c>
      <c r="L251" s="32">
        <f t="shared" si="185"/>
        <v>261250</v>
      </c>
      <c r="M251" s="9">
        <f t="shared" si="169"/>
        <v>0</v>
      </c>
      <c r="N251" s="9">
        <f t="shared" si="170"/>
        <v>0</v>
      </c>
      <c r="O251" s="10">
        <f t="shared" si="156"/>
        <v>0</v>
      </c>
      <c r="P251" s="13"/>
      <c r="R251" s="31">
        <f t="shared" si="186"/>
        <v>261250</v>
      </c>
      <c r="S251" s="8">
        <f t="shared" si="171"/>
        <v>52100</v>
      </c>
      <c r="T251" s="9">
        <f t="shared" si="157"/>
        <v>-11053.55</v>
      </c>
      <c r="U251" s="9">
        <f t="shared" si="158"/>
        <v>-78431.25</v>
      </c>
      <c r="V251" s="10">
        <f t="shared" si="159"/>
        <v>-89484.800000000003</v>
      </c>
      <c r="W251" s="10">
        <f t="shared" si="160"/>
        <v>-13846.25</v>
      </c>
      <c r="X251" s="87">
        <f t="shared" si="172"/>
        <v>0</v>
      </c>
      <c r="Y251" s="87">
        <f t="shared" si="173"/>
        <v>0</v>
      </c>
      <c r="Z251" s="10">
        <f t="shared" si="174"/>
        <v>-103.65398999999999</v>
      </c>
      <c r="AA251" s="125">
        <f t="shared" si="175"/>
        <v>-36.750050999999999</v>
      </c>
      <c r="AB251" s="10">
        <f t="shared" si="176"/>
        <v>-36.750050999999999</v>
      </c>
      <c r="AC251" s="87">
        <f t="shared" si="177"/>
        <v>0</v>
      </c>
      <c r="AD251" s="22">
        <f t="shared" si="187"/>
        <v>-103471.454041</v>
      </c>
      <c r="AE251" s="9">
        <f t="shared" si="178"/>
        <v>-3430</v>
      </c>
      <c r="AF251" s="9">
        <f t="shared" si="179"/>
        <v>311</v>
      </c>
      <c r="AG251" s="9">
        <f t="shared" si="180"/>
        <v>0</v>
      </c>
      <c r="AH251" s="10">
        <f t="shared" si="161"/>
        <v>-3119</v>
      </c>
      <c r="AI251" s="10">
        <f t="shared" si="181"/>
        <v>-160</v>
      </c>
      <c r="AJ251" s="22">
        <f t="shared" si="162"/>
        <v>-100512.454041</v>
      </c>
      <c r="AN251" s="92">
        <f t="shared" si="182"/>
        <v>262000</v>
      </c>
      <c r="AO251" s="92" t="str">
        <f t="shared" si="163"/>
        <v>26K</v>
      </c>
      <c r="AP251" s="92">
        <f t="shared" si="164"/>
        <v>100512.454041</v>
      </c>
      <c r="AQ251" s="93">
        <f t="shared" si="188"/>
        <v>1000</v>
      </c>
      <c r="AR251" s="95">
        <f t="shared" si="165"/>
        <v>428</v>
      </c>
      <c r="AS251" s="94">
        <f t="shared" si="166"/>
        <v>0.42799999999999999</v>
      </c>
      <c r="AT251" s="94">
        <f t="shared" si="183"/>
        <v>0.3836353207671756</v>
      </c>
    </row>
    <row r="252" spans="6:46" x14ac:dyDescent="0.25">
      <c r="F252">
        <f t="shared" si="189"/>
        <v>263000</v>
      </c>
      <c r="G252">
        <f t="shared" si="190"/>
        <v>-750</v>
      </c>
      <c r="H252">
        <f t="shared" si="155"/>
        <v>262250</v>
      </c>
      <c r="I252" s="32">
        <f t="shared" si="184"/>
        <v>262250</v>
      </c>
      <c r="J252" s="10">
        <f t="shared" si="167"/>
        <v>0</v>
      </c>
      <c r="K252" s="10">
        <f t="shared" si="168"/>
        <v>0</v>
      </c>
      <c r="L252" s="32">
        <f t="shared" si="185"/>
        <v>262250</v>
      </c>
      <c r="M252" s="9">
        <f t="shared" si="169"/>
        <v>0</v>
      </c>
      <c r="N252" s="9">
        <f t="shared" si="170"/>
        <v>0</v>
      </c>
      <c r="O252" s="10">
        <f t="shared" si="156"/>
        <v>0</v>
      </c>
      <c r="P252" s="13"/>
      <c r="R252" s="31">
        <f t="shared" si="186"/>
        <v>262250</v>
      </c>
      <c r="S252" s="8">
        <f t="shared" si="171"/>
        <v>52100</v>
      </c>
      <c r="T252" s="9">
        <f t="shared" si="157"/>
        <v>-11053.55</v>
      </c>
      <c r="U252" s="9">
        <f t="shared" si="158"/>
        <v>-78806.25</v>
      </c>
      <c r="V252" s="10">
        <f t="shared" si="159"/>
        <v>-89859.8</v>
      </c>
      <c r="W252" s="10">
        <f t="shared" si="160"/>
        <v>-13899.25</v>
      </c>
      <c r="X252" s="87">
        <f t="shared" si="172"/>
        <v>0</v>
      </c>
      <c r="Y252" s="87">
        <f t="shared" si="173"/>
        <v>0</v>
      </c>
      <c r="Z252" s="10">
        <f t="shared" si="174"/>
        <v>-103.65398999999999</v>
      </c>
      <c r="AA252" s="125">
        <f t="shared" si="175"/>
        <v>-36.750050999999999</v>
      </c>
      <c r="AB252" s="10">
        <f t="shared" si="176"/>
        <v>-36.750050999999999</v>
      </c>
      <c r="AC252" s="87">
        <f t="shared" si="177"/>
        <v>0</v>
      </c>
      <c r="AD252" s="22">
        <f t="shared" si="187"/>
        <v>-103899.454041</v>
      </c>
      <c r="AE252" s="9">
        <f t="shared" si="178"/>
        <v>-3430</v>
      </c>
      <c r="AF252" s="9">
        <f t="shared" si="179"/>
        <v>311</v>
      </c>
      <c r="AG252" s="9">
        <f t="shared" si="180"/>
        <v>0</v>
      </c>
      <c r="AH252" s="10">
        <f t="shared" si="161"/>
        <v>-3119</v>
      </c>
      <c r="AI252" s="10">
        <f t="shared" si="181"/>
        <v>-160</v>
      </c>
      <c r="AJ252" s="22">
        <f t="shared" si="162"/>
        <v>-100940.454041</v>
      </c>
      <c r="AN252" s="92">
        <f t="shared" si="182"/>
        <v>263000</v>
      </c>
      <c r="AO252" s="92" t="str">
        <f t="shared" si="163"/>
        <v>26K</v>
      </c>
      <c r="AP252" s="92">
        <f t="shared" si="164"/>
        <v>100940.454041</v>
      </c>
      <c r="AQ252" s="93">
        <f t="shared" si="188"/>
        <v>1000</v>
      </c>
      <c r="AR252" s="95">
        <f t="shared" si="165"/>
        <v>428</v>
      </c>
      <c r="AS252" s="94">
        <f t="shared" si="166"/>
        <v>0.42799999999999999</v>
      </c>
      <c r="AT252" s="94">
        <f t="shared" si="183"/>
        <v>0.38380400776045631</v>
      </c>
    </row>
    <row r="253" spans="6:46" x14ac:dyDescent="0.25">
      <c r="F253">
        <f t="shared" si="189"/>
        <v>264000</v>
      </c>
      <c r="G253">
        <f t="shared" si="190"/>
        <v>-750</v>
      </c>
      <c r="H253">
        <f t="shared" si="155"/>
        <v>263250</v>
      </c>
      <c r="I253" s="32">
        <f t="shared" si="184"/>
        <v>263250</v>
      </c>
      <c r="J253" s="10">
        <f t="shared" si="167"/>
        <v>0</v>
      </c>
      <c r="K253" s="10">
        <f t="shared" si="168"/>
        <v>0</v>
      </c>
      <c r="L253" s="32">
        <f t="shared" si="185"/>
        <v>263250</v>
      </c>
      <c r="M253" s="9">
        <f t="shared" si="169"/>
        <v>0</v>
      </c>
      <c r="N253" s="9">
        <f t="shared" si="170"/>
        <v>0</v>
      </c>
      <c r="O253" s="10">
        <f t="shared" si="156"/>
        <v>0</v>
      </c>
      <c r="P253" s="13"/>
      <c r="R253" s="31">
        <f t="shared" si="186"/>
        <v>263250</v>
      </c>
      <c r="S253" s="8">
        <f t="shared" si="171"/>
        <v>52100</v>
      </c>
      <c r="T253" s="9">
        <f t="shared" si="157"/>
        <v>-11053.55</v>
      </c>
      <c r="U253" s="9">
        <f t="shared" si="158"/>
        <v>-79181.25</v>
      </c>
      <c r="V253" s="10">
        <f t="shared" si="159"/>
        <v>-90234.8</v>
      </c>
      <c r="W253" s="10">
        <f t="shared" si="160"/>
        <v>-13952.25</v>
      </c>
      <c r="X253" s="87">
        <f t="shared" si="172"/>
        <v>0</v>
      </c>
      <c r="Y253" s="87">
        <f t="shared" si="173"/>
        <v>0</v>
      </c>
      <c r="Z253" s="10">
        <f t="shared" si="174"/>
        <v>-103.65398999999999</v>
      </c>
      <c r="AA253" s="125">
        <f t="shared" si="175"/>
        <v>-36.750050999999999</v>
      </c>
      <c r="AB253" s="10">
        <f t="shared" si="176"/>
        <v>-36.750050999999999</v>
      </c>
      <c r="AC253" s="87">
        <f t="shared" si="177"/>
        <v>0</v>
      </c>
      <c r="AD253" s="22">
        <f t="shared" si="187"/>
        <v>-104327.454041</v>
      </c>
      <c r="AE253" s="9">
        <f t="shared" si="178"/>
        <v>-3430</v>
      </c>
      <c r="AF253" s="9">
        <f t="shared" si="179"/>
        <v>311</v>
      </c>
      <c r="AG253" s="9">
        <f t="shared" si="180"/>
        <v>0</v>
      </c>
      <c r="AH253" s="10">
        <f t="shared" si="161"/>
        <v>-3119</v>
      </c>
      <c r="AI253" s="10">
        <f t="shared" si="181"/>
        <v>-160</v>
      </c>
      <c r="AJ253" s="22">
        <f t="shared" si="162"/>
        <v>-101368.454041</v>
      </c>
      <c r="AN253" s="92">
        <f t="shared" si="182"/>
        <v>264000</v>
      </c>
      <c r="AO253" s="92" t="str">
        <f t="shared" si="163"/>
        <v>26K</v>
      </c>
      <c r="AP253" s="92">
        <f t="shared" si="164"/>
        <v>101368.454041</v>
      </c>
      <c r="AQ253" s="93">
        <f t="shared" si="188"/>
        <v>1000</v>
      </c>
      <c r="AR253" s="95">
        <f t="shared" si="165"/>
        <v>428</v>
      </c>
      <c r="AS253" s="94">
        <f t="shared" si="166"/>
        <v>0.42799999999999999</v>
      </c>
      <c r="AT253" s="94">
        <f t="shared" si="183"/>
        <v>0.38397141682196972</v>
      </c>
    </row>
    <row r="254" spans="6:46" x14ac:dyDescent="0.25">
      <c r="F254">
        <f t="shared" si="189"/>
        <v>265000</v>
      </c>
      <c r="G254">
        <f t="shared" si="190"/>
        <v>-750</v>
      </c>
      <c r="H254">
        <f t="shared" si="155"/>
        <v>264250</v>
      </c>
      <c r="I254" s="32">
        <f t="shared" si="184"/>
        <v>264250</v>
      </c>
      <c r="J254" s="10">
        <f t="shared" si="167"/>
        <v>0</v>
      </c>
      <c r="K254" s="10">
        <f t="shared" si="168"/>
        <v>0</v>
      </c>
      <c r="L254" s="32">
        <f t="shared" si="185"/>
        <v>264250</v>
      </c>
      <c r="M254" s="9">
        <f t="shared" si="169"/>
        <v>0</v>
      </c>
      <c r="N254" s="9">
        <f t="shared" si="170"/>
        <v>0</v>
      </c>
      <c r="O254" s="10">
        <f t="shared" si="156"/>
        <v>0</v>
      </c>
      <c r="P254" s="13"/>
      <c r="R254" s="31">
        <f t="shared" si="186"/>
        <v>264250</v>
      </c>
      <c r="S254" s="8">
        <f t="shared" si="171"/>
        <v>52100</v>
      </c>
      <c r="T254" s="9">
        <f t="shared" si="157"/>
        <v>-11053.55</v>
      </c>
      <c r="U254" s="9">
        <f t="shared" si="158"/>
        <v>-79556.25</v>
      </c>
      <c r="V254" s="10">
        <f t="shared" si="159"/>
        <v>-90609.8</v>
      </c>
      <c r="W254" s="10">
        <f t="shared" si="160"/>
        <v>-14005.25</v>
      </c>
      <c r="X254" s="87">
        <f t="shared" si="172"/>
        <v>0</v>
      </c>
      <c r="Y254" s="87">
        <f t="shared" si="173"/>
        <v>0</v>
      </c>
      <c r="Z254" s="10">
        <f t="shared" si="174"/>
        <v>-103.65398999999999</v>
      </c>
      <c r="AA254" s="125">
        <f t="shared" si="175"/>
        <v>-36.750050999999999</v>
      </c>
      <c r="AB254" s="10">
        <f t="shared" si="176"/>
        <v>-36.750050999999999</v>
      </c>
      <c r="AC254" s="87">
        <f t="shared" si="177"/>
        <v>0</v>
      </c>
      <c r="AD254" s="22">
        <f t="shared" si="187"/>
        <v>-104755.454041</v>
      </c>
      <c r="AE254" s="9">
        <f t="shared" si="178"/>
        <v>-3430</v>
      </c>
      <c r="AF254" s="9">
        <f t="shared" si="179"/>
        <v>311</v>
      </c>
      <c r="AG254" s="9">
        <f t="shared" si="180"/>
        <v>0</v>
      </c>
      <c r="AH254" s="10">
        <f t="shared" si="161"/>
        <v>-3119</v>
      </c>
      <c r="AI254" s="10">
        <f t="shared" si="181"/>
        <v>-160</v>
      </c>
      <c r="AJ254" s="22">
        <f t="shared" si="162"/>
        <v>-101796.454041</v>
      </c>
      <c r="AN254" s="92">
        <f t="shared" si="182"/>
        <v>265000</v>
      </c>
      <c r="AO254" s="92" t="str">
        <f t="shared" si="163"/>
        <v>26K</v>
      </c>
      <c r="AP254" s="92">
        <f t="shared" si="164"/>
        <v>101796.454041</v>
      </c>
      <c r="AQ254" s="93">
        <f t="shared" si="188"/>
        <v>1000</v>
      </c>
      <c r="AR254" s="95">
        <f t="shared" si="165"/>
        <v>428</v>
      </c>
      <c r="AS254" s="94">
        <f t="shared" si="166"/>
        <v>0.42799999999999999</v>
      </c>
      <c r="AT254" s="94">
        <f t="shared" si="183"/>
        <v>0.38413756241886793</v>
      </c>
    </row>
    <row r="255" spans="6:46" x14ac:dyDescent="0.25">
      <c r="F255">
        <f t="shared" si="189"/>
        <v>266000</v>
      </c>
      <c r="G255">
        <f t="shared" si="190"/>
        <v>-750</v>
      </c>
      <c r="H255">
        <f t="shared" si="155"/>
        <v>265250</v>
      </c>
      <c r="I255" s="32">
        <f t="shared" si="184"/>
        <v>265250</v>
      </c>
      <c r="J255" s="10">
        <f t="shared" si="167"/>
        <v>0</v>
      </c>
      <c r="K255" s="10">
        <f t="shared" si="168"/>
        <v>0</v>
      </c>
      <c r="L255" s="32">
        <f t="shared" si="185"/>
        <v>265250</v>
      </c>
      <c r="M255" s="9">
        <f t="shared" si="169"/>
        <v>0</v>
      </c>
      <c r="N255" s="9">
        <f t="shared" si="170"/>
        <v>0</v>
      </c>
      <c r="O255" s="10">
        <f t="shared" si="156"/>
        <v>0</v>
      </c>
      <c r="P255" s="13"/>
      <c r="R255" s="31">
        <f t="shared" si="186"/>
        <v>265250</v>
      </c>
      <c r="S255" s="8">
        <f t="shared" si="171"/>
        <v>52100</v>
      </c>
      <c r="T255" s="9">
        <f t="shared" si="157"/>
        <v>-11053.55</v>
      </c>
      <c r="U255" s="9">
        <f t="shared" si="158"/>
        <v>-79931.25</v>
      </c>
      <c r="V255" s="10">
        <f t="shared" si="159"/>
        <v>-90984.8</v>
      </c>
      <c r="W255" s="10">
        <f t="shared" si="160"/>
        <v>-14058.25</v>
      </c>
      <c r="X255" s="87">
        <f t="shared" si="172"/>
        <v>0</v>
      </c>
      <c r="Y255" s="87">
        <f t="shared" si="173"/>
        <v>0</v>
      </c>
      <c r="Z255" s="10">
        <f t="shared" si="174"/>
        <v>-103.65398999999999</v>
      </c>
      <c r="AA255" s="125">
        <f t="shared" si="175"/>
        <v>-36.750050999999999</v>
      </c>
      <c r="AB255" s="10">
        <f t="shared" si="176"/>
        <v>-36.750050999999999</v>
      </c>
      <c r="AC255" s="87">
        <f t="shared" si="177"/>
        <v>0</v>
      </c>
      <c r="AD255" s="22">
        <f t="shared" si="187"/>
        <v>-105183.454041</v>
      </c>
      <c r="AE255" s="9">
        <f t="shared" si="178"/>
        <v>-3430</v>
      </c>
      <c r="AF255" s="9">
        <f t="shared" si="179"/>
        <v>311</v>
      </c>
      <c r="AG255" s="9">
        <f t="shared" si="180"/>
        <v>0</v>
      </c>
      <c r="AH255" s="10">
        <f t="shared" si="161"/>
        <v>-3119</v>
      </c>
      <c r="AI255" s="10">
        <f t="shared" si="181"/>
        <v>-160</v>
      </c>
      <c r="AJ255" s="22">
        <f t="shared" si="162"/>
        <v>-102224.454041</v>
      </c>
      <c r="AN255" s="92">
        <f t="shared" si="182"/>
        <v>266000</v>
      </c>
      <c r="AO255" s="92" t="str">
        <f t="shared" si="163"/>
        <v>26K</v>
      </c>
      <c r="AP255" s="92">
        <f t="shared" si="164"/>
        <v>102224.454041</v>
      </c>
      <c r="AQ255" s="93">
        <f t="shared" si="188"/>
        <v>1000</v>
      </c>
      <c r="AR255" s="95">
        <f t="shared" si="165"/>
        <v>428</v>
      </c>
      <c r="AS255" s="94">
        <f t="shared" si="166"/>
        <v>0.42799999999999999</v>
      </c>
      <c r="AT255" s="94">
        <f t="shared" si="183"/>
        <v>0.38430245880075192</v>
      </c>
    </row>
    <row r="256" spans="6:46" x14ac:dyDescent="0.25">
      <c r="F256">
        <f t="shared" si="189"/>
        <v>267000</v>
      </c>
      <c r="G256">
        <f t="shared" si="190"/>
        <v>-750</v>
      </c>
      <c r="H256">
        <f t="shared" si="155"/>
        <v>266250</v>
      </c>
      <c r="I256" s="32">
        <f t="shared" si="184"/>
        <v>266250</v>
      </c>
      <c r="J256" s="10">
        <f t="shared" si="167"/>
        <v>0</v>
      </c>
      <c r="K256" s="10">
        <f t="shared" si="168"/>
        <v>0</v>
      </c>
      <c r="L256" s="32">
        <f t="shared" si="185"/>
        <v>266250</v>
      </c>
      <c r="M256" s="9">
        <f t="shared" si="169"/>
        <v>0</v>
      </c>
      <c r="N256" s="9">
        <f t="shared" si="170"/>
        <v>0</v>
      </c>
      <c r="O256" s="10">
        <f t="shared" si="156"/>
        <v>0</v>
      </c>
      <c r="P256" s="13"/>
      <c r="R256" s="31">
        <f t="shared" si="186"/>
        <v>266250</v>
      </c>
      <c r="S256" s="8">
        <f t="shared" si="171"/>
        <v>52100</v>
      </c>
      <c r="T256" s="9">
        <f t="shared" si="157"/>
        <v>-11053.55</v>
      </c>
      <c r="U256" s="9">
        <f t="shared" si="158"/>
        <v>-80306.25</v>
      </c>
      <c r="V256" s="10">
        <f t="shared" si="159"/>
        <v>-91359.8</v>
      </c>
      <c r="W256" s="10">
        <f t="shared" si="160"/>
        <v>-14111.25</v>
      </c>
      <c r="X256" s="87">
        <f t="shared" si="172"/>
        <v>0</v>
      </c>
      <c r="Y256" s="87">
        <f t="shared" si="173"/>
        <v>0</v>
      </c>
      <c r="Z256" s="10">
        <f t="shared" si="174"/>
        <v>-103.65398999999999</v>
      </c>
      <c r="AA256" s="125">
        <f t="shared" si="175"/>
        <v>-36.750050999999999</v>
      </c>
      <c r="AB256" s="10">
        <f t="shared" si="176"/>
        <v>-36.750050999999999</v>
      </c>
      <c r="AC256" s="87">
        <f t="shared" si="177"/>
        <v>0</v>
      </c>
      <c r="AD256" s="22">
        <f t="shared" si="187"/>
        <v>-105611.454041</v>
      </c>
      <c r="AE256" s="9">
        <f t="shared" si="178"/>
        <v>-3430</v>
      </c>
      <c r="AF256" s="9">
        <f t="shared" si="179"/>
        <v>311</v>
      </c>
      <c r="AG256" s="9">
        <f t="shared" si="180"/>
        <v>0</v>
      </c>
      <c r="AH256" s="10">
        <f t="shared" si="161"/>
        <v>-3119</v>
      </c>
      <c r="AI256" s="10">
        <f t="shared" si="181"/>
        <v>-160</v>
      </c>
      <c r="AJ256" s="22">
        <f t="shared" si="162"/>
        <v>-102652.454041</v>
      </c>
      <c r="AN256" s="92">
        <f t="shared" si="182"/>
        <v>267000</v>
      </c>
      <c r="AO256" s="92" t="str">
        <f t="shared" si="163"/>
        <v>26K</v>
      </c>
      <c r="AP256" s="92">
        <f t="shared" si="164"/>
        <v>102652.454041</v>
      </c>
      <c r="AQ256" s="93">
        <f t="shared" si="188"/>
        <v>1000</v>
      </c>
      <c r="AR256" s="95">
        <f t="shared" si="165"/>
        <v>428</v>
      </c>
      <c r="AS256" s="94">
        <f t="shared" si="166"/>
        <v>0.42799999999999999</v>
      </c>
      <c r="AT256" s="94">
        <f t="shared" si="183"/>
        <v>0.38446612000374536</v>
      </c>
    </row>
    <row r="257" spans="6:46" x14ac:dyDescent="0.25">
      <c r="F257">
        <f t="shared" si="189"/>
        <v>268000</v>
      </c>
      <c r="G257">
        <f t="shared" si="190"/>
        <v>-750</v>
      </c>
      <c r="H257">
        <f t="shared" ref="H257:H289" si="191">F257+G257</f>
        <v>267250</v>
      </c>
      <c r="I257" s="32">
        <f t="shared" si="184"/>
        <v>267250</v>
      </c>
      <c r="J257" s="10">
        <f t="shared" si="167"/>
        <v>0</v>
      </c>
      <c r="K257" s="10">
        <f t="shared" si="168"/>
        <v>0</v>
      </c>
      <c r="L257" s="32">
        <f t="shared" si="185"/>
        <v>267250</v>
      </c>
      <c r="M257" s="9">
        <f t="shared" si="169"/>
        <v>0</v>
      </c>
      <c r="N257" s="9">
        <f t="shared" si="170"/>
        <v>0</v>
      </c>
      <c r="O257" s="10">
        <f t="shared" ref="O257:O289" si="192">M257+N257</f>
        <v>0</v>
      </c>
      <c r="P257" s="13"/>
      <c r="R257" s="31">
        <f t="shared" si="186"/>
        <v>267250</v>
      </c>
      <c r="S257" s="8">
        <f t="shared" si="171"/>
        <v>52100</v>
      </c>
      <c r="T257" s="9">
        <f t="shared" ref="T257:T289" si="193">-1*VLOOKUP(S257,Tuloveroasteikko,2,0)</f>
        <v>-11053.55</v>
      </c>
      <c r="U257" s="9">
        <f t="shared" ref="U257:U289" si="194">-(R257-S257)*VLOOKUP(S257,Tuloveroasteikko,3,0)/100</f>
        <v>-80681.25</v>
      </c>
      <c r="V257" s="10">
        <f t="shared" ref="V257:V289" si="195">T257+U257</f>
        <v>-91734.8</v>
      </c>
      <c r="W257" s="10">
        <f t="shared" ref="W257:W289" si="196">-R257*Kunnallisvero</f>
        <v>-14164.25</v>
      </c>
      <c r="X257" s="87">
        <f t="shared" si="172"/>
        <v>0</v>
      </c>
      <c r="Y257" s="87">
        <f t="shared" si="173"/>
        <v>0</v>
      </c>
      <c r="Z257" s="10">
        <f t="shared" si="174"/>
        <v>-103.65398999999999</v>
      </c>
      <c r="AA257" s="125">
        <f t="shared" si="175"/>
        <v>-36.750050999999999</v>
      </c>
      <c r="AB257" s="10">
        <f t="shared" si="176"/>
        <v>-36.750050999999999</v>
      </c>
      <c r="AC257" s="87">
        <f t="shared" si="177"/>
        <v>0</v>
      </c>
      <c r="AD257" s="22">
        <f t="shared" si="187"/>
        <v>-106039.454041</v>
      </c>
      <c r="AE257" s="9">
        <f t="shared" si="178"/>
        <v>-3430</v>
      </c>
      <c r="AF257" s="9">
        <f t="shared" si="179"/>
        <v>311</v>
      </c>
      <c r="AG257" s="9">
        <f t="shared" si="180"/>
        <v>0</v>
      </c>
      <c r="AH257" s="10">
        <f t="shared" ref="AH257:AH289" si="197">AE257+AF257+AG257</f>
        <v>-3119</v>
      </c>
      <c r="AI257" s="10">
        <f t="shared" si="181"/>
        <v>-160</v>
      </c>
      <c r="AJ257" s="22">
        <f t="shared" ref="AJ257:AJ289" si="198">IF(AD257&gt;AH257,0,AD257-AH257)+AI257</f>
        <v>-103080.454041</v>
      </c>
      <c r="AN257" s="92">
        <f t="shared" si="182"/>
        <v>268000</v>
      </c>
      <c r="AO257" s="92" t="str">
        <f t="shared" ref="AO257:AO289" si="199">MID(AN257,1,2)&amp;"K"</f>
        <v>26K</v>
      </c>
      <c r="AP257" s="92">
        <f t="shared" ref="AP257:AP289" si="200">-AJ257</f>
        <v>103080.454041</v>
      </c>
      <c r="AQ257" s="93">
        <f t="shared" si="188"/>
        <v>1000</v>
      </c>
      <c r="AR257" s="95">
        <f t="shared" ref="AR257:AR289" si="201">-AJ257+AJ256</f>
        <v>428</v>
      </c>
      <c r="AS257" s="94">
        <f t="shared" ref="AS257:AS289" si="202">IFERROR(AR257/AQ257,0)</f>
        <v>0.42799999999999999</v>
      </c>
      <c r="AT257" s="94">
        <f t="shared" si="183"/>
        <v>0.38462855985447764</v>
      </c>
    </row>
    <row r="258" spans="6:46" x14ac:dyDescent="0.25">
      <c r="F258">
        <f t="shared" si="189"/>
        <v>269000</v>
      </c>
      <c r="G258">
        <f t="shared" si="190"/>
        <v>-750</v>
      </c>
      <c r="H258">
        <f t="shared" si="191"/>
        <v>268250</v>
      </c>
      <c r="I258" s="32">
        <f t="shared" si="184"/>
        <v>268250</v>
      </c>
      <c r="J258" s="10">
        <f t="shared" si="167"/>
        <v>0</v>
      </c>
      <c r="K258" s="10">
        <f t="shared" si="168"/>
        <v>0</v>
      </c>
      <c r="L258" s="32">
        <f t="shared" si="185"/>
        <v>268250</v>
      </c>
      <c r="M258" s="9">
        <f t="shared" si="169"/>
        <v>0</v>
      </c>
      <c r="N258" s="9">
        <f t="shared" si="170"/>
        <v>0</v>
      </c>
      <c r="O258" s="10">
        <f t="shared" si="192"/>
        <v>0</v>
      </c>
      <c r="P258" s="13"/>
      <c r="R258" s="31">
        <f t="shared" si="186"/>
        <v>268250</v>
      </c>
      <c r="S258" s="8">
        <f t="shared" si="171"/>
        <v>52100</v>
      </c>
      <c r="T258" s="9">
        <f t="shared" si="193"/>
        <v>-11053.55</v>
      </c>
      <c r="U258" s="9">
        <f t="shared" si="194"/>
        <v>-81056.25</v>
      </c>
      <c r="V258" s="10">
        <f t="shared" si="195"/>
        <v>-92109.8</v>
      </c>
      <c r="W258" s="10">
        <f t="shared" si="196"/>
        <v>-14217.25</v>
      </c>
      <c r="X258" s="87">
        <f t="shared" si="172"/>
        <v>0</v>
      </c>
      <c r="Y258" s="87">
        <f t="shared" si="173"/>
        <v>0</v>
      </c>
      <c r="Z258" s="10">
        <f t="shared" si="174"/>
        <v>-103.65398999999999</v>
      </c>
      <c r="AA258" s="125">
        <f t="shared" si="175"/>
        <v>-36.750050999999999</v>
      </c>
      <c r="AB258" s="10">
        <f t="shared" si="176"/>
        <v>-36.750050999999999</v>
      </c>
      <c r="AC258" s="87">
        <f t="shared" si="177"/>
        <v>0</v>
      </c>
      <c r="AD258" s="22">
        <f t="shared" si="187"/>
        <v>-106467.454041</v>
      </c>
      <c r="AE258" s="9">
        <f t="shared" si="178"/>
        <v>-3430</v>
      </c>
      <c r="AF258" s="9">
        <f t="shared" si="179"/>
        <v>311</v>
      </c>
      <c r="AG258" s="9">
        <f t="shared" si="180"/>
        <v>0</v>
      </c>
      <c r="AH258" s="10">
        <f t="shared" si="197"/>
        <v>-3119</v>
      </c>
      <c r="AI258" s="10">
        <f t="shared" si="181"/>
        <v>-160</v>
      </c>
      <c r="AJ258" s="22">
        <f t="shared" si="198"/>
        <v>-103508.454041</v>
      </c>
      <c r="AN258" s="92">
        <f t="shared" si="182"/>
        <v>269000</v>
      </c>
      <c r="AO258" s="92" t="str">
        <f t="shared" si="199"/>
        <v>26K</v>
      </c>
      <c r="AP258" s="92">
        <f t="shared" si="200"/>
        <v>103508.454041</v>
      </c>
      <c r="AQ258" s="93">
        <f t="shared" si="188"/>
        <v>1000</v>
      </c>
      <c r="AR258" s="95">
        <f t="shared" si="201"/>
        <v>428</v>
      </c>
      <c r="AS258" s="94">
        <f t="shared" si="202"/>
        <v>0.42799999999999999</v>
      </c>
      <c r="AT258" s="94">
        <f t="shared" si="183"/>
        <v>0.38478979197397772</v>
      </c>
    </row>
    <row r="259" spans="6:46" x14ac:dyDescent="0.25">
      <c r="F259">
        <f t="shared" si="189"/>
        <v>270000</v>
      </c>
      <c r="G259">
        <f t="shared" si="190"/>
        <v>-750</v>
      </c>
      <c r="H259">
        <f t="shared" si="191"/>
        <v>269250</v>
      </c>
      <c r="I259" s="32">
        <f t="shared" si="184"/>
        <v>269250</v>
      </c>
      <c r="J259" s="10">
        <f t="shared" si="167"/>
        <v>0</v>
      </c>
      <c r="K259" s="10">
        <f t="shared" si="168"/>
        <v>0</v>
      </c>
      <c r="L259" s="32">
        <f t="shared" si="185"/>
        <v>269250</v>
      </c>
      <c r="M259" s="9">
        <f t="shared" si="169"/>
        <v>0</v>
      </c>
      <c r="N259" s="9">
        <f t="shared" si="170"/>
        <v>0</v>
      </c>
      <c r="O259" s="10">
        <f t="shared" si="192"/>
        <v>0</v>
      </c>
      <c r="P259" s="13"/>
      <c r="R259" s="31">
        <f t="shared" si="186"/>
        <v>269250</v>
      </c>
      <c r="S259" s="8">
        <f t="shared" si="171"/>
        <v>52100</v>
      </c>
      <c r="T259" s="9">
        <f t="shared" si="193"/>
        <v>-11053.55</v>
      </c>
      <c r="U259" s="9">
        <f t="shared" si="194"/>
        <v>-81431.25</v>
      </c>
      <c r="V259" s="10">
        <f t="shared" si="195"/>
        <v>-92484.800000000003</v>
      </c>
      <c r="W259" s="10">
        <f t="shared" si="196"/>
        <v>-14270.25</v>
      </c>
      <c r="X259" s="87">
        <f t="shared" si="172"/>
        <v>0</v>
      </c>
      <c r="Y259" s="87">
        <f t="shared" si="173"/>
        <v>0</v>
      </c>
      <c r="Z259" s="10">
        <f t="shared" si="174"/>
        <v>-103.65398999999999</v>
      </c>
      <c r="AA259" s="125">
        <f t="shared" si="175"/>
        <v>-36.750050999999999</v>
      </c>
      <c r="AB259" s="10">
        <f t="shared" si="176"/>
        <v>-36.750050999999999</v>
      </c>
      <c r="AC259" s="87">
        <f t="shared" si="177"/>
        <v>0</v>
      </c>
      <c r="AD259" s="22">
        <f t="shared" si="187"/>
        <v>-106895.454041</v>
      </c>
      <c r="AE259" s="9">
        <f t="shared" si="178"/>
        <v>-3430</v>
      </c>
      <c r="AF259" s="9">
        <f t="shared" si="179"/>
        <v>311</v>
      </c>
      <c r="AG259" s="9">
        <f t="shared" si="180"/>
        <v>0</v>
      </c>
      <c r="AH259" s="10">
        <f t="shared" si="197"/>
        <v>-3119</v>
      </c>
      <c r="AI259" s="10">
        <f t="shared" si="181"/>
        <v>-160</v>
      </c>
      <c r="AJ259" s="22">
        <f t="shared" si="198"/>
        <v>-103936.454041</v>
      </c>
      <c r="AN259" s="92">
        <f t="shared" si="182"/>
        <v>270000</v>
      </c>
      <c r="AO259" s="92" t="str">
        <f t="shared" si="199"/>
        <v>27K</v>
      </c>
      <c r="AP259" s="92">
        <f t="shared" si="200"/>
        <v>103936.454041</v>
      </c>
      <c r="AQ259" s="93">
        <f t="shared" si="188"/>
        <v>1000</v>
      </c>
      <c r="AR259" s="95">
        <f t="shared" si="201"/>
        <v>428</v>
      </c>
      <c r="AS259" s="94">
        <f t="shared" si="202"/>
        <v>0.42799999999999999</v>
      </c>
      <c r="AT259" s="94">
        <f t="shared" si="183"/>
        <v>0.38494982978148151</v>
      </c>
    </row>
    <row r="260" spans="6:46" x14ac:dyDescent="0.25">
      <c r="F260">
        <f t="shared" si="189"/>
        <v>271000</v>
      </c>
      <c r="G260">
        <f t="shared" si="190"/>
        <v>-750</v>
      </c>
      <c r="H260">
        <f t="shared" si="191"/>
        <v>270250</v>
      </c>
      <c r="I260" s="32">
        <f t="shared" si="184"/>
        <v>270250</v>
      </c>
      <c r="J260" s="10">
        <f t="shared" ref="J260:J323" si="203">IF(YEL_työtulo&gt;=Päivärahamaksu_alaraja,-YEL_työtulo*Päivärahamaksu,0)</f>
        <v>0</v>
      </c>
      <c r="K260" s="10">
        <f t="shared" ref="K260:K323" si="204">IF(YEL_työtulo&gt;=Päivärahamaksu_alaraja,-(Korotettu_pvrahamaksu-Päivärahamaksu)*YEL_työtulo,0)</f>
        <v>0</v>
      </c>
      <c r="L260" s="32">
        <f t="shared" si="185"/>
        <v>270250</v>
      </c>
      <c r="M260" s="9">
        <f t="shared" ref="M260:M323" si="205">-IF(L260&lt;Perusväh_yläraja,Perusväh,0)</f>
        <v>0</v>
      </c>
      <c r="N260" s="9">
        <f t="shared" ref="N260:N323" si="206">IF(L260&lt;Perusväh_yläraja,(L260-Perusväh)*Perusväh_pienennysprosentti,0)</f>
        <v>0</v>
      </c>
      <c r="O260" s="10">
        <f t="shared" si="192"/>
        <v>0</v>
      </c>
      <c r="P260" s="13"/>
      <c r="R260" s="31">
        <f t="shared" si="186"/>
        <v>270250</v>
      </c>
      <c r="S260" s="8">
        <f t="shared" ref="S260:S323" si="207">VLOOKUP($R260,Tuloveroasteikko,1,1)</f>
        <v>52100</v>
      </c>
      <c r="T260" s="9">
        <f t="shared" si="193"/>
        <v>-11053.55</v>
      </c>
      <c r="U260" s="9">
        <f t="shared" si="194"/>
        <v>-81806.25</v>
      </c>
      <c r="V260" s="10">
        <f t="shared" si="195"/>
        <v>-92859.8</v>
      </c>
      <c r="W260" s="10">
        <f t="shared" si="196"/>
        <v>-14323.25</v>
      </c>
      <c r="X260" s="87">
        <f t="shared" ref="X260:X323" si="208">IF(YEL_työtulo&gt;=Päivärahamaksu_alaraja,-YEL_työtulo*Päivärahamaksu,0)</f>
        <v>0</v>
      </c>
      <c r="Y260" s="87">
        <f t="shared" ref="Y260:Y323" si="209">IF(YEL_työtulo&gt;=Päivärahamaksu_alaraja,-(Korotettu_pvrahamaksu-Päivärahamaksu)*YEL_työtulo,0)</f>
        <v>0</v>
      </c>
      <c r="Z260" s="10">
        <f t="shared" ref="Z260:Z323" si="210">IF(NOT(ISBLANK(YEL_työtulo)),YEL_työtulo*-Sairaanhoitomaksu,R260*-Sairaanhoitomaksu)</f>
        <v>-103.65398999999999</v>
      </c>
      <c r="AA260" s="125">
        <f t="shared" ref="AA260:AA323" si="211">IF(NOT(ISBLANK(YEL_työtulo)),YEL_työtulo*-Sairaanhoitomaksu_korotus,R260*-Sairaanhoitomaksu_korotus)</f>
        <v>-36.750050999999999</v>
      </c>
      <c r="AB260" s="10">
        <f t="shared" ref="AB260:AB323" si="212">IF(AND(X260=0,F260&gt;Päivärahamaksu_alaraja),AA260,0)</f>
        <v>-36.750050999999999</v>
      </c>
      <c r="AC260" s="87">
        <f t="shared" ref="AC260:AC323" si="213">-R260*Kirkollisvero</f>
        <v>0</v>
      </c>
      <c r="AD260" s="22">
        <f t="shared" si="187"/>
        <v>-107323.454041</v>
      </c>
      <c r="AE260" s="9">
        <f t="shared" ref="AE260:AE323" si="214">IF(Työtulovähennysprosentti*F260 &gt; Työtulovähennys_max, -Työtulovähennys_max, -Työtulovähennysprosentti*F260)</f>
        <v>-3430</v>
      </c>
      <c r="AF260" s="9">
        <f t="shared" ref="AF260:AF323" si="215">IF(H260&lt;Työtuloväh_1_raja,0,IF(H260&gt;=Työtuloväh_yläraja,(Työtuloväh_yläraja-Työtuloväh_1_raja)*Työtuloväh_1_pienennysprosentti,(H260-Työtuloväh_1_raja)*Työtuloväh_1_pienennysprosentti))</f>
        <v>311</v>
      </c>
      <c r="AG260" s="9">
        <f t="shared" ref="AG260:AG323" si="216">IF( (H260-Työtuloväh_yläraja) &lt; 0,0,(H260-Työtuloväh_yläraja)*Työtuloväh_2_pienennysprosentti)</f>
        <v>0</v>
      </c>
      <c r="AH260" s="10">
        <f t="shared" si="197"/>
        <v>-3119</v>
      </c>
      <c r="AI260" s="10">
        <f t="shared" ref="AI260:AI323" si="217">-IF( (H260-yle_vero_tuloraja)*YLE_veroprosentti &gt; YLE_vero_max,YLE_vero_max,IF(H260 &lt; yle_vero_tuloraja,0,(H260-yle_vero_tuloraja)*YLE_veroprosentti))</f>
        <v>-160</v>
      </c>
      <c r="AJ260" s="22">
        <f t="shared" si="198"/>
        <v>-104364.454041</v>
      </c>
      <c r="AN260" s="92">
        <f t="shared" ref="AN260:AN323" si="218">F260</f>
        <v>271000</v>
      </c>
      <c r="AO260" s="92" t="str">
        <f t="shared" si="199"/>
        <v>27K</v>
      </c>
      <c r="AP260" s="92">
        <f t="shared" si="200"/>
        <v>104364.454041</v>
      </c>
      <c r="AQ260" s="93">
        <f t="shared" si="188"/>
        <v>1000</v>
      </c>
      <c r="AR260" s="95">
        <f t="shared" si="201"/>
        <v>428</v>
      </c>
      <c r="AS260" s="94">
        <f t="shared" si="202"/>
        <v>0.42799999999999999</v>
      </c>
      <c r="AT260" s="94">
        <f t="shared" ref="AT260:AT323" si="219">-AJ260/F260</f>
        <v>0.385108686498155</v>
      </c>
    </row>
    <row r="261" spans="6:46" x14ac:dyDescent="0.25">
      <c r="F261">
        <f t="shared" si="189"/>
        <v>272000</v>
      </c>
      <c r="G261">
        <f t="shared" si="190"/>
        <v>-750</v>
      </c>
      <c r="H261">
        <f t="shared" si="191"/>
        <v>271250</v>
      </c>
      <c r="I261" s="32">
        <f t="shared" ref="I261:I324" si="220">H261</f>
        <v>271250</v>
      </c>
      <c r="J261" s="10">
        <f t="shared" si="203"/>
        <v>0</v>
      </c>
      <c r="K261" s="10">
        <f t="shared" si="204"/>
        <v>0</v>
      </c>
      <c r="L261" s="32">
        <f t="shared" ref="L261:L324" si="221">+I261+J261+K261</f>
        <v>271250</v>
      </c>
      <c r="M261" s="9">
        <f t="shared" si="205"/>
        <v>0</v>
      </c>
      <c r="N261" s="9">
        <f t="shared" si="206"/>
        <v>0</v>
      </c>
      <c r="O261" s="10">
        <f t="shared" si="192"/>
        <v>0</v>
      </c>
      <c r="P261" s="13"/>
      <c r="R261" s="31">
        <f t="shared" ref="R261:R324" si="222">+L261+O261</f>
        <v>271250</v>
      </c>
      <c r="S261" s="8">
        <f t="shared" si="207"/>
        <v>52100</v>
      </c>
      <c r="T261" s="9">
        <f t="shared" si="193"/>
        <v>-11053.55</v>
      </c>
      <c r="U261" s="9">
        <f t="shared" si="194"/>
        <v>-82181.25</v>
      </c>
      <c r="V261" s="10">
        <f t="shared" si="195"/>
        <v>-93234.8</v>
      </c>
      <c r="W261" s="10">
        <f t="shared" si="196"/>
        <v>-14376.25</v>
      </c>
      <c r="X261" s="87">
        <f t="shared" si="208"/>
        <v>0</v>
      </c>
      <c r="Y261" s="87">
        <f t="shared" si="209"/>
        <v>0</v>
      </c>
      <c r="Z261" s="10">
        <f t="shared" si="210"/>
        <v>-103.65398999999999</v>
      </c>
      <c r="AA261" s="125">
        <f t="shared" si="211"/>
        <v>-36.750050999999999</v>
      </c>
      <c r="AB261" s="10">
        <f t="shared" si="212"/>
        <v>-36.750050999999999</v>
      </c>
      <c r="AC261" s="87">
        <f t="shared" si="213"/>
        <v>0</v>
      </c>
      <c r="AD261" s="22">
        <f t="shared" ref="AD261:AD324" si="223">+V261+W261+Z261+X261+AC261+Y261+AB261</f>
        <v>-107751.454041</v>
      </c>
      <c r="AE261" s="9">
        <f t="shared" si="214"/>
        <v>-3430</v>
      </c>
      <c r="AF261" s="9">
        <f t="shared" si="215"/>
        <v>311</v>
      </c>
      <c r="AG261" s="9">
        <f t="shared" si="216"/>
        <v>0</v>
      </c>
      <c r="AH261" s="10">
        <f t="shared" si="197"/>
        <v>-3119</v>
      </c>
      <c r="AI261" s="10">
        <f t="shared" si="217"/>
        <v>-160</v>
      </c>
      <c r="AJ261" s="22">
        <f t="shared" si="198"/>
        <v>-104792.454041</v>
      </c>
      <c r="AN261" s="92">
        <f t="shared" si="218"/>
        <v>272000</v>
      </c>
      <c r="AO261" s="92" t="str">
        <f t="shared" si="199"/>
        <v>27K</v>
      </c>
      <c r="AP261" s="92">
        <f t="shared" si="200"/>
        <v>104792.454041</v>
      </c>
      <c r="AQ261" s="93">
        <f t="shared" ref="AQ261:AQ324" si="224">F261-F260</f>
        <v>1000</v>
      </c>
      <c r="AR261" s="95">
        <f t="shared" si="201"/>
        <v>428</v>
      </c>
      <c r="AS261" s="94">
        <f t="shared" si="202"/>
        <v>0.42799999999999999</v>
      </c>
      <c r="AT261" s="94">
        <f t="shared" si="219"/>
        <v>0.38526637515073531</v>
      </c>
    </row>
    <row r="262" spans="6:46" x14ac:dyDescent="0.25">
      <c r="F262">
        <f t="shared" ref="F262:F325" si="225">F261+1000</f>
        <v>273000</v>
      </c>
      <c r="G262">
        <f t="shared" si="190"/>
        <v>-750</v>
      </c>
      <c r="H262">
        <f t="shared" si="191"/>
        <v>272250</v>
      </c>
      <c r="I262" s="32">
        <f t="shared" si="220"/>
        <v>272250</v>
      </c>
      <c r="J262" s="10">
        <f t="shared" si="203"/>
        <v>0</v>
      </c>
      <c r="K262" s="10">
        <f t="shared" si="204"/>
        <v>0</v>
      </c>
      <c r="L262" s="32">
        <f t="shared" si="221"/>
        <v>272250</v>
      </c>
      <c r="M262" s="9">
        <f t="shared" si="205"/>
        <v>0</v>
      </c>
      <c r="N262" s="9">
        <f t="shared" si="206"/>
        <v>0</v>
      </c>
      <c r="O262" s="10">
        <f t="shared" si="192"/>
        <v>0</v>
      </c>
      <c r="P262" s="13"/>
      <c r="R262" s="31">
        <f t="shared" si="222"/>
        <v>272250</v>
      </c>
      <c r="S262" s="8">
        <f t="shared" si="207"/>
        <v>52100</v>
      </c>
      <c r="T262" s="9">
        <f t="shared" si="193"/>
        <v>-11053.55</v>
      </c>
      <c r="U262" s="9">
        <f t="shared" si="194"/>
        <v>-82556.25</v>
      </c>
      <c r="V262" s="10">
        <f t="shared" si="195"/>
        <v>-93609.8</v>
      </c>
      <c r="W262" s="10">
        <f t="shared" si="196"/>
        <v>-14429.25</v>
      </c>
      <c r="X262" s="87">
        <f t="shared" si="208"/>
        <v>0</v>
      </c>
      <c r="Y262" s="87">
        <f t="shared" si="209"/>
        <v>0</v>
      </c>
      <c r="Z262" s="10">
        <f t="shared" si="210"/>
        <v>-103.65398999999999</v>
      </c>
      <c r="AA262" s="125">
        <f t="shared" si="211"/>
        <v>-36.750050999999999</v>
      </c>
      <c r="AB262" s="10">
        <f t="shared" si="212"/>
        <v>-36.750050999999999</v>
      </c>
      <c r="AC262" s="87">
        <f t="shared" si="213"/>
        <v>0</v>
      </c>
      <c r="AD262" s="22">
        <f t="shared" si="223"/>
        <v>-108179.454041</v>
      </c>
      <c r="AE262" s="9">
        <f t="shared" si="214"/>
        <v>-3430</v>
      </c>
      <c r="AF262" s="9">
        <f t="shared" si="215"/>
        <v>311</v>
      </c>
      <c r="AG262" s="9">
        <f t="shared" si="216"/>
        <v>0</v>
      </c>
      <c r="AH262" s="10">
        <f t="shared" si="197"/>
        <v>-3119</v>
      </c>
      <c r="AI262" s="10">
        <f t="shared" si="217"/>
        <v>-160</v>
      </c>
      <c r="AJ262" s="22">
        <f t="shared" si="198"/>
        <v>-105220.454041</v>
      </c>
      <c r="AN262" s="92">
        <f t="shared" si="218"/>
        <v>273000</v>
      </c>
      <c r="AO262" s="92" t="str">
        <f t="shared" si="199"/>
        <v>27K</v>
      </c>
      <c r="AP262" s="92">
        <f t="shared" si="200"/>
        <v>105220.454041</v>
      </c>
      <c r="AQ262" s="93">
        <f t="shared" si="224"/>
        <v>1000</v>
      </c>
      <c r="AR262" s="95">
        <f t="shared" si="201"/>
        <v>428</v>
      </c>
      <c r="AS262" s="94">
        <f t="shared" si="202"/>
        <v>0.42799999999999999</v>
      </c>
      <c r="AT262" s="94">
        <f t="shared" si="219"/>
        <v>0.38542290857509159</v>
      </c>
    </row>
    <row r="263" spans="6:46" x14ac:dyDescent="0.25">
      <c r="F263">
        <f t="shared" si="225"/>
        <v>274000</v>
      </c>
      <c r="G263">
        <f t="shared" si="190"/>
        <v>-750</v>
      </c>
      <c r="H263">
        <f t="shared" si="191"/>
        <v>273250</v>
      </c>
      <c r="I263" s="32">
        <f t="shared" si="220"/>
        <v>273250</v>
      </c>
      <c r="J263" s="10">
        <f t="shared" si="203"/>
        <v>0</v>
      </c>
      <c r="K263" s="10">
        <f t="shared" si="204"/>
        <v>0</v>
      </c>
      <c r="L263" s="32">
        <f t="shared" si="221"/>
        <v>273250</v>
      </c>
      <c r="M263" s="9">
        <f t="shared" si="205"/>
        <v>0</v>
      </c>
      <c r="N263" s="9">
        <f t="shared" si="206"/>
        <v>0</v>
      </c>
      <c r="O263" s="10">
        <f t="shared" si="192"/>
        <v>0</v>
      </c>
      <c r="P263" s="13"/>
      <c r="R263" s="31">
        <f t="shared" si="222"/>
        <v>273250</v>
      </c>
      <c r="S263" s="8">
        <f t="shared" si="207"/>
        <v>52100</v>
      </c>
      <c r="T263" s="9">
        <f t="shared" si="193"/>
        <v>-11053.55</v>
      </c>
      <c r="U263" s="9">
        <f t="shared" si="194"/>
        <v>-82931.25</v>
      </c>
      <c r="V263" s="10">
        <f t="shared" si="195"/>
        <v>-93984.8</v>
      </c>
      <c r="W263" s="10">
        <f t="shared" si="196"/>
        <v>-14482.25</v>
      </c>
      <c r="X263" s="87">
        <f t="shared" si="208"/>
        <v>0</v>
      </c>
      <c r="Y263" s="87">
        <f t="shared" si="209"/>
        <v>0</v>
      </c>
      <c r="Z263" s="10">
        <f t="shared" si="210"/>
        <v>-103.65398999999999</v>
      </c>
      <c r="AA263" s="125">
        <f t="shared" si="211"/>
        <v>-36.750050999999999</v>
      </c>
      <c r="AB263" s="10">
        <f t="shared" si="212"/>
        <v>-36.750050999999999</v>
      </c>
      <c r="AC263" s="87">
        <f t="shared" si="213"/>
        <v>0</v>
      </c>
      <c r="AD263" s="22">
        <f t="shared" si="223"/>
        <v>-108607.454041</v>
      </c>
      <c r="AE263" s="9">
        <f t="shared" si="214"/>
        <v>-3430</v>
      </c>
      <c r="AF263" s="9">
        <f t="shared" si="215"/>
        <v>311</v>
      </c>
      <c r="AG263" s="9">
        <f t="shared" si="216"/>
        <v>0</v>
      </c>
      <c r="AH263" s="10">
        <f t="shared" si="197"/>
        <v>-3119</v>
      </c>
      <c r="AI263" s="10">
        <f t="shared" si="217"/>
        <v>-160</v>
      </c>
      <c r="AJ263" s="22">
        <f t="shared" si="198"/>
        <v>-105648.454041</v>
      </c>
      <c r="AN263" s="92">
        <f t="shared" si="218"/>
        <v>274000</v>
      </c>
      <c r="AO263" s="92" t="str">
        <f t="shared" si="199"/>
        <v>27K</v>
      </c>
      <c r="AP263" s="92">
        <f t="shared" si="200"/>
        <v>105648.454041</v>
      </c>
      <c r="AQ263" s="93">
        <f t="shared" si="224"/>
        <v>1000</v>
      </c>
      <c r="AR263" s="95">
        <f t="shared" si="201"/>
        <v>428</v>
      </c>
      <c r="AS263" s="94">
        <f t="shared" si="202"/>
        <v>0.42799999999999999</v>
      </c>
      <c r="AT263" s="94">
        <f t="shared" si="219"/>
        <v>0.38557829941970806</v>
      </c>
    </row>
    <row r="264" spans="6:46" x14ac:dyDescent="0.25">
      <c r="F264">
        <f t="shared" si="225"/>
        <v>275000</v>
      </c>
      <c r="G264">
        <f t="shared" si="190"/>
        <v>-750</v>
      </c>
      <c r="H264">
        <f t="shared" si="191"/>
        <v>274250</v>
      </c>
      <c r="I264" s="32">
        <f t="shared" si="220"/>
        <v>274250</v>
      </c>
      <c r="J264" s="10">
        <f t="shared" si="203"/>
        <v>0</v>
      </c>
      <c r="K264" s="10">
        <f t="shared" si="204"/>
        <v>0</v>
      </c>
      <c r="L264" s="32">
        <f t="shared" si="221"/>
        <v>274250</v>
      </c>
      <c r="M264" s="9">
        <f t="shared" si="205"/>
        <v>0</v>
      </c>
      <c r="N264" s="9">
        <f t="shared" si="206"/>
        <v>0</v>
      </c>
      <c r="O264" s="10">
        <f t="shared" si="192"/>
        <v>0</v>
      </c>
      <c r="P264" s="13"/>
      <c r="R264" s="31">
        <f t="shared" si="222"/>
        <v>274250</v>
      </c>
      <c r="S264" s="8">
        <f t="shared" si="207"/>
        <v>52100</v>
      </c>
      <c r="T264" s="9">
        <f t="shared" si="193"/>
        <v>-11053.55</v>
      </c>
      <c r="U264" s="9">
        <f t="shared" si="194"/>
        <v>-83306.25</v>
      </c>
      <c r="V264" s="10">
        <f t="shared" si="195"/>
        <v>-94359.8</v>
      </c>
      <c r="W264" s="10">
        <f t="shared" si="196"/>
        <v>-14535.25</v>
      </c>
      <c r="X264" s="87">
        <f t="shared" si="208"/>
        <v>0</v>
      </c>
      <c r="Y264" s="87">
        <f t="shared" si="209"/>
        <v>0</v>
      </c>
      <c r="Z264" s="10">
        <f t="shared" si="210"/>
        <v>-103.65398999999999</v>
      </c>
      <c r="AA264" s="125">
        <f t="shared" si="211"/>
        <v>-36.750050999999999</v>
      </c>
      <c r="AB264" s="10">
        <f t="shared" si="212"/>
        <v>-36.750050999999999</v>
      </c>
      <c r="AC264" s="87">
        <f t="shared" si="213"/>
        <v>0</v>
      </c>
      <c r="AD264" s="22">
        <f t="shared" si="223"/>
        <v>-109035.454041</v>
      </c>
      <c r="AE264" s="9">
        <f t="shared" si="214"/>
        <v>-3430</v>
      </c>
      <c r="AF264" s="9">
        <f t="shared" si="215"/>
        <v>311</v>
      </c>
      <c r="AG264" s="9">
        <f t="shared" si="216"/>
        <v>0</v>
      </c>
      <c r="AH264" s="10">
        <f t="shared" si="197"/>
        <v>-3119</v>
      </c>
      <c r="AI264" s="10">
        <f t="shared" si="217"/>
        <v>-160</v>
      </c>
      <c r="AJ264" s="22">
        <f t="shared" si="198"/>
        <v>-106076.454041</v>
      </c>
      <c r="AN264" s="92">
        <f t="shared" si="218"/>
        <v>275000</v>
      </c>
      <c r="AO264" s="92" t="str">
        <f t="shared" si="199"/>
        <v>27K</v>
      </c>
      <c r="AP264" s="92">
        <f t="shared" si="200"/>
        <v>106076.454041</v>
      </c>
      <c r="AQ264" s="93">
        <f t="shared" si="224"/>
        <v>1000</v>
      </c>
      <c r="AR264" s="95">
        <f t="shared" si="201"/>
        <v>428</v>
      </c>
      <c r="AS264" s="94">
        <f t="shared" si="202"/>
        <v>0.42799999999999999</v>
      </c>
      <c r="AT264" s="94">
        <f t="shared" si="219"/>
        <v>0.38573256014909091</v>
      </c>
    </row>
    <row r="265" spans="6:46" x14ac:dyDescent="0.25">
      <c r="F265">
        <f t="shared" si="225"/>
        <v>276000</v>
      </c>
      <c r="G265">
        <f t="shared" si="190"/>
        <v>-750</v>
      </c>
      <c r="H265">
        <f t="shared" si="191"/>
        <v>275250</v>
      </c>
      <c r="I265" s="32">
        <f t="shared" si="220"/>
        <v>275250</v>
      </c>
      <c r="J265" s="10">
        <f t="shared" si="203"/>
        <v>0</v>
      </c>
      <c r="K265" s="10">
        <f t="shared" si="204"/>
        <v>0</v>
      </c>
      <c r="L265" s="32">
        <f t="shared" si="221"/>
        <v>275250</v>
      </c>
      <c r="M265" s="9">
        <f t="shared" si="205"/>
        <v>0</v>
      </c>
      <c r="N265" s="9">
        <f t="shared" si="206"/>
        <v>0</v>
      </c>
      <c r="O265" s="10">
        <f t="shared" si="192"/>
        <v>0</v>
      </c>
      <c r="P265" s="13"/>
      <c r="R265" s="31">
        <f t="shared" si="222"/>
        <v>275250</v>
      </c>
      <c r="S265" s="8">
        <f t="shared" si="207"/>
        <v>52100</v>
      </c>
      <c r="T265" s="9">
        <f t="shared" si="193"/>
        <v>-11053.55</v>
      </c>
      <c r="U265" s="9">
        <f t="shared" si="194"/>
        <v>-83681.25</v>
      </c>
      <c r="V265" s="10">
        <f t="shared" si="195"/>
        <v>-94734.8</v>
      </c>
      <c r="W265" s="10">
        <f t="shared" si="196"/>
        <v>-14588.25</v>
      </c>
      <c r="X265" s="87">
        <f t="shared" si="208"/>
        <v>0</v>
      </c>
      <c r="Y265" s="87">
        <f t="shared" si="209"/>
        <v>0</v>
      </c>
      <c r="Z265" s="10">
        <f t="shared" si="210"/>
        <v>-103.65398999999999</v>
      </c>
      <c r="AA265" s="125">
        <f t="shared" si="211"/>
        <v>-36.750050999999999</v>
      </c>
      <c r="AB265" s="10">
        <f t="shared" si="212"/>
        <v>-36.750050999999999</v>
      </c>
      <c r="AC265" s="87">
        <f t="shared" si="213"/>
        <v>0</v>
      </c>
      <c r="AD265" s="22">
        <f t="shared" si="223"/>
        <v>-109463.454041</v>
      </c>
      <c r="AE265" s="9">
        <f t="shared" si="214"/>
        <v>-3430</v>
      </c>
      <c r="AF265" s="9">
        <f t="shared" si="215"/>
        <v>311</v>
      </c>
      <c r="AG265" s="9">
        <f t="shared" si="216"/>
        <v>0</v>
      </c>
      <c r="AH265" s="10">
        <f t="shared" si="197"/>
        <v>-3119</v>
      </c>
      <c r="AI265" s="10">
        <f t="shared" si="217"/>
        <v>-160</v>
      </c>
      <c r="AJ265" s="22">
        <f t="shared" si="198"/>
        <v>-106504.454041</v>
      </c>
      <c r="AN265" s="92">
        <f t="shared" si="218"/>
        <v>276000</v>
      </c>
      <c r="AO265" s="92" t="str">
        <f t="shared" si="199"/>
        <v>27K</v>
      </c>
      <c r="AP265" s="92">
        <f t="shared" si="200"/>
        <v>106504.454041</v>
      </c>
      <c r="AQ265" s="93">
        <f t="shared" si="224"/>
        <v>1000</v>
      </c>
      <c r="AR265" s="95">
        <f t="shared" si="201"/>
        <v>428</v>
      </c>
      <c r="AS265" s="94">
        <f t="shared" si="202"/>
        <v>0.42799999999999999</v>
      </c>
      <c r="AT265" s="94">
        <f t="shared" si="219"/>
        <v>0.38588570304710146</v>
      </c>
    </row>
    <row r="266" spans="6:46" x14ac:dyDescent="0.25">
      <c r="F266">
        <f t="shared" si="225"/>
        <v>277000</v>
      </c>
      <c r="G266">
        <f t="shared" si="190"/>
        <v>-750</v>
      </c>
      <c r="H266">
        <f t="shared" si="191"/>
        <v>276250</v>
      </c>
      <c r="I266" s="32">
        <f t="shared" si="220"/>
        <v>276250</v>
      </c>
      <c r="J266" s="10">
        <f t="shared" si="203"/>
        <v>0</v>
      </c>
      <c r="K266" s="10">
        <f t="shared" si="204"/>
        <v>0</v>
      </c>
      <c r="L266" s="32">
        <f t="shared" si="221"/>
        <v>276250</v>
      </c>
      <c r="M266" s="9">
        <f t="shared" si="205"/>
        <v>0</v>
      </c>
      <c r="N266" s="9">
        <f t="shared" si="206"/>
        <v>0</v>
      </c>
      <c r="O266" s="10">
        <f t="shared" si="192"/>
        <v>0</v>
      </c>
      <c r="P266" s="13"/>
      <c r="R266" s="31">
        <f t="shared" si="222"/>
        <v>276250</v>
      </c>
      <c r="S266" s="8">
        <f t="shared" si="207"/>
        <v>52100</v>
      </c>
      <c r="T266" s="9">
        <f t="shared" si="193"/>
        <v>-11053.55</v>
      </c>
      <c r="U266" s="9">
        <f t="shared" si="194"/>
        <v>-84056.25</v>
      </c>
      <c r="V266" s="10">
        <f t="shared" si="195"/>
        <v>-95109.8</v>
      </c>
      <c r="W266" s="10">
        <f t="shared" si="196"/>
        <v>-14641.25</v>
      </c>
      <c r="X266" s="87">
        <f t="shared" si="208"/>
        <v>0</v>
      </c>
      <c r="Y266" s="87">
        <f t="shared" si="209"/>
        <v>0</v>
      </c>
      <c r="Z266" s="10">
        <f t="shared" si="210"/>
        <v>-103.65398999999999</v>
      </c>
      <c r="AA266" s="125">
        <f t="shared" si="211"/>
        <v>-36.750050999999999</v>
      </c>
      <c r="AB266" s="10">
        <f t="shared" si="212"/>
        <v>-36.750050999999999</v>
      </c>
      <c r="AC266" s="87">
        <f t="shared" si="213"/>
        <v>0</v>
      </c>
      <c r="AD266" s="22">
        <f t="shared" si="223"/>
        <v>-109891.454041</v>
      </c>
      <c r="AE266" s="9">
        <f t="shared" si="214"/>
        <v>-3430</v>
      </c>
      <c r="AF266" s="9">
        <f t="shared" si="215"/>
        <v>311</v>
      </c>
      <c r="AG266" s="9">
        <f t="shared" si="216"/>
        <v>0</v>
      </c>
      <c r="AH266" s="10">
        <f t="shared" si="197"/>
        <v>-3119</v>
      </c>
      <c r="AI266" s="10">
        <f t="shared" si="217"/>
        <v>-160</v>
      </c>
      <c r="AJ266" s="22">
        <f t="shared" si="198"/>
        <v>-106932.454041</v>
      </c>
      <c r="AN266" s="92">
        <f t="shared" si="218"/>
        <v>277000</v>
      </c>
      <c r="AO266" s="92" t="str">
        <f t="shared" si="199"/>
        <v>27K</v>
      </c>
      <c r="AP266" s="92">
        <f t="shared" si="200"/>
        <v>106932.454041</v>
      </c>
      <c r="AQ266" s="93">
        <f t="shared" si="224"/>
        <v>1000</v>
      </c>
      <c r="AR266" s="95">
        <f t="shared" si="201"/>
        <v>428</v>
      </c>
      <c r="AS266" s="94">
        <f t="shared" si="202"/>
        <v>0.42799999999999999</v>
      </c>
      <c r="AT266" s="94">
        <f t="shared" si="219"/>
        <v>0.38603774022021664</v>
      </c>
    </row>
    <row r="267" spans="6:46" x14ac:dyDescent="0.25">
      <c r="F267">
        <f t="shared" si="225"/>
        <v>278000</v>
      </c>
      <c r="G267">
        <f t="shared" si="190"/>
        <v>-750</v>
      </c>
      <c r="H267">
        <f t="shared" si="191"/>
        <v>277250</v>
      </c>
      <c r="I267" s="32">
        <f t="shared" si="220"/>
        <v>277250</v>
      </c>
      <c r="J267" s="10">
        <f t="shared" si="203"/>
        <v>0</v>
      </c>
      <c r="K267" s="10">
        <f t="shared" si="204"/>
        <v>0</v>
      </c>
      <c r="L267" s="32">
        <f t="shared" si="221"/>
        <v>277250</v>
      </c>
      <c r="M267" s="9">
        <f t="shared" si="205"/>
        <v>0</v>
      </c>
      <c r="N267" s="9">
        <f t="shared" si="206"/>
        <v>0</v>
      </c>
      <c r="O267" s="10">
        <f t="shared" si="192"/>
        <v>0</v>
      </c>
      <c r="P267" s="13"/>
      <c r="R267" s="31">
        <f t="shared" si="222"/>
        <v>277250</v>
      </c>
      <c r="S267" s="8">
        <f t="shared" si="207"/>
        <v>52100</v>
      </c>
      <c r="T267" s="9">
        <f t="shared" si="193"/>
        <v>-11053.55</v>
      </c>
      <c r="U267" s="9">
        <f t="shared" si="194"/>
        <v>-84431.25</v>
      </c>
      <c r="V267" s="10">
        <f t="shared" si="195"/>
        <v>-95484.800000000003</v>
      </c>
      <c r="W267" s="10">
        <f t="shared" si="196"/>
        <v>-14694.25</v>
      </c>
      <c r="X267" s="87">
        <f t="shared" si="208"/>
        <v>0</v>
      </c>
      <c r="Y267" s="87">
        <f t="shared" si="209"/>
        <v>0</v>
      </c>
      <c r="Z267" s="10">
        <f t="shared" si="210"/>
        <v>-103.65398999999999</v>
      </c>
      <c r="AA267" s="125">
        <f t="shared" si="211"/>
        <v>-36.750050999999999</v>
      </c>
      <c r="AB267" s="10">
        <f t="shared" si="212"/>
        <v>-36.750050999999999</v>
      </c>
      <c r="AC267" s="87">
        <f t="shared" si="213"/>
        <v>0</v>
      </c>
      <c r="AD267" s="22">
        <f t="shared" si="223"/>
        <v>-110319.454041</v>
      </c>
      <c r="AE267" s="9">
        <f t="shared" si="214"/>
        <v>-3430</v>
      </c>
      <c r="AF267" s="9">
        <f t="shared" si="215"/>
        <v>311</v>
      </c>
      <c r="AG267" s="9">
        <f t="shared" si="216"/>
        <v>0</v>
      </c>
      <c r="AH267" s="10">
        <f t="shared" si="197"/>
        <v>-3119</v>
      </c>
      <c r="AI267" s="10">
        <f t="shared" si="217"/>
        <v>-160</v>
      </c>
      <c r="AJ267" s="22">
        <f t="shared" si="198"/>
        <v>-107360.454041</v>
      </c>
      <c r="AN267" s="92">
        <f t="shared" si="218"/>
        <v>278000</v>
      </c>
      <c r="AO267" s="92" t="str">
        <f t="shared" si="199"/>
        <v>27K</v>
      </c>
      <c r="AP267" s="92">
        <f t="shared" si="200"/>
        <v>107360.454041</v>
      </c>
      <c r="AQ267" s="93">
        <f t="shared" si="224"/>
        <v>1000</v>
      </c>
      <c r="AR267" s="95">
        <f t="shared" si="201"/>
        <v>428</v>
      </c>
      <c r="AS267" s="94">
        <f t="shared" si="202"/>
        <v>0.42799999999999999</v>
      </c>
      <c r="AT267" s="94">
        <f t="shared" si="219"/>
        <v>0.38618868360071945</v>
      </c>
    </row>
    <row r="268" spans="6:46" x14ac:dyDescent="0.25">
      <c r="F268">
        <f t="shared" si="225"/>
        <v>279000</v>
      </c>
      <c r="G268">
        <f t="shared" si="190"/>
        <v>-750</v>
      </c>
      <c r="H268">
        <f t="shared" si="191"/>
        <v>278250</v>
      </c>
      <c r="I268" s="32">
        <f t="shared" si="220"/>
        <v>278250</v>
      </c>
      <c r="J268" s="10">
        <f t="shared" si="203"/>
        <v>0</v>
      </c>
      <c r="K268" s="10">
        <f t="shared" si="204"/>
        <v>0</v>
      </c>
      <c r="L268" s="32">
        <f t="shared" si="221"/>
        <v>278250</v>
      </c>
      <c r="M268" s="9">
        <f t="shared" si="205"/>
        <v>0</v>
      </c>
      <c r="N268" s="9">
        <f t="shared" si="206"/>
        <v>0</v>
      </c>
      <c r="O268" s="10">
        <f t="shared" si="192"/>
        <v>0</v>
      </c>
      <c r="P268" s="13"/>
      <c r="R268" s="31">
        <f t="shared" si="222"/>
        <v>278250</v>
      </c>
      <c r="S268" s="8">
        <f t="shared" si="207"/>
        <v>52100</v>
      </c>
      <c r="T268" s="9">
        <f t="shared" si="193"/>
        <v>-11053.55</v>
      </c>
      <c r="U268" s="9">
        <f t="shared" si="194"/>
        <v>-84806.25</v>
      </c>
      <c r="V268" s="10">
        <f t="shared" si="195"/>
        <v>-95859.8</v>
      </c>
      <c r="W268" s="10">
        <f t="shared" si="196"/>
        <v>-14747.25</v>
      </c>
      <c r="X268" s="87">
        <f t="shared" si="208"/>
        <v>0</v>
      </c>
      <c r="Y268" s="87">
        <f t="shared" si="209"/>
        <v>0</v>
      </c>
      <c r="Z268" s="10">
        <f t="shared" si="210"/>
        <v>-103.65398999999999</v>
      </c>
      <c r="AA268" s="125">
        <f t="shared" si="211"/>
        <v>-36.750050999999999</v>
      </c>
      <c r="AB268" s="10">
        <f t="shared" si="212"/>
        <v>-36.750050999999999</v>
      </c>
      <c r="AC268" s="87">
        <f t="shared" si="213"/>
        <v>0</v>
      </c>
      <c r="AD268" s="22">
        <f t="shared" si="223"/>
        <v>-110747.454041</v>
      </c>
      <c r="AE268" s="9">
        <f t="shared" si="214"/>
        <v>-3430</v>
      </c>
      <c r="AF268" s="9">
        <f t="shared" si="215"/>
        <v>311</v>
      </c>
      <c r="AG268" s="9">
        <f t="shared" si="216"/>
        <v>0</v>
      </c>
      <c r="AH268" s="10">
        <f t="shared" si="197"/>
        <v>-3119</v>
      </c>
      <c r="AI268" s="10">
        <f t="shared" si="217"/>
        <v>-160</v>
      </c>
      <c r="AJ268" s="22">
        <f t="shared" si="198"/>
        <v>-107788.454041</v>
      </c>
      <c r="AN268" s="92">
        <f t="shared" si="218"/>
        <v>279000</v>
      </c>
      <c r="AO268" s="92" t="str">
        <f t="shared" si="199"/>
        <v>27K</v>
      </c>
      <c r="AP268" s="92">
        <f t="shared" si="200"/>
        <v>107788.454041</v>
      </c>
      <c r="AQ268" s="93">
        <f t="shared" si="224"/>
        <v>1000</v>
      </c>
      <c r="AR268" s="95">
        <f t="shared" si="201"/>
        <v>428</v>
      </c>
      <c r="AS268" s="94">
        <f t="shared" si="202"/>
        <v>0.42799999999999999</v>
      </c>
      <c r="AT268" s="94">
        <f t="shared" si="219"/>
        <v>0.38633854494982078</v>
      </c>
    </row>
    <row r="269" spans="6:46" x14ac:dyDescent="0.25">
      <c r="F269">
        <f t="shared" si="225"/>
        <v>280000</v>
      </c>
      <c r="G269">
        <f t="shared" si="190"/>
        <v>-750</v>
      </c>
      <c r="H269">
        <f t="shared" si="191"/>
        <v>279250</v>
      </c>
      <c r="I269" s="32">
        <f t="shared" si="220"/>
        <v>279250</v>
      </c>
      <c r="J269" s="10">
        <f t="shared" si="203"/>
        <v>0</v>
      </c>
      <c r="K269" s="10">
        <f t="shared" si="204"/>
        <v>0</v>
      </c>
      <c r="L269" s="32">
        <f t="shared" si="221"/>
        <v>279250</v>
      </c>
      <c r="M269" s="9">
        <f t="shared" si="205"/>
        <v>0</v>
      </c>
      <c r="N269" s="9">
        <f t="shared" si="206"/>
        <v>0</v>
      </c>
      <c r="O269" s="10">
        <f t="shared" si="192"/>
        <v>0</v>
      </c>
      <c r="P269" s="13"/>
      <c r="R269" s="31">
        <f t="shared" si="222"/>
        <v>279250</v>
      </c>
      <c r="S269" s="8">
        <f t="shared" si="207"/>
        <v>52100</v>
      </c>
      <c r="T269" s="9">
        <f t="shared" si="193"/>
        <v>-11053.55</v>
      </c>
      <c r="U269" s="9">
        <f t="shared" si="194"/>
        <v>-85181.25</v>
      </c>
      <c r="V269" s="10">
        <f t="shared" si="195"/>
        <v>-96234.8</v>
      </c>
      <c r="W269" s="10">
        <f t="shared" si="196"/>
        <v>-14800.25</v>
      </c>
      <c r="X269" s="87">
        <f t="shared" si="208"/>
        <v>0</v>
      </c>
      <c r="Y269" s="87">
        <f t="shared" si="209"/>
        <v>0</v>
      </c>
      <c r="Z269" s="10">
        <f t="shared" si="210"/>
        <v>-103.65398999999999</v>
      </c>
      <c r="AA269" s="125">
        <f t="shared" si="211"/>
        <v>-36.750050999999999</v>
      </c>
      <c r="AB269" s="10">
        <f t="shared" si="212"/>
        <v>-36.750050999999999</v>
      </c>
      <c r="AC269" s="87">
        <f t="shared" si="213"/>
        <v>0</v>
      </c>
      <c r="AD269" s="22">
        <f t="shared" si="223"/>
        <v>-111175.454041</v>
      </c>
      <c r="AE269" s="9">
        <f t="shared" si="214"/>
        <v>-3430</v>
      </c>
      <c r="AF269" s="9">
        <f t="shared" si="215"/>
        <v>311</v>
      </c>
      <c r="AG269" s="9">
        <f t="shared" si="216"/>
        <v>0</v>
      </c>
      <c r="AH269" s="10">
        <f t="shared" si="197"/>
        <v>-3119</v>
      </c>
      <c r="AI269" s="10">
        <f t="shared" si="217"/>
        <v>-160</v>
      </c>
      <c r="AJ269" s="22">
        <f t="shared" si="198"/>
        <v>-108216.454041</v>
      </c>
      <c r="AN269" s="92">
        <f t="shared" si="218"/>
        <v>280000</v>
      </c>
      <c r="AO269" s="92" t="str">
        <f t="shared" si="199"/>
        <v>28K</v>
      </c>
      <c r="AP269" s="92">
        <f t="shared" si="200"/>
        <v>108216.454041</v>
      </c>
      <c r="AQ269" s="93">
        <f t="shared" si="224"/>
        <v>1000</v>
      </c>
      <c r="AR269" s="95">
        <f t="shared" si="201"/>
        <v>428</v>
      </c>
      <c r="AS269" s="94">
        <f t="shared" si="202"/>
        <v>0.42799999999999999</v>
      </c>
      <c r="AT269" s="94">
        <f t="shared" si="219"/>
        <v>0.38648733586071432</v>
      </c>
    </row>
    <row r="270" spans="6:46" x14ac:dyDescent="0.25">
      <c r="F270">
        <f t="shared" si="225"/>
        <v>281000</v>
      </c>
      <c r="G270">
        <f t="shared" si="190"/>
        <v>-750</v>
      </c>
      <c r="H270">
        <f t="shared" si="191"/>
        <v>280250</v>
      </c>
      <c r="I270" s="32">
        <f t="shared" si="220"/>
        <v>280250</v>
      </c>
      <c r="J270" s="10">
        <f t="shared" si="203"/>
        <v>0</v>
      </c>
      <c r="K270" s="10">
        <f t="shared" si="204"/>
        <v>0</v>
      </c>
      <c r="L270" s="32">
        <f t="shared" si="221"/>
        <v>280250</v>
      </c>
      <c r="M270" s="9">
        <f t="shared" si="205"/>
        <v>0</v>
      </c>
      <c r="N270" s="9">
        <f t="shared" si="206"/>
        <v>0</v>
      </c>
      <c r="O270" s="10">
        <f t="shared" si="192"/>
        <v>0</v>
      </c>
      <c r="P270" s="13"/>
      <c r="R270" s="31">
        <f t="shared" si="222"/>
        <v>280250</v>
      </c>
      <c r="S270" s="8">
        <f t="shared" si="207"/>
        <v>52100</v>
      </c>
      <c r="T270" s="9">
        <f t="shared" si="193"/>
        <v>-11053.55</v>
      </c>
      <c r="U270" s="9">
        <f t="shared" si="194"/>
        <v>-85556.25</v>
      </c>
      <c r="V270" s="10">
        <f t="shared" si="195"/>
        <v>-96609.8</v>
      </c>
      <c r="W270" s="10">
        <f t="shared" si="196"/>
        <v>-14853.25</v>
      </c>
      <c r="X270" s="87">
        <f t="shared" si="208"/>
        <v>0</v>
      </c>
      <c r="Y270" s="87">
        <f t="shared" si="209"/>
        <v>0</v>
      </c>
      <c r="Z270" s="10">
        <f t="shared" si="210"/>
        <v>-103.65398999999999</v>
      </c>
      <c r="AA270" s="125">
        <f t="shared" si="211"/>
        <v>-36.750050999999999</v>
      </c>
      <c r="AB270" s="10">
        <f t="shared" si="212"/>
        <v>-36.750050999999999</v>
      </c>
      <c r="AC270" s="87">
        <f t="shared" si="213"/>
        <v>0</v>
      </c>
      <c r="AD270" s="22">
        <f t="shared" si="223"/>
        <v>-111603.454041</v>
      </c>
      <c r="AE270" s="9">
        <f t="shared" si="214"/>
        <v>-3430</v>
      </c>
      <c r="AF270" s="9">
        <f t="shared" si="215"/>
        <v>311</v>
      </c>
      <c r="AG270" s="9">
        <f t="shared" si="216"/>
        <v>0</v>
      </c>
      <c r="AH270" s="10">
        <f t="shared" si="197"/>
        <v>-3119</v>
      </c>
      <c r="AI270" s="10">
        <f t="shared" si="217"/>
        <v>-160</v>
      </c>
      <c r="AJ270" s="22">
        <f t="shared" si="198"/>
        <v>-108644.454041</v>
      </c>
      <c r="AN270" s="92">
        <f t="shared" si="218"/>
        <v>281000</v>
      </c>
      <c r="AO270" s="92" t="str">
        <f t="shared" si="199"/>
        <v>28K</v>
      </c>
      <c r="AP270" s="92">
        <f t="shared" si="200"/>
        <v>108644.454041</v>
      </c>
      <c r="AQ270" s="93">
        <f t="shared" si="224"/>
        <v>1000</v>
      </c>
      <c r="AR270" s="95">
        <f t="shared" si="201"/>
        <v>428</v>
      </c>
      <c r="AS270" s="94">
        <f t="shared" si="202"/>
        <v>0.42799999999999999</v>
      </c>
      <c r="AT270" s="94">
        <f t="shared" si="219"/>
        <v>0.38663506776156586</v>
      </c>
    </row>
    <row r="271" spans="6:46" x14ac:dyDescent="0.25">
      <c r="F271">
        <f t="shared" si="225"/>
        <v>282000</v>
      </c>
      <c r="G271">
        <f t="shared" si="190"/>
        <v>-750</v>
      </c>
      <c r="H271">
        <f t="shared" si="191"/>
        <v>281250</v>
      </c>
      <c r="I271" s="32">
        <f t="shared" si="220"/>
        <v>281250</v>
      </c>
      <c r="J271" s="10">
        <f t="shared" si="203"/>
        <v>0</v>
      </c>
      <c r="K271" s="10">
        <f t="shared" si="204"/>
        <v>0</v>
      </c>
      <c r="L271" s="32">
        <f t="shared" si="221"/>
        <v>281250</v>
      </c>
      <c r="M271" s="9">
        <f t="shared" si="205"/>
        <v>0</v>
      </c>
      <c r="N271" s="9">
        <f t="shared" si="206"/>
        <v>0</v>
      </c>
      <c r="O271" s="10">
        <f t="shared" si="192"/>
        <v>0</v>
      </c>
      <c r="P271" s="13"/>
      <c r="R271" s="31">
        <f t="shared" si="222"/>
        <v>281250</v>
      </c>
      <c r="S271" s="8">
        <f t="shared" si="207"/>
        <v>52100</v>
      </c>
      <c r="T271" s="9">
        <f t="shared" si="193"/>
        <v>-11053.55</v>
      </c>
      <c r="U271" s="9">
        <f t="shared" si="194"/>
        <v>-85931.25</v>
      </c>
      <c r="V271" s="10">
        <f t="shared" si="195"/>
        <v>-96984.8</v>
      </c>
      <c r="W271" s="10">
        <f t="shared" si="196"/>
        <v>-14906.25</v>
      </c>
      <c r="X271" s="87">
        <f t="shared" si="208"/>
        <v>0</v>
      </c>
      <c r="Y271" s="87">
        <f t="shared" si="209"/>
        <v>0</v>
      </c>
      <c r="Z271" s="10">
        <f t="shared" si="210"/>
        <v>-103.65398999999999</v>
      </c>
      <c r="AA271" s="125">
        <f t="shared" si="211"/>
        <v>-36.750050999999999</v>
      </c>
      <c r="AB271" s="10">
        <f t="shared" si="212"/>
        <v>-36.750050999999999</v>
      </c>
      <c r="AC271" s="87">
        <f t="shared" si="213"/>
        <v>0</v>
      </c>
      <c r="AD271" s="22">
        <f t="shared" si="223"/>
        <v>-112031.454041</v>
      </c>
      <c r="AE271" s="9">
        <f t="shared" si="214"/>
        <v>-3430</v>
      </c>
      <c r="AF271" s="9">
        <f t="shared" si="215"/>
        <v>311</v>
      </c>
      <c r="AG271" s="9">
        <f t="shared" si="216"/>
        <v>0</v>
      </c>
      <c r="AH271" s="10">
        <f t="shared" si="197"/>
        <v>-3119</v>
      </c>
      <c r="AI271" s="10">
        <f t="shared" si="217"/>
        <v>-160</v>
      </c>
      <c r="AJ271" s="22">
        <f t="shared" si="198"/>
        <v>-109072.454041</v>
      </c>
      <c r="AN271" s="92">
        <f t="shared" si="218"/>
        <v>282000</v>
      </c>
      <c r="AO271" s="92" t="str">
        <f t="shared" si="199"/>
        <v>28K</v>
      </c>
      <c r="AP271" s="92">
        <f t="shared" si="200"/>
        <v>109072.454041</v>
      </c>
      <c r="AQ271" s="93">
        <f t="shared" si="224"/>
        <v>1000</v>
      </c>
      <c r="AR271" s="95">
        <f t="shared" si="201"/>
        <v>428</v>
      </c>
      <c r="AS271" s="94">
        <f t="shared" si="202"/>
        <v>0.42799999999999999</v>
      </c>
      <c r="AT271" s="94">
        <f t="shared" si="219"/>
        <v>0.38678175191843972</v>
      </c>
    </row>
    <row r="272" spans="6:46" x14ac:dyDescent="0.25">
      <c r="F272">
        <f t="shared" si="225"/>
        <v>283000</v>
      </c>
      <c r="G272">
        <f t="shared" si="190"/>
        <v>-750</v>
      </c>
      <c r="H272">
        <f t="shared" si="191"/>
        <v>282250</v>
      </c>
      <c r="I272" s="32">
        <f t="shared" si="220"/>
        <v>282250</v>
      </c>
      <c r="J272" s="10">
        <f t="shared" si="203"/>
        <v>0</v>
      </c>
      <c r="K272" s="10">
        <f t="shared" si="204"/>
        <v>0</v>
      </c>
      <c r="L272" s="32">
        <f t="shared" si="221"/>
        <v>282250</v>
      </c>
      <c r="M272" s="9">
        <f t="shared" si="205"/>
        <v>0</v>
      </c>
      <c r="N272" s="9">
        <f t="shared" si="206"/>
        <v>0</v>
      </c>
      <c r="O272" s="10">
        <f t="shared" si="192"/>
        <v>0</v>
      </c>
      <c r="P272" s="13"/>
      <c r="R272" s="31">
        <f t="shared" si="222"/>
        <v>282250</v>
      </c>
      <c r="S272" s="8">
        <f t="shared" si="207"/>
        <v>52100</v>
      </c>
      <c r="T272" s="9">
        <f t="shared" si="193"/>
        <v>-11053.55</v>
      </c>
      <c r="U272" s="9">
        <f t="shared" si="194"/>
        <v>-86306.25</v>
      </c>
      <c r="V272" s="10">
        <f t="shared" si="195"/>
        <v>-97359.8</v>
      </c>
      <c r="W272" s="10">
        <f t="shared" si="196"/>
        <v>-14959.25</v>
      </c>
      <c r="X272" s="87">
        <f t="shared" si="208"/>
        <v>0</v>
      </c>
      <c r="Y272" s="87">
        <f t="shared" si="209"/>
        <v>0</v>
      </c>
      <c r="Z272" s="10">
        <f t="shared" si="210"/>
        <v>-103.65398999999999</v>
      </c>
      <c r="AA272" s="125">
        <f t="shared" si="211"/>
        <v>-36.750050999999999</v>
      </c>
      <c r="AB272" s="10">
        <f t="shared" si="212"/>
        <v>-36.750050999999999</v>
      </c>
      <c r="AC272" s="87">
        <f t="shared" si="213"/>
        <v>0</v>
      </c>
      <c r="AD272" s="22">
        <f t="shared" si="223"/>
        <v>-112459.454041</v>
      </c>
      <c r="AE272" s="9">
        <f t="shared" si="214"/>
        <v>-3430</v>
      </c>
      <c r="AF272" s="9">
        <f t="shared" si="215"/>
        <v>311</v>
      </c>
      <c r="AG272" s="9">
        <f t="shared" si="216"/>
        <v>0</v>
      </c>
      <c r="AH272" s="10">
        <f t="shared" si="197"/>
        <v>-3119</v>
      </c>
      <c r="AI272" s="10">
        <f t="shared" si="217"/>
        <v>-160</v>
      </c>
      <c r="AJ272" s="22">
        <f t="shared" si="198"/>
        <v>-109500.454041</v>
      </c>
      <c r="AN272" s="92">
        <f t="shared" si="218"/>
        <v>283000</v>
      </c>
      <c r="AO272" s="92" t="str">
        <f t="shared" si="199"/>
        <v>28K</v>
      </c>
      <c r="AP272" s="92">
        <f t="shared" si="200"/>
        <v>109500.454041</v>
      </c>
      <c r="AQ272" s="93">
        <f t="shared" si="224"/>
        <v>1000</v>
      </c>
      <c r="AR272" s="95">
        <f t="shared" si="201"/>
        <v>428</v>
      </c>
      <c r="AS272" s="94">
        <f t="shared" si="202"/>
        <v>0.42799999999999999</v>
      </c>
      <c r="AT272" s="94">
        <f t="shared" si="219"/>
        <v>0.38692739943816257</v>
      </c>
    </row>
    <row r="273" spans="6:46" x14ac:dyDescent="0.25">
      <c r="F273">
        <f t="shared" si="225"/>
        <v>284000</v>
      </c>
      <c r="G273">
        <f t="shared" si="190"/>
        <v>-750</v>
      </c>
      <c r="H273">
        <f t="shared" si="191"/>
        <v>283250</v>
      </c>
      <c r="I273" s="32">
        <f t="shared" si="220"/>
        <v>283250</v>
      </c>
      <c r="J273" s="10">
        <f t="shared" si="203"/>
        <v>0</v>
      </c>
      <c r="K273" s="10">
        <f t="shared" si="204"/>
        <v>0</v>
      </c>
      <c r="L273" s="32">
        <f t="shared" si="221"/>
        <v>283250</v>
      </c>
      <c r="M273" s="9">
        <f t="shared" si="205"/>
        <v>0</v>
      </c>
      <c r="N273" s="9">
        <f t="shared" si="206"/>
        <v>0</v>
      </c>
      <c r="O273" s="10">
        <f t="shared" si="192"/>
        <v>0</v>
      </c>
      <c r="P273" s="13"/>
      <c r="R273" s="31">
        <f t="shared" si="222"/>
        <v>283250</v>
      </c>
      <c r="S273" s="8">
        <f t="shared" si="207"/>
        <v>52100</v>
      </c>
      <c r="T273" s="9">
        <f t="shared" si="193"/>
        <v>-11053.55</v>
      </c>
      <c r="U273" s="9">
        <f t="shared" si="194"/>
        <v>-86681.25</v>
      </c>
      <c r="V273" s="10">
        <f t="shared" si="195"/>
        <v>-97734.8</v>
      </c>
      <c r="W273" s="10">
        <f t="shared" si="196"/>
        <v>-15012.25</v>
      </c>
      <c r="X273" s="87">
        <f t="shared" si="208"/>
        <v>0</v>
      </c>
      <c r="Y273" s="87">
        <f t="shared" si="209"/>
        <v>0</v>
      </c>
      <c r="Z273" s="10">
        <f t="shared" si="210"/>
        <v>-103.65398999999999</v>
      </c>
      <c r="AA273" s="125">
        <f t="shared" si="211"/>
        <v>-36.750050999999999</v>
      </c>
      <c r="AB273" s="10">
        <f t="shared" si="212"/>
        <v>-36.750050999999999</v>
      </c>
      <c r="AC273" s="87">
        <f t="shared" si="213"/>
        <v>0</v>
      </c>
      <c r="AD273" s="22">
        <f t="shared" si="223"/>
        <v>-112887.454041</v>
      </c>
      <c r="AE273" s="9">
        <f t="shared" si="214"/>
        <v>-3430</v>
      </c>
      <c r="AF273" s="9">
        <f t="shared" si="215"/>
        <v>311</v>
      </c>
      <c r="AG273" s="9">
        <f t="shared" si="216"/>
        <v>0</v>
      </c>
      <c r="AH273" s="10">
        <f t="shared" si="197"/>
        <v>-3119</v>
      </c>
      <c r="AI273" s="10">
        <f t="shared" si="217"/>
        <v>-160</v>
      </c>
      <c r="AJ273" s="22">
        <f t="shared" si="198"/>
        <v>-109928.454041</v>
      </c>
      <c r="AN273" s="92">
        <f t="shared" si="218"/>
        <v>284000</v>
      </c>
      <c r="AO273" s="92" t="str">
        <f t="shared" si="199"/>
        <v>28K</v>
      </c>
      <c r="AP273" s="92">
        <f t="shared" si="200"/>
        <v>109928.454041</v>
      </c>
      <c r="AQ273" s="93">
        <f t="shared" si="224"/>
        <v>1000</v>
      </c>
      <c r="AR273" s="95">
        <f t="shared" si="201"/>
        <v>428</v>
      </c>
      <c r="AS273" s="94">
        <f t="shared" si="202"/>
        <v>0.42799999999999999</v>
      </c>
      <c r="AT273" s="94">
        <f t="shared" si="219"/>
        <v>0.38707202127112678</v>
      </c>
    </row>
    <row r="274" spans="6:46" x14ac:dyDescent="0.25">
      <c r="F274">
        <f t="shared" si="225"/>
        <v>285000</v>
      </c>
      <c r="G274">
        <f t="shared" si="190"/>
        <v>-750</v>
      </c>
      <c r="H274">
        <f t="shared" si="191"/>
        <v>284250</v>
      </c>
      <c r="I274" s="32">
        <f t="shared" si="220"/>
        <v>284250</v>
      </c>
      <c r="J274" s="10">
        <f t="shared" si="203"/>
        <v>0</v>
      </c>
      <c r="K274" s="10">
        <f t="shared" si="204"/>
        <v>0</v>
      </c>
      <c r="L274" s="32">
        <f t="shared" si="221"/>
        <v>284250</v>
      </c>
      <c r="M274" s="9">
        <f t="shared" si="205"/>
        <v>0</v>
      </c>
      <c r="N274" s="9">
        <f t="shared" si="206"/>
        <v>0</v>
      </c>
      <c r="O274" s="10">
        <f t="shared" si="192"/>
        <v>0</v>
      </c>
      <c r="P274" s="13"/>
      <c r="R274" s="31">
        <f t="shared" si="222"/>
        <v>284250</v>
      </c>
      <c r="S274" s="8">
        <f t="shared" si="207"/>
        <v>52100</v>
      </c>
      <c r="T274" s="9">
        <f t="shared" si="193"/>
        <v>-11053.55</v>
      </c>
      <c r="U274" s="9">
        <f t="shared" si="194"/>
        <v>-87056.25</v>
      </c>
      <c r="V274" s="10">
        <f t="shared" si="195"/>
        <v>-98109.8</v>
      </c>
      <c r="W274" s="10">
        <f t="shared" si="196"/>
        <v>-15065.25</v>
      </c>
      <c r="X274" s="87">
        <f t="shared" si="208"/>
        <v>0</v>
      </c>
      <c r="Y274" s="87">
        <f t="shared" si="209"/>
        <v>0</v>
      </c>
      <c r="Z274" s="10">
        <f t="shared" si="210"/>
        <v>-103.65398999999999</v>
      </c>
      <c r="AA274" s="125">
        <f t="shared" si="211"/>
        <v>-36.750050999999999</v>
      </c>
      <c r="AB274" s="10">
        <f t="shared" si="212"/>
        <v>-36.750050999999999</v>
      </c>
      <c r="AC274" s="87">
        <f t="shared" si="213"/>
        <v>0</v>
      </c>
      <c r="AD274" s="22">
        <f t="shared" si="223"/>
        <v>-113315.454041</v>
      </c>
      <c r="AE274" s="9">
        <f t="shared" si="214"/>
        <v>-3430</v>
      </c>
      <c r="AF274" s="9">
        <f t="shared" si="215"/>
        <v>311</v>
      </c>
      <c r="AG274" s="9">
        <f t="shared" si="216"/>
        <v>0</v>
      </c>
      <c r="AH274" s="10">
        <f t="shared" si="197"/>
        <v>-3119</v>
      </c>
      <c r="AI274" s="10">
        <f t="shared" si="217"/>
        <v>-160</v>
      </c>
      <c r="AJ274" s="22">
        <f t="shared" si="198"/>
        <v>-110356.454041</v>
      </c>
      <c r="AN274" s="92">
        <f t="shared" si="218"/>
        <v>285000</v>
      </c>
      <c r="AO274" s="92" t="str">
        <f t="shared" si="199"/>
        <v>28K</v>
      </c>
      <c r="AP274" s="92">
        <f t="shared" si="200"/>
        <v>110356.454041</v>
      </c>
      <c r="AQ274" s="93">
        <f t="shared" si="224"/>
        <v>1000</v>
      </c>
      <c r="AR274" s="95">
        <f t="shared" si="201"/>
        <v>428</v>
      </c>
      <c r="AS274" s="94">
        <f t="shared" si="202"/>
        <v>0.42799999999999999</v>
      </c>
      <c r="AT274" s="94">
        <f t="shared" si="219"/>
        <v>0.3872156282140351</v>
      </c>
    </row>
    <row r="275" spans="6:46" x14ac:dyDescent="0.25">
      <c r="F275">
        <f t="shared" si="225"/>
        <v>286000</v>
      </c>
      <c r="G275">
        <f t="shared" si="190"/>
        <v>-750</v>
      </c>
      <c r="H275">
        <f t="shared" si="191"/>
        <v>285250</v>
      </c>
      <c r="I275" s="32">
        <f t="shared" si="220"/>
        <v>285250</v>
      </c>
      <c r="J275" s="10">
        <f t="shared" si="203"/>
        <v>0</v>
      </c>
      <c r="K275" s="10">
        <f t="shared" si="204"/>
        <v>0</v>
      </c>
      <c r="L275" s="32">
        <f t="shared" si="221"/>
        <v>285250</v>
      </c>
      <c r="M275" s="9">
        <f t="shared" si="205"/>
        <v>0</v>
      </c>
      <c r="N275" s="9">
        <f t="shared" si="206"/>
        <v>0</v>
      </c>
      <c r="O275" s="10">
        <f t="shared" si="192"/>
        <v>0</v>
      </c>
      <c r="P275" s="13"/>
      <c r="R275" s="31">
        <f t="shared" si="222"/>
        <v>285250</v>
      </c>
      <c r="S275" s="8">
        <f t="shared" si="207"/>
        <v>52100</v>
      </c>
      <c r="T275" s="9">
        <f t="shared" si="193"/>
        <v>-11053.55</v>
      </c>
      <c r="U275" s="9">
        <f t="shared" si="194"/>
        <v>-87431.25</v>
      </c>
      <c r="V275" s="10">
        <f t="shared" si="195"/>
        <v>-98484.800000000003</v>
      </c>
      <c r="W275" s="10">
        <f t="shared" si="196"/>
        <v>-15118.25</v>
      </c>
      <c r="X275" s="87">
        <f t="shared" si="208"/>
        <v>0</v>
      </c>
      <c r="Y275" s="87">
        <f t="shared" si="209"/>
        <v>0</v>
      </c>
      <c r="Z275" s="10">
        <f t="shared" si="210"/>
        <v>-103.65398999999999</v>
      </c>
      <c r="AA275" s="125">
        <f t="shared" si="211"/>
        <v>-36.750050999999999</v>
      </c>
      <c r="AB275" s="10">
        <f t="shared" si="212"/>
        <v>-36.750050999999999</v>
      </c>
      <c r="AC275" s="87">
        <f t="shared" si="213"/>
        <v>0</v>
      </c>
      <c r="AD275" s="22">
        <f t="shared" si="223"/>
        <v>-113743.454041</v>
      </c>
      <c r="AE275" s="9">
        <f t="shared" si="214"/>
        <v>-3430</v>
      </c>
      <c r="AF275" s="9">
        <f t="shared" si="215"/>
        <v>311</v>
      </c>
      <c r="AG275" s="9">
        <f t="shared" si="216"/>
        <v>0</v>
      </c>
      <c r="AH275" s="10">
        <f t="shared" si="197"/>
        <v>-3119</v>
      </c>
      <c r="AI275" s="10">
        <f t="shared" si="217"/>
        <v>-160</v>
      </c>
      <c r="AJ275" s="22">
        <f t="shared" si="198"/>
        <v>-110784.454041</v>
      </c>
      <c r="AN275" s="92">
        <f t="shared" si="218"/>
        <v>286000</v>
      </c>
      <c r="AO275" s="92" t="str">
        <f t="shared" si="199"/>
        <v>28K</v>
      </c>
      <c r="AP275" s="92">
        <f t="shared" si="200"/>
        <v>110784.454041</v>
      </c>
      <c r="AQ275" s="93">
        <f t="shared" si="224"/>
        <v>1000</v>
      </c>
      <c r="AR275" s="95">
        <f t="shared" si="201"/>
        <v>428</v>
      </c>
      <c r="AS275" s="94">
        <f t="shared" si="202"/>
        <v>0.42799999999999999</v>
      </c>
      <c r="AT275" s="94">
        <f t="shared" si="219"/>
        <v>0.38735823091258742</v>
      </c>
    </row>
    <row r="276" spans="6:46" x14ac:dyDescent="0.25">
      <c r="F276">
        <f t="shared" si="225"/>
        <v>287000</v>
      </c>
      <c r="G276">
        <f t="shared" si="190"/>
        <v>-750</v>
      </c>
      <c r="H276">
        <f t="shared" si="191"/>
        <v>286250</v>
      </c>
      <c r="I276" s="32">
        <f t="shared" si="220"/>
        <v>286250</v>
      </c>
      <c r="J276" s="10">
        <f t="shared" si="203"/>
        <v>0</v>
      </c>
      <c r="K276" s="10">
        <f t="shared" si="204"/>
        <v>0</v>
      </c>
      <c r="L276" s="32">
        <f t="shared" si="221"/>
        <v>286250</v>
      </c>
      <c r="M276" s="9">
        <f t="shared" si="205"/>
        <v>0</v>
      </c>
      <c r="N276" s="9">
        <f t="shared" si="206"/>
        <v>0</v>
      </c>
      <c r="O276" s="10">
        <f t="shared" si="192"/>
        <v>0</v>
      </c>
      <c r="P276" s="13"/>
      <c r="R276" s="31">
        <f t="shared" si="222"/>
        <v>286250</v>
      </c>
      <c r="S276" s="8">
        <f t="shared" si="207"/>
        <v>52100</v>
      </c>
      <c r="T276" s="9">
        <f t="shared" si="193"/>
        <v>-11053.55</v>
      </c>
      <c r="U276" s="9">
        <f t="shared" si="194"/>
        <v>-87806.25</v>
      </c>
      <c r="V276" s="10">
        <f t="shared" si="195"/>
        <v>-98859.8</v>
      </c>
      <c r="W276" s="10">
        <f t="shared" si="196"/>
        <v>-15171.25</v>
      </c>
      <c r="X276" s="87">
        <f t="shared" si="208"/>
        <v>0</v>
      </c>
      <c r="Y276" s="87">
        <f t="shared" si="209"/>
        <v>0</v>
      </c>
      <c r="Z276" s="10">
        <f t="shared" si="210"/>
        <v>-103.65398999999999</v>
      </c>
      <c r="AA276" s="125">
        <f t="shared" si="211"/>
        <v>-36.750050999999999</v>
      </c>
      <c r="AB276" s="10">
        <f t="shared" si="212"/>
        <v>-36.750050999999999</v>
      </c>
      <c r="AC276" s="87">
        <f t="shared" si="213"/>
        <v>0</v>
      </c>
      <c r="AD276" s="22">
        <f t="shared" si="223"/>
        <v>-114171.454041</v>
      </c>
      <c r="AE276" s="9">
        <f t="shared" si="214"/>
        <v>-3430</v>
      </c>
      <c r="AF276" s="9">
        <f t="shared" si="215"/>
        <v>311</v>
      </c>
      <c r="AG276" s="9">
        <f t="shared" si="216"/>
        <v>0</v>
      </c>
      <c r="AH276" s="10">
        <f t="shared" si="197"/>
        <v>-3119</v>
      </c>
      <c r="AI276" s="10">
        <f t="shared" si="217"/>
        <v>-160</v>
      </c>
      <c r="AJ276" s="22">
        <f t="shared" si="198"/>
        <v>-111212.454041</v>
      </c>
      <c r="AN276" s="92">
        <f t="shared" si="218"/>
        <v>287000</v>
      </c>
      <c r="AO276" s="92" t="str">
        <f t="shared" si="199"/>
        <v>28K</v>
      </c>
      <c r="AP276" s="92">
        <f t="shared" si="200"/>
        <v>111212.454041</v>
      </c>
      <c r="AQ276" s="93">
        <f t="shared" si="224"/>
        <v>1000</v>
      </c>
      <c r="AR276" s="95">
        <f t="shared" si="201"/>
        <v>428</v>
      </c>
      <c r="AS276" s="94">
        <f t="shared" si="202"/>
        <v>0.42799999999999999</v>
      </c>
      <c r="AT276" s="94">
        <f t="shared" si="219"/>
        <v>0.38749983986411152</v>
      </c>
    </row>
    <row r="277" spans="6:46" x14ac:dyDescent="0.25">
      <c r="F277">
        <f t="shared" si="225"/>
        <v>288000</v>
      </c>
      <c r="G277">
        <f t="shared" si="190"/>
        <v>-750</v>
      </c>
      <c r="H277">
        <f t="shared" si="191"/>
        <v>287250</v>
      </c>
      <c r="I277" s="32">
        <f t="shared" si="220"/>
        <v>287250</v>
      </c>
      <c r="J277" s="10">
        <f t="shared" si="203"/>
        <v>0</v>
      </c>
      <c r="K277" s="10">
        <f t="shared" si="204"/>
        <v>0</v>
      </c>
      <c r="L277" s="32">
        <f t="shared" si="221"/>
        <v>287250</v>
      </c>
      <c r="M277" s="9">
        <f t="shared" si="205"/>
        <v>0</v>
      </c>
      <c r="N277" s="9">
        <f t="shared" si="206"/>
        <v>0</v>
      </c>
      <c r="O277" s="10">
        <f t="shared" si="192"/>
        <v>0</v>
      </c>
      <c r="P277" s="13"/>
      <c r="R277" s="31">
        <f t="shared" si="222"/>
        <v>287250</v>
      </c>
      <c r="S277" s="8">
        <f t="shared" si="207"/>
        <v>52100</v>
      </c>
      <c r="T277" s="9">
        <f t="shared" si="193"/>
        <v>-11053.55</v>
      </c>
      <c r="U277" s="9">
        <f t="shared" si="194"/>
        <v>-88181.25</v>
      </c>
      <c r="V277" s="10">
        <f t="shared" si="195"/>
        <v>-99234.8</v>
      </c>
      <c r="W277" s="10">
        <f t="shared" si="196"/>
        <v>-15224.25</v>
      </c>
      <c r="X277" s="87">
        <f t="shared" si="208"/>
        <v>0</v>
      </c>
      <c r="Y277" s="87">
        <f t="shared" si="209"/>
        <v>0</v>
      </c>
      <c r="Z277" s="10">
        <f t="shared" si="210"/>
        <v>-103.65398999999999</v>
      </c>
      <c r="AA277" s="125">
        <f t="shared" si="211"/>
        <v>-36.750050999999999</v>
      </c>
      <c r="AB277" s="10">
        <f t="shared" si="212"/>
        <v>-36.750050999999999</v>
      </c>
      <c r="AC277" s="87">
        <f t="shared" si="213"/>
        <v>0</v>
      </c>
      <c r="AD277" s="22">
        <f t="shared" si="223"/>
        <v>-114599.454041</v>
      </c>
      <c r="AE277" s="9">
        <f t="shared" si="214"/>
        <v>-3430</v>
      </c>
      <c r="AF277" s="9">
        <f t="shared" si="215"/>
        <v>311</v>
      </c>
      <c r="AG277" s="9">
        <f t="shared" si="216"/>
        <v>0</v>
      </c>
      <c r="AH277" s="10">
        <f t="shared" si="197"/>
        <v>-3119</v>
      </c>
      <c r="AI277" s="10">
        <f t="shared" si="217"/>
        <v>-160</v>
      </c>
      <c r="AJ277" s="22">
        <f t="shared" si="198"/>
        <v>-111640.454041</v>
      </c>
      <c r="AN277" s="92">
        <f t="shared" si="218"/>
        <v>288000</v>
      </c>
      <c r="AO277" s="92" t="str">
        <f t="shared" si="199"/>
        <v>28K</v>
      </c>
      <c r="AP277" s="92">
        <f t="shared" si="200"/>
        <v>111640.454041</v>
      </c>
      <c r="AQ277" s="93">
        <f t="shared" si="224"/>
        <v>1000</v>
      </c>
      <c r="AR277" s="95">
        <f t="shared" si="201"/>
        <v>428</v>
      </c>
      <c r="AS277" s="94">
        <f t="shared" si="202"/>
        <v>0.42799999999999999</v>
      </c>
      <c r="AT277" s="94">
        <f t="shared" si="219"/>
        <v>0.38764046542013891</v>
      </c>
    </row>
    <row r="278" spans="6:46" x14ac:dyDescent="0.25">
      <c r="F278">
        <f t="shared" si="225"/>
        <v>289000</v>
      </c>
      <c r="G278">
        <f t="shared" si="190"/>
        <v>-750</v>
      </c>
      <c r="H278">
        <f t="shared" si="191"/>
        <v>288250</v>
      </c>
      <c r="I278" s="32">
        <f t="shared" si="220"/>
        <v>288250</v>
      </c>
      <c r="J278" s="10">
        <f t="shared" si="203"/>
        <v>0</v>
      </c>
      <c r="K278" s="10">
        <f t="shared" si="204"/>
        <v>0</v>
      </c>
      <c r="L278" s="32">
        <f t="shared" si="221"/>
        <v>288250</v>
      </c>
      <c r="M278" s="9">
        <f t="shared" si="205"/>
        <v>0</v>
      </c>
      <c r="N278" s="9">
        <f t="shared" si="206"/>
        <v>0</v>
      </c>
      <c r="O278" s="10">
        <f t="shared" si="192"/>
        <v>0</v>
      </c>
      <c r="P278" s="13"/>
      <c r="R278" s="31">
        <f t="shared" si="222"/>
        <v>288250</v>
      </c>
      <c r="S278" s="8">
        <f t="shared" si="207"/>
        <v>52100</v>
      </c>
      <c r="T278" s="9">
        <f t="shared" si="193"/>
        <v>-11053.55</v>
      </c>
      <c r="U278" s="9">
        <f t="shared" si="194"/>
        <v>-88556.25</v>
      </c>
      <c r="V278" s="10">
        <f t="shared" si="195"/>
        <v>-99609.8</v>
      </c>
      <c r="W278" s="10">
        <f t="shared" si="196"/>
        <v>-15277.25</v>
      </c>
      <c r="X278" s="87">
        <f t="shared" si="208"/>
        <v>0</v>
      </c>
      <c r="Y278" s="87">
        <f t="shared" si="209"/>
        <v>0</v>
      </c>
      <c r="Z278" s="10">
        <f t="shared" si="210"/>
        <v>-103.65398999999999</v>
      </c>
      <c r="AA278" s="125">
        <f t="shared" si="211"/>
        <v>-36.750050999999999</v>
      </c>
      <c r="AB278" s="10">
        <f t="shared" si="212"/>
        <v>-36.750050999999999</v>
      </c>
      <c r="AC278" s="87">
        <f t="shared" si="213"/>
        <v>0</v>
      </c>
      <c r="AD278" s="22">
        <f t="shared" si="223"/>
        <v>-115027.454041</v>
      </c>
      <c r="AE278" s="9">
        <f t="shared" si="214"/>
        <v>-3430</v>
      </c>
      <c r="AF278" s="9">
        <f t="shared" si="215"/>
        <v>311</v>
      </c>
      <c r="AG278" s="9">
        <f t="shared" si="216"/>
        <v>0</v>
      </c>
      <c r="AH278" s="10">
        <f t="shared" si="197"/>
        <v>-3119</v>
      </c>
      <c r="AI278" s="10">
        <f t="shared" si="217"/>
        <v>-160</v>
      </c>
      <c r="AJ278" s="22">
        <f t="shared" si="198"/>
        <v>-112068.454041</v>
      </c>
      <c r="AN278" s="92">
        <f t="shared" si="218"/>
        <v>289000</v>
      </c>
      <c r="AO278" s="92" t="str">
        <f t="shared" si="199"/>
        <v>28K</v>
      </c>
      <c r="AP278" s="92">
        <f t="shared" si="200"/>
        <v>112068.454041</v>
      </c>
      <c r="AQ278" s="93">
        <f t="shared" si="224"/>
        <v>1000</v>
      </c>
      <c r="AR278" s="95">
        <f t="shared" si="201"/>
        <v>428</v>
      </c>
      <c r="AS278" s="94">
        <f t="shared" si="202"/>
        <v>0.42799999999999999</v>
      </c>
      <c r="AT278" s="94">
        <f t="shared" si="219"/>
        <v>0.38778011778892735</v>
      </c>
    </row>
    <row r="279" spans="6:46" x14ac:dyDescent="0.25">
      <c r="F279">
        <f t="shared" si="225"/>
        <v>290000</v>
      </c>
      <c r="G279">
        <f t="shared" si="190"/>
        <v>-750</v>
      </c>
      <c r="H279">
        <f t="shared" si="191"/>
        <v>289250</v>
      </c>
      <c r="I279" s="32">
        <f t="shared" si="220"/>
        <v>289250</v>
      </c>
      <c r="J279" s="10">
        <f t="shared" si="203"/>
        <v>0</v>
      </c>
      <c r="K279" s="10">
        <f t="shared" si="204"/>
        <v>0</v>
      </c>
      <c r="L279" s="32">
        <f t="shared" si="221"/>
        <v>289250</v>
      </c>
      <c r="M279" s="9">
        <f t="shared" si="205"/>
        <v>0</v>
      </c>
      <c r="N279" s="9">
        <f t="shared" si="206"/>
        <v>0</v>
      </c>
      <c r="O279" s="10">
        <f t="shared" si="192"/>
        <v>0</v>
      </c>
      <c r="P279" s="13"/>
      <c r="R279" s="31">
        <f t="shared" si="222"/>
        <v>289250</v>
      </c>
      <c r="S279" s="8">
        <f t="shared" si="207"/>
        <v>52100</v>
      </c>
      <c r="T279" s="9">
        <f t="shared" si="193"/>
        <v>-11053.55</v>
      </c>
      <c r="U279" s="9">
        <f t="shared" si="194"/>
        <v>-88931.25</v>
      </c>
      <c r="V279" s="10">
        <f t="shared" si="195"/>
        <v>-99984.8</v>
      </c>
      <c r="W279" s="10">
        <f t="shared" si="196"/>
        <v>-15330.25</v>
      </c>
      <c r="X279" s="87">
        <f t="shared" si="208"/>
        <v>0</v>
      </c>
      <c r="Y279" s="87">
        <f t="shared" si="209"/>
        <v>0</v>
      </c>
      <c r="Z279" s="10">
        <f t="shared" si="210"/>
        <v>-103.65398999999999</v>
      </c>
      <c r="AA279" s="125">
        <f t="shared" si="211"/>
        <v>-36.750050999999999</v>
      </c>
      <c r="AB279" s="10">
        <f t="shared" si="212"/>
        <v>-36.750050999999999</v>
      </c>
      <c r="AC279" s="87">
        <f t="shared" si="213"/>
        <v>0</v>
      </c>
      <c r="AD279" s="22">
        <f t="shared" si="223"/>
        <v>-115455.454041</v>
      </c>
      <c r="AE279" s="9">
        <f t="shared" si="214"/>
        <v>-3430</v>
      </c>
      <c r="AF279" s="9">
        <f t="shared" si="215"/>
        <v>311</v>
      </c>
      <c r="AG279" s="9">
        <f t="shared" si="216"/>
        <v>0</v>
      </c>
      <c r="AH279" s="10">
        <f t="shared" si="197"/>
        <v>-3119</v>
      </c>
      <c r="AI279" s="10">
        <f t="shared" si="217"/>
        <v>-160</v>
      </c>
      <c r="AJ279" s="22">
        <f t="shared" si="198"/>
        <v>-112496.454041</v>
      </c>
      <c r="AN279" s="92">
        <f t="shared" si="218"/>
        <v>290000</v>
      </c>
      <c r="AO279" s="92" t="str">
        <f t="shared" si="199"/>
        <v>29K</v>
      </c>
      <c r="AP279" s="92">
        <f t="shared" si="200"/>
        <v>112496.454041</v>
      </c>
      <c r="AQ279" s="93">
        <f t="shared" si="224"/>
        <v>1000</v>
      </c>
      <c r="AR279" s="95">
        <f t="shared" si="201"/>
        <v>428</v>
      </c>
      <c r="AS279" s="94">
        <f t="shared" si="202"/>
        <v>0.42799999999999999</v>
      </c>
      <c r="AT279" s="94">
        <f t="shared" si="219"/>
        <v>0.38791880703793102</v>
      </c>
    </row>
    <row r="280" spans="6:46" x14ac:dyDescent="0.25">
      <c r="F280">
        <f t="shared" si="225"/>
        <v>291000</v>
      </c>
      <c r="G280">
        <f t="shared" si="190"/>
        <v>-750</v>
      </c>
      <c r="H280">
        <f t="shared" si="191"/>
        <v>290250</v>
      </c>
      <c r="I280" s="32">
        <f t="shared" si="220"/>
        <v>290250</v>
      </c>
      <c r="J280" s="10">
        <f t="shared" si="203"/>
        <v>0</v>
      </c>
      <c r="K280" s="10">
        <f t="shared" si="204"/>
        <v>0</v>
      </c>
      <c r="L280" s="32">
        <f t="shared" si="221"/>
        <v>290250</v>
      </c>
      <c r="M280" s="9">
        <f t="shared" si="205"/>
        <v>0</v>
      </c>
      <c r="N280" s="9">
        <f t="shared" si="206"/>
        <v>0</v>
      </c>
      <c r="O280" s="10">
        <f t="shared" si="192"/>
        <v>0</v>
      </c>
      <c r="P280" s="13"/>
      <c r="R280" s="31">
        <f t="shared" si="222"/>
        <v>290250</v>
      </c>
      <c r="S280" s="8">
        <f t="shared" si="207"/>
        <v>52100</v>
      </c>
      <c r="T280" s="9">
        <f t="shared" si="193"/>
        <v>-11053.55</v>
      </c>
      <c r="U280" s="9">
        <f t="shared" si="194"/>
        <v>-89306.25</v>
      </c>
      <c r="V280" s="10">
        <f t="shared" si="195"/>
        <v>-100359.8</v>
      </c>
      <c r="W280" s="10">
        <f t="shared" si="196"/>
        <v>-15383.25</v>
      </c>
      <c r="X280" s="87">
        <f t="shared" si="208"/>
        <v>0</v>
      </c>
      <c r="Y280" s="87">
        <f t="shared" si="209"/>
        <v>0</v>
      </c>
      <c r="Z280" s="10">
        <f t="shared" si="210"/>
        <v>-103.65398999999999</v>
      </c>
      <c r="AA280" s="125">
        <f t="shared" si="211"/>
        <v>-36.750050999999999</v>
      </c>
      <c r="AB280" s="10">
        <f t="shared" si="212"/>
        <v>-36.750050999999999</v>
      </c>
      <c r="AC280" s="87">
        <f t="shared" si="213"/>
        <v>0</v>
      </c>
      <c r="AD280" s="22">
        <f t="shared" si="223"/>
        <v>-115883.454041</v>
      </c>
      <c r="AE280" s="9">
        <f t="shared" si="214"/>
        <v>-3430</v>
      </c>
      <c r="AF280" s="9">
        <f t="shared" si="215"/>
        <v>311</v>
      </c>
      <c r="AG280" s="9">
        <f t="shared" si="216"/>
        <v>0</v>
      </c>
      <c r="AH280" s="10">
        <f t="shared" si="197"/>
        <v>-3119</v>
      </c>
      <c r="AI280" s="10">
        <f t="shared" si="217"/>
        <v>-160</v>
      </c>
      <c r="AJ280" s="22">
        <f t="shared" si="198"/>
        <v>-112924.454041</v>
      </c>
      <c r="AN280" s="92">
        <f t="shared" si="218"/>
        <v>291000</v>
      </c>
      <c r="AO280" s="92" t="str">
        <f t="shared" si="199"/>
        <v>29K</v>
      </c>
      <c r="AP280" s="92">
        <f t="shared" si="200"/>
        <v>112924.454041</v>
      </c>
      <c r="AQ280" s="93">
        <f t="shared" si="224"/>
        <v>1000</v>
      </c>
      <c r="AR280" s="95">
        <f t="shared" si="201"/>
        <v>428</v>
      </c>
      <c r="AS280" s="94">
        <f t="shared" si="202"/>
        <v>0.42799999999999999</v>
      </c>
      <c r="AT280" s="94">
        <f t="shared" si="219"/>
        <v>0.38805654309621995</v>
      </c>
    </row>
    <row r="281" spans="6:46" x14ac:dyDescent="0.25">
      <c r="F281">
        <f t="shared" si="225"/>
        <v>292000</v>
      </c>
      <c r="G281">
        <f t="shared" si="190"/>
        <v>-750</v>
      </c>
      <c r="H281">
        <f t="shared" si="191"/>
        <v>291250</v>
      </c>
      <c r="I281" s="32">
        <f t="shared" si="220"/>
        <v>291250</v>
      </c>
      <c r="J281" s="10">
        <f t="shared" si="203"/>
        <v>0</v>
      </c>
      <c r="K281" s="10">
        <f t="shared" si="204"/>
        <v>0</v>
      </c>
      <c r="L281" s="32">
        <f t="shared" si="221"/>
        <v>291250</v>
      </c>
      <c r="M281" s="9">
        <f t="shared" si="205"/>
        <v>0</v>
      </c>
      <c r="N281" s="9">
        <f t="shared" si="206"/>
        <v>0</v>
      </c>
      <c r="O281" s="10">
        <f t="shared" si="192"/>
        <v>0</v>
      </c>
      <c r="P281" s="13"/>
      <c r="R281" s="31">
        <f t="shared" si="222"/>
        <v>291250</v>
      </c>
      <c r="S281" s="8">
        <f t="shared" si="207"/>
        <v>52100</v>
      </c>
      <c r="T281" s="9">
        <f t="shared" si="193"/>
        <v>-11053.55</v>
      </c>
      <c r="U281" s="9">
        <f t="shared" si="194"/>
        <v>-89681.25</v>
      </c>
      <c r="V281" s="10">
        <f t="shared" si="195"/>
        <v>-100734.8</v>
      </c>
      <c r="W281" s="10">
        <f t="shared" si="196"/>
        <v>-15436.25</v>
      </c>
      <c r="X281" s="87">
        <f t="shared" si="208"/>
        <v>0</v>
      </c>
      <c r="Y281" s="87">
        <f t="shared" si="209"/>
        <v>0</v>
      </c>
      <c r="Z281" s="10">
        <f t="shared" si="210"/>
        <v>-103.65398999999999</v>
      </c>
      <c r="AA281" s="125">
        <f t="shared" si="211"/>
        <v>-36.750050999999999</v>
      </c>
      <c r="AB281" s="10">
        <f t="shared" si="212"/>
        <v>-36.750050999999999</v>
      </c>
      <c r="AC281" s="87">
        <f t="shared" si="213"/>
        <v>0</v>
      </c>
      <c r="AD281" s="22">
        <f t="shared" si="223"/>
        <v>-116311.454041</v>
      </c>
      <c r="AE281" s="9">
        <f t="shared" si="214"/>
        <v>-3430</v>
      </c>
      <c r="AF281" s="9">
        <f t="shared" si="215"/>
        <v>311</v>
      </c>
      <c r="AG281" s="9">
        <f t="shared" si="216"/>
        <v>0</v>
      </c>
      <c r="AH281" s="10">
        <f t="shared" si="197"/>
        <v>-3119</v>
      </c>
      <c r="AI281" s="10">
        <f t="shared" si="217"/>
        <v>-160</v>
      </c>
      <c r="AJ281" s="22">
        <f t="shared" si="198"/>
        <v>-113352.454041</v>
      </c>
      <c r="AN281" s="92">
        <f t="shared" si="218"/>
        <v>292000</v>
      </c>
      <c r="AO281" s="92" t="str">
        <f t="shared" si="199"/>
        <v>29K</v>
      </c>
      <c r="AP281" s="92">
        <f t="shared" si="200"/>
        <v>113352.454041</v>
      </c>
      <c r="AQ281" s="93">
        <f t="shared" si="224"/>
        <v>1000</v>
      </c>
      <c r="AR281" s="95">
        <f t="shared" si="201"/>
        <v>428</v>
      </c>
      <c r="AS281" s="94">
        <f t="shared" si="202"/>
        <v>0.42799999999999999</v>
      </c>
      <c r="AT281" s="94">
        <f t="shared" si="219"/>
        <v>0.38819333575684933</v>
      </c>
    </row>
    <row r="282" spans="6:46" x14ac:dyDescent="0.25">
      <c r="F282">
        <f t="shared" si="225"/>
        <v>293000</v>
      </c>
      <c r="G282">
        <f t="shared" si="190"/>
        <v>-750</v>
      </c>
      <c r="H282">
        <f t="shared" si="191"/>
        <v>292250</v>
      </c>
      <c r="I282" s="32">
        <f t="shared" si="220"/>
        <v>292250</v>
      </c>
      <c r="J282" s="10">
        <f t="shared" si="203"/>
        <v>0</v>
      </c>
      <c r="K282" s="10">
        <f t="shared" si="204"/>
        <v>0</v>
      </c>
      <c r="L282" s="32">
        <f t="shared" si="221"/>
        <v>292250</v>
      </c>
      <c r="M282" s="9">
        <f t="shared" si="205"/>
        <v>0</v>
      </c>
      <c r="N282" s="9">
        <f t="shared" si="206"/>
        <v>0</v>
      </c>
      <c r="O282" s="10">
        <f t="shared" si="192"/>
        <v>0</v>
      </c>
      <c r="P282" s="13"/>
      <c r="R282" s="31">
        <f t="shared" si="222"/>
        <v>292250</v>
      </c>
      <c r="S282" s="8">
        <f t="shared" si="207"/>
        <v>52100</v>
      </c>
      <c r="T282" s="9">
        <f t="shared" si="193"/>
        <v>-11053.55</v>
      </c>
      <c r="U282" s="9">
        <f t="shared" si="194"/>
        <v>-90056.25</v>
      </c>
      <c r="V282" s="10">
        <f t="shared" si="195"/>
        <v>-101109.8</v>
      </c>
      <c r="W282" s="10">
        <f t="shared" si="196"/>
        <v>-15489.25</v>
      </c>
      <c r="X282" s="87">
        <f t="shared" si="208"/>
        <v>0</v>
      </c>
      <c r="Y282" s="87">
        <f t="shared" si="209"/>
        <v>0</v>
      </c>
      <c r="Z282" s="10">
        <f t="shared" si="210"/>
        <v>-103.65398999999999</v>
      </c>
      <c r="AA282" s="125">
        <f t="shared" si="211"/>
        <v>-36.750050999999999</v>
      </c>
      <c r="AB282" s="10">
        <f t="shared" si="212"/>
        <v>-36.750050999999999</v>
      </c>
      <c r="AC282" s="87">
        <f t="shared" si="213"/>
        <v>0</v>
      </c>
      <c r="AD282" s="22">
        <f t="shared" si="223"/>
        <v>-116739.454041</v>
      </c>
      <c r="AE282" s="9">
        <f t="shared" si="214"/>
        <v>-3430</v>
      </c>
      <c r="AF282" s="9">
        <f t="shared" si="215"/>
        <v>311</v>
      </c>
      <c r="AG282" s="9">
        <f t="shared" si="216"/>
        <v>0</v>
      </c>
      <c r="AH282" s="10">
        <f t="shared" si="197"/>
        <v>-3119</v>
      </c>
      <c r="AI282" s="10">
        <f t="shared" si="217"/>
        <v>-160</v>
      </c>
      <c r="AJ282" s="22">
        <f t="shared" si="198"/>
        <v>-113780.454041</v>
      </c>
      <c r="AN282" s="92">
        <f t="shared" si="218"/>
        <v>293000</v>
      </c>
      <c r="AO282" s="92" t="str">
        <f t="shared" si="199"/>
        <v>29K</v>
      </c>
      <c r="AP282" s="92">
        <f t="shared" si="200"/>
        <v>113780.454041</v>
      </c>
      <c r="AQ282" s="93">
        <f t="shared" si="224"/>
        <v>1000</v>
      </c>
      <c r="AR282" s="95">
        <f t="shared" si="201"/>
        <v>428</v>
      </c>
      <c r="AS282" s="94">
        <f t="shared" si="202"/>
        <v>0.42799999999999999</v>
      </c>
      <c r="AT282" s="94">
        <f t="shared" si="219"/>
        <v>0.38832919467918092</v>
      </c>
    </row>
    <row r="283" spans="6:46" x14ac:dyDescent="0.25">
      <c r="F283">
        <f t="shared" si="225"/>
        <v>294000</v>
      </c>
      <c r="G283">
        <f t="shared" si="190"/>
        <v>-750</v>
      </c>
      <c r="H283">
        <f t="shared" si="191"/>
        <v>293250</v>
      </c>
      <c r="I283" s="32">
        <f t="shared" si="220"/>
        <v>293250</v>
      </c>
      <c r="J283" s="10">
        <f t="shared" si="203"/>
        <v>0</v>
      </c>
      <c r="K283" s="10">
        <f t="shared" si="204"/>
        <v>0</v>
      </c>
      <c r="L283" s="32">
        <f t="shared" si="221"/>
        <v>293250</v>
      </c>
      <c r="M283" s="9">
        <f t="shared" si="205"/>
        <v>0</v>
      </c>
      <c r="N283" s="9">
        <f t="shared" si="206"/>
        <v>0</v>
      </c>
      <c r="O283" s="10">
        <f t="shared" si="192"/>
        <v>0</v>
      </c>
      <c r="P283" s="13"/>
      <c r="R283" s="31">
        <f t="shared" si="222"/>
        <v>293250</v>
      </c>
      <c r="S283" s="8">
        <f t="shared" si="207"/>
        <v>52100</v>
      </c>
      <c r="T283" s="9">
        <f t="shared" si="193"/>
        <v>-11053.55</v>
      </c>
      <c r="U283" s="9">
        <f t="shared" si="194"/>
        <v>-90431.25</v>
      </c>
      <c r="V283" s="10">
        <f t="shared" si="195"/>
        <v>-101484.8</v>
      </c>
      <c r="W283" s="10">
        <f t="shared" si="196"/>
        <v>-15542.25</v>
      </c>
      <c r="X283" s="87">
        <f t="shared" si="208"/>
        <v>0</v>
      </c>
      <c r="Y283" s="87">
        <f t="shared" si="209"/>
        <v>0</v>
      </c>
      <c r="Z283" s="10">
        <f t="shared" si="210"/>
        <v>-103.65398999999999</v>
      </c>
      <c r="AA283" s="125">
        <f t="shared" si="211"/>
        <v>-36.750050999999999</v>
      </c>
      <c r="AB283" s="10">
        <f t="shared" si="212"/>
        <v>-36.750050999999999</v>
      </c>
      <c r="AC283" s="87">
        <f t="shared" si="213"/>
        <v>0</v>
      </c>
      <c r="AD283" s="22">
        <f t="shared" si="223"/>
        <v>-117167.454041</v>
      </c>
      <c r="AE283" s="9">
        <f t="shared" si="214"/>
        <v>-3430</v>
      </c>
      <c r="AF283" s="9">
        <f t="shared" si="215"/>
        <v>311</v>
      </c>
      <c r="AG283" s="9">
        <f t="shared" si="216"/>
        <v>0</v>
      </c>
      <c r="AH283" s="10">
        <f t="shared" si="197"/>
        <v>-3119</v>
      </c>
      <c r="AI283" s="10">
        <f t="shared" si="217"/>
        <v>-160</v>
      </c>
      <c r="AJ283" s="22">
        <f t="shared" si="198"/>
        <v>-114208.454041</v>
      </c>
      <c r="AN283" s="92">
        <f t="shared" si="218"/>
        <v>294000</v>
      </c>
      <c r="AO283" s="92" t="str">
        <f t="shared" si="199"/>
        <v>29K</v>
      </c>
      <c r="AP283" s="92">
        <f t="shared" si="200"/>
        <v>114208.454041</v>
      </c>
      <c r="AQ283" s="93">
        <f t="shared" si="224"/>
        <v>1000</v>
      </c>
      <c r="AR283" s="95">
        <f t="shared" si="201"/>
        <v>428</v>
      </c>
      <c r="AS283" s="94">
        <f t="shared" si="202"/>
        <v>0.42799999999999999</v>
      </c>
      <c r="AT283" s="94">
        <f t="shared" si="219"/>
        <v>0.38846412939115649</v>
      </c>
    </row>
    <row r="284" spans="6:46" x14ac:dyDescent="0.25">
      <c r="F284">
        <f t="shared" si="225"/>
        <v>295000</v>
      </c>
      <c r="G284">
        <f t="shared" si="190"/>
        <v>-750</v>
      </c>
      <c r="H284">
        <f t="shared" si="191"/>
        <v>294250</v>
      </c>
      <c r="I284" s="32">
        <f t="shared" si="220"/>
        <v>294250</v>
      </c>
      <c r="J284" s="10">
        <f t="shared" si="203"/>
        <v>0</v>
      </c>
      <c r="K284" s="10">
        <f t="shared" si="204"/>
        <v>0</v>
      </c>
      <c r="L284" s="32">
        <f t="shared" si="221"/>
        <v>294250</v>
      </c>
      <c r="M284" s="9">
        <f t="shared" si="205"/>
        <v>0</v>
      </c>
      <c r="N284" s="9">
        <f t="shared" si="206"/>
        <v>0</v>
      </c>
      <c r="O284" s="10">
        <f t="shared" si="192"/>
        <v>0</v>
      </c>
      <c r="P284" s="13"/>
      <c r="R284" s="31">
        <f t="shared" si="222"/>
        <v>294250</v>
      </c>
      <c r="S284" s="8">
        <f t="shared" si="207"/>
        <v>52100</v>
      </c>
      <c r="T284" s="9">
        <f t="shared" si="193"/>
        <v>-11053.55</v>
      </c>
      <c r="U284" s="9">
        <f t="shared" si="194"/>
        <v>-90806.25</v>
      </c>
      <c r="V284" s="10">
        <f t="shared" si="195"/>
        <v>-101859.8</v>
      </c>
      <c r="W284" s="10">
        <f t="shared" si="196"/>
        <v>-15595.25</v>
      </c>
      <c r="X284" s="87">
        <f t="shared" si="208"/>
        <v>0</v>
      </c>
      <c r="Y284" s="87">
        <f t="shared" si="209"/>
        <v>0</v>
      </c>
      <c r="Z284" s="10">
        <f t="shared" si="210"/>
        <v>-103.65398999999999</v>
      </c>
      <c r="AA284" s="125">
        <f t="shared" si="211"/>
        <v>-36.750050999999999</v>
      </c>
      <c r="AB284" s="10">
        <f t="shared" si="212"/>
        <v>-36.750050999999999</v>
      </c>
      <c r="AC284" s="87">
        <f t="shared" si="213"/>
        <v>0</v>
      </c>
      <c r="AD284" s="22">
        <f t="shared" si="223"/>
        <v>-117595.454041</v>
      </c>
      <c r="AE284" s="9">
        <f t="shared" si="214"/>
        <v>-3430</v>
      </c>
      <c r="AF284" s="9">
        <f t="shared" si="215"/>
        <v>311</v>
      </c>
      <c r="AG284" s="9">
        <f t="shared" si="216"/>
        <v>0</v>
      </c>
      <c r="AH284" s="10">
        <f t="shared" si="197"/>
        <v>-3119</v>
      </c>
      <c r="AI284" s="10">
        <f t="shared" si="217"/>
        <v>-160</v>
      </c>
      <c r="AJ284" s="22">
        <f t="shared" si="198"/>
        <v>-114636.454041</v>
      </c>
      <c r="AN284" s="92">
        <f t="shared" si="218"/>
        <v>295000</v>
      </c>
      <c r="AO284" s="92" t="str">
        <f t="shared" si="199"/>
        <v>29K</v>
      </c>
      <c r="AP284" s="92">
        <f t="shared" si="200"/>
        <v>114636.454041</v>
      </c>
      <c r="AQ284" s="93">
        <f t="shared" si="224"/>
        <v>1000</v>
      </c>
      <c r="AR284" s="95">
        <f t="shared" si="201"/>
        <v>428</v>
      </c>
      <c r="AS284" s="94">
        <f t="shared" si="202"/>
        <v>0.42799999999999999</v>
      </c>
      <c r="AT284" s="94">
        <f t="shared" si="219"/>
        <v>0.38859814929152542</v>
      </c>
    </row>
    <row r="285" spans="6:46" x14ac:dyDescent="0.25">
      <c r="F285">
        <f t="shared" si="225"/>
        <v>296000</v>
      </c>
      <c r="G285">
        <f t="shared" si="190"/>
        <v>-750</v>
      </c>
      <c r="H285">
        <f t="shared" si="191"/>
        <v>295250</v>
      </c>
      <c r="I285" s="32">
        <f t="shared" si="220"/>
        <v>295250</v>
      </c>
      <c r="J285" s="10">
        <f t="shared" si="203"/>
        <v>0</v>
      </c>
      <c r="K285" s="10">
        <f t="shared" si="204"/>
        <v>0</v>
      </c>
      <c r="L285" s="32">
        <f t="shared" si="221"/>
        <v>295250</v>
      </c>
      <c r="M285" s="9">
        <f t="shared" si="205"/>
        <v>0</v>
      </c>
      <c r="N285" s="9">
        <f t="shared" si="206"/>
        <v>0</v>
      </c>
      <c r="O285" s="10">
        <f t="shared" si="192"/>
        <v>0</v>
      </c>
      <c r="P285" s="13"/>
      <c r="R285" s="31">
        <f t="shared" si="222"/>
        <v>295250</v>
      </c>
      <c r="S285" s="8">
        <f t="shared" si="207"/>
        <v>52100</v>
      </c>
      <c r="T285" s="9">
        <f t="shared" si="193"/>
        <v>-11053.55</v>
      </c>
      <c r="U285" s="9">
        <f t="shared" si="194"/>
        <v>-91181.25</v>
      </c>
      <c r="V285" s="10">
        <f t="shared" si="195"/>
        <v>-102234.8</v>
      </c>
      <c r="W285" s="10">
        <f t="shared" si="196"/>
        <v>-15648.25</v>
      </c>
      <c r="X285" s="87">
        <f t="shared" si="208"/>
        <v>0</v>
      </c>
      <c r="Y285" s="87">
        <f t="shared" si="209"/>
        <v>0</v>
      </c>
      <c r="Z285" s="10">
        <f t="shared" si="210"/>
        <v>-103.65398999999999</v>
      </c>
      <c r="AA285" s="125">
        <f t="shared" si="211"/>
        <v>-36.750050999999999</v>
      </c>
      <c r="AB285" s="10">
        <f t="shared" si="212"/>
        <v>-36.750050999999999</v>
      </c>
      <c r="AC285" s="87">
        <f t="shared" si="213"/>
        <v>0</v>
      </c>
      <c r="AD285" s="22">
        <f t="shared" si="223"/>
        <v>-118023.454041</v>
      </c>
      <c r="AE285" s="9">
        <f t="shared" si="214"/>
        <v>-3430</v>
      </c>
      <c r="AF285" s="9">
        <f t="shared" si="215"/>
        <v>311</v>
      </c>
      <c r="AG285" s="9">
        <f t="shared" si="216"/>
        <v>0</v>
      </c>
      <c r="AH285" s="10">
        <f t="shared" si="197"/>
        <v>-3119</v>
      </c>
      <c r="AI285" s="10">
        <f t="shared" si="217"/>
        <v>-160</v>
      </c>
      <c r="AJ285" s="22">
        <f t="shared" si="198"/>
        <v>-115064.454041</v>
      </c>
      <c r="AN285" s="92">
        <f t="shared" si="218"/>
        <v>296000</v>
      </c>
      <c r="AO285" s="92" t="str">
        <f t="shared" si="199"/>
        <v>29K</v>
      </c>
      <c r="AP285" s="92">
        <f t="shared" si="200"/>
        <v>115064.454041</v>
      </c>
      <c r="AQ285" s="93">
        <f t="shared" si="224"/>
        <v>1000</v>
      </c>
      <c r="AR285" s="95">
        <f t="shared" si="201"/>
        <v>428</v>
      </c>
      <c r="AS285" s="94">
        <f t="shared" si="202"/>
        <v>0.42799999999999999</v>
      </c>
      <c r="AT285" s="94">
        <f t="shared" si="219"/>
        <v>0.38873126365202704</v>
      </c>
    </row>
    <row r="286" spans="6:46" x14ac:dyDescent="0.25">
      <c r="F286">
        <f t="shared" si="225"/>
        <v>297000</v>
      </c>
      <c r="G286">
        <f t="shared" si="190"/>
        <v>-750</v>
      </c>
      <c r="H286">
        <f t="shared" si="191"/>
        <v>296250</v>
      </c>
      <c r="I286" s="32">
        <f t="shared" si="220"/>
        <v>296250</v>
      </c>
      <c r="J286" s="10">
        <f t="shared" si="203"/>
        <v>0</v>
      </c>
      <c r="K286" s="10">
        <f t="shared" si="204"/>
        <v>0</v>
      </c>
      <c r="L286" s="32">
        <f t="shared" si="221"/>
        <v>296250</v>
      </c>
      <c r="M286" s="9">
        <f t="shared" si="205"/>
        <v>0</v>
      </c>
      <c r="N286" s="9">
        <f t="shared" si="206"/>
        <v>0</v>
      </c>
      <c r="O286" s="10">
        <f t="shared" si="192"/>
        <v>0</v>
      </c>
      <c r="P286" s="13"/>
      <c r="R286" s="31">
        <f t="shared" si="222"/>
        <v>296250</v>
      </c>
      <c r="S286" s="8">
        <f t="shared" si="207"/>
        <v>52100</v>
      </c>
      <c r="T286" s="9">
        <f t="shared" si="193"/>
        <v>-11053.55</v>
      </c>
      <c r="U286" s="9">
        <f t="shared" si="194"/>
        <v>-91556.25</v>
      </c>
      <c r="V286" s="10">
        <f t="shared" si="195"/>
        <v>-102609.8</v>
      </c>
      <c r="W286" s="10">
        <f t="shared" si="196"/>
        <v>-15701.25</v>
      </c>
      <c r="X286" s="87">
        <f t="shared" si="208"/>
        <v>0</v>
      </c>
      <c r="Y286" s="87">
        <f t="shared" si="209"/>
        <v>0</v>
      </c>
      <c r="Z286" s="10">
        <f t="shared" si="210"/>
        <v>-103.65398999999999</v>
      </c>
      <c r="AA286" s="125">
        <f t="shared" si="211"/>
        <v>-36.750050999999999</v>
      </c>
      <c r="AB286" s="10">
        <f t="shared" si="212"/>
        <v>-36.750050999999999</v>
      </c>
      <c r="AC286" s="87">
        <f t="shared" si="213"/>
        <v>0</v>
      </c>
      <c r="AD286" s="22">
        <f t="shared" si="223"/>
        <v>-118451.454041</v>
      </c>
      <c r="AE286" s="9">
        <f t="shared" si="214"/>
        <v>-3430</v>
      </c>
      <c r="AF286" s="9">
        <f t="shared" si="215"/>
        <v>311</v>
      </c>
      <c r="AG286" s="9">
        <f t="shared" si="216"/>
        <v>0</v>
      </c>
      <c r="AH286" s="10">
        <f t="shared" si="197"/>
        <v>-3119</v>
      </c>
      <c r="AI286" s="10">
        <f t="shared" si="217"/>
        <v>-160</v>
      </c>
      <c r="AJ286" s="22">
        <f t="shared" si="198"/>
        <v>-115492.454041</v>
      </c>
      <c r="AN286" s="92">
        <f t="shared" si="218"/>
        <v>297000</v>
      </c>
      <c r="AO286" s="92" t="str">
        <f t="shared" si="199"/>
        <v>29K</v>
      </c>
      <c r="AP286" s="92">
        <f t="shared" si="200"/>
        <v>115492.454041</v>
      </c>
      <c r="AQ286" s="93">
        <f t="shared" si="224"/>
        <v>1000</v>
      </c>
      <c r="AR286" s="95">
        <f t="shared" si="201"/>
        <v>428</v>
      </c>
      <c r="AS286" s="94">
        <f t="shared" si="202"/>
        <v>0.42799999999999999</v>
      </c>
      <c r="AT286" s="94">
        <f t="shared" si="219"/>
        <v>0.38886348161952866</v>
      </c>
    </row>
    <row r="287" spans="6:46" x14ac:dyDescent="0.25">
      <c r="F287">
        <f t="shared" si="225"/>
        <v>298000</v>
      </c>
      <c r="G287">
        <f t="shared" si="190"/>
        <v>-750</v>
      </c>
      <c r="H287">
        <f t="shared" si="191"/>
        <v>297250</v>
      </c>
      <c r="I287" s="32">
        <f t="shared" si="220"/>
        <v>297250</v>
      </c>
      <c r="J287" s="10">
        <f t="shared" si="203"/>
        <v>0</v>
      </c>
      <c r="K287" s="10">
        <f t="shared" si="204"/>
        <v>0</v>
      </c>
      <c r="L287" s="32">
        <f t="shared" si="221"/>
        <v>297250</v>
      </c>
      <c r="M287" s="9">
        <f t="shared" si="205"/>
        <v>0</v>
      </c>
      <c r="N287" s="9">
        <f t="shared" si="206"/>
        <v>0</v>
      </c>
      <c r="O287" s="10">
        <f t="shared" si="192"/>
        <v>0</v>
      </c>
      <c r="P287" s="13"/>
      <c r="R287" s="31">
        <f t="shared" si="222"/>
        <v>297250</v>
      </c>
      <c r="S287" s="8">
        <f t="shared" si="207"/>
        <v>52100</v>
      </c>
      <c r="T287" s="9">
        <f t="shared" si="193"/>
        <v>-11053.55</v>
      </c>
      <c r="U287" s="9">
        <f t="shared" si="194"/>
        <v>-91931.25</v>
      </c>
      <c r="V287" s="10">
        <f t="shared" si="195"/>
        <v>-102984.8</v>
      </c>
      <c r="W287" s="10">
        <f t="shared" si="196"/>
        <v>-15754.25</v>
      </c>
      <c r="X287" s="87">
        <f t="shared" si="208"/>
        <v>0</v>
      </c>
      <c r="Y287" s="87">
        <f t="shared" si="209"/>
        <v>0</v>
      </c>
      <c r="Z287" s="10">
        <f t="shared" si="210"/>
        <v>-103.65398999999999</v>
      </c>
      <c r="AA287" s="125">
        <f t="shared" si="211"/>
        <v>-36.750050999999999</v>
      </c>
      <c r="AB287" s="10">
        <f t="shared" si="212"/>
        <v>-36.750050999999999</v>
      </c>
      <c r="AC287" s="87">
        <f t="shared" si="213"/>
        <v>0</v>
      </c>
      <c r="AD287" s="22">
        <f t="shared" si="223"/>
        <v>-118879.454041</v>
      </c>
      <c r="AE287" s="9">
        <f t="shared" si="214"/>
        <v>-3430</v>
      </c>
      <c r="AF287" s="9">
        <f t="shared" si="215"/>
        <v>311</v>
      </c>
      <c r="AG287" s="9">
        <f t="shared" si="216"/>
        <v>0</v>
      </c>
      <c r="AH287" s="10">
        <f t="shared" si="197"/>
        <v>-3119</v>
      </c>
      <c r="AI287" s="10">
        <f t="shared" si="217"/>
        <v>-160</v>
      </c>
      <c r="AJ287" s="22">
        <f t="shared" si="198"/>
        <v>-115920.454041</v>
      </c>
      <c r="AN287" s="92">
        <f t="shared" si="218"/>
        <v>298000</v>
      </c>
      <c r="AO287" s="92" t="str">
        <f t="shared" si="199"/>
        <v>29K</v>
      </c>
      <c r="AP287" s="92">
        <f t="shared" si="200"/>
        <v>115920.454041</v>
      </c>
      <c r="AQ287" s="93">
        <f t="shared" si="224"/>
        <v>1000</v>
      </c>
      <c r="AR287" s="95">
        <f t="shared" si="201"/>
        <v>428</v>
      </c>
      <c r="AS287" s="94">
        <f t="shared" si="202"/>
        <v>0.42799999999999999</v>
      </c>
      <c r="AT287" s="94">
        <f t="shared" si="219"/>
        <v>0.38899481221812082</v>
      </c>
    </row>
    <row r="288" spans="6:46" x14ac:dyDescent="0.25">
      <c r="F288">
        <f t="shared" si="225"/>
        <v>299000</v>
      </c>
      <c r="G288">
        <f t="shared" si="190"/>
        <v>-750</v>
      </c>
      <c r="H288">
        <f t="shared" si="191"/>
        <v>298250</v>
      </c>
      <c r="I288" s="32">
        <f t="shared" si="220"/>
        <v>298250</v>
      </c>
      <c r="J288" s="10">
        <f t="shared" si="203"/>
        <v>0</v>
      </c>
      <c r="K288" s="10">
        <f t="shared" si="204"/>
        <v>0</v>
      </c>
      <c r="L288" s="32">
        <f t="shared" si="221"/>
        <v>298250</v>
      </c>
      <c r="M288" s="9">
        <f t="shared" si="205"/>
        <v>0</v>
      </c>
      <c r="N288" s="9">
        <f t="shared" si="206"/>
        <v>0</v>
      </c>
      <c r="O288" s="10">
        <f t="shared" si="192"/>
        <v>0</v>
      </c>
      <c r="P288" s="13"/>
      <c r="R288" s="31">
        <f t="shared" si="222"/>
        <v>298250</v>
      </c>
      <c r="S288" s="8">
        <f t="shared" si="207"/>
        <v>52100</v>
      </c>
      <c r="T288" s="9">
        <f t="shared" si="193"/>
        <v>-11053.55</v>
      </c>
      <c r="U288" s="9">
        <f t="shared" si="194"/>
        <v>-92306.25</v>
      </c>
      <c r="V288" s="10">
        <f t="shared" si="195"/>
        <v>-103359.8</v>
      </c>
      <c r="W288" s="10">
        <f t="shared" si="196"/>
        <v>-15807.25</v>
      </c>
      <c r="X288" s="87">
        <f t="shared" si="208"/>
        <v>0</v>
      </c>
      <c r="Y288" s="87">
        <f t="shared" si="209"/>
        <v>0</v>
      </c>
      <c r="Z288" s="10">
        <f t="shared" si="210"/>
        <v>-103.65398999999999</v>
      </c>
      <c r="AA288" s="125">
        <f t="shared" si="211"/>
        <v>-36.750050999999999</v>
      </c>
      <c r="AB288" s="10">
        <f t="shared" si="212"/>
        <v>-36.750050999999999</v>
      </c>
      <c r="AC288" s="87">
        <f t="shared" si="213"/>
        <v>0</v>
      </c>
      <c r="AD288" s="22">
        <f t="shared" si="223"/>
        <v>-119307.454041</v>
      </c>
      <c r="AE288" s="9">
        <f t="shared" si="214"/>
        <v>-3430</v>
      </c>
      <c r="AF288" s="9">
        <f t="shared" si="215"/>
        <v>311</v>
      </c>
      <c r="AG288" s="9">
        <f t="shared" si="216"/>
        <v>0</v>
      </c>
      <c r="AH288" s="10">
        <f t="shared" si="197"/>
        <v>-3119</v>
      </c>
      <c r="AI288" s="10">
        <f t="shared" si="217"/>
        <v>-160</v>
      </c>
      <c r="AJ288" s="22">
        <f t="shared" si="198"/>
        <v>-116348.454041</v>
      </c>
      <c r="AN288" s="92">
        <f t="shared" si="218"/>
        <v>299000</v>
      </c>
      <c r="AO288" s="92" t="str">
        <f t="shared" si="199"/>
        <v>29K</v>
      </c>
      <c r="AP288" s="92">
        <f t="shared" si="200"/>
        <v>116348.454041</v>
      </c>
      <c r="AQ288" s="93">
        <f t="shared" si="224"/>
        <v>1000</v>
      </c>
      <c r="AR288" s="95">
        <f t="shared" si="201"/>
        <v>428</v>
      </c>
      <c r="AS288" s="94">
        <f t="shared" si="202"/>
        <v>0.42799999999999999</v>
      </c>
      <c r="AT288" s="94">
        <f t="shared" si="219"/>
        <v>0.38912526435117056</v>
      </c>
    </row>
    <row r="289" spans="6:46" x14ac:dyDescent="0.25">
      <c r="F289">
        <f t="shared" si="225"/>
        <v>300000</v>
      </c>
      <c r="G289">
        <f t="shared" si="190"/>
        <v>-750</v>
      </c>
      <c r="H289">
        <f t="shared" si="191"/>
        <v>299250</v>
      </c>
      <c r="I289" s="32">
        <f t="shared" si="220"/>
        <v>299250</v>
      </c>
      <c r="J289" s="10">
        <f t="shared" si="203"/>
        <v>0</v>
      </c>
      <c r="K289" s="10">
        <f t="shared" si="204"/>
        <v>0</v>
      </c>
      <c r="L289" s="32">
        <f t="shared" si="221"/>
        <v>299250</v>
      </c>
      <c r="M289" s="9">
        <f t="shared" si="205"/>
        <v>0</v>
      </c>
      <c r="N289" s="9">
        <f t="shared" si="206"/>
        <v>0</v>
      </c>
      <c r="O289" s="10">
        <f t="shared" si="192"/>
        <v>0</v>
      </c>
      <c r="P289" s="13"/>
      <c r="R289" s="31">
        <f t="shared" si="222"/>
        <v>299250</v>
      </c>
      <c r="S289" s="8">
        <f t="shared" si="207"/>
        <v>52100</v>
      </c>
      <c r="T289" s="9">
        <f t="shared" si="193"/>
        <v>-11053.55</v>
      </c>
      <c r="U289" s="9">
        <f t="shared" si="194"/>
        <v>-92681.25</v>
      </c>
      <c r="V289" s="10">
        <f t="shared" si="195"/>
        <v>-103734.8</v>
      </c>
      <c r="W289" s="10">
        <f t="shared" si="196"/>
        <v>-15860.25</v>
      </c>
      <c r="X289" s="87">
        <f t="shared" si="208"/>
        <v>0</v>
      </c>
      <c r="Y289" s="87">
        <f t="shared" si="209"/>
        <v>0</v>
      </c>
      <c r="Z289" s="10">
        <f t="shared" si="210"/>
        <v>-103.65398999999999</v>
      </c>
      <c r="AA289" s="125">
        <f t="shared" si="211"/>
        <v>-36.750050999999999</v>
      </c>
      <c r="AB289" s="10">
        <f t="shared" si="212"/>
        <v>-36.750050999999999</v>
      </c>
      <c r="AC289" s="87">
        <f t="shared" si="213"/>
        <v>0</v>
      </c>
      <c r="AD289" s="22">
        <f t="shared" si="223"/>
        <v>-119735.454041</v>
      </c>
      <c r="AE289" s="9">
        <f t="shared" si="214"/>
        <v>-3430</v>
      </c>
      <c r="AF289" s="9">
        <f t="shared" si="215"/>
        <v>311</v>
      </c>
      <c r="AG289" s="9">
        <f t="shared" si="216"/>
        <v>0</v>
      </c>
      <c r="AH289" s="10">
        <f t="shared" si="197"/>
        <v>-3119</v>
      </c>
      <c r="AI289" s="10">
        <f t="shared" si="217"/>
        <v>-160</v>
      </c>
      <c r="AJ289" s="22">
        <f t="shared" si="198"/>
        <v>-116776.454041</v>
      </c>
      <c r="AN289" s="92">
        <f t="shared" si="218"/>
        <v>300000</v>
      </c>
      <c r="AO289" s="92" t="str">
        <f t="shared" si="199"/>
        <v>30K</v>
      </c>
      <c r="AP289" s="92">
        <f t="shared" si="200"/>
        <v>116776.454041</v>
      </c>
      <c r="AQ289" s="93">
        <f t="shared" si="224"/>
        <v>1000</v>
      </c>
      <c r="AR289" s="95">
        <f t="shared" si="201"/>
        <v>428</v>
      </c>
      <c r="AS289" s="94">
        <f t="shared" si="202"/>
        <v>0.42799999999999999</v>
      </c>
      <c r="AT289" s="94">
        <f t="shared" si="219"/>
        <v>0.38925484680333333</v>
      </c>
    </row>
    <row r="290" spans="6:46" x14ac:dyDescent="0.25">
      <c r="F290">
        <f t="shared" si="225"/>
        <v>301000</v>
      </c>
      <c r="G290">
        <f t="shared" si="190"/>
        <v>-750</v>
      </c>
      <c r="H290">
        <f t="shared" ref="H290:H353" si="226">F290+G290</f>
        <v>300250</v>
      </c>
      <c r="I290" s="32">
        <f t="shared" si="220"/>
        <v>300250</v>
      </c>
      <c r="J290" s="10">
        <f t="shared" si="203"/>
        <v>0</v>
      </c>
      <c r="K290" s="10">
        <f t="shared" si="204"/>
        <v>0</v>
      </c>
      <c r="L290" s="32">
        <f t="shared" si="221"/>
        <v>300250</v>
      </c>
      <c r="M290" s="9">
        <f t="shared" si="205"/>
        <v>0</v>
      </c>
      <c r="N290" s="9">
        <f t="shared" si="206"/>
        <v>0</v>
      </c>
      <c r="O290" s="10">
        <f t="shared" ref="O290:O353" si="227">M290+N290</f>
        <v>0</v>
      </c>
      <c r="P290" s="13"/>
      <c r="R290" s="31">
        <f t="shared" si="222"/>
        <v>300250</v>
      </c>
      <c r="S290" s="8">
        <f t="shared" si="207"/>
        <v>52100</v>
      </c>
      <c r="T290" s="9">
        <f t="shared" ref="T290:T353" si="228">-1*VLOOKUP(S290,Tuloveroasteikko,2,0)</f>
        <v>-11053.55</v>
      </c>
      <c r="U290" s="9">
        <f t="shared" ref="U290:U353" si="229">-(R290-S290)*VLOOKUP(S290,Tuloveroasteikko,3,0)/100</f>
        <v>-93056.25</v>
      </c>
      <c r="V290" s="10">
        <f t="shared" ref="V290:V353" si="230">T290+U290</f>
        <v>-104109.8</v>
      </c>
      <c r="W290" s="10">
        <f t="shared" ref="W290:W353" si="231">-R290*Kunnallisvero</f>
        <v>-15913.25</v>
      </c>
      <c r="X290" s="87">
        <f t="shared" si="208"/>
        <v>0</v>
      </c>
      <c r="Y290" s="87">
        <f t="shared" si="209"/>
        <v>0</v>
      </c>
      <c r="Z290" s="10">
        <f t="shared" si="210"/>
        <v>-103.65398999999999</v>
      </c>
      <c r="AA290" s="125">
        <f t="shared" si="211"/>
        <v>-36.750050999999999</v>
      </c>
      <c r="AB290" s="10">
        <f t="shared" si="212"/>
        <v>-36.750050999999999</v>
      </c>
      <c r="AC290" s="87">
        <f t="shared" si="213"/>
        <v>0</v>
      </c>
      <c r="AD290" s="22">
        <f t="shared" si="223"/>
        <v>-120163.454041</v>
      </c>
      <c r="AE290" s="9">
        <f t="shared" si="214"/>
        <v>-3430</v>
      </c>
      <c r="AF290" s="9">
        <f t="shared" si="215"/>
        <v>311</v>
      </c>
      <c r="AG290" s="9">
        <f t="shared" si="216"/>
        <v>0</v>
      </c>
      <c r="AH290" s="10">
        <f t="shared" ref="AH290:AH353" si="232">AE290+AF290+AG290</f>
        <v>-3119</v>
      </c>
      <c r="AI290" s="10">
        <f t="shared" si="217"/>
        <v>-160</v>
      </c>
      <c r="AJ290" s="22">
        <f t="shared" ref="AJ290:AJ353" si="233">IF(AD290&gt;AH290,0,AD290-AH290)+AI290</f>
        <v>-117204.454041</v>
      </c>
      <c r="AN290" s="92">
        <f t="shared" si="218"/>
        <v>301000</v>
      </c>
      <c r="AO290" s="92" t="str">
        <f t="shared" ref="AO290:AO353" si="234">MID(AN290,1,2)&amp;"K"</f>
        <v>30K</v>
      </c>
      <c r="AP290" s="92">
        <f t="shared" ref="AP290:AP353" si="235">-AJ290</f>
        <v>117204.454041</v>
      </c>
      <c r="AQ290" s="93">
        <f t="shared" si="224"/>
        <v>1000</v>
      </c>
      <c r="AR290" s="95">
        <f t="shared" ref="AR290:AR353" si="236">-AJ290+AJ289</f>
        <v>428</v>
      </c>
      <c r="AS290" s="94">
        <f t="shared" ref="AS290:AS353" si="237">IFERROR(AR290/AQ290,0)</f>
        <v>0.42799999999999999</v>
      </c>
      <c r="AT290" s="94">
        <f t="shared" si="219"/>
        <v>0.38938356824252496</v>
      </c>
    </row>
    <row r="291" spans="6:46" x14ac:dyDescent="0.25">
      <c r="F291">
        <f t="shared" si="225"/>
        <v>302000</v>
      </c>
      <c r="G291">
        <f t="shared" si="190"/>
        <v>-750</v>
      </c>
      <c r="H291">
        <f t="shared" si="226"/>
        <v>301250</v>
      </c>
      <c r="I291" s="32">
        <f t="shared" si="220"/>
        <v>301250</v>
      </c>
      <c r="J291" s="10">
        <f t="shared" si="203"/>
        <v>0</v>
      </c>
      <c r="K291" s="10">
        <f t="shared" si="204"/>
        <v>0</v>
      </c>
      <c r="L291" s="32">
        <f t="shared" si="221"/>
        <v>301250</v>
      </c>
      <c r="M291" s="9">
        <f t="shared" si="205"/>
        <v>0</v>
      </c>
      <c r="N291" s="9">
        <f t="shared" si="206"/>
        <v>0</v>
      </c>
      <c r="O291" s="10">
        <f t="shared" si="227"/>
        <v>0</v>
      </c>
      <c r="P291" s="13"/>
      <c r="R291" s="31">
        <f t="shared" si="222"/>
        <v>301250</v>
      </c>
      <c r="S291" s="8">
        <f t="shared" si="207"/>
        <v>52100</v>
      </c>
      <c r="T291" s="9">
        <f t="shared" si="228"/>
        <v>-11053.55</v>
      </c>
      <c r="U291" s="9">
        <f t="shared" si="229"/>
        <v>-93431.25</v>
      </c>
      <c r="V291" s="10">
        <f t="shared" si="230"/>
        <v>-104484.8</v>
      </c>
      <c r="W291" s="10">
        <f t="shared" si="231"/>
        <v>-15966.25</v>
      </c>
      <c r="X291" s="87">
        <f t="shared" si="208"/>
        <v>0</v>
      </c>
      <c r="Y291" s="87">
        <f t="shared" si="209"/>
        <v>0</v>
      </c>
      <c r="Z291" s="10">
        <f t="shared" si="210"/>
        <v>-103.65398999999999</v>
      </c>
      <c r="AA291" s="125">
        <f t="shared" si="211"/>
        <v>-36.750050999999999</v>
      </c>
      <c r="AB291" s="10">
        <f t="shared" si="212"/>
        <v>-36.750050999999999</v>
      </c>
      <c r="AC291" s="87">
        <f t="shared" si="213"/>
        <v>0</v>
      </c>
      <c r="AD291" s="22">
        <f t="shared" si="223"/>
        <v>-120591.454041</v>
      </c>
      <c r="AE291" s="9">
        <f t="shared" si="214"/>
        <v>-3430</v>
      </c>
      <c r="AF291" s="9">
        <f t="shared" si="215"/>
        <v>311</v>
      </c>
      <c r="AG291" s="9">
        <f t="shared" si="216"/>
        <v>0</v>
      </c>
      <c r="AH291" s="10">
        <f t="shared" si="232"/>
        <v>-3119</v>
      </c>
      <c r="AI291" s="10">
        <f t="shared" si="217"/>
        <v>-160</v>
      </c>
      <c r="AJ291" s="22">
        <f t="shared" si="233"/>
        <v>-117632.454041</v>
      </c>
      <c r="AN291" s="92">
        <f t="shared" si="218"/>
        <v>302000</v>
      </c>
      <c r="AO291" s="92" t="str">
        <f t="shared" si="234"/>
        <v>30K</v>
      </c>
      <c r="AP291" s="92">
        <f t="shared" si="235"/>
        <v>117632.454041</v>
      </c>
      <c r="AQ291" s="93">
        <f t="shared" si="224"/>
        <v>1000</v>
      </c>
      <c r="AR291" s="95">
        <f t="shared" si="236"/>
        <v>428</v>
      </c>
      <c r="AS291" s="94">
        <f t="shared" si="237"/>
        <v>0.42799999999999999</v>
      </c>
      <c r="AT291" s="94">
        <f t="shared" si="219"/>
        <v>0.38951143722185433</v>
      </c>
    </row>
    <row r="292" spans="6:46" x14ac:dyDescent="0.25">
      <c r="F292">
        <f t="shared" si="225"/>
        <v>303000</v>
      </c>
      <c r="G292">
        <f t="shared" si="190"/>
        <v>-750</v>
      </c>
      <c r="H292">
        <f t="shared" si="226"/>
        <v>302250</v>
      </c>
      <c r="I292" s="32">
        <f t="shared" si="220"/>
        <v>302250</v>
      </c>
      <c r="J292" s="10">
        <f t="shared" si="203"/>
        <v>0</v>
      </c>
      <c r="K292" s="10">
        <f t="shared" si="204"/>
        <v>0</v>
      </c>
      <c r="L292" s="32">
        <f t="shared" si="221"/>
        <v>302250</v>
      </c>
      <c r="M292" s="9">
        <f t="shared" si="205"/>
        <v>0</v>
      </c>
      <c r="N292" s="9">
        <f t="shared" si="206"/>
        <v>0</v>
      </c>
      <c r="O292" s="10">
        <f t="shared" si="227"/>
        <v>0</v>
      </c>
      <c r="P292" s="13"/>
      <c r="R292" s="31">
        <f t="shared" si="222"/>
        <v>302250</v>
      </c>
      <c r="S292" s="8">
        <f t="shared" si="207"/>
        <v>52100</v>
      </c>
      <c r="T292" s="9">
        <f t="shared" si="228"/>
        <v>-11053.55</v>
      </c>
      <c r="U292" s="9">
        <f t="shared" si="229"/>
        <v>-93806.25</v>
      </c>
      <c r="V292" s="10">
        <f t="shared" si="230"/>
        <v>-104859.8</v>
      </c>
      <c r="W292" s="10">
        <f t="shared" si="231"/>
        <v>-16019.25</v>
      </c>
      <c r="X292" s="87">
        <f t="shared" si="208"/>
        <v>0</v>
      </c>
      <c r="Y292" s="87">
        <f t="shared" si="209"/>
        <v>0</v>
      </c>
      <c r="Z292" s="10">
        <f t="shared" si="210"/>
        <v>-103.65398999999999</v>
      </c>
      <c r="AA292" s="125">
        <f t="shared" si="211"/>
        <v>-36.750050999999999</v>
      </c>
      <c r="AB292" s="10">
        <f t="shared" si="212"/>
        <v>-36.750050999999999</v>
      </c>
      <c r="AC292" s="87">
        <f t="shared" si="213"/>
        <v>0</v>
      </c>
      <c r="AD292" s="22">
        <f t="shared" si="223"/>
        <v>-121019.454041</v>
      </c>
      <c r="AE292" s="9">
        <f t="shared" si="214"/>
        <v>-3430</v>
      </c>
      <c r="AF292" s="9">
        <f t="shared" si="215"/>
        <v>311</v>
      </c>
      <c r="AG292" s="9">
        <f t="shared" si="216"/>
        <v>0</v>
      </c>
      <c r="AH292" s="10">
        <f t="shared" si="232"/>
        <v>-3119</v>
      </c>
      <c r="AI292" s="10">
        <f t="shared" si="217"/>
        <v>-160</v>
      </c>
      <c r="AJ292" s="22">
        <f t="shared" si="233"/>
        <v>-118060.454041</v>
      </c>
      <c r="AN292" s="92">
        <f t="shared" si="218"/>
        <v>303000</v>
      </c>
      <c r="AO292" s="92" t="str">
        <f t="shared" si="234"/>
        <v>30K</v>
      </c>
      <c r="AP292" s="92">
        <f t="shared" si="235"/>
        <v>118060.454041</v>
      </c>
      <c r="AQ292" s="93">
        <f t="shared" si="224"/>
        <v>1000</v>
      </c>
      <c r="AR292" s="95">
        <f t="shared" si="236"/>
        <v>428</v>
      </c>
      <c r="AS292" s="94">
        <f t="shared" si="237"/>
        <v>0.42799999999999999</v>
      </c>
      <c r="AT292" s="94">
        <f t="shared" si="219"/>
        <v>0.38963846218151815</v>
      </c>
    </row>
    <row r="293" spans="6:46" x14ac:dyDescent="0.25">
      <c r="F293">
        <f t="shared" si="225"/>
        <v>304000</v>
      </c>
      <c r="G293">
        <f t="shared" si="190"/>
        <v>-750</v>
      </c>
      <c r="H293">
        <f t="shared" si="226"/>
        <v>303250</v>
      </c>
      <c r="I293" s="32">
        <f t="shared" si="220"/>
        <v>303250</v>
      </c>
      <c r="J293" s="10">
        <f t="shared" si="203"/>
        <v>0</v>
      </c>
      <c r="K293" s="10">
        <f t="shared" si="204"/>
        <v>0</v>
      </c>
      <c r="L293" s="32">
        <f t="shared" si="221"/>
        <v>303250</v>
      </c>
      <c r="M293" s="9">
        <f t="shared" si="205"/>
        <v>0</v>
      </c>
      <c r="N293" s="9">
        <f t="shared" si="206"/>
        <v>0</v>
      </c>
      <c r="O293" s="10">
        <f t="shared" si="227"/>
        <v>0</v>
      </c>
      <c r="P293" s="13"/>
      <c r="R293" s="31">
        <f t="shared" si="222"/>
        <v>303250</v>
      </c>
      <c r="S293" s="8">
        <f t="shared" si="207"/>
        <v>52100</v>
      </c>
      <c r="T293" s="9">
        <f t="shared" si="228"/>
        <v>-11053.55</v>
      </c>
      <c r="U293" s="9">
        <f t="shared" si="229"/>
        <v>-94181.25</v>
      </c>
      <c r="V293" s="10">
        <f t="shared" si="230"/>
        <v>-105234.8</v>
      </c>
      <c r="W293" s="10">
        <f t="shared" si="231"/>
        <v>-16072.25</v>
      </c>
      <c r="X293" s="87">
        <f t="shared" si="208"/>
        <v>0</v>
      </c>
      <c r="Y293" s="87">
        <f t="shared" si="209"/>
        <v>0</v>
      </c>
      <c r="Z293" s="10">
        <f t="shared" si="210"/>
        <v>-103.65398999999999</v>
      </c>
      <c r="AA293" s="125">
        <f t="shared" si="211"/>
        <v>-36.750050999999999</v>
      </c>
      <c r="AB293" s="10">
        <f t="shared" si="212"/>
        <v>-36.750050999999999</v>
      </c>
      <c r="AC293" s="87">
        <f t="shared" si="213"/>
        <v>0</v>
      </c>
      <c r="AD293" s="22">
        <f t="shared" si="223"/>
        <v>-121447.454041</v>
      </c>
      <c r="AE293" s="9">
        <f t="shared" si="214"/>
        <v>-3430</v>
      </c>
      <c r="AF293" s="9">
        <f t="shared" si="215"/>
        <v>311</v>
      </c>
      <c r="AG293" s="9">
        <f t="shared" si="216"/>
        <v>0</v>
      </c>
      <c r="AH293" s="10">
        <f t="shared" si="232"/>
        <v>-3119</v>
      </c>
      <c r="AI293" s="10">
        <f t="shared" si="217"/>
        <v>-160</v>
      </c>
      <c r="AJ293" s="22">
        <f t="shared" si="233"/>
        <v>-118488.454041</v>
      </c>
      <c r="AN293" s="92">
        <f t="shared" si="218"/>
        <v>304000</v>
      </c>
      <c r="AO293" s="92" t="str">
        <f t="shared" si="234"/>
        <v>30K</v>
      </c>
      <c r="AP293" s="92">
        <f t="shared" si="235"/>
        <v>118488.454041</v>
      </c>
      <c r="AQ293" s="93">
        <f t="shared" si="224"/>
        <v>1000</v>
      </c>
      <c r="AR293" s="95">
        <f t="shared" si="236"/>
        <v>428</v>
      </c>
      <c r="AS293" s="94">
        <f t="shared" si="237"/>
        <v>0.42799999999999999</v>
      </c>
      <c r="AT293" s="94">
        <f t="shared" si="219"/>
        <v>0.38976465145065792</v>
      </c>
    </row>
    <row r="294" spans="6:46" x14ac:dyDescent="0.25">
      <c r="F294">
        <f t="shared" si="225"/>
        <v>305000</v>
      </c>
      <c r="G294">
        <f t="shared" si="190"/>
        <v>-750</v>
      </c>
      <c r="H294">
        <f t="shared" si="226"/>
        <v>304250</v>
      </c>
      <c r="I294" s="32">
        <f t="shared" si="220"/>
        <v>304250</v>
      </c>
      <c r="J294" s="10">
        <f t="shared" si="203"/>
        <v>0</v>
      </c>
      <c r="K294" s="10">
        <f t="shared" si="204"/>
        <v>0</v>
      </c>
      <c r="L294" s="32">
        <f t="shared" si="221"/>
        <v>304250</v>
      </c>
      <c r="M294" s="9">
        <f t="shared" si="205"/>
        <v>0</v>
      </c>
      <c r="N294" s="9">
        <f t="shared" si="206"/>
        <v>0</v>
      </c>
      <c r="O294" s="10">
        <f t="shared" si="227"/>
        <v>0</v>
      </c>
      <c r="P294" s="13"/>
      <c r="R294" s="31">
        <f t="shared" si="222"/>
        <v>304250</v>
      </c>
      <c r="S294" s="8">
        <f t="shared" si="207"/>
        <v>52100</v>
      </c>
      <c r="T294" s="9">
        <f t="shared" si="228"/>
        <v>-11053.55</v>
      </c>
      <c r="U294" s="9">
        <f t="shared" si="229"/>
        <v>-94556.25</v>
      </c>
      <c r="V294" s="10">
        <f t="shared" si="230"/>
        <v>-105609.8</v>
      </c>
      <c r="W294" s="10">
        <f t="shared" si="231"/>
        <v>-16125.25</v>
      </c>
      <c r="X294" s="87">
        <f t="shared" si="208"/>
        <v>0</v>
      </c>
      <c r="Y294" s="87">
        <f t="shared" si="209"/>
        <v>0</v>
      </c>
      <c r="Z294" s="10">
        <f t="shared" si="210"/>
        <v>-103.65398999999999</v>
      </c>
      <c r="AA294" s="125">
        <f t="shared" si="211"/>
        <v>-36.750050999999999</v>
      </c>
      <c r="AB294" s="10">
        <f t="shared" si="212"/>
        <v>-36.750050999999999</v>
      </c>
      <c r="AC294" s="87">
        <f t="shared" si="213"/>
        <v>0</v>
      </c>
      <c r="AD294" s="22">
        <f t="shared" si="223"/>
        <v>-121875.454041</v>
      </c>
      <c r="AE294" s="9">
        <f t="shared" si="214"/>
        <v>-3430</v>
      </c>
      <c r="AF294" s="9">
        <f t="shared" si="215"/>
        <v>311</v>
      </c>
      <c r="AG294" s="9">
        <f t="shared" si="216"/>
        <v>0</v>
      </c>
      <c r="AH294" s="10">
        <f t="shared" si="232"/>
        <v>-3119</v>
      </c>
      <c r="AI294" s="10">
        <f t="shared" si="217"/>
        <v>-160</v>
      </c>
      <c r="AJ294" s="22">
        <f t="shared" si="233"/>
        <v>-118916.454041</v>
      </c>
      <c r="AN294" s="92">
        <f t="shared" si="218"/>
        <v>305000</v>
      </c>
      <c r="AO294" s="92" t="str">
        <f t="shared" si="234"/>
        <v>30K</v>
      </c>
      <c r="AP294" s="92">
        <f t="shared" si="235"/>
        <v>118916.454041</v>
      </c>
      <c r="AQ294" s="93">
        <f t="shared" si="224"/>
        <v>1000</v>
      </c>
      <c r="AR294" s="95">
        <f t="shared" si="236"/>
        <v>428</v>
      </c>
      <c r="AS294" s="94">
        <f t="shared" si="237"/>
        <v>0.42799999999999999</v>
      </c>
      <c r="AT294" s="94">
        <f t="shared" si="219"/>
        <v>0.38989001324918032</v>
      </c>
    </row>
    <row r="295" spans="6:46" x14ac:dyDescent="0.25">
      <c r="F295">
        <f t="shared" si="225"/>
        <v>306000</v>
      </c>
      <c r="G295">
        <f t="shared" si="190"/>
        <v>-750</v>
      </c>
      <c r="H295">
        <f t="shared" si="226"/>
        <v>305250</v>
      </c>
      <c r="I295" s="32">
        <f t="shared" si="220"/>
        <v>305250</v>
      </c>
      <c r="J295" s="10">
        <f t="shared" si="203"/>
        <v>0</v>
      </c>
      <c r="K295" s="10">
        <f t="shared" si="204"/>
        <v>0</v>
      </c>
      <c r="L295" s="32">
        <f t="shared" si="221"/>
        <v>305250</v>
      </c>
      <c r="M295" s="9">
        <f t="shared" si="205"/>
        <v>0</v>
      </c>
      <c r="N295" s="9">
        <f t="shared" si="206"/>
        <v>0</v>
      </c>
      <c r="O295" s="10">
        <f t="shared" si="227"/>
        <v>0</v>
      </c>
      <c r="P295" s="13"/>
      <c r="R295" s="31">
        <f t="shared" si="222"/>
        <v>305250</v>
      </c>
      <c r="S295" s="8">
        <f t="shared" si="207"/>
        <v>52100</v>
      </c>
      <c r="T295" s="9">
        <f t="shared" si="228"/>
        <v>-11053.55</v>
      </c>
      <c r="U295" s="9">
        <f t="shared" si="229"/>
        <v>-94931.25</v>
      </c>
      <c r="V295" s="10">
        <f t="shared" si="230"/>
        <v>-105984.8</v>
      </c>
      <c r="W295" s="10">
        <f t="shared" si="231"/>
        <v>-16178.25</v>
      </c>
      <c r="X295" s="87">
        <f t="shared" si="208"/>
        <v>0</v>
      </c>
      <c r="Y295" s="87">
        <f t="shared" si="209"/>
        <v>0</v>
      </c>
      <c r="Z295" s="10">
        <f t="shared" si="210"/>
        <v>-103.65398999999999</v>
      </c>
      <c r="AA295" s="125">
        <f t="shared" si="211"/>
        <v>-36.750050999999999</v>
      </c>
      <c r="AB295" s="10">
        <f t="shared" si="212"/>
        <v>-36.750050999999999</v>
      </c>
      <c r="AC295" s="87">
        <f t="shared" si="213"/>
        <v>0</v>
      </c>
      <c r="AD295" s="22">
        <f t="shared" si="223"/>
        <v>-122303.454041</v>
      </c>
      <c r="AE295" s="9">
        <f t="shared" si="214"/>
        <v>-3430</v>
      </c>
      <c r="AF295" s="9">
        <f t="shared" si="215"/>
        <v>311</v>
      </c>
      <c r="AG295" s="9">
        <f t="shared" si="216"/>
        <v>0</v>
      </c>
      <c r="AH295" s="10">
        <f t="shared" si="232"/>
        <v>-3119</v>
      </c>
      <c r="AI295" s="10">
        <f t="shared" si="217"/>
        <v>-160</v>
      </c>
      <c r="AJ295" s="22">
        <f t="shared" si="233"/>
        <v>-119344.454041</v>
      </c>
      <c r="AN295" s="92">
        <f t="shared" si="218"/>
        <v>306000</v>
      </c>
      <c r="AO295" s="92" t="str">
        <f t="shared" si="234"/>
        <v>30K</v>
      </c>
      <c r="AP295" s="92">
        <f t="shared" si="235"/>
        <v>119344.454041</v>
      </c>
      <c r="AQ295" s="93">
        <f t="shared" si="224"/>
        <v>1000</v>
      </c>
      <c r="AR295" s="95">
        <f t="shared" si="236"/>
        <v>428</v>
      </c>
      <c r="AS295" s="94">
        <f t="shared" si="237"/>
        <v>0.42799999999999999</v>
      </c>
      <c r="AT295" s="94">
        <f t="shared" si="219"/>
        <v>0.39001455568954252</v>
      </c>
    </row>
    <row r="296" spans="6:46" x14ac:dyDescent="0.25">
      <c r="F296">
        <f t="shared" si="225"/>
        <v>307000</v>
      </c>
      <c r="G296">
        <f t="shared" ref="G296:G359" si="238">G295</f>
        <v>-750</v>
      </c>
      <c r="H296">
        <f t="shared" si="226"/>
        <v>306250</v>
      </c>
      <c r="I296" s="32">
        <f t="shared" si="220"/>
        <v>306250</v>
      </c>
      <c r="J296" s="10">
        <f t="shared" si="203"/>
        <v>0</v>
      </c>
      <c r="K296" s="10">
        <f t="shared" si="204"/>
        <v>0</v>
      </c>
      <c r="L296" s="32">
        <f t="shared" si="221"/>
        <v>306250</v>
      </c>
      <c r="M296" s="9">
        <f t="shared" si="205"/>
        <v>0</v>
      </c>
      <c r="N296" s="9">
        <f t="shared" si="206"/>
        <v>0</v>
      </c>
      <c r="O296" s="10">
        <f t="shared" si="227"/>
        <v>0</v>
      </c>
      <c r="P296" s="13"/>
      <c r="R296" s="31">
        <f t="shared" si="222"/>
        <v>306250</v>
      </c>
      <c r="S296" s="8">
        <f t="shared" si="207"/>
        <v>52100</v>
      </c>
      <c r="T296" s="9">
        <f t="shared" si="228"/>
        <v>-11053.55</v>
      </c>
      <c r="U296" s="9">
        <f t="shared" si="229"/>
        <v>-95306.25</v>
      </c>
      <c r="V296" s="10">
        <f t="shared" si="230"/>
        <v>-106359.8</v>
      </c>
      <c r="W296" s="10">
        <f t="shared" si="231"/>
        <v>-16231.25</v>
      </c>
      <c r="X296" s="87">
        <f t="shared" si="208"/>
        <v>0</v>
      </c>
      <c r="Y296" s="87">
        <f t="shared" si="209"/>
        <v>0</v>
      </c>
      <c r="Z296" s="10">
        <f t="shared" si="210"/>
        <v>-103.65398999999999</v>
      </c>
      <c r="AA296" s="125">
        <f t="shared" si="211"/>
        <v>-36.750050999999999</v>
      </c>
      <c r="AB296" s="10">
        <f t="shared" si="212"/>
        <v>-36.750050999999999</v>
      </c>
      <c r="AC296" s="87">
        <f t="shared" si="213"/>
        <v>0</v>
      </c>
      <c r="AD296" s="22">
        <f t="shared" si="223"/>
        <v>-122731.454041</v>
      </c>
      <c r="AE296" s="9">
        <f t="shared" si="214"/>
        <v>-3430</v>
      </c>
      <c r="AF296" s="9">
        <f t="shared" si="215"/>
        <v>311</v>
      </c>
      <c r="AG296" s="9">
        <f t="shared" si="216"/>
        <v>0</v>
      </c>
      <c r="AH296" s="10">
        <f t="shared" si="232"/>
        <v>-3119</v>
      </c>
      <c r="AI296" s="10">
        <f t="shared" si="217"/>
        <v>-160</v>
      </c>
      <c r="AJ296" s="22">
        <f t="shared" si="233"/>
        <v>-119772.454041</v>
      </c>
      <c r="AN296" s="92">
        <f t="shared" si="218"/>
        <v>307000</v>
      </c>
      <c r="AO296" s="92" t="str">
        <f t="shared" si="234"/>
        <v>30K</v>
      </c>
      <c r="AP296" s="92">
        <f t="shared" si="235"/>
        <v>119772.454041</v>
      </c>
      <c r="AQ296" s="93">
        <f t="shared" si="224"/>
        <v>1000</v>
      </c>
      <c r="AR296" s="95">
        <f t="shared" si="236"/>
        <v>428</v>
      </c>
      <c r="AS296" s="94">
        <f t="shared" si="237"/>
        <v>0.42799999999999999</v>
      </c>
      <c r="AT296" s="94">
        <f t="shared" si="219"/>
        <v>0.39013828677850165</v>
      </c>
    </row>
    <row r="297" spans="6:46" x14ac:dyDescent="0.25">
      <c r="F297">
        <f t="shared" si="225"/>
        <v>308000</v>
      </c>
      <c r="G297">
        <f t="shared" si="238"/>
        <v>-750</v>
      </c>
      <c r="H297">
        <f t="shared" si="226"/>
        <v>307250</v>
      </c>
      <c r="I297" s="32">
        <f t="shared" si="220"/>
        <v>307250</v>
      </c>
      <c r="J297" s="10">
        <f t="shared" si="203"/>
        <v>0</v>
      </c>
      <c r="K297" s="10">
        <f t="shared" si="204"/>
        <v>0</v>
      </c>
      <c r="L297" s="32">
        <f t="shared" si="221"/>
        <v>307250</v>
      </c>
      <c r="M297" s="9">
        <f t="shared" si="205"/>
        <v>0</v>
      </c>
      <c r="N297" s="9">
        <f t="shared" si="206"/>
        <v>0</v>
      </c>
      <c r="O297" s="10">
        <f t="shared" si="227"/>
        <v>0</v>
      </c>
      <c r="P297" s="13"/>
      <c r="R297" s="31">
        <f t="shared" si="222"/>
        <v>307250</v>
      </c>
      <c r="S297" s="8">
        <f t="shared" si="207"/>
        <v>52100</v>
      </c>
      <c r="T297" s="9">
        <f t="shared" si="228"/>
        <v>-11053.55</v>
      </c>
      <c r="U297" s="9">
        <f t="shared" si="229"/>
        <v>-95681.25</v>
      </c>
      <c r="V297" s="10">
        <f t="shared" si="230"/>
        <v>-106734.8</v>
      </c>
      <c r="W297" s="10">
        <f t="shared" si="231"/>
        <v>-16284.25</v>
      </c>
      <c r="X297" s="87">
        <f t="shared" si="208"/>
        <v>0</v>
      </c>
      <c r="Y297" s="87">
        <f t="shared" si="209"/>
        <v>0</v>
      </c>
      <c r="Z297" s="10">
        <f t="shared" si="210"/>
        <v>-103.65398999999999</v>
      </c>
      <c r="AA297" s="125">
        <f t="shared" si="211"/>
        <v>-36.750050999999999</v>
      </c>
      <c r="AB297" s="10">
        <f t="shared" si="212"/>
        <v>-36.750050999999999</v>
      </c>
      <c r="AC297" s="87">
        <f t="shared" si="213"/>
        <v>0</v>
      </c>
      <c r="AD297" s="22">
        <f t="shared" si="223"/>
        <v>-123159.454041</v>
      </c>
      <c r="AE297" s="9">
        <f t="shared" si="214"/>
        <v>-3430</v>
      </c>
      <c r="AF297" s="9">
        <f t="shared" si="215"/>
        <v>311</v>
      </c>
      <c r="AG297" s="9">
        <f t="shared" si="216"/>
        <v>0</v>
      </c>
      <c r="AH297" s="10">
        <f t="shared" si="232"/>
        <v>-3119</v>
      </c>
      <c r="AI297" s="10">
        <f t="shared" si="217"/>
        <v>-160</v>
      </c>
      <c r="AJ297" s="22">
        <f t="shared" si="233"/>
        <v>-120200.454041</v>
      </c>
      <c r="AN297" s="92">
        <f t="shared" si="218"/>
        <v>308000</v>
      </c>
      <c r="AO297" s="92" t="str">
        <f t="shared" si="234"/>
        <v>30K</v>
      </c>
      <c r="AP297" s="92">
        <f t="shared" si="235"/>
        <v>120200.454041</v>
      </c>
      <c r="AQ297" s="93">
        <f t="shared" si="224"/>
        <v>1000</v>
      </c>
      <c r="AR297" s="95">
        <f t="shared" si="236"/>
        <v>428</v>
      </c>
      <c r="AS297" s="94">
        <f t="shared" si="237"/>
        <v>0.42799999999999999</v>
      </c>
      <c r="AT297" s="94">
        <f t="shared" si="219"/>
        <v>0.39026121441883116</v>
      </c>
    </row>
    <row r="298" spans="6:46" x14ac:dyDescent="0.25">
      <c r="F298">
        <f t="shared" si="225"/>
        <v>309000</v>
      </c>
      <c r="G298">
        <f t="shared" si="238"/>
        <v>-750</v>
      </c>
      <c r="H298">
        <f t="shared" si="226"/>
        <v>308250</v>
      </c>
      <c r="I298" s="32">
        <f t="shared" si="220"/>
        <v>308250</v>
      </c>
      <c r="J298" s="10">
        <f t="shared" si="203"/>
        <v>0</v>
      </c>
      <c r="K298" s="10">
        <f t="shared" si="204"/>
        <v>0</v>
      </c>
      <c r="L298" s="32">
        <f t="shared" si="221"/>
        <v>308250</v>
      </c>
      <c r="M298" s="9">
        <f t="shared" si="205"/>
        <v>0</v>
      </c>
      <c r="N298" s="9">
        <f t="shared" si="206"/>
        <v>0</v>
      </c>
      <c r="O298" s="10">
        <f t="shared" si="227"/>
        <v>0</v>
      </c>
      <c r="P298" s="13"/>
      <c r="R298" s="31">
        <f t="shared" si="222"/>
        <v>308250</v>
      </c>
      <c r="S298" s="8">
        <f t="shared" si="207"/>
        <v>52100</v>
      </c>
      <c r="T298" s="9">
        <f t="shared" si="228"/>
        <v>-11053.55</v>
      </c>
      <c r="U298" s="9">
        <f t="shared" si="229"/>
        <v>-96056.25</v>
      </c>
      <c r="V298" s="10">
        <f t="shared" si="230"/>
        <v>-107109.8</v>
      </c>
      <c r="W298" s="10">
        <f t="shared" si="231"/>
        <v>-16337.25</v>
      </c>
      <c r="X298" s="87">
        <f t="shared" si="208"/>
        <v>0</v>
      </c>
      <c r="Y298" s="87">
        <f t="shared" si="209"/>
        <v>0</v>
      </c>
      <c r="Z298" s="10">
        <f t="shared" si="210"/>
        <v>-103.65398999999999</v>
      </c>
      <c r="AA298" s="125">
        <f t="shared" si="211"/>
        <v>-36.750050999999999</v>
      </c>
      <c r="AB298" s="10">
        <f t="shared" si="212"/>
        <v>-36.750050999999999</v>
      </c>
      <c r="AC298" s="87">
        <f t="shared" si="213"/>
        <v>0</v>
      </c>
      <c r="AD298" s="22">
        <f t="shared" si="223"/>
        <v>-123587.454041</v>
      </c>
      <c r="AE298" s="9">
        <f t="shared" si="214"/>
        <v>-3430</v>
      </c>
      <c r="AF298" s="9">
        <f t="shared" si="215"/>
        <v>311</v>
      </c>
      <c r="AG298" s="9">
        <f t="shared" si="216"/>
        <v>0</v>
      </c>
      <c r="AH298" s="10">
        <f t="shared" si="232"/>
        <v>-3119</v>
      </c>
      <c r="AI298" s="10">
        <f t="shared" si="217"/>
        <v>-160</v>
      </c>
      <c r="AJ298" s="22">
        <f t="shared" si="233"/>
        <v>-120628.454041</v>
      </c>
      <c r="AN298" s="92">
        <f t="shared" si="218"/>
        <v>309000</v>
      </c>
      <c r="AO298" s="92" t="str">
        <f t="shared" si="234"/>
        <v>30K</v>
      </c>
      <c r="AP298" s="92">
        <f t="shared" si="235"/>
        <v>120628.454041</v>
      </c>
      <c r="AQ298" s="93">
        <f t="shared" si="224"/>
        <v>1000</v>
      </c>
      <c r="AR298" s="95">
        <f t="shared" si="236"/>
        <v>428</v>
      </c>
      <c r="AS298" s="94">
        <f t="shared" si="237"/>
        <v>0.42799999999999999</v>
      </c>
      <c r="AT298" s="94">
        <f t="shared" si="219"/>
        <v>0.39038334641100325</v>
      </c>
    </row>
    <row r="299" spans="6:46" x14ac:dyDescent="0.25">
      <c r="F299">
        <f t="shared" si="225"/>
        <v>310000</v>
      </c>
      <c r="G299">
        <f t="shared" si="238"/>
        <v>-750</v>
      </c>
      <c r="H299">
        <f t="shared" si="226"/>
        <v>309250</v>
      </c>
      <c r="I299" s="32">
        <f t="shared" si="220"/>
        <v>309250</v>
      </c>
      <c r="J299" s="10">
        <f t="shared" si="203"/>
        <v>0</v>
      </c>
      <c r="K299" s="10">
        <f t="shared" si="204"/>
        <v>0</v>
      </c>
      <c r="L299" s="32">
        <f t="shared" si="221"/>
        <v>309250</v>
      </c>
      <c r="M299" s="9">
        <f t="shared" si="205"/>
        <v>0</v>
      </c>
      <c r="N299" s="9">
        <f t="shared" si="206"/>
        <v>0</v>
      </c>
      <c r="O299" s="10">
        <f t="shared" si="227"/>
        <v>0</v>
      </c>
      <c r="P299" s="13"/>
      <c r="R299" s="31">
        <f t="shared" si="222"/>
        <v>309250</v>
      </c>
      <c r="S299" s="8">
        <f t="shared" si="207"/>
        <v>52100</v>
      </c>
      <c r="T299" s="9">
        <f t="shared" si="228"/>
        <v>-11053.55</v>
      </c>
      <c r="U299" s="9">
        <f t="shared" si="229"/>
        <v>-96431.25</v>
      </c>
      <c r="V299" s="10">
        <f t="shared" si="230"/>
        <v>-107484.8</v>
      </c>
      <c r="W299" s="10">
        <f t="shared" si="231"/>
        <v>-16390.25</v>
      </c>
      <c r="X299" s="87">
        <f t="shared" si="208"/>
        <v>0</v>
      </c>
      <c r="Y299" s="87">
        <f t="shared" si="209"/>
        <v>0</v>
      </c>
      <c r="Z299" s="10">
        <f t="shared" si="210"/>
        <v>-103.65398999999999</v>
      </c>
      <c r="AA299" s="125">
        <f t="shared" si="211"/>
        <v>-36.750050999999999</v>
      </c>
      <c r="AB299" s="10">
        <f t="shared" si="212"/>
        <v>-36.750050999999999</v>
      </c>
      <c r="AC299" s="87">
        <f t="shared" si="213"/>
        <v>0</v>
      </c>
      <c r="AD299" s="22">
        <f t="shared" si="223"/>
        <v>-124015.454041</v>
      </c>
      <c r="AE299" s="9">
        <f t="shared" si="214"/>
        <v>-3430</v>
      </c>
      <c r="AF299" s="9">
        <f t="shared" si="215"/>
        <v>311</v>
      </c>
      <c r="AG299" s="9">
        <f t="shared" si="216"/>
        <v>0</v>
      </c>
      <c r="AH299" s="10">
        <f t="shared" si="232"/>
        <v>-3119</v>
      </c>
      <c r="AI299" s="10">
        <f t="shared" si="217"/>
        <v>-160</v>
      </c>
      <c r="AJ299" s="22">
        <f t="shared" si="233"/>
        <v>-121056.454041</v>
      </c>
      <c r="AN299" s="92">
        <f t="shared" si="218"/>
        <v>310000</v>
      </c>
      <c r="AO299" s="92" t="str">
        <f t="shared" si="234"/>
        <v>31K</v>
      </c>
      <c r="AP299" s="92">
        <f t="shared" si="235"/>
        <v>121056.454041</v>
      </c>
      <c r="AQ299" s="93">
        <f t="shared" si="224"/>
        <v>1000</v>
      </c>
      <c r="AR299" s="95">
        <f t="shared" si="236"/>
        <v>428</v>
      </c>
      <c r="AS299" s="94">
        <f t="shared" si="237"/>
        <v>0.42799999999999999</v>
      </c>
      <c r="AT299" s="94">
        <f t="shared" si="219"/>
        <v>0.39050469045483871</v>
      </c>
    </row>
    <row r="300" spans="6:46" x14ac:dyDescent="0.25">
      <c r="F300">
        <f t="shared" si="225"/>
        <v>311000</v>
      </c>
      <c r="G300">
        <f t="shared" si="238"/>
        <v>-750</v>
      </c>
      <c r="H300">
        <f t="shared" si="226"/>
        <v>310250</v>
      </c>
      <c r="I300" s="32">
        <f t="shared" si="220"/>
        <v>310250</v>
      </c>
      <c r="J300" s="10">
        <f t="shared" si="203"/>
        <v>0</v>
      </c>
      <c r="K300" s="10">
        <f t="shared" si="204"/>
        <v>0</v>
      </c>
      <c r="L300" s="32">
        <f t="shared" si="221"/>
        <v>310250</v>
      </c>
      <c r="M300" s="9">
        <f t="shared" si="205"/>
        <v>0</v>
      </c>
      <c r="N300" s="9">
        <f t="shared" si="206"/>
        <v>0</v>
      </c>
      <c r="O300" s="10">
        <f t="shared" si="227"/>
        <v>0</v>
      </c>
      <c r="P300" s="13"/>
      <c r="R300" s="31">
        <f t="shared" si="222"/>
        <v>310250</v>
      </c>
      <c r="S300" s="8">
        <f t="shared" si="207"/>
        <v>52100</v>
      </c>
      <c r="T300" s="9">
        <f t="shared" si="228"/>
        <v>-11053.55</v>
      </c>
      <c r="U300" s="9">
        <f t="shared" si="229"/>
        <v>-96806.25</v>
      </c>
      <c r="V300" s="10">
        <f t="shared" si="230"/>
        <v>-107859.8</v>
      </c>
      <c r="W300" s="10">
        <f t="shared" si="231"/>
        <v>-16443.25</v>
      </c>
      <c r="X300" s="87">
        <f t="shared" si="208"/>
        <v>0</v>
      </c>
      <c r="Y300" s="87">
        <f t="shared" si="209"/>
        <v>0</v>
      </c>
      <c r="Z300" s="10">
        <f t="shared" si="210"/>
        <v>-103.65398999999999</v>
      </c>
      <c r="AA300" s="125">
        <f t="shared" si="211"/>
        <v>-36.750050999999999</v>
      </c>
      <c r="AB300" s="10">
        <f t="shared" si="212"/>
        <v>-36.750050999999999</v>
      </c>
      <c r="AC300" s="87">
        <f t="shared" si="213"/>
        <v>0</v>
      </c>
      <c r="AD300" s="22">
        <f t="shared" si="223"/>
        <v>-124443.454041</v>
      </c>
      <c r="AE300" s="9">
        <f t="shared" si="214"/>
        <v>-3430</v>
      </c>
      <c r="AF300" s="9">
        <f t="shared" si="215"/>
        <v>311</v>
      </c>
      <c r="AG300" s="9">
        <f t="shared" si="216"/>
        <v>0</v>
      </c>
      <c r="AH300" s="10">
        <f t="shared" si="232"/>
        <v>-3119</v>
      </c>
      <c r="AI300" s="10">
        <f t="shared" si="217"/>
        <v>-160</v>
      </c>
      <c r="AJ300" s="22">
        <f t="shared" si="233"/>
        <v>-121484.454041</v>
      </c>
      <c r="AN300" s="92">
        <f t="shared" si="218"/>
        <v>311000</v>
      </c>
      <c r="AO300" s="92" t="str">
        <f t="shared" si="234"/>
        <v>31K</v>
      </c>
      <c r="AP300" s="92">
        <f t="shared" si="235"/>
        <v>121484.454041</v>
      </c>
      <c r="AQ300" s="93">
        <f t="shared" si="224"/>
        <v>1000</v>
      </c>
      <c r="AR300" s="95">
        <f t="shared" si="236"/>
        <v>428</v>
      </c>
      <c r="AS300" s="94">
        <f t="shared" si="237"/>
        <v>0.42799999999999999</v>
      </c>
      <c r="AT300" s="94">
        <f t="shared" si="219"/>
        <v>0.39062525415112542</v>
      </c>
    </row>
    <row r="301" spans="6:46" x14ac:dyDescent="0.25">
      <c r="F301">
        <f t="shared" si="225"/>
        <v>312000</v>
      </c>
      <c r="G301">
        <f t="shared" si="238"/>
        <v>-750</v>
      </c>
      <c r="H301">
        <f t="shared" si="226"/>
        <v>311250</v>
      </c>
      <c r="I301" s="32">
        <f t="shared" si="220"/>
        <v>311250</v>
      </c>
      <c r="J301" s="10">
        <f t="shared" si="203"/>
        <v>0</v>
      </c>
      <c r="K301" s="10">
        <f t="shared" si="204"/>
        <v>0</v>
      </c>
      <c r="L301" s="32">
        <f t="shared" si="221"/>
        <v>311250</v>
      </c>
      <c r="M301" s="9">
        <f t="shared" si="205"/>
        <v>0</v>
      </c>
      <c r="N301" s="9">
        <f t="shared" si="206"/>
        <v>0</v>
      </c>
      <c r="O301" s="10">
        <f t="shared" si="227"/>
        <v>0</v>
      </c>
      <c r="P301" s="13"/>
      <c r="R301" s="31">
        <f t="shared" si="222"/>
        <v>311250</v>
      </c>
      <c r="S301" s="8">
        <f t="shared" si="207"/>
        <v>52100</v>
      </c>
      <c r="T301" s="9">
        <f t="shared" si="228"/>
        <v>-11053.55</v>
      </c>
      <c r="U301" s="9">
        <f t="shared" si="229"/>
        <v>-97181.25</v>
      </c>
      <c r="V301" s="10">
        <f t="shared" si="230"/>
        <v>-108234.8</v>
      </c>
      <c r="W301" s="10">
        <f t="shared" si="231"/>
        <v>-16496.25</v>
      </c>
      <c r="X301" s="87">
        <f t="shared" si="208"/>
        <v>0</v>
      </c>
      <c r="Y301" s="87">
        <f t="shared" si="209"/>
        <v>0</v>
      </c>
      <c r="Z301" s="10">
        <f t="shared" si="210"/>
        <v>-103.65398999999999</v>
      </c>
      <c r="AA301" s="125">
        <f t="shared" si="211"/>
        <v>-36.750050999999999</v>
      </c>
      <c r="AB301" s="10">
        <f t="shared" si="212"/>
        <v>-36.750050999999999</v>
      </c>
      <c r="AC301" s="87">
        <f t="shared" si="213"/>
        <v>0</v>
      </c>
      <c r="AD301" s="22">
        <f t="shared" si="223"/>
        <v>-124871.454041</v>
      </c>
      <c r="AE301" s="9">
        <f t="shared" si="214"/>
        <v>-3430</v>
      </c>
      <c r="AF301" s="9">
        <f t="shared" si="215"/>
        <v>311</v>
      </c>
      <c r="AG301" s="9">
        <f t="shared" si="216"/>
        <v>0</v>
      </c>
      <c r="AH301" s="10">
        <f t="shared" si="232"/>
        <v>-3119</v>
      </c>
      <c r="AI301" s="10">
        <f t="shared" si="217"/>
        <v>-160</v>
      </c>
      <c r="AJ301" s="22">
        <f t="shared" si="233"/>
        <v>-121912.454041</v>
      </c>
      <c r="AN301" s="92">
        <f t="shared" si="218"/>
        <v>312000</v>
      </c>
      <c r="AO301" s="92" t="str">
        <f t="shared" si="234"/>
        <v>31K</v>
      </c>
      <c r="AP301" s="92">
        <f t="shared" si="235"/>
        <v>121912.454041</v>
      </c>
      <c r="AQ301" s="93">
        <f t="shared" si="224"/>
        <v>1000</v>
      </c>
      <c r="AR301" s="95">
        <f t="shared" si="236"/>
        <v>428</v>
      </c>
      <c r="AS301" s="94">
        <f t="shared" si="237"/>
        <v>0.42799999999999999</v>
      </c>
      <c r="AT301" s="94">
        <f t="shared" si="219"/>
        <v>0.39074504500320512</v>
      </c>
    </row>
    <row r="302" spans="6:46" x14ac:dyDescent="0.25">
      <c r="F302">
        <f t="shared" si="225"/>
        <v>313000</v>
      </c>
      <c r="G302">
        <f t="shared" si="238"/>
        <v>-750</v>
      </c>
      <c r="H302">
        <f t="shared" si="226"/>
        <v>312250</v>
      </c>
      <c r="I302" s="32">
        <f t="shared" si="220"/>
        <v>312250</v>
      </c>
      <c r="J302" s="10">
        <f t="shared" si="203"/>
        <v>0</v>
      </c>
      <c r="K302" s="10">
        <f t="shared" si="204"/>
        <v>0</v>
      </c>
      <c r="L302" s="32">
        <f t="shared" si="221"/>
        <v>312250</v>
      </c>
      <c r="M302" s="9">
        <f t="shared" si="205"/>
        <v>0</v>
      </c>
      <c r="N302" s="9">
        <f t="shared" si="206"/>
        <v>0</v>
      </c>
      <c r="O302" s="10">
        <f t="shared" si="227"/>
        <v>0</v>
      </c>
      <c r="P302" s="13"/>
      <c r="R302" s="31">
        <f t="shared" si="222"/>
        <v>312250</v>
      </c>
      <c r="S302" s="8">
        <f t="shared" si="207"/>
        <v>52100</v>
      </c>
      <c r="T302" s="9">
        <f t="shared" si="228"/>
        <v>-11053.55</v>
      </c>
      <c r="U302" s="9">
        <f t="shared" si="229"/>
        <v>-97556.25</v>
      </c>
      <c r="V302" s="10">
        <f t="shared" si="230"/>
        <v>-108609.8</v>
      </c>
      <c r="W302" s="10">
        <f t="shared" si="231"/>
        <v>-16549.25</v>
      </c>
      <c r="X302" s="87">
        <f t="shared" si="208"/>
        <v>0</v>
      </c>
      <c r="Y302" s="87">
        <f t="shared" si="209"/>
        <v>0</v>
      </c>
      <c r="Z302" s="10">
        <f t="shared" si="210"/>
        <v>-103.65398999999999</v>
      </c>
      <c r="AA302" s="125">
        <f t="shared" si="211"/>
        <v>-36.750050999999999</v>
      </c>
      <c r="AB302" s="10">
        <f t="shared" si="212"/>
        <v>-36.750050999999999</v>
      </c>
      <c r="AC302" s="87">
        <f t="shared" si="213"/>
        <v>0</v>
      </c>
      <c r="AD302" s="22">
        <f t="shared" si="223"/>
        <v>-125299.454041</v>
      </c>
      <c r="AE302" s="9">
        <f t="shared" si="214"/>
        <v>-3430</v>
      </c>
      <c r="AF302" s="9">
        <f t="shared" si="215"/>
        <v>311</v>
      </c>
      <c r="AG302" s="9">
        <f t="shared" si="216"/>
        <v>0</v>
      </c>
      <c r="AH302" s="10">
        <f t="shared" si="232"/>
        <v>-3119</v>
      </c>
      <c r="AI302" s="10">
        <f t="shared" si="217"/>
        <v>-160</v>
      </c>
      <c r="AJ302" s="22">
        <f t="shared" si="233"/>
        <v>-122340.454041</v>
      </c>
      <c r="AN302" s="92">
        <f t="shared" si="218"/>
        <v>313000</v>
      </c>
      <c r="AO302" s="92" t="str">
        <f t="shared" si="234"/>
        <v>31K</v>
      </c>
      <c r="AP302" s="92">
        <f t="shared" si="235"/>
        <v>122340.454041</v>
      </c>
      <c r="AQ302" s="93">
        <f t="shared" si="224"/>
        <v>1000</v>
      </c>
      <c r="AR302" s="95">
        <f t="shared" si="236"/>
        <v>428</v>
      </c>
      <c r="AS302" s="94">
        <f t="shared" si="237"/>
        <v>0.42799999999999999</v>
      </c>
      <c r="AT302" s="94">
        <f t="shared" si="219"/>
        <v>0.39086407041853038</v>
      </c>
    </row>
    <row r="303" spans="6:46" x14ac:dyDescent="0.25">
      <c r="F303">
        <f t="shared" si="225"/>
        <v>314000</v>
      </c>
      <c r="G303">
        <f t="shared" si="238"/>
        <v>-750</v>
      </c>
      <c r="H303">
        <f t="shared" si="226"/>
        <v>313250</v>
      </c>
      <c r="I303" s="32">
        <f t="shared" si="220"/>
        <v>313250</v>
      </c>
      <c r="J303" s="10">
        <f t="shared" si="203"/>
        <v>0</v>
      </c>
      <c r="K303" s="10">
        <f t="shared" si="204"/>
        <v>0</v>
      </c>
      <c r="L303" s="32">
        <f t="shared" si="221"/>
        <v>313250</v>
      </c>
      <c r="M303" s="9">
        <f t="shared" si="205"/>
        <v>0</v>
      </c>
      <c r="N303" s="9">
        <f t="shared" si="206"/>
        <v>0</v>
      </c>
      <c r="O303" s="10">
        <f t="shared" si="227"/>
        <v>0</v>
      </c>
      <c r="P303" s="13"/>
      <c r="R303" s="31">
        <f t="shared" si="222"/>
        <v>313250</v>
      </c>
      <c r="S303" s="8">
        <f t="shared" si="207"/>
        <v>52100</v>
      </c>
      <c r="T303" s="9">
        <f t="shared" si="228"/>
        <v>-11053.55</v>
      </c>
      <c r="U303" s="9">
        <f t="shared" si="229"/>
        <v>-97931.25</v>
      </c>
      <c r="V303" s="10">
        <f t="shared" si="230"/>
        <v>-108984.8</v>
      </c>
      <c r="W303" s="10">
        <f t="shared" si="231"/>
        <v>-16602.25</v>
      </c>
      <c r="X303" s="87">
        <f t="shared" si="208"/>
        <v>0</v>
      </c>
      <c r="Y303" s="87">
        <f t="shared" si="209"/>
        <v>0</v>
      </c>
      <c r="Z303" s="10">
        <f t="shared" si="210"/>
        <v>-103.65398999999999</v>
      </c>
      <c r="AA303" s="125">
        <f t="shared" si="211"/>
        <v>-36.750050999999999</v>
      </c>
      <c r="AB303" s="10">
        <f t="shared" si="212"/>
        <v>-36.750050999999999</v>
      </c>
      <c r="AC303" s="87">
        <f t="shared" si="213"/>
        <v>0</v>
      </c>
      <c r="AD303" s="22">
        <f t="shared" si="223"/>
        <v>-125727.454041</v>
      </c>
      <c r="AE303" s="9">
        <f t="shared" si="214"/>
        <v>-3430</v>
      </c>
      <c r="AF303" s="9">
        <f t="shared" si="215"/>
        <v>311</v>
      </c>
      <c r="AG303" s="9">
        <f t="shared" si="216"/>
        <v>0</v>
      </c>
      <c r="AH303" s="10">
        <f t="shared" si="232"/>
        <v>-3119</v>
      </c>
      <c r="AI303" s="10">
        <f t="shared" si="217"/>
        <v>-160</v>
      </c>
      <c r="AJ303" s="22">
        <f t="shared" si="233"/>
        <v>-122768.454041</v>
      </c>
      <c r="AN303" s="92">
        <f t="shared" si="218"/>
        <v>314000</v>
      </c>
      <c r="AO303" s="92" t="str">
        <f t="shared" si="234"/>
        <v>31K</v>
      </c>
      <c r="AP303" s="92">
        <f t="shared" si="235"/>
        <v>122768.454041</v>
      </c>
      <c r="AQ303" s="93">
        <f t="shared" si="224"/>
        <v>1000</v>
      </c>
      <c r="AR303" s="95">
        <f t="shared" si="236"/>
        <v>428</v>
      </c>
      <c r="AS303" s="94">
        <f t="shared" si="237"/>
        <v>0.42799999999999999</v>
      </c>
      <c r="AT303" s="94">
        <f t="shared" si="219"/>
        <v>0.39098233771019109</v>
      </c>
    </row>
    <row r="304" spans="6:46" x14ac:dyDescent="0.25">
      <c r="F304">
        <f t="shared" si="225"/>
        <v>315000</v>
      </c>
      <c r="G304">
        <f t="shared" si="238"/>
        <v>-750</v>
      </c>
      <c r="H304">
        <f t="shared" si="226"/>
        <v>314250</v>
      </c>
      <c r="I304" s="32">
        <f t="shared" si="220"/>
        <v>314250</v>
      </c>
      <c r="J304" s="10">
        <f t="shared" si="203"/>
        <v>0</v>
      </c>
      <c r="K304" s="10">
        <f t="shared" si="204"/>
        <v>0</v>
      </c>
      <c r="L304" s="32">
        <f t="shared" si="221"/>
        <v>314250</v>
      </c>
      <c r="M304" s="9">
        <f t="shared" si="205"/>
        <v>0</v>
      </c>
      <c r="N304" s="9">
        <f t="shared" si="206"/>
        <v>0</v>
      </c>
      <c r="O304" s="10">
        <f t="shared" si="227"/>
        <v>0</v>
      </c>
      <c r="P304" s="13"/>
      <c r="R304" s="31">
        <f t="shared" si="222"/>
        <v>314250</v>
      </c>
      <c r="S304" s="8">
        <f t="shared" si="207"/>
        <v>52100</v>
      </c>
      <c r="T304" s="9">
        <f t="shared" si="228"/>
        <v>-11053.55</v>
      </c>
      <c r="U304" s="9">
        <f t="shared" si="229"/>
        <v>-98306.25</v>
      </c>
      <c r="V304" s="10">
        <f t="shared" si="230"/>
        <v>-109359.8</v>
      </c>
      <c r="W304" s="10">
        <f t="shared" si="231"/>
        <v>-16655.25</v>
      </c>
      <c r="X304" s="87">
        <f t="shared" si="208"/>
        <v>0</v>
      </c>
      <c r="Y304" s="87">
        <f t="shared" si="209"/>
        <v>0</v>
      </c>
      <c r="Z304" s="10">
        <f t="shared" si="210"/>
        <v>-103.65398999999999</v>
      </c>
      <c r="AA304" s="125">
        <f t="shared" si="211"/>
        <v>-36.750050999999999</v>
      </c>
      <c r="AB304" s="10">
        <f t="shared" si="212"/>
        <v>-36.750050999999999</v>
      </c>
      <c r="AC304" s="87">
        <f t="shared" si="213"/>
        <v>0</v>
      </c>
      <c r="AD304" s="22">
        <f t="shared" si="223"/>
        <v>-126155.454041</v>
      </c>
      <c r="AE304" s="9">
        <f t="shared" si="214"/>
        <v>-3430</v>
      </c>
      <c r="AF304" s="9">
        <f t="shared" si="215"/>
        <v>311</v>
      </c>
      <c r="AG304" s="9">
        <f t="shared" si="216"/>
        <v>0</v>
      </c>
      <c r="AH304" s="10">
        <f t="shared" si="232"/>
        <v>-3119</v>
      </c>
      <c r="AI304" s="10">
        <f t="shared" si="217"/>
        <v>-160</v>
      </c>
      <c r="AJ304" s="22">
        <f t="shared" si="233"/>
        <v>-123196.454041</v>
      </c>
      <c r="AN304" s="92">
        <f t="shared" si="218"/>
        <v>315000</v>
      </c>
      <c r="AO304" s="92" t="str">
        <f t="shared" si="234"/>
        <v>31K</v>
      </c>
      <c r="AP304" s="92">
        <f t="shared" si="235"/>
        <v>123196.454041</v>
      </c>
      <c r="AQ304" s="93">
        <f t="shared" si="224"/>
        <v>1000</v>
      </c>
      <c r="AR304" s="95">
        <f t="shared" si="236"/>
        <v>428</v>
      </c>
      <c r="AS304" s="94">
        <f t="shared" si="237"/>
        <v>0.42799999999999999</v>
      </c>
      <c r="AT304" s="94">
        <f t="shared" si="219"/>
        <v>0.39109985409841269</v>
      </c>
    </row>
    <row r="305" spans="6:46" x14ac:dyDescent="0.25">
      <c r="F305">
        <f t="shared" si="225"/>
        <v>316000</v>
      </c>
      <c r="G305">
        <f t="shared" si="238"/>
        <v>-750</v>
      </c>
      <c r="H305">
        <f t="shared" si="226"/>
        <v>315250</v>
      </c>
      <c r="I305" s="32">
        <f t="shared" si="220"/>
        <v>315250</v>
      </c>
      <c r="J305" s="10">
        <f t="shared" si="203"/>
        <v>0</v>
      </c>
      <c r="K305" s="10">
        <f t="shared" si="204"/>
        <v>0</v>
      </c>
      <c r="L305" s="32">
        <f t="shared" si="221"/>
        <v>315250</v>
      </c>
      <c r="M305" s="9">
        <f t="shared" si="205"/>
        <v>0</v>
      </c>
      <c r="N305" s="9">
        <f t="shared" si="206"/>
        <v>0</v>
      </c>
      <c r="O305" s="10">
        <f t="shared" si="227"/>
        <v>0</v>
      </c>
      <c r="P305" s="13"/>
      <c r="R305" s="31">
        <f t="shared" si="222"/>
        <v>315250</v>
      </c>
      <c r="S305" s="8">
        <f t="shared" si="207"/>
        <v>52100</v>
      </c>
      <c r="T305" s="9">
        <f t="shared" si="228"/>
        <v>-11053.55</v>
      </c>
      <c r="U305" s="9">
        <f t="shared" si="229"/>
        <v>-98681.25</v>
      </c>
      <c r="V305" s="10">
        <f t="shared" si="230"/>
        <v>-109734.8</v>
      </c>
      <c r="W305" s="10">
        <f t="shared" si="231"/>
        <v>-16708.25</v>
      </c>
      <c r="X305" s="87">
        <f t="shared" si="208"/>
        <v>0</v>
      </c>
      <c r="Y305" s="87">
        <f t="shared" si="209"/>
        <v>0</v>
      </c>
      <c r="Z305" s="10">
        <f t="shared" si="210"/>
        <v>-103.65398999999999</v>
      </c>
      <c r="AA305" s="125">
        <f t="shared" si="211"/>
        <v>-36.750050999999999</v>
      </c>
      <c r="AB305" s="10">
        <f t="shared" si="212"/>
        <v>-36.750050999999999</v>
      </c>
      <c r="AC305" s="87">
        <f t="shared" si="213"/>
        <v>0</v>
      </c>
      <c r="AD305" s="22">
        <f t="shared" si="223"/>
        <v>-126583.454041</v>
      </c>
      <c r="AE305" s="9">
        <f t="shared" si="214"/>
        <v>-3430</v>
      </c>
      <c r="AF305" s="9">
        <f t="shared" si="215"/>
        <v>311</v>
      </c>
      <c r="AG305" s="9">
        <f t="shared" si="216"/>
        <v>0</v>
      </c>
      <c r="AH305" s="10">
        <f t="shared" si="232"/>
        <v>-3119</v>
      </c>
      <c r="AI305" s="10">
        <f t="shared" si="217"/>
        <v>-160</v>
      </c>
      <c r="AJ305" s="22">
        <f t="shared" si="233"/>
        <v>-123624.454041</v>
      </c>
      <c r="AN305" s="92">
        <f t="shared" si="218"/>
        <v>316000</v>
      </c>
      <c r="AO305" s="92" t="str">
        <f t="shared" si="234"/>
        <v>31K</v>
      </c>
      <c r="AP305" s="92">
        <f t="shared" si="235"/>
        <v>123624.454041</v>
      </c>
      <c r="AQ305" s="93">
        <f t="shared" si="224"/>
        <v>1000</v>
      </c>
      <c r="AR305" s="95">
        <f t="shared" si="236"/>
        <v>428</v>
      </c>
      <c r="AS305" s="94">
        <f t="shared" si="237"/>
        <v>0.42799999999999999</v>
      </c>
      <c r="AT305" s="94">
        <f t="shared" si="219"/>
        <v>0.39121662671202534</v>
      </c>
    </row>
    <row r="306" spans="6:46" x14ac:dyDescent="0.25">
      <c r="F306">
        <f t="shared" si="225"/>
        <v>317000</v>
      </c>
      <c r="G306">
        <f t="shared" si="238"/>
        <v>-750</v>
      </c>
      <c r="H306">
        <f t="shared" si="226"/>
        <v>316250</v>
      </c>
      <c r="I306" s="32">
        <f t="shared" si="220"/>
        <v>316250</v>
      </c>
      <c r="J306" s="10">
        <f t="shared" si="203"/>
        <v>0</v>
      </c>
      <c r="K306" s="10">
        <f t="shared" si="204"/>
        <v>0</v>
      </c>
      <c r="L306" s="32">
        <f t="shared" si="221"/>
        <v>316250</v>
      </c>
      <c r="M306" s="9">
        <f t="shared" si="205"/>
        <v>0</v>
      </c>
      <c r="N306" s="9">
        <f t="shared" si="206"/>
        <v>0</v>
      </c>
      <c r="O306" s="10">
        <f t="shared" si="227"/>
        <v>0</v>
      </c>
      <c r="P306" s="13"/>
      <c r="R306" s="31">
        <f t="shared" si="222"/>
        <v>316250</v>
      </c>
      <c r="S306" s="8">
        <f t="shared" si="207"/>
        <v>52100</v>
      </c>
      <c r="T306" s="9">
        <f t="shared" si="228"/>
        <v>-11053.55</v>
      </c>
      <c r="U306" s="9">
        <f t="shared" si="229"/>
        <v>-99056.25</v>
      </c>
      <c r="V306" s="10">
        <f t="shared" si="230"/>
        <v>-110109.8</v>
      </c>
      <c r="W306" s="10">
        <f t="shared" si="231"/>
        <v>-16761.25</v>
      </c>
      <c r="X306" s="87">
        <f t="shared" si="208"/>
        <v>0</v>
      </c>
      <c r="Y306" s="87">
        <f t="shared" si="209"/>
        <v>0</v>
      </c>
      <c r="Z306" s="10">
        <f t="shared" si="210"/>
        <v>-103.65398999999999</v>
      </c>
      <c r="AA306" s="125">
        <f t="shared" si="211"/>
        <v>-36.750050999999999</v>
      </c>
      <c r="AB306" s="10">
        <f t="shared" si="212"/>
        <v>-36.750050999999999</v>
      </c>
      <c r="AC306" s="87">
        <f t="shared" si="213"/>
        <v>0</v>
      </c>
      <c r="AD306" s="22">
        <f t="shared" si="223"/>
        <v>-127011.454041</v>
      </c>
      <c r="AE306" s="9">
        <f t="shared" si="214"/>
        <v>-3430</v>
      </c>
      <c r="AF306" s="9">
        <f t="shared" si="215"/>
        <v>311</v>
      </c>
      <c r="AG306" s="9">
        <f t="shared" si="216"/>
        <v>0</v>
      </c>
      <c r="AH306" s="10">
        <f t="shared" si="232"/>
        <v>-3119</v>
      </c>
      <c r="AI306" s="10">
        <f t="shared" si="217"/>
        <v>-160</v>
      </c>
      <c r="AJ306" s="22">
        <f t="shared" si="233"/>
        <v>-124052.454041</v>
      </c>
      <c r="AN306" s="92">
        <f t="shared" si="218"/>
        <v>317000</v>
      </c>
      <c r="AO306" s="92" t="str">
        <f t="shared" si="234"/>
        <v>31K</v>
      </c>
      <c r="AP306" s="92">
        <f t="shared" si="235"/>
        <v>124052.454041</v>
      </c>
      <c r="AQ306" s="93">
        <f t="shared" si="224"/>
        <v>1000</v>
      </c>
      <c r="AR306" s="95">
        <f t="shared" si="236"/>
        <v>428</v>
      </c>
      <c r="AS306" s="94">
        <f t="shared" si="237"/>
        <v>0.42799999999999999</v>
      </c>
      <c r="AT306" s="94">
        <f t="shared" si="219"/>
        <v>0.3913326625899054</v>
      </c>
    </row>
    <row r="307" spans="6:46" x14ac:dyDescent="0.25">
      <c r="F307">
        <f t="shared" si="225"/>
        <v>318000</v>
      </c>
      <c r="G307">
        <f t="shared" si="238"/>
        <v>-750</v>
      </c>
      <c r="H307">
        <f t="shared" si="226"/>
        <v>317250</v>
      </c>
      <c r="I307" s="32">
        <f t="shared" si="220"/>
        <v>317250</v>
      </c>
      <c r="J307" s="10">
        <f t="shared" si="203"/>
        <v>0</v>
      </c>
      <c r="K307" s="10">
        <f t="shared" si="204"/>
        <v>0</v>
      </c>
      <c r="L307" s="32">
        <f t="shared" si="221"/>
        <v>317250</v>
      </c>
      <c r="M307" s="9">
        <f t="shared" si="205"/>
        <v>0</v>
      </c>
      <c r="N307" s="9">
        <f t="shared" si="206"/>
        <v>0</v>
      </c>
      <c r="O307" s="10">
        <f t="shared" si="227"/>
        <v>0</v>
      </c>
      <c r="P307" s="13"/>
      <c r="R307" s="31">
        <f t="shared" si="222"/>
        <v>317250</v>
      </c>
      <c r="S307" s="8">
        <f t="shared" si="207"/>
        <v>52100</v>
      </c>
      <c r="T307" s="9">
        <f t="shared" si="228"/>
        <v>-11053.55</v>
      </c>
      <c r="U307" s="9">
        <f t="shared" si="229"/>
        <v>-99431.25</v>
      </c>
      <c r="V307" s="10">
        <f t="shared" si="230"/>
        <v>-110484.8</v>
      </c>
      <c r="W307" s="10">
        <f t="shared" si="231"/>
        <v>-16814.25</v>
      </c>
      <c r="X307" s="87">
        <f t="shared" si="208"/>
        <v>0</v>
      </c>
      <c r="Y307" s="87">
        <f t="shared" si="209"/>
        <v>0</v>
      </c>
      <c r="Z307" s="10">
        <f t="shared" si="210"/>
        <v>-103.65398999999999</v>
      </c>
      <c r="AA307" s="125">
        <f t="shared" si="211"/>
        <v>-36.750050999999999</v>
      </c>
      <c r="AB307" s="10">
        <f t="shared" si="212"/>
        <v>-36.750050999999999</v>
      </c>
      <c r="AC307" s="87">
        <f t="shared" si="213"/>
        <v>0</v>
      </c>
      <c r="AD307" s="22">
        <f t="shared" si="223"/>
        <v>-127439.454041</v>
      </c>
      <c r="AE307" s="9">
        <f t="shared" si="214"/>
        <v>-3430</v>
      </c>
      <c r="AF307" s="9">
        <f t="shared" si="215"/>
        <v>311</v>
      </c>
      <c r="AG307" s="9">
        <f t="shared" si="216"/>
        <v>0</v>
      </c>
      <c r="AH307" s="10">
        <f t="shared" si="232"/>
        <v>-3119</v>
      </c>
      <c r="AI307" s="10">
        <f t="shared" si="217"/>
        <v>-160</v>
      </c>
      <c r="AJ307" s="22">
        <f t="shared" si="233"/>
        <v>-124480.454041</v>
      </c>
      <c r="AN307" s="92">
        <f t="shared" si="218"/>
        <v>318000</v>
      </c>
      <c r="AO307" s="92" t="str">
        <f t="shared" si="234"/>
        <v>31K</v>
      </c>
      <c r="AP307" s="92">
        <f t="shared" si="235"/>
        <v>124480.454041</v>
      </c>
      <c r="AQ307" s="93">
        <f t="shared" si="224"/>
        <v>1000</v>
      </c>
      <c r="AR307" s="95">
        <f t="shared" si="236"/>
        <v>428</v>
      </c>
      <c r="AS307" s="94">
        <f t="shared" si="237"/>
        <v>0.42799999999999999</v>
      </c>
      <c r="AT307" s="94">
        <f t="shared" si="219"/>
        <v>0.39144796868238996</v>
      </c>
    </row>
    <row r="308" spans="6:46" x14ac:dyDescent="0.25">
      <c r="F308">
        <f t="shared" si="225"/>
        <v>319000</v>
      </c>
      <c r="G308">
        <f t="shared" si="238"/>
        <v>-750</v>
      </c>
      <c r="H308">
        <f t="shared" si="226"/>
        <v>318250</v>
      </c>
      <c r="I308" s="32">
        <f t="shared" si="220"/>
        <v>318250</v>
      </c>
      <c r="J308" s="10">
        <f t="shared" si="203"/>
        <v>0</v>
      </c>
      <c r="K308" s="10">
        <f t="shared" si="204"/>
        <v>0</v>
      </c>
      <c r="L308" s="32">
        <f t="shared" si="221"/>
        <v>318250</v>
      </c>
      <c r="M308" s="9">
        <f t="shared" si="205"/>
        <v>0</v>
      </c>
      <c r="N308" s="9">
        <f t="shared" si="206"/>
        <v>0</v>
      </c>
      <c r="O308" s="10">
        <f t="shared" si="227"/>
        <v>0</v>
      </c>
      <c r="P308" s="13"/>
      <c r="R308" s="31">
        <f t="shared" si="222"/>
        <v>318250</v>
      </c>
      <c r="S308" s="8">
        <f t="shared" si="207"/>
        <v>52100</v>
      </c>
      <c r="T308" s="9">
        <f t="shared" si="228"/>
        <v>-11053.55</v>
      </c>
      <c r="U308" s="9">
        <f t="shared" si="229"/>
        <v>-99806.25</v>
      </c>
      <c r="V308" s="10">
        <f t="shared" si="230"/>
        <v>-110859.8</v>
      </c>
      <c r="W308" s="10">
        <f t="shared" si="231"/>
        <v>-16867.25</v>
      </c>
      <c r="X308" s="87">
        <f t="shared" si="208"/>
        <v>0</v>
      </c>
      <c r="Y308" s="87">
        <f t="shared" si="209"/>
        <v>0</v>
      </c>
      <c r="Z308" s="10">
        <f t="shared" si="210"/>
        <v>-103.65398999999999</v>
      </c>
      <c r="AA308" s="125">
        <f t="shared" si="211"/>
        <v>-36.750050999999999</v>
      </c>
      <c r="AB308" s="10">
        <f t="shared" si="212"/>
        <v>-36.750050999999999</v>
      </c>
      <c r="AC308" s="87">
        <f t="shared" si="213"/>
        <v>0</v>
      </c>
      <c r="AD308" s="22">
        <f t="shared" si="223"/>
        <v>-127867.454041</v>
      </c>
      <c r="AE308" s="9">
        <f t="shared" si="214"/>
        <v>-3430</v>
      </c>
      <c r="AF308" s="9">
        <f t="shared" si="215"/>
        <v>311</v>
      </c>
      <c r="AG308" s="9">
        <f t="shared" si="216"/>
        <v>0</v>
      </c>
      <c r="AH308" s="10">
        <f t="shared" si="232"/>
        <v>-3119</v>
      </c>
      <c r="AI308" s="10">
        <f t="shared" si="217"/>
        <v>-160</v>
      </c>
      <c r="AJ308" s="22">
        <f t="shared" si="233"/>
        <v>-124908.454041</v>
      </c>
      <c r="AN308" s="92">
        <f t="shared" si="218"/>
        <v>319000</v>
      </c>
      <c r="AO308" s="92" t="str">
        <f t="shared" si="234"/>
        <v>31K</v>
      </c>
      <c r="AP308" s="92">
        <f t="shared" si="235"/>
        <v>124908.454041</v>
      </c>
      <c r="AQ308" s="93">
        <f t="shared" si="224"/>
        <v>1000</v>
      </c>
      <c r="AR308" s="95">
        <f t="shared" si="236"/>
        <v>428</v>
      </c>
      <c r="AS308" s="94">
        <f t="shared" si="237"/>
        <v>0.42799999999999999</v>
      </c>
      <c r="AT308" s="94">
        <f t="shared" si="219"/>
        <v>0.39156255185266459</v>
      </c>
    </row>
    <row r="309" spans="6:46" x14ac:dyDescent="0.25">
      <c r="F309">
        <f t="shared" si="225"/>
        <v>320000</v>
      </c>
      <c r="G309">
        <f t="shared" si="238"/>
        <v>-750</v>
      </c>
      <c r="H309">
        <f t="shared" si="226"/>
        <v>319250</v>
      </c>
      <c r="I309" s="32">
        <f t="shared" si="220"/>
        <v>319250</v>
      </c>
      <c r="J309" s="10">
        <f t="shared" si="203"/>
        <v>0</v>
      </c>
      <c r="K309" s="10">
        <f t="shared" si="204"/>
        <v>0</v>
      </c>
      <c r="L309" s="32">
        <f t="shared" si="221"/>
        <v>319250</v>
      </c>
      <c r="M309" s="9">
        <f t="shared" si="205"/>
        <v>0</v>
      </c>
      <c r="N309" s="9">
        <f t="shared" si="206"/>
        <v>0</v>
      </c>
      <c r="O309" s="10">
        <f t="shared" si="227"/>
        <v>0</v>
      </c>
      <c r="P309" s="13"/>
      <c r="R309" s="31">
        <f t="shared" si="222"/>
        <v>319250</v>
      </c>
      <c r="S309" s="8">
        <f t="shared" si="207"/>
        <v>52100</v>
      </c>
      <c r="T309" s="9">
        <f t="shared" si="228"/>
        <v>-11053.55</v>
      </c>
      <c r="U309" s="9">
        <f t="shared" si="229"/>
        <v>-100181.25</v>
      </c>
      <c r="V309" s="10">
        <f t="shared" si="230"/>
        <v>-111234.8</v>
      </c>
      <c r="W309" s="10">
        <f t="shared" si="231"/>
        <v>-16920.25</v>
      </c>
      <c r="X309" s="87">
        <f t="shared" si="208"/>
        <v>0</v>
      </c>
      <c r="Y309" s="87">
        <f t="shared" si="209"/>
        <v>0</v>
      </c>
      <c r="Z309" s="10">
        <f t="shared" si="210"/>
        <v>-103.65398999999999</v>
      </c>
      <c r="AA309" s="125">
        <f t="shared" si="211"/>
        <v>-36.750050999999999</v>
      </c>
      <c r="AB309" s="10">
        <f t="shared" si="212"/>
        <v>-36.750050999999999</v>
      </c>
      <c r="AC309" s="87">
        <f t="shared" si="213"/>
        <v>0</v>
      </c>
      <c r="AD309" s="22">
        <f t="shared" si="223"/>
        <v>-128295.454041</v>
      </c>
      <c r="AE309" s="9">
        <f t="shared" si="214"/>
        <v>-3430</v>
      </c>
      <c r="AF309" s="9">
        <f t="shared" si="215"/>
        <v>311</v>
      </c>
      <c r="AG309" s="9">
        <f t="shared" si="216"/>
        <v>0</v>
      </c>
      <c r="AH309" s="10">
        <f t="shared" si="232"/>
        <v>-3119</v>
      </c>
      <c r="AI309" s="10">
        <f t="shared" si="217"/>
        <v>-160</v>
      </c>
      <c r="AJ309" s="22">
        <f t="shared" si="233"/>
        <v>-125336.454041</v>
      </c>
      <c r="AN309" s="92">
        <f t="shared" si="218"/>
        <v>320000</v>
      </c>
      <c r="AO309" s="92" t="str">
        <f t="shared" si="234"/>
        <v>32K</v>
      </c>
      <c r="AP309" s="92">
        <f t="shared" si="235"/>
        <v>125336.454041</v>
      </c>
      <c r="AQ309" s="93">
        <f t="shared" si="224"/>
        <v>1000</v>
      </c>
      <c r="AR309" s="95">
        <f t="shared" si="236"/>
        <v>428</v>
      </c>
      <c r="AS309" s="94">
        <f t="shared" si="237"/>
        <v>0.42799999999999999</v>
      </c>
      <c r="AT309" s="94">
        <f t="shared" si="219"/>
        <v>0.39167641887812499</v>
      </c>
    </row>
    <row r="310" spans="6:46" x14ac:dyDescent="0.25">
      <c r="F310">
        <f t="shared" si="225"/>
        <v>321000</v>
      </c>
      <c r="G310">
        <f t="shared" si="238"/>
        <v>-750</v>
      </c>
      <c r="H310">
        <f t="shared" si="226"/>
        <v>320250</v>
      </c>
      <c r="I310" s="32">
        <f t="shared" si="220"/>
        <v>320250</v>
      </c>
      <c r="J310" s="10">
        <f t="shared" si="203"/>
        <v>0</v>
      </c>
      <c r="K310" s="10">
        <f t="shared" si="204"/>
        <v>0</v>
      </c>
      <c r="L310" s="32">
        <f t="shared" si="221"/>
        <v>320250</v>
      </c>
      <c r="M310" s="9">
        <f t="shared" si="205"/>
        <v>0</v>
      </c>
      <c r="N310" s="9">
        <f t="shared" si="206"/>
        <v>0</v>
      </c>
      <c r="O310" s="10">
        <f t="shared" si="227"/>
        <v>0</v>
      </c>
      <c r="P310" s="13"/>
      <c r="R310" s="31">
        <f t="shared" si="222"/>
        <v>320250</v>
      </c>
      <c r="S310" s="8">
        <f t="shared" si="207"/>
        <v>52100</v>
      </c>
      <c r="T310" s="9">
        <f t="shared" si="228"/>
        <v>-11053.55</v>
      </c>
      <c r="U310" s="9">
        <f t="shared" si="229"/>
        <v>-100556.25</v>
      </c>
      <c r="V310" s="10">
        <f t="shared" si="230"/>
        <v>-111609.8</v>
      </c>
      <c r="W310" s="10">
        <f t="shared" si="231"/>
        <v>-16973.25</v>
      </c>
      <c r="X310" s="87">
        <f t="shared" si="208"/>
        <v>0</v>
      </c>
      <c r="Y310" s="87">
        <f t="shared" si="209"/>
        <v>0</v>
      </c>
      <c r="Z310" s="10">
        <f t="shared" si="210"/>
        <v>-103.65398999999999</v>
      </c>
      <c r="AA310" s="125">
        <f t="shared" si="211"/>
        <v>-36.750050999999999</v>
      </c>
      <c r="AB310" s="10">
        <f t="shared" si="212"/>
        <v>-36.750050999999999</v>
      </c>
      <c r="AC310" s="87">
        <f t="shared" si="213"/>
        <v>0</v>
      </c>
      <c r="AD310" s="22">
        <f t="shared" si="223"/>
        <v>-128723.454041</v>
      </c>
      <c r="AE310" s="9">
        <f t="shared" si="214"/>
        <v>-3430</v>
      </c>
      <c r="AF310" s="9">
        <f t="shared" si="215"/>
        <v>311</v>
      </c>
      <c r="AG310" s="9">
        <f t="shared" si="216"/>
        <v>0</v>
      </c>
      <c r="AH310" s="10">
        <f t="shared" si="232"/>
        <v>-3119</v>
      </c>
      <c r="AI310" s="10">
        <f t="shared" si="217"/>
        <v>-160</v>
      </c>
      <c r="AJ310" s="22">
        <f t="shared" si="233"/>
        <v>-125764.454041</v>
      </c>
      <c r="AN310" s="92">
        <f t="shared" si="218"/>
        <v>321000</v>
      </c>
      <c r="AO310" s="92" t="str">
        <f t="shared" si="234"/>
        <v>32K</v>
      </c>
      <c r="AP310" s="92">
        <f t="shared" si="235"/>
        <v>125764.454041</v>
      </c>
      <c r="AQ310" s="93">
        <f t="shared" si="224"/>
        <v>1000</v>
      </c>
      <c r="AR310" s="95">
        <f t="shared" si="236"/>
        <v>428</v>
      </c>
      <c r="AS310" s="94">
        <f t="shared" si="237"/>
        <v>0.42799999999999999</v>
      </c>
      <c r="AT310" s="94">
        <f t="shared" si="219"/>
        <v>0.39178957645171342</v>
      </c>
    </row>
    <row r="311" spans="6:46" x14ac:dyDescent="0.25">
      <c r="F311">
        <f t="shared" si="225"/>
        <v>322000</v>
      </c>
      <c r="G311">
        <f t="shared" si="238"/>
        <v>-750</v>
      </c>
      <c r="H311">
        <f t="shared" si="226"/>
        <v>321250</v>
      </c>
      <c r="I311" s="32">
        <f t="shared" si="220"/>
        <v>321250</v>
      </c>
      <c r="J311" s="10">
        <f t="shared" si="203"/>
        <v>0</v>
      </c>
      <c r="K311" s="10">
        <f t="shared" si="204"/>
        <v>0</v>
      </c>
      <c r="L311" s="32">
        <f t="shared" si="221"/>
        <v>321250</v>
      </c>
      <c r="M311" s="9">
        <f t="shared" si="205"/>
        <v>0</v>
      </c>
      <c r="N311" s="9">
        <f t="shared" si="206"/>
        <v>0</v>
      </c>
      <c r="O311" s="10">
        <f t="shared" si="227"/>
        <v>0</v>
      </c>
      <c r="P311" s="13"/>
      <c r="R311" s="31">
        <f t="shared" si="222"/>
        <v>321250</v>
      </c>
      <c r="S311" s="8">
        <f t="shared" si="207"/>
        <v>52100</v>
      </c>
      <c r="T311" s="9">
        <f t="shared" si="228"/>
        <v>-11053.55</v>
      </c>
      <c r="U311" s="9">
        <f t="shared" si="229"/>
        <v>-100931.25</v>
      </c>
      <c r="V311" s="10">
        <f t="shared" si="230"/>
        <v>-111984.8</v>
      </c>
      <c r="W311" s="10">
        <f t="shared" si="231"/>
        <v>-17026.25</v>
      </c>
      <c r="X311" s="87">
        <f t="shared" si="208"/>
        <v>0</v>
      </c>
      <c r="Y311" s="87">
        <f t="shared" si="209"/>
        <v>0</v>
      </c>
      <c r="Z311" s="10">
        <f t="shared" si="210"/>
        <v>-103.65398999999999</v>
      </c>
      <c r="AA311" s="125">
        <f t="shared" si="211"/>
        <v>-36.750050999999999</v>
      </c>
      <c r="AB311" s="10">
        <f t="shared" si="212"/>
        <v>-36.750050999999999</v>
      </c>
      <c r="AC311" s="87">
        <f t="shared" si="213"/>
        <v>0</v>
      </c>
      <c r="AD311" s="22">
        <f t="shared" si="223"/>
        <v>-129151.454041</v>
      </c>
      <c r="AE311" s="9">
        <f t="shared" si="214"/>
        <v>-3430</v>
      </c>
      <c r="AF311" s="9">
        <f t="shared" si="215"/>
        <v>311</v>
      </c>
      <c r="AG311" s="9">
        <f t="shared" si="216"/>
        <v>0</v>
      </c>
      <c r="AH311" s="10">
        <f t="shared" si="232"/>
        <v>-3119</v>
      </c>
      <c r="AI311" s="10">
        <f t="shared" si="217"/>
        <v>-160</v>
      </c>
      <c r="AJ311" s="22">
        <f t="shared" si="233"/>
        <v>-126192.454041</v>
      </c>
      <c r="AN311" s="92">
        <f t="shared" si="218"/>
        <v>322000</v>
      </c>
      <c r="AO311" s="92" t="str">
        <f t="shared" si="234"/>
        <v>32K</v>
      </c>
      <c r="AP311" s="92">
        <f t="shared" si="235"/>
        <v>126192.454041</v>
      </c>
      <c r="AQ311" s="93">
        <f t="shared" si="224"/>
        <v>1000</v>
      </c>
      <c r="AR311" s="95">
        <f t="shared" si="236"/>
        <v>428</v>
      </c>
      <c r="AS311" s="94">
        <f t="shared" si="237"/>
        <v>0.42799999999999999</v>
      </c>
      <c r="AT311" s="94">
        <f t="shared" si="219"/>
        <v>0.3919020311832298</v>
      </c>
    </row>
    <row r="312" spans="6:46" x14ac:dyDescent="0.25">
      <c r="F312">
        <f t="shared" si="225"/>
        <v>323000</v>
      </c>
      <c r="G312">
        <f t="shared" si="238"/>
        <v>-750</v>
      </c>
      <c r="H312">
        <f t="shared" si="226"/>
        <v>322250</v>
      </c>
      <c r="I312" s="32">
        <f t="shared" si="220"/>
        <v>322250</v>
      </c>
      <c r="J312" s="10">
        <f t="shared" si="203"/>
        <v>0</v>
      </c>
      <c r="K312" s="10">
        <f t="shared" si="204"/>
        <v>0</v>
      </c>
      <c r="L312" s="32">
        <f t="shared" si="221"/>
        <v>322250</v>
      </c>
      <c r="M312" s="9">
        <f t="shared" si="205"/>
        <v>0</v>
      </c>
      <c r="N312" s="9">
        <f t="shared" si="206"/>
        <v>0</v>
      </c>
      <c r="O312" s="10">
        <f t="shared" si="227"/>
        <v>0</v>
      </c>
      <c r="P312" s="13"/>
      <c r="R312" s="31">
        <f t="shared" si="222"/>
        <v>322250</v>
      </c>
      <c r="S312" s="8">
        <f t="shared" si="207"/>
        <v>52100</v>
      </c>
      <c r="T312" s="9">
        <f t="shared" si="228"/>
        <v>-11053.55</v>
      </c>
      <c r="U312" s="9">
        <f t="shared" si="229"/>
        <v>-101306.25</v>
      </c>
      <c r="V312" s="10">
        <f t="shared" si="230"/>
        <v>-112359.8</v>
      </c>
      <c r="W312" s="10">
        <f t="shared" si="231"/>
        <v>-17079.25</v>
      </c>
      <c r="X312" s="87">
        <f t="shared" si="208"/>
        <v>0</v>
      </c>
      <c r="Y312" s="87">
        <f t="shared" si="209"/>
        <v>0</v>
      </c>
      <c r="Z312" s="10">
        <f t="shared" si="210"/>
        <v>-103.65398999999999</v>
      </c>
      <c r="AA312" s="125">
        <f t="shared" si="211"/>
        <v>-36.750050999999999</v>
      </c>
      <c r="AB312" s="10">
        <f t="shared" si="212"/>
        <v>-36.750050999999999</v>
      </c>
      <c r="AC312" s="87">
        <f t="shared" si="213"/>
        <v>0</v>
      </c>
      <c r="AD312" s="22">
        <f t="shared" si="223"/>
        <v>-129579.454041</v>
      </c>
      <c r="AE312" s="9">
        <f t="shared" si="214"/>
        <v>-3430</v>
      </c>
      <c r="AF312" s="9">
        <f t="shared" si="215"/>
        <v>311</v>
      </c>
      <c r="AG312" s="9">
        <f t="shared" si="216"/>
        <v>0</v>
      </c>
      <c r="AH312" s="10">
        <f t="shared" si="232"/>
        <v>-3119</v>
      </c>
      <c r="AI312" s="10">
        <f t="shared" si="217"/>
        <v>-160</v>
      </c>
      <c r="AJ312" s="22">
        <f t="shared" si="233"/>
        <v>-126620.454041</v>
      </c>
      <c r="AN312" s="92">
        <f t="shared" si="218"/>
        <v>323000</v>
      </c>
      <c r="AO312" s="92" t="str">
        <f t="shared" si="234"/>
        <v>32K</v>
      </c>
      <c r="AP312" s="92">
        <f t="shared" si="235"/>
        <v>126620.454041</v>
      </c>
      <c r="AQ312" s="93">
        <f t="shared" si="224"/>
        <v>1000</v>
      </c>
      <c r="AR312" s="95">
        <f t="shared" si="236"/>
        <v>428</v>
      </c>
      <c r="AS312" s="94">
        <f t="shared" si="237"/>
        <v>0.42799999999999999</v>
      </c>
      <c r="AT312" s="94">
        <f t="shared" si="219"/>
        <v>0.39201378960061922</v>
      </c>
    </row>
    <row r="313" spans="6:46" x14ac:dyDescent="0.25">
      <c r="F313">
        <f t="shared" si="225"/>
        <v>324000</v>
      </c>
      <c r="G313">
        <f t="shared" si="238"/>
        <v>-750</v>
      </c>
      <c r="H313">
        <f t="shared" si="226"/>
        <v>323250</v>
      </c>
      <c r="I313" s="32">
        <f t="shared" si="220"/>
        <v>323250</v>
      </c>
      <c r="J313" s="10">
        <f t="shared" si="203"/>
        <v>0</v>
      </c>
      <c r="K313" s="10">
        <f t="shared" si="204"/>
        <v>0</v>
      </c>
      <c r="L313" s="32">
        <f t="shared" si="221"/>
        <v>323250</v>
      </c>
      <c r="M313" s="9">
        <f t="shared" si="205"/>
        <v>0</v>
      </c>
      <c r="N313" s="9">
        <f t="shared" si="206"/>
        <v>0</v>
      </c>
      <c r="O313" s="10">
        <f t="shared" si="227"/>
        <v>0</v>
      </c>
      <c r="P313" s="13"/>
      <c r="R313" s="31">
        <f t="shared" si="222"/>
        <v>323250</v>
      </c>
      <c r="S313" s="8">
        <f t="shared" si="207"/>
        <v>52100</v>
      </c>
      <c r="T313" s="9">
        <f t="shared" si="228"/>
        <v>-11053.55</v>
      </c>
      <c r="U313" s="9">
        <f t="shared" si="229"/>
        <v>-101681.25</v>
      </c>
      <c r="V313" s="10">
        <f t="shared" si="230"/>
        <v>-112734.8</v>
      </c>
      <c r="W313" s="10">
        <f t="shared" si="231"/>
        <v>-17132.25</v>
      </c>
      <c r="X313" s="87">
        <f t="shared" si="208"/>
        <v>0</v>
      </c>
      <c r="Y313" s="87">
        <f t="shared" si="209"/>
        <v>0</v>
      </c>
      <c r="Z313" s="10">
        <f t="shared" si="210"/>
        <v>-103.65398999999999</v>
      </c>
      <c r="AA313" s="125">
        <f t="shared" si="211"/>
        <v>-36.750050999999999</v>
      </c>
      <c r="AB313" s="10">
        <f t="shared" si="212"/>
        <v>-36.750050999999999</v>
      </c>
      <c r="AC313" s="87">
        <f t="shared" si="213"/>
        <v>0</v>
      </c>
      <c r="AD313" s="22">
        <f t="shared" si="223"/>
        <v>-130007.454041</v>
      </c>
      <c r="AE313" s="9">
        <f t="shared" si="214"/>
        <v>-3430</v>
      </c>
      <c r="AF313" s="9">
        <f t="shared" si="215"/>
        <v>311</v>
      </c>
      <c r="AG313" s="9">
        <f t="shared" si="216"/>
        <v>0</v>
      </c>
      <c r="AH313" s="10">
        <f t="shared" si="232"/>
        <v>-3119</v>
      </c>
      <c r="AI313" s="10">
        <f t="shared" si="217"/>
        <v>-160</v>
      </c>
      <c r="AJ313" s="22">
        <f t="shared" si="233"/>
        <v>-127048.454041</v>
      </c>
      <c r="AN313" s="92">
        <f t="shared" si="218"/>
        <v>324000</v>
      </c>
      <c r="AO313" s="92" t="str">
        <f t="shared" si="234"/>
        <v>32K</v>
      </c>
      <c r="AP313" s="92">
        <f t="shared" si="235"/>
        <v>127048.454041</v>
      </c>
      <c r="AQ313" s="93">
        <f t="shared" si="224"/>
        <v>1000</v>
      </c>
      <c r="AR313" s="95">
        <f t="shared" si="236"/>
        <v>428</v>
      </c>
      <c r="AS313" s="94">
        <f t="shared" si="237"/>
        <v>0.42799999999999999</v>
      </c>
      <c r="AT313" s="94">
        <f t="shared" si="219"/>
        <v>0.3921248581512346</v>
      </c>
    </row>
    <row r="314" spans="6:46" x14ac:dyDescent="0.25">
      <c r="F314">
        <f t="shared" si="225"/>
        <v>325000</v>
      </c>
      <c r="G314">
        <f t="shared" si="238"/>
        <v>-750</v>
      </c>
      <c r="H314">
        <f t="shared" si="226"/>
        <v>324250</v>
      </c>
      <c r="I314" s="32">
        <f t="shared" si="220"/>
        <v>324250</v>
      </c>
      <c r="J314" s="10">
        <f t="shared" si="203"/>
        <v>0</v>
      </c>
      <c r="K314" s="10">
        <f t="shared" si="204"/>
        <v>0</v>
      </c>
      <c r="L314" s="32">
        <f t="shared" si="221"/>
        <v>324250</v>
      </c>
      <c r="M314" s="9">
        <f t="shared" si="205"/>
        <v>0</v>
      </c>
      <c r="N314" s="9">
        <f t="shared" si="206"/>
        <v>0</v>
      </c>
      <c r="O314" s="10">
        <f t="shared" si="227"/>
        <v>0</v>
      </c>
      <c r="P314" s="13"/>
      <c r="R314" s="31">
        <f t="shared" si="222"/>
        <v>324250</v>
      </c>
      <c r="S314" s="8">
        <f t="shared" si="207"/>
        <v>52100</v>
      </c>
      <c r="T314" s="9">
        <f t="shared" si="228"/>
        <v>-11053.55</v>
      </c>
      <c r="U314" s="9">
        <f t="shared" si="229"/>
        <v>-102056.25</v>
      </c>
      <c r="V314" s="10">
        <f t="shared" si="230"/>
        <v>-113109.8</v>
      </c>
      <c r="W314" s="10">
        <f t="shared" si="231"/>
        <v>-17185.25</v>
      </c>
      <c r="X314" s="87">
        <f t="shared" si="208"/>
        <v>0</v>
      </c>
      <c r="Y314" s="87">
        <f t="shared" si="209"/>
        <v>0</v>
      </c>
      <c r="Z314" s="10">
        <f t="shared" si="210"/>
        <v>-103.65398999999999</v>
      </c>
      <c r="AA314" s="125">
        <f t="shared" si="211"/>
        <v>-36.750050999999999</v>
      </c>
      <c r="AB314" s="10">
        <f t="shared" si="212"/>
        <v>-36.750050999999999</v>
      </c>
      <c r="AC314" s="87">
        <f t="shared" si="213"/>
        <v>0</v>
      </c>
      <c r="AD314" s="22">
        <f t="shared" si="223"/>
        <v>-130435.454041</v>
      </c>
      <c r="AE314" s="9">
        <f t="shared" si="214"/>
        <v>-3430</v>
      </c>
      <c r="AF314" s="9">
        <f t="shared" si="215"/>
        <v>311</v>
      </c>
      <c r="AG314" s="9">
        <f t="shared" si="216"/>
        <v>0</v>
      </c>
      <c r="AH314" s="10">
        <f t="shared" si="232"/>
        <v>-3119</v>
      </c>
      <c r="AI314" s="10">
        <f t="shared" si="217"/>
        <v>-160</v>
      </c>
      <c r="AJ314" s="22">
        <f t="shared" si="233"/>
        <v>-127476.454041</v>
      </c>
      <c r="AN314" s="92">
        <f t="shared" si="218"/>
        <v>325000</v>
      </c>
      <c r="AO314" s="92" t="str">
        <f t="shared" si="234"/>
        <v>32K</v>
      </c>
      <c r="AP314" s="92">
        <f t="shared" si="235"/>
        <v>127476.454041</v>
      </c>
      <c r="AQ314" s="93">
        <f t="shared" si="224"/>
        <v>1000</v>
      </c>
      <c r="AR314" s="95">
        <f t="shared" si="236"/>
        <v>428</v>
      </c>
      <c r="AS314" s="94">
        <f t="shared" si="237"/>
        <v>0.42799999999999999</v>
      </c>
      <c r="AT314" s="94">
        <f t="shared" si="219"/>
        <v>0.39223524320307696</v>
      </c>
    </row>
    <row r="315" spans="6:46" x14ac:dyDescent="0.25">
      <c r="F315">
        <f t="shared" si="225"/>
        <v>326000</v>
      </c>
      <c r="G315">
        <f t="shared" si="238"/>
        <v>-750</v>
      </c>
      <c r="H315">
        <f t="shared" si="226"/>
        <v>325250</v>
      </c>
      <c r="I315" s="32">
        <f t="shared" si="220"/>
        <v>325250</v>
      </c>
      <c r="J315" s="10">
        <f t="shared" si="203"/>
        <v>0</v>
      </c>
      <c r="K315" s="10">
        <f t="shared" si="204"/>
        <v>0</v>
      </c>
      <c r="L315" s="32">
        <f t="shared" si="221"/>
        <v>325250</v>
      </c>
      <c r="M315" s="9">
        <f t="shared" si="205"/>
        <v>0</v>
      </c>
      <c r="N315" s="9">
        <f t="shared" si="206"/>
        <v>0</v>
      </c>
      <c r="O315" s="10">
        <f t="shared" si="227"/>
        <v>0</v>
      </c>
      <c r="P315" s="13"/>
      <c r="R315" s="31">
        <f t="shared" si="222"/>
        <v>325250</v>
      </c>
      <c r="S315" s="8">
        <f t="shared" si="207"/>
        <v>52100</v>
      </c>
      <c r="T315" s="9">
        <f t="shared" si="228"/>
        <v>-11053.55</v>
      </c>
      <c r="U315" s="9">
        <f t="shared" si="229"/>
        <v>-102431.25</v>
      </c>
      <c r="V315" s="10">
        <f t="shared" si="230"/>
        <v>-113484.8</v>
      </c>
      <c r="W315" s="10">
        <f t="shared" si="231"/>
        <v>-17238.25</v>
      </c>
      <c r="X315" s="87">
        <f t="shared" si="208"/>
        <v>0</v>
      </c>
      <c r="Y315" s="87">
        <f t="shared" si="209"/>
        <v>0</v>
      </c>
      <c r="Z315" s="10">
        <f t="shared" si="210"/>
        <v>-103.65398999999999</v>
      </c>
      <c r="AA315" s="125">
        <f t="shared" si="211"/>
        <v>-36.750050999999999</v>
      </c>
      <c r="AB315" s="10">
        <f t="shared" si="212"/>
        <v>-36.750050999999999</v>
      </c>
      <c r="AC315" s="87">
        <f t="shared" si="213"/>
        <v>0</v>
      </c>
      <c r="AD315" s="22">
        <f t="shared" si="223"/>
        <v>-130863.454041</v>
      </c>
      <c r="AE315" s="9">
        <f t="shared" si="214"/>
        <v>-3430</v>
      </c>
      <c r="AF315" s="9">
        <f t="shared" si="215"/>
        <v>311</v>
      </c>
      <c r="AG315" s="9">
        <f t="shared" si="216"/>
        <v>0</v>
      </c>
      <c r="AH315" s="10">
        <f t="shared" si="232"/>
        <v>-3119</v>
      </c>
      <c r="AI315" s="10">
        <f t="shared" si="217"/>
        <v>-160</v>
      </c>
      <c r="AJ315" s="22">
        <f t="shared" si="233"/>
        <v>-127904.454041</v>
      </c>
      <c r="AN315" s="92">
        <f t="shared" si="218"/>
        <v>326000</v>
      </c>
      <c r="AO315" s="92" t="str">
        <f t="shared" si="234"/>
        <v>32K</v>
      </c>
      <c r="AP315" s="92">
        <f t="shared" si="235"/>
        <v>127904.454041</v>
      </c>
      <c r="AQ315" s="93">
        <f t="shared" si="224"/>
        <v>1000</v>
      </c>
      <c r="AR315" s="95">
        <f t="shared" si="236"/>
        <v>428</v>
      </c>
      <c r="AS315" s="94">
        <f t="shared" si="237"/>
        <v>0.42799999999999999</v>
      </c>
      <c r="AT315" s="94">
        <f t="shared" si="219"/>
        <v>0.3923449510460123</v>
      </c>
    </row>
    <row r="316" spans="6:46" x14ac:dyDescent="0.25">
      <c r="F316">
        <f t="shared" si="225"/>
        <v>327000</v>
      </c>
      <c r="G316">
        <f t="shared" si="238"/>
        <v>-750</v>
      </c>
      <c r="H316">
        <f t="shared" si="226"/>
        <v>326250</v>
      </c>
      <c r="I316" s="32">
        <f t="shared" si="220"/>
        <v>326250</v>
      </c>
      <c r="J316" s="10">
        <f t="shared" si="203"/>
        <v>0</v>
      </c>
      <c r="K316" s="10">
        <f t="shared" si="204"/>
        <v>0</v>
      </c>
      <c r="L316" s="32">
        <f t="shared" si="221"/>
        <v>326250</v>
      </c>
      <c r="M316" s="9">
        <f t="shared" si="205"/>
        <v>0</v>
      </c>
      <c r="N316" s="9">
        <f t="shared" si="206"/>
        <v>0</v>
      </c>
      <c r="O316" s="10">
        <f t="shared" si="227"/>
        <v>0</v>
      </c>
      <c r="P316" s="13"/>
      <c r="R316" s="31">
        <f t="shared" si="222"/>
        <v>326250</v>
      </c>
      <c r="S316" s="8">
        <f t="shared" si="207"/>
        <v>52100</v>
      </c>
      <c r="T316" s="9">
        <f t="shared" si="228"/>
        <v>-11053.55</v>
      </c>
      <c r="U316" s="9">
        <f t="shared" si="229"/>
        <v>-102806.25</v>
      </c>
      <c r="V316" s="10">
        <f t="shared" si="230"/>
        <v>-113859.8</v>
      </c>
      <c r="W316" s="10">
        <f t="shared" si="231"/>
        <v>-17291.25</v>
      </c>
      <c r="X316" s="87">
        <f t="shared" si="208"/>
        <v>0</v>
      </c>
      <c r="Y316" s="87">
        <f t="shared" si="209"/>
        <v>0</v>
      </c>
      <c r="Z316" s="10">
        <f t="shared" si="210"/>
        <v>-103.65398999999999</v>
      </c>
      <c r="AA316" s="125">
        <f t="shared" si="211"/>
        <v>-36.750050999999999</v>
      </c>
      <c r="AB316" s="10">
        <f t="shared" si="212"/>
        <v>-36.750050999999999</v>
      </c>
      <c r="AC316" s="87">
        <f t="shared" si="213"/>
        <v>0</v>
      </c>
      <c r="AD316" s="22">
        <f t="shared" si="223"/>
        <v>-131291.45404099999</v>
      </c>
      <c r="AE316" s="9">
        <f t="shared" si="214"/>
        <v>-3430</v>
      </c>
      <c r="AF316" s="9">
        <f t="shared" si="215"/>
        <v>311</v>
      </c>
      <c r="AG316" s="9">
        <f t="shared" si="216"/>
        <v>0</v>
      </c>
      <c r="AH316" s="10">
        <f t="shared" si="232"/>
        <v>-3119</v>
      </c>
      <c r="AI316" s="10">
        <f t="shared" si="217"/>
        <v>-160</v>
      </c>
      <c r="AJ316" s="22">
        <f t="shared" si="233"/>
        <v>-128332.45404099999</v>
      </c>
      <c r="AN316" s="92">
        <f t="shared" si="218"/>
        <v>327000</v>
      </c>
      <c r="AO316" s="92" t="str">
        <f t="shared" si="234"/>
        <v>32K</v>
      </c>
      <c r="AP316" s="92">
        <f t="shared" si="235"/>
        <v>128332.45404099999</v>
      </c>
      <c r="AQ316" s="93">
        <f t="shared" si="224"/>
        <v>1000</v>
      </c>
      <c r="AR316" s="95">
        <f t="shared" si="236"/>
        <v>427.99999999998545</v>
      </c>
      <c r="AS316" s="94">
        <f t="shared" si="237"/>
        <v>0.42799999999998545</v>
      </c>
      <c r="AT316" s="94">
        <f t="shared" si="219"/>
        <v>0.39245398789296632</v>
      </c>
    </row>
    <row r="317" spans="6:46" x14ac:dyDescent="0.25">
      <c r="F317">
        <f t="shared" si="225"/>
        <v>328000</v>
      </c>
      <c r="G317">
        <f t="shared" si="238"/>
        <v>-750</v>
      </c>
      <c r="H317">
        <f t="shared" si="226"/>
        <v>327250</v>
      </c>
      <c r="I317" s="32">
        <f t="shared" si="220"/>
        <v>327250</v>
      </c>
      <c r="J317" s="10">
        <f t="shared" si="203"/>
        <v>0</v>
      </c>
      <c r="K317" s="10">
        <f t="shared" si="204"/>
        <v>0</v>
      </c>
      <c r="L317" s="32">
        <f t="shared" si="221"/>
        <v>327250</v>
      </c>
      <c r="M317" s="9">
        <f t="shared" si="205"/>
        <v>0</v>
      </c>
      <c r="N317" s="9">
        <f t="shared" si="206"/>
        <v>0</v>
      </c>
      <c r="O317" s="10">
        <f t="shared" si="227"/>
        <v>0</v>
      </c>
      <c r="P317" s="13"/>
      <c r="R317" s="31">
        <f t="shared" si="222"/>
        <v>327250</v>
      </c>
      <c r="S317" s="8">
        <f t="shared" si="207"/>
        <v>52100</v>
      </c>
      <c r="T317" s="9">
        <f t="shared" si="228"/>
        <v>-11053.55</v>
      </c>
      <c r="U317" s="9">
        <f t="shared" si="229"/>
        <v>-103181.25</v>
      </c>
      <c r="V317" s="10">
        <f t="shared" si="230"/>
        <v>-114234.8</v>
      </c>
      <c r="W317" s="10">
        <f t="shared" si="231"/>
        <v>-17344.25</v>
      </c>
      <c r="X317" s="87">
        <f t="shared" si="208"/>
        <v>0</v>
      </c>
      <c r="Y317" s="87">
        <f t="shared" si="209"/>
        <v>0</v>
      </c>
      <c r="Z317" s="10">
        <f t="shared" si="210"/>
        <v>-103.65398999999999</v>
      </c>
      <c r="AA317" s="125">
        <f t="shared" si="211"/>
        <v>-36.750050999999999</v>
      </c>
      <c r="AB317" s="10">
        <f t="shared" si="212"/>
        <v>-36.750050999999999</v>
      </c>
      <c r="AC317" s="87">
        <f t="shared" si="213"/>
        <v>0</v>
      </c>
      <c r="AD317" s="22">
        <f t="shared" si="223"/>
        <v>-131719.45404099999</v>
      </c>
      <c r="AE317" s="9">
        <f t="shared" si="214"/>
        <v>-3430</v>
      </c>
      <c r="AF317" s="9">
        <f t="shared" si="215"/>
        <v>311</v>
      </c>
      <c r="AG317" s="9">
        <f t="shared" si="216"/>
        <v>0</v>
      </c>
      <c r="AH317" s="10">
        <f t="shared" si="232"/>
        <v>-3119</v>
      </c>
      <c r="AI317" s="10">
        <f t="shared" si="217"/>
        <v>-160</v>
      </c>
      <c r="AJ317" s="22">
        <f t="shared" si="233"/>
        <v>-128760.45404099999</v>
      </c>
      <c r="AN317" s="92">
        <f t="shared" si="218"/>
        <v>328000</v>
      </c>
      <c r="AO317" s="92" t="str">
        <f t="shared" si="234"/>
        <v>32K</v>
      </c>
      <c r="AP317" s="92">
        <f t="shared" si="235"/>
        <v>128760.45404099999</v>
      </c>
      <c r="AQ317" s="93">
        <f t="shared" si="224"/>
        <v>1000</v>
      </c>
      <c r="AR317" s="95">
        <f t="shared" si="236"/>
        <v>428</v>
      </c>
      <c r="AS317" s="94">
        <f t="shared" si="237"/>
        <v>0.42799999999999999</v>
      </c>
      <c r="AT317" s="94">
        <f t="shared" si="219"/>
        <v>0.39256235988109756</v>
      </c>
    </row>
    <row r="318" spans="6:46" x14ac:dyDescent="0.25">
      <c r="F318">
        <f t="shared" si="225"/>
        <v>329000</v>
      </c>
      <c r="G318">
        <f t="shared" si="238"/>
        <v>-750</v>
      </c>
      <c r="H318">
        <f t="shared" si="226"/>
        <v>328250</v>
      </c>
      <c r="I318" s="32">
        <f t="shared" si="220"/>
        <v>328250</v>
      </c>
      <c r="J318" s="10">
        <f t="shared" si="203"/>
        <v>0</v>
      </c>
      <c r="K318" s="10">
        <f t="shared" si="204"/>
        <v>0</v>
      </c>
      <c r="L318" s="32">
        <f t="shared" si="221"/>
        <v>328250</v>
      </c>
      <c r="M318" s="9">
        <f t="shared" si="205"/>
        <v>0</v>
      </c>
      <c r="N318" s="9">
        <f t="shared" si="206"/>
        <v>0</v>
      </c>
      <c r="O318" s="10">
        <f t="shared" si="227"/>
        <v>0</v>
      </c>
      <c r="P318" s="13"/>
      <c r="R318" s="31">
        <f t="shared" si="222"/>
        <v>328250</v>
      </c>
      <c r="S318" s="8">
        <f t="shared" si="207"/>
        <v>52100</v>
      </c>
      <c r="T318" s="9">
        <f t="shared" si="228"/>
        <v>-11053.55</v>
      </c>
      <c r="U318" s="9">
        <f t="shared" si="229"/>
        <v>-103556.25</v>
      </c>
      <c r="V318" s="10">
        <f t="shared" si="230"/>
        <v>-114609.8</v>
      </c>
      <c r="W318" s="10">
        <f t="shared" si="231"/>
        <v>-17397.25</v>
      </c>
      <c r="X318" s="87">
        <f t="shared" si="208"/>
        <v>0</v>
      </c>
      <c r="Y318" s="87">
        <f t="shared" si="209"/>
        <v>0</v>
      </c>
      <c r="Z318" s="10">
        <f t="shared" si="210"/>
        <v>-103.65398999999999</v>
      </c>
      <c r="AA318" s="125">
        <f t="shared" si="211"/>
        <v>-36.750050999999999</v>
      </c>
      <c r="AB318" s="10">
        <f t="shared" si="212"/>
        <v>-36.750050999999999</v>
      </c>
      <c r="AC318" s="87">
        <f t="shared" si="213"/>
        <v>0</v>
      </c>
      <c r="AD318" s="22">
        <f t="shared" si="223"/>
        <v>-132147.45404099999</v>
      </c>
      <c r="AE318" s="9">
        <f t="shared" si="214"/>
        <v>-3430</v>
      </c>
      <c r="AF318" s="9">
        <f t="shared" si="215"/>
        <v>311</v>
      </c>
      <c r="AG318" s="9">
        <f t="shared" si="216"/>
        <v>0</v>
      </c>
      <c r="AH318" s="10">
        <f t="shared" si="232"/>
        <v>-3119</v>
      </c>
      <c r="AI318" s="10">
        <f t="shared" si="217"/>
        <v>-160</v>
      </c>
      <c r="AJ318" s="22">
        <f t="shared" si="233"/>
        <v>-129188.45404099999</v>
      </c>
      <c r="AN318" s="92">
        <f t="shared" si="218"/>
        <v>329000</v>
      </c>
      <c r="AO318" s="92" t="str">
        <f t="shared" si="234"/>
        <v>32K</v>
      </c>
      <c r="AP318" s="92">
        <f t="shared" si="235"/>
        <v>129188.45404099999</v>
      </c>
      <c r="AQ318" s="93">
        <f t="shared" si="224"/>
        <v>1000</v>
      </c>
      <c r="AR318" s="95">
        <f t="shared" si="236"/>
        <v>428</v>
      </c>
      <c r="AS318" s="94">
        <f t="shared" si="237"/>
        <v>0.42799999999999999</v>
      </c>
      <c r="AT318" s="94">
        <f t="shared" si="219"/>
        <v>0.39267007307294832</v>
      </c>
    </row>
    <row r="319" spans="6:46" x14ac:dyDescent="0.25">
      <c r="F319">
        <f t="shared" si="225"/>
        <v>330000</v>
      </c>
      <c r="G319">
        <f t="shared" si="238"/>
        <v>-750</v>
      </c>
      <c r="H319">
        <f t="shared" si="226"/>
        <v>329250</v>
      </c>
      <c r="I319" s="32">
        <f t="shared" si="220"/>
        <v>329250</v>
      </c>
      <c r="J319" s="10">
        <f t="shared" si="203"/>
        <v>0</v>
      </c>
      <c r="K319" s="10">
        <f t="shared" si="204"/>
        <v>0</v>
      </c>
      <c r="L319" s="32">
        <f t="shared" si="221"/>
        <v>329250</v>
      </c>
      <c r="M319" s="9">
        <f t="shared" si="205"/>
        <v>0</v>
      </c>
      <c r="N319" s="9">
        <f t="shared" si="206"/>
        <v>0</v>
      </c>
      <c r="O319" s="10">
        <f t="shared" si="227"/>
        <v>0</v>
      </c>
      <c r="P319" s="13"/>
      <c r="R319" s="31">
        <f t="shared" si="222"/>
        <v>329250</v>
      </c>
      <c r="S319" s="8">
        <f t="shared" si="207"/>
        <v>52100</v>
      </c>
      <c r="T319" s="9">
        <f t="shared" si="228"/>
        <v>-11053.55</v>
      </c>
      <c r="U319" s="9">
        <f t="shared" si="229"/>
        <v>-103931.25</v>
      </c>
      <c r="V319" s="10">
        <f t="shared" si="230"/>
        <v>-114984.8</v>
      </c>
      <c r="W319" s="10">
        <f t="shared" si="231"/>
        <v>-17450.25</v>
      </c>
      <c r="X319" s="87">
        <f t="shared" si="208"/>
        <v>0</v>
      </c>
      <c r="Y319" s="87">
        <f t="shared" si="209"/>
        <v>0</v>
      </c>
      <c r="Z319" s="10">
        <f t="shared" si="210"/>
        <v>-103.65398999999999</v>
      </c>
      <c r="AA319" s="125">
        <f t="shared" si="211"/>
        <v>-36.750050999999999</v>
      </c>
      <c r="AB319" s="10">
        <f t="shared" si="212"/>
        <v>-36.750050999999999</v>
      </c>
      <c r="AC319" s="87">
        <f t="shared" si="213"/>
        <v>0</v>
      </c>
      <c r="AD319" s="22">
        <f t="shared" si="223"/>
        <v>-132575.45404099999</v>
      </c>
      <c r="AE319" s="9">
        <f t="shared" si="214"/>
        <v>-3430</v>
      </c>
      <c r="AF319" s="9">
        <f t="shared" si="215"/>
        <v>311</v>
      </c>
      <c r="AG319" s="9">
        <f t="shared" si="216"/>
        <v>0</v>
      </c>
      <c r="AH319" s="10">
        <f t="shared" si="232"/>
        <v>-3119</v>
      </c>
      <c r="AI319" s="10">
        <f t="shared" si="217"/>
        <v>-160</v>
      </c>
      <c r="AJ319" s="22">
        <f t="shared" si="233"/>
        <v>-129616.45404099999</v>
      </c>
      <c r="AN319" s="92">
        <f t="shared" si="218"/>
        <v>330000</v>
      </c>
      <c r="AO319" s="92" t="str">
        <f t="shared" si="234"/>
        <v>33K</v>
      </c>
      <c r="AP319" s="92">
        <f t="shared" si="235"/>
        <v>129616.45404099999</v>
      </c>
      <c r="AQ319" s="93">
        <f t="shared" si="224"/>
        <v>1000</v>
      </c>
      <c r="AR319" s="95">
        <f t="shared" si="236"/>
        <v>428</v>
      </c>
      <c r="AS319" s="94">
        <f t="shared" si="237"/>
        <v>0.42799999999999999</v>
      </c>
      <c r="AT319" s="94">
        <f t="shared" si="219"/>
        <v>0.3927771334575757</v>
      </c>
    </row>
    <row r="320" spans="6:46" x14ac:dyDescent="0.25">
      <c r="F320">
        <f t="shared" si="225"/>
        <v>331000</v>
      </c>
      <c r="G320">
        <f t="shared" si="238"/>
        <v>-750</v>
      </c>
      <c r="H320">
        <f t="shared" si="226"/>
        <v>330250</v>
      </c>
      <c r="I320" s="32">
        <f t="shared" si="220"/>
        <v>330250</v>
      </c>
      <c r="J320" s="10">
        <f t="shared" si="203"/>
        <v>0</v>
      </c>
      <c r="K320" s="10">
        <f t="shared" si="204"/>
        <v>0</v>
      </c>
      <c r="L320" s="32">
        <f t="shared" si="221"/>
        <v>330250</v>
      </c>
      <c r="M320" s="9">
        <f t="shared" si="205"/>
        <v>0</v>
      </c>
      <c r="N320" s="9">
        <f t="shared" si="206"/>
        <v>0</v>
      </c>
      <c r="O320" s="10">
        <f t="shared" si="227"/>
        <v>0</v>
      </c>
      <c r="P320" s="13"/>
      <c r="R320" s="31">
        <f t="shared" si="222"/>
        <v>330250</v>
      </c>
      <c r="S320" s="8">
        <f t="shared" si="207"/>
        <v>52100</v>
      </c>
      <c r="T320" s="9">
        <f t="shared" si="228"/>
        <v>-11053.55</v>
      </c>
      <c r="U320" s="9">
        <f t="shared" si="229"/>
        <v>-104306.25</v>
      </c>
      <c r="V320" s="10">
        <f t="shared" si="230"/>
        <v>-115359.8</v>
      </c>
      <c r="W320" s="10">
        <f t="shared" si="231"/>
        <v>-17503.25</v>
      </c>
      <c r="X320" s="87">
        <f t="shared" si="208"/>
        <v>0</v>
      </c>
      <c r="Y320" s="87">
        <f t="shared" si="209"/>
        <v>0</v>
      </c>
      <c r="Z320" s="10">
        <f t="shared" si="210"/>
        <v>-103.65398999999999</v>
      </c>
      <c r="AA320" s="125">
        <f t="shared" si="211"/>
        <v>-36.750050999999999</v>
      </c>
      <c r="AB320" s="10">
        <f t="shared" si="212"/>
        <v>-36.750050999999999</v>
      </c>
      <c r="AC320" s="87">
        <f t="shared" si="213"/>
        <v>0</v>
      </c>
      <c r="AD320" s="22">
        <f t="shared" si="223"/>
        <v>-133003.45404099999</v>
      </c>
      <c r="AE320" s="9">
        <f t="shared" si="214"/>
        <v>-3430</v>
      </c>
      <c r="AF320" s="9">
        <f t="shared" si="215"/>
        <v>311</v>
      </c>
      <c r="AG320" s="9">
        <f t="shared" si="216"/>
        <v>0</v>
      </c>
      <c r="AH320" s="10">
        <f t="shared" si="232"/>
        <v>-3119</v>
      </c>
      <c r="AI320" s="10">
        <f t="shared" si="217"/>
        <v>-160</v>
      </c>
      <c r="AJ320" s="22">
        <f t="shared" si="233"/>
        <v>-130044.45404099999</v>
      </c>
      <c r="AN320" s="92">
        <f t="shared" si="218"/>
        <v>331000</v>
      </c>
      <c r="AO320" s="92" t="str">
        <f t="shared" si="234"/>
        <v>33K</v>
      </c>
      <c r="AP320" s="92">
        <f t="shared" si="235"/>
        <v>130044.45404099999</v>
      </c>
      <c r="AQ320" s="93">
        <f t="shared" si="224"/>
        <v>1000</v>
      </c>
      <c r="AR320" s="95">
        <f t="shared" si="236"/>
        <v>428</v>
      </c>
      <c r="AS320" s="94">
        <f t="shared" si="237"/>
        <v>0.42799999999999999</v>
      </c>
      <c r="AT320" s="94">
        <f t="shared" si="219"/>
        <v>0.39288354695166161</v>
      </c>
    </row>
    <row r="321" spans="6:46" x14ac:dyDescent="0.25">
      <c r="F321">
        <f t="shared" si="225"/>
        <v>332000</v>
      </c>
      <c r="G321">
        <f t="shared" si="238"/>
        <v>-750</v>
      </c>
      <c r="H321">
        <f t="shared" si="226"/>
        <v>331250</v>
      </c>
      <c r="I321" s="32">
        <f t="shared" si="220"/>
        <v>331250</v>
      </c>
      <c r="J321" s="10">
        <f t="shared" si="203"/>
        <v>0</v>
      </c>
      <c r="K321" s="10">
        <f t="shared" si="204"/>
        <v>0</v>
      </c>
      <c r="L321" s="32">
        <f t="shared" si="221"/>
        <v>331250</v>
      </c>
      <c r="M321" s="9">
        <f t="shared" si="205"/>
        <v>0</v>
      </c>
      <c r="N321" s="9">
        <f t="shared" si="206"/>
        <v>0</v>
      </c>
      <c r="O321" s="10">
        <f t="shared" si="227"/>
        <v>0</v>
      </c>
      <c r="P321" s="13"/>
      <c r="R321" s="31">
        <f t="shared" si="222"/>
        <v>331250</v>
      </c>
      <c r="S321" s="8">
        <f t="shared" si="207"/>
        <v>52100</v>
      </c>
      <c r="T321" s="9">
        <f t="shared" si="228"/>
        <v>-11053.55</v>
      </c>
      <c r="U321" s="9">
        <f t="shared" si="229"/>
        <v>-104681.25</v>
      </c>
      <c r="V321" s="10">
        <f t="shared" si="230"/>
        <v>-115734.8</v>
      </c>
      <c r="W321" s="10">
        <f t="shared" si="231"/>
        <v>-17556.25</v>
      </c>
      <c r="X321" s="87">
        <f t="shared" si="208"/>
        <v>0</v>
      </c>
      <c r="Y321" s="87">
        <f t="shared" si="209"/>
        <v>0</v>
      </c>
      <c r="Z321" s="10">
        <f t="shared" si="210"/>
        <v>-103.65398999999999</v>
      </c>
      <c r="AA321" s="125">
        <f t="shared" si="211"/>
        <v>-36.750050999999999</v>
      </c>
      <c r="AB321" s="10">
        <f t="shared" si="212"/>
        <v>-36.750050999999999</v>
      </c>
      <c r="AC321" s="87">
        <f t="shared" si="213"/>
        <v>0</v>
      </c>
      <c r="AD321" s="22">
        <f t="shared" si="223"/>
        <v>-133431.45404099999</v>
      </c>
      <c r="AE321" s="9">
        <f t="shared" si="214"/>
        <v>-3430</v>
      </c>
      <c r="AF321" s="9">
        <f t="shared" si="215"/>
        <v>311</v>
      </c>
      <c r="AG321" s="9">
        <f t="shared" si="216"/>
        <v>0</v>
      </c>
      <c r="AH321" s="10">
        <f t="shared" si="232"/>
        <v>-3119</v>
      </c>
      <c r="AI321" s="10">
        <f t="shared" si="217"/>
        <v>-160</v>
      </c>
      <c r="AJ321" s="22">
        <f t="shared" si="233"/>
        <v>-130472.45404099999</v>
      </c>
      <c r="AN321" s="92">
        <f t="shared" si="218"/>
        <v>332000</v>
      </c>
      <c r="AO321" s="92" t="str">
        <f t="shared" si="234"/>
        <v>33K</v>
      </c>
      <c r="AP321" s="92">
        <f t="shared" si="235"/>
        <v>130472.45404099999</v>
      </c>
      <c r="AQ321" s="93">
        <f t="shared" si="224"/>
        <v>1000</v>
      </c>
      <c r="AR321" s="95">
        <f t="shared" si="236"/>
        <v>428</v>
      </c>
      <c r="AS321" s="94">
        <f t="shared" si="237"/>
        <v>0.42799999999999999</v>
      </c>
      <c r="AT321" s="94">
        <f t="shared" si="219"/>
        <v>0.39298931940060239</v>
      </c>
    </row>
    <row r="322" spans="6:46" x14ac:dyDescent="0.25">
      <c r="F322">
        <f t="shared" si="225"/>
        <v>333000</v>
      </c>
      <c r="G322">
        <f t="shared" si="238"/>
        <v>-750</v>
      </c>
      <c r="H322">
        <f t="shared" si="226"/>
        <v>332250</v>
      </c>
      <c r="I322" s="32">
        <f t="shared" si="220"/>
        <v>332250</v>
      </c>
      <c r="J322" s="10">
        <f t="shared" si="203"/>
        <v>0</v>
      </c>
      <c r="K322" s="10">
        <f t="shared" si="204"/>
        <v>0</v>
      </c>
      <c r="L322" s="32">
        <f t="shared" si="221"/>
        <v>332250</v>
      </c>
      <c r="M322" s="9">
        <f t="shared" si="205"/>
        <v>0</v>
      </c>
      <c r="N322" s="9">
        <f t="shared" si="206"/>
        <v>0</v>
      </c>
      <c r="O322" s="10">
        <f t="shared" si="227"/>
        <v>0</v>
      </c>
      <c r="P322" s="13"/>
      <c r="R322" s="31">
        <f t="shared" si="222"/>
        <v>332250</v>
      </c>
      <c r="S322" s="8">
        <f t="shared" si="207"/>
        <v>52100</v>
      </c>
      <c r="T322" s="9">
        <f t="shared" si="228"/>
        <v>-11053.55</v>
      </c>
      <c r="U322" s="9">
        <f t="shared" si="229"/>
        <v>-105056.25</v>
      </c>
      <c r="V322" s="10">
        <f t="shared" si="230"/>
        <v>-116109.8</v>
      </c>
      <c r="W322" s="10">
        <f t="shared" si="231"/>
        <v>-17609.25</v>
      </c>
      <c r="X322" s="87">
        <f t="shared" si="208"/>
        <v>0</v>
      </c>
      <c r="Y322" s="87">
        <f t="shared" si="209"/>
        <v>0</v>
      </c>
      <c r="Z322" s="10">
        <f t="shared" si="210"/>
        <v>-103.65398999999999</v>
      </c>
      <c r="AA322" s="125">
        <f t="shared" si="211"/>
        <v>-36.750050999999999</v>
      </c>
      <c r="AB322" s="10">
        <f t="shared" si="212"/>
        <v>-36.750050999999999</v>
      </c>
      <c r="AC322" s="87">
        <f t="shared" si="213"/>
        <v>0</v>
      </c>
      <c r="AD322" s="22">
        <f t="shared" si="223"/>
        <v>-133859.45404099999</v>
      </c>
      <c r="AE322" s="9">
        <f t="shared" si="214"/>
        <v>-3430</v>
      </c>
      <c r="AF322" s="9">
        <f t="shared" si="215"/>
        <v>311</v>
      </c>
      <c r="AG322" s="9">
        <f t="shared" si="216"/>
        <v>0</v>
      </c>
      <c r="AH322" s="10">
        <f t="shared" si="232"/>
        <v>-3119</v>
      </c>
      <c r="AI322" s="10">
        <f t="shared" si="217"/>
        <v>-160</v>
      </c>
      <c r="AJ322" s="22">
        <f t="shared" si="233"/>
        <v>-130900.45404099999</v>
      </c>
      <c r="AN322" s="92">
        <f t="shared" si="218"/>
        <v>333000</v>
      </c>
      <c r="AO322" s="92" t="str">
        <f t="shared" si="234"/>
        <v>33K</v>
      </c>
      <c r="AP322" s="92">
        <f t="shared" si="235"/>
        <v>130900.45404099999</v>
      </c>
      <c r="AQ322" s="93">
        <f t="shared" si="224"/>
        <v>1000</v>
      </c>
      <c r="AR322" s="95">
        <f t="shared" si="236"/>
        <v>428</v>
      </c>
      <c r="AS322" s="94">
        <f t="shared" si="237"/>
        <v>0.42799999999999999</v>
      </c>
      <c r="AT322" s="94">
        <f t="shared" si="219"/>
        <v>0.39309445657957953</v>
      </c>
    </row>
    <row r="323" spans="6:46" x14ac:dyDescent="0.25">
      <c r="F323">
        <f t="shared" si="225"/>
        <v>334000</v>
      </c>
      <c r="G323">
        <f t="shared" si="238"/>
        <v>-750</v>
      </c>
      <c r="H323">
        <f t="shared" si="226"/>
        <v>333250</v>
      </c>
      <c r="I323" s="32">
        <f t="shared" si="220"/>
        <v>333250</v>
      </c>
      <c r="J323" s="10">
        <f t="shared" si="203"/>
        <v>0</v>
      </c>
      <c r="K323" s="10">
        <f t="shared" si="204"/>
        <v>0</v>
      </c>
      <c r="L323" s="32">
        <f t="shared" si="221"/>
        <v>333250</v>
      </c>
      <c r="M323" s="9">
        <f t="shared" si="205"/>
        <v>0</v>
      </c>
      <c r="N323" s="9">
        <f t="shared" si="206"/>
        <v>0</v>
      </c>
      <c r="O323" s="10">
        <f t="shared" si="227"/>
        <v>0</v>
      </c>
      <c r="P323" s="13"/>
      <c r="R323" s="31">
        <f t="shared" si="222"/>
        <v>333250</v>
      </c>
      <c r="S323" s="8">
        <f t="shared" si="207"/>
        <v>52100</v>
      </c>
      <c r="T323" s="9">
        <f t="shared" si="228"/>
        <v>-11053.55</v>
      </c>
      <c r="U323" s="9">
        <f t="shared" si="229"/>
        <v>-105431.25</v>
      </c>
      <c r="V323" s="10">
        <f t="shared" si="230"/>
        <v>-116484.8</v>
      </c>
      <c r="W323" s="10">
        <f t="shared" si="231"/>
        <v>-17662.25</v>
      </c>
      <c r="X323" s="87">
        <f t="shared" si="208"/>
        <v>0</v>
      </c>
      <c r="Y323" s="87">
        <f t="shared" si="209"/>
        <v>0</v>
      </c>
      <c r="Z323" s="10">
        <f t="shared" si="210"/>
        <v>-103.65398999999999</v>
      </c>
      <c r="AA323" s="125">
        <f t="shared" si="211"/>
        <v>-36.750050999999999</v>
      </c>
      <c r="AB323" s="10">
        <f t="shared" si="212"/>
        <v>-36.750050999999999</v>
      </c>
      <c r="AC323" s="87">
        <f t="shared" si="213"/>
        <v>0</v>
      </c>
      <c r="AD323" s="22">
        <f t="shared" si="223"/>
        <v>-134287.45404099999</v>
      </c>
      <c r="AE323" s="9">
        <f t="shared" si="214"/>
        <v>-3430</v>
      </c>
      <c r="AF323" s="9">
        <f t="shared" si="215"/>
        <v>311</v>
      </c>
      <c r="AG323" s="9">
        <f t="shared" si="216"/>
        <v>0</v>
      </c>
      <c r="AH323" s="10">
        <f t="shared" si="232"/>
        <v>-3119</v>
      </c>
      <c r="AI323" s="10">
        <f t="shared" si="217"/>
        <v>-160</v>
      </c>
      <c r="AJ323" s="22">
        <f t="shared" si="233"/>
        <v>-131328.45404099999</v>
      </c>
      <c r="AN323" s="92">
        <f t="shared" si="218"/>
        <v>334000</v>
      </c>
      <c r="AO323" s="92" t="str">
        <f t="shared" si="234"/>
        <v>33K</v>
      </c>
      <c r="AP323" s="92">
        <f t="shared" si="235"/>
        <v>131328.45404099999</v>
      </c>
      <c r="AQ323" s="93">
        <f t="shared" si="224"/>
        <v>1000</v>
      </c>
      <c r="AR323" s="95">
        <f t="shared" si="236"/>
        <v>428</v>
      </c>
      <c r="AS323" s="94">
        <f t="shared" si="237"/>
        <v>0.42799999999999999</v>
      </c>
      <c r="AT323" s="94">
        <f t="shared" si="219"/>
        <v>0.39319896419461076</v>
      </c>
    </row>
    <row r="324" spans="6:46" x14ac:dyDescent="0.25">
      <c r="F324">
        <f t="shared" si="225"/>
        <v>335000</v>
      </c>
      <c r="G324">
        <f t="shared" si="238"/>
        <v>-750</v>
      </c>
      <c r="H324">
        <f t="shared" si="226"/>
        <v>334250</v>
      </c>
      <c r="I324" s="32">
        <f t="shared" si="220"/>
        <v>334250</v>
      </c>
      <c r="J324" s="10">
        <f t="shared" ref="J324:J387" si="239">IF(YEL_työtulo&gt;=Päivärahamaksu_alaraja,-YEL_työtulo*Päivärahamaksu,0)</f>
        <v>0</v>
      </c>
      <c r="K324" s="10">
        <f t="shared" ref="K324:K387" si="240">IF(YEL_työtulo&gt;=Päivärahamaksu_alaraja,-(Korotettu_pvrahamaksu-Päivärahamaksu)*YEL_työtulo,0)</f>
        <v>0</v>
      </c>
      <c r="L324" s="32">
        <f t="shared" si="221"/>
        <v>334250</v>
      </c>
      <c r="M324" s="9">
        <f t="shared" ref="M324:M387" si="241">-IF(L324&lt;Perusväh_yläraja,Perusväh,0)</f>
        <v>0</v>
      </c>
      <c r="N324" s="9">
        <f t="shared" ref="N324:N387" si="242">IF(L324&lt;Perusväh_yläraja,(L324-Perusväh)*Perusväh_pienennysprosentti,0)</f>
        <v>0</v>
      </c>
      <c r="O324" s="10">
        <f t="shared" si="227"/>
        <v>0</v>
      </c>
      <c r="P324" s="13"/>
      <c r="R324" s="31">
        <f t="shared" si="222"/>
        <v>334250</v>
      </c>
      <c r="S324" s="8">
        <f t="shared" ref="S324:S387" si="243">VLOOKUP($R324,Tuloveroasteikko,1,1)</f>
        <v>52100</v>
      </c>
      <c r="T324" s="9">
        <f t="shared" si="228"/>
        <v>-11053.55</v>
      </c>
      <c r="U324" s="9">
        <f t="shared" si="229"/>
        <v>-105806.25</v>
      </c>
      <c r="V324" s="10">
        <f t="shared" si="230"/>
        <v>-116859.8</v>
      </c>
      <c r="W324" s="10">
        <f t="shared" si="231"/>
        <v>-17715.25</v>
      </c>
      <c r="X324" s="87">
        <f t="shared" ref="X324:X387" si="244">IF(YEL_työtulo&gt;=Päivärahamaksu_alaraja,-YEL_työtulo*Päivärahamaksu,0)</f>
        <v>0</v>
      </c>
      <c r="Y324" s="87">
        <f t="shared" ref="Y324:Y387" si="245">IF(YEL_työtulo&gt;=Päivärahamaksu_alaraja,-(Korotettu_pvrahamaksu-Päivärahamaksu)*YEL_työtulo,0)</f>
        <v>0</v>
      </c>
      <c r="Z324" s="10">
        <f t="shared" ref="Z324:Z387" si="246">IF(NOT(ISBLANK(YEL_työtulo)),YEL_työtulo*-Sairaanhoitomaksu,R324*-Sairaanhoitomaksu)</f>
        <v>-103.65398999999999</v>
      </c>
      <c r="AA324" s="125">
        <f t="shared" ref="AA324:AA387" si="247">IF(NOT(ISBLANK(YEL_työtulo)),YEL_työtulo*-Sairaanhoitomaksu_korotus,R324*-Sairaanhoitomaksu_korotus)</f>
        <v>-36.750050999999999</v>
      </c>
      <c r="AB324" s="10">
        <f t="shared" ref="AB324:AB387" si="248">IF(AND(X324=0,F324&gt;Päivärahamaksu_alaraja),AA324,0)</f>
        <v>-36.750050999999999</v>
      </c>
      <c r="AC324" s="87">
        <f t="shared" ref="AC324:AC387" si="249">-R324*Kirkollisvero</f>
        <v>0</v>
      </c>
      <c r="AD324" s="22">
        <f t="shared" si="223"/>
        <v>-134715.45404099999</v>
      </c>
      <c r="AE324" s="9">
        <f t="shared" ref="AE324:AE387" si="250">IF(Työtulovähennysprosentti*F324 &gt; Työtulovähennys_max, -Työtulovähennys_max, -Työtulovähennysprosentti*F324)</f>
        <v>-3430</v>
      </c>
      <c r="AF324" s="9">
        <f t="shared" ref="AF324:AF387" si="251">IF(H324&lt;Työtuloväh_1_raja,0,IF(H324&gt;=Työtuloväh_yläraja,(Työtuloväh_yläraja-Työtuloväh_1_raja)*Työtuloväh_1_pienennysprosentti,(H324-Työtuloväh_1_raja)*Työtuloväh_1_pienennysprosentti))</f>
        <v>311</v>
      </c>
      <c r="AG324" s="9">
        <f t="shared" ref="AG324:AG387" si="252">IF( (H324-Työtuloväh_yläraja) &lt; 0,0,(H324-Työtuloväh_yläraja)*Työtuloväh_2_pienennysprosentti)</f>
        <v>0</v>
      </c>
      <c r="AH324" s="10">
        <f t="shared" si="232"/>
        <v>-3119</v>
      </c>
      <c r="AI324" s="10">
        <f t="shared" ref="AI324:AI387" si="253">-IF( (H324-yle_vero_tuloraja)*YLE_veroprosentti &gt; YLE_vero_max,YLE_vero_max,IF(H324 &lt; yle_vero_tuloraja,0,(H324-yle_vero_tuloraja)*YLE_veroprosentti))</f>
        <v>-160</v>
      </c>
      <c r="AJ324" s="22">
        <f t="shared" si="233"/>
        <v>-131756.45404099999</v>
      </c>
      <c r="AN324" s="92">
        <f t="shared" ref="AN324:AN387" si="254">F324</f>
        <v>335000</v>
      </c>
      <c r="AO324" s="92" t="str">
        <f t="shared" si="234"/>
        <v>33K</v>
      </c>
      <c r="AP324" s="92">
        <f t="shared" si="235"/>
        <v>131756.45404099999</v>
      </c>
      <c r="AQ324" s="93">
        <f t="shared" si="224"/>
        <v>1000</v>
      </c>
      <c r="AR324" s="95">
        <f t="shared" si="236"/>
        <v>428</v>
      </c>
      <c r="AS324" s="94">
        <f t="shared" si="237"/>
        <v>0.42799999999999999</v>
      </c>
      <c r="AT324" s="94">
        <f t="shared" ref="AT324:AT387" si="255">-AJ324/F324</f>
        <v>0.39330284788358205</v>
      </c>
    </row>
    <row r="325" spans="6:46" x14ac:dyDescent="0.25">
      <c r="F325">
        <f t="shared" si="225"/>
        <v>336000</v>
      </c>
      <c r="G325">
        <f t="shared" si="238"/>
        <v>-750</v>
      </c>
      <c r="H325">
        <f t="shared" si="226"/>
        <v>335250</v>
      </c>
      <c r="I325" s="32">
        <f t="shared" ref="I325:I388" si="256">H325</f>
        <v>335250</v>
      </c>
      <c r="J325" s="10">
        <f t="shared" si="239"/>
        <v>0</v>
      </c>
      <c r="K325" s="10">
        <f t="shared" si="240"/>
        <v>0</v>
      </c>
      <c r="L325" s="32">
        <f t="shared" ref="L325:L388" si="257">+I325+J325+K325</f>
        <v>335250</v>
      </c>
      <c r="M325" s="9">
        <f t="shared" si="241"/>
        <v>0</v>
      </c>
      <c r="N325" s="9">
        <f t="shared" si="242"/>
        <v>0</v>
      </c>
      <c r="O325" s="10">
        <f t="shared" si="227"/>
        <v>0</v>
      </c>
      <c r="P325" s="13"/>
      <c r="R325" s="31">
        <f t="shared" ref="R325:R388" si="258">+L325+O325</f>
        <v>335250</v>
      </c>
      <c r="S325" s="8">
        <f t="shared" si="243"/>
        <v>52100</v>
      </c>
      <c r="T325" s="9">
        <f t="shared" si="228"/>
        <v>-11053.55</v>
      </c>
      <c r="U325" s="9">
        <f t="shared" si="229"/>
        <v>-106181.25</v>
      </c>
      <c r="V325" s="10">
        <f t="shared" si="230"/>
        <v>-117234.8</v>
      </c>
      <c r="W325" s="10">
        <f t="shared" si="231"/>
        <v>-17768.25</v>
      </c>
      <c r="X325" s="87">
        <f t="shared" si="244"/>
        <v>0</v>
      </c>
      <c r="Y325" s="87">
        <f t="shared" si="245"/>
        <v>0</v>
      </c>
      <c r="Z325" s="10">
        <f t="shared" si="246"/>
        <v>-103.65398999999999</v>
      </c>
      <c r="AA325" s="125">
        <f t="shared" si="247"/>
        <v>-36.750050999999999</v>
      </c>
      <c r="AB325" s="10">
        <f t="shared" si="248"/>
        <v>-36.750050999999999</v>
      </c>
      <c r="AC325" s="87">
        <f t="shared" si="249"/>
        <v>0</v>
      </c>
      <c r="AD325" s="22">
        <f t="shared" ref="AD325:AD388" si="259">+V325+W325+Z325+X325+AC325+Y325+AB325</f>
        <v>-135143.45404099999</v>
      </c>
      <c r="AE325" s="9">
        <f t="shared" si="250"/>
        <v>-3430</v>
      </c>
      <c r="AF325" s="9">
        <f t="shared" si="251"/>
        <v>311</v>
      </c>
      <c r="AG325" s="9">
        <f t="shared" si="252"/>
        <v>0</v>
      </c>
      <c r="AH325" s="10">
        <f t="shared" si="232"/>
        <v>-3119</v>
      </c>
      <c r="AI325" s="10">
        <f t="shared" si="253"/>
        <v>-160</v>
      </c>
      <c r="AJ325" s="22">
        <f t="shared" si="233"/>
        <v>-132184.45404099999</v>
      </c>
      <c r="AN325" s="92">
        <f t="shared" si="254"/>
        <v>336000</v>
      </c>
      <c r="AO325" s="92" t="str">
        <f t="shared" si="234"/>
        <v>33K</v>
      </c>
      <c r="AP325" s="92">
        <f t="shared" si="235"/>
        <v>132184.45404099999</v>
      </c>
      <c r="AQ325" s="93">
        <f t="shared" ref="AQ325:AQ388" si="260">F325-F324</f>
        <v>1000</v>
      </c>
      <c r="AR325" s="95">
        <f t="shared" si="236"/>
        <v>428</v>
      </c>
      <c r="AS325" s="94">
        <f t="shared" si="237"/>
        <v>0.42799999999999999</v>
      </c>
      <c r="AT325" s="94">
        <f t="shared" si="255"/>
        <v>0.39340611321726188</v>
      </c>
    </row>
    <row r="326" spans="6:46" x14ac:dyDescent="0.25">
      <c r="F326">
        <f t="shared" ref="F326:F389" si="261">F325+1000</f>
        <v>337000</v>
      </c>
      <c r="G326">
        <f t="shared" si="238"/>
        <v>-750</v>
      </c>
      <c r="H326">
        <f t="shared" si="226"/>
        <v>336250</v>
      </c>
      <c r="I326" s="32">
        <f t="shared" si="256"/>
        <v>336250</v>
      </c>
      <c r="J326" s="10">
        <f t="shared" si="239"/>
        <v>0</v>
      </c>
      <c r="K326" s="10">
        <f t="shared" si="240"/>
        <v>0</v>
      </c>
      <c r="L326" s="32">
        <f t="shared" si="257"/>
        <v>336250</v>
      </c>
      <c r="M326" s="9">
        <f t="shared" si="241"/>
        <v>0</v>
      </c>
      <c r="N326" s="9">
        <f t="shared" si="242"/>
        <v>0</v>
      </c>
      <c r="O326" s="10">
        <f t="shared" si="227"/>
        <v>0</v>
      </c>
      <c r="P326" s="13"/>
      <c r="R326" s="31">
        <f t="shared" si="258"/>
        <v>336250</v>
      </c>
      <c r="S326" s="8">
        <f t="shared" si="243"/>
        <v>52100</v>
      </c>
      <c r="T326" s="9">
        <f t="shared" si="228"/>
        <v>-11053.55</v>
      </c>
      <c r="U326" s="9">
        <f t="shared" si="229"/>
        <v>-106556.25</v>
      </c>
      <c r="V326" s="10">
        <f t="shared" si="230"/>
        <v>-117609.8</v>
      </c>
      <c r="W326" s="10">
        <f t="shared" si="231"/>
        <v>-17821.25</v>
      </c>
      <c r="X326" s="87">
        <f t="shared" si="244"/>
        <v>0</v>
      </c>
      <c r="Y326" s="87">
        <f t="shared" si="245"/>
        <v>0</v>
      </c>
      <c r="Z326" s="10">
        <f t="shared" si="246"/>
        <v>-103.65398999999999</v>
      </c>
      <c r="AA326" s="125">
        <f t="shared" si="247"/>
        <v>-36.750050999999999</v>
      </c>
      <c r="AB326" s="10">
        <f t="shared" si="248"/>
        <v>-36.750050999999999</v>
      </c>
      <c r="AC326" s="87">
        <f t="shared" si="249"/>
        <v>0</v>
      </c>
      <c r="AD326" s="22">
        <f t="shared" si="259"/>
        <v>-135571.45404099999</v>
      </c>
      <c r="AE326" s="9">
        <f t="shared" si="250"/>
        <v>-3430</v>
      </c>
      <c r="AF326" s="9">
        <f t="shared" si="251"/>
        <v>311</v>
      </c>
      <c r="AG326" s="9">
        <f t="shared" si="252"/>
        <v>0</v>
      </c>
      <c r="AH326" s="10">
        <f t="shared" si="232"/>
        <v>-3119</v>
      </c>
      <c r="AI326" s="10">
        <f t="shared" si="253"/>
        <v>-160</v>
      </c>
      <c r="AJ326" s="22">
        <f t="shared" si="233"/>
        <v>-132612.45404099999</v>
      </c>
      <c r="AN326" s="92">
        <f t="shared" si="254"/>
        <v>337000</v>
      </c>
      <c r="AO326" s="92" t="str">
        <f t="shared" si="234"/>
        <v>33K</v>
      </c>
      <c r="AP326" s="92">
        <f t="shared" si="235"/>
        <v>132612.45404099999</v>
      </c>
      <c r="AQ326" s="93">
        <f t="shared" si="260"/>
        <v>1000</v>
      </c>
      <c r="AR326" s="95">
        <f t="shared" si="236"/>
        <v>428</v>
      </c>
      <c r="AS326" s="94">
        <f t="shared" si="237"/>
        <v>0.42799999999999999</v>
      </c>
      <c r="AT326" s="94">
        <f t="shared" si="255"/>
        <v>0.39350876570029669</v>
      </c>
    </row>
    <row r="327" spans="6:46" x14ac:dyDescent="0.25">
      <c r="F327">
        <f t="shared" si="261"/>
        <v>338000</v>
      </c>
      <c r="G327">
        <f t="shared" si="238"/>
        <v>-750</v>
      </c>
      <c r="H327">
        <f t="shared" si="226"/>
        <v>337250</v>
      </c>
      <c r="I327" s="32">
        <f t="shared" si="256"/>
        <v>337250</v>
      </c>
      <c r="J327" s="10">
        <f t="shared" si="239"/>
        <v>0</v>
      </c>
      <c r="K327" s="10">
        <f t="shared" si="240"/>
        <v>0</v>
      </c>
      <c r="L327" s="32">
        <f t="shared" si="257"/>
        <v>337250</v>
      </c>
      <c r="M327" s="9">
        <f t="shared" si="241"/>
        <v>0</v>
      </c>
      <c r="N327" s="9">
        <f t="shared" si="242"/>
        <v>0</v>
      </c>
      <c r="O327" s="10">
        <f t="shared" si="227"/>
        <v>0</v>
      </c>
      <c r="P327" s="13"/>
      <c r="R327" s="31">
        <f t="shared" si="258"/>
        <v>337250</v>
      </c>
      <c r="S327" s="8">
        <f t="shared" si="243"/>
        <v>52100</v>
      </c>
      <c r="T327" s="9">
        <f t="shared" si="228"/>
        <v>-11053.55</v>
      </c>
      <c r="U327" s="9">
        <f t="shared" si="229"/>
        <v>-106931.25</v>
      </c>
      <c r="V327" s="10">
        <f t="shared" si="230"/>
        <v>-117984.8</v>
      </c>
      <c r="W327" s="10">
        <f t="shared" si="231"/>
        <v>-17874.25</v>
      </c>
      <c r="X327" s="87">
        <f t="shared" si="244"/>
        <v>0</v>
      </c>
      <c r="Y327" s="87">
        <f t="shared" si="245"/>
        <v>0</v>
      </c>
      <c r="Z327" s="10">
        <f t="shared" si="246"/>
        <v>-103.65398999999999</v>
      </c>
      <c r="AA327" s="125">
        <f t="shared" si="247"/>
        <v>-36.750050999999999</v>
      </c>
      <c r="AB327" s="10">
        <f t="shared" si="248"/>
        <v>-36.750050999999999</v>
      </c>
      <c r="AC327" s="87">
        <f t="shared" si="249"/>
        <v>0</v>
      </c>
      <c r="AD327" s="22">
        <f t="shared" si="259"/>
        <v>-135999.45404099999</v>
      </c>
      <c r="AE327" s="9">
        <f t="shared" si="250"/>
        <v>-3430</v>
      </c>
      <c r="AF327" s="9">
        <f t="shared" si="251"/>
        <v>311</v>
      </c>
      <c r="AG327" s="9">
        <f t="shared" si="252"/>
        <v>0</v>
      </c>
      <c r="AH327" s="10">
        <f t="shared" si="232"/>
        <v>-3119</v>
      </c>
      <c r="AI327" s="10">
        <f t="shared" si="253"/>
        <v>-160</v>
      </c>
      <c r="AJ327" s="22">
        <f t="shared" si="233"/>
        <v>-133040.45404099999</v>
      </c>
      <c r="AN327" s="92">
        <f t="shared" si="254"/>
        <v>338000</v>
      </c>
      <c r="AO327" s="92" t="str">
        <f t="shared" si="234"/>
        <v>33K</v>
      </c>
      <c r="AP327" s="92">
        <f t="shared" si="235"/>
        <v>133040.45404099999</v>
      </c>
      <c r="AQ327" s="93">
        <f t="shared" si="260"/>
        <v>1000</v>
      </c>
      <c r="AR327" s="95">
        <f t="shared" si="236"/>
        <v>428</v>
      </c>
      <c r="AS327" s="94">
        <f t="shared" si="237"/>
        <v>0.42799999999999999</v>
      </c>
      <c r="AT327" s="94">
        <f t="shared" si="255"/>
        <v>0.39361081077218935</v>
      </c>
    </row>
    <row r="328" spans="6:46" x14ac:dyDescent="0.25">
      <c r="F328">
        <f t="shared" si="261"/>
        <v>339000</v>
      </c>
      <c r="G328">
        <f t="shared" si="238"/>
        <v>-750</v>
      </c>
      <c r="H328">
        <f t="shared" si="226"/>
        <v>338250</v>
      </c>
      <c r="I328" s="32">
        <f t="shared" si="256"/>
        <v>338250</v>
      </c>
      <c r="J328" s="10">
        <f t="shared" si="239"/>
        <v>0</v>
      </c>
      <c r="K328" s="10">
        <f t="shared" si="240"/>
        <v>0</v>
      </c>
      <c r="L328" s="32">
        <f t="shared" si="257"/>
        <v>338250</v>
      </c>
      <c r="M328" s="9">
        <f t="shared" si="241"/>
        <v>0</v>
      </c>
      <c r="N328" s="9">
        <f t="shared" si="242"/>
        <v>0</v>
      </c>
      <c r="O328" s="10">
        <f t="shared" si="227"/>
        <v>0</v>
      </c>
      <c r="P328" s="13"/>
      <c r="R328" s="31">
        <f t="shared" si="258"/>
        <v>338250</v>
      </c>
      <c r="S328" s="8">
        <f t="shared" si="243"/>
        <v>52100</v>
      </c>
      <c r="T328" s="9">
        <f t="shared" si="228"/>
        <v>-11053.55</v>
      </c>
      <c r="U328" s="9">
        <f t="shared" si="229"/>
        <v>-107306.25</v>
      </c>
      <c r="V328" s="10">
        <f t="shared" si="230"/>
        <v>-118359.8</v>
      </c>
      <c r="W328" s="10">
        <f t="shared" si="231"/>
        <v>-17927.25</v>
      </c>
      <c r="X328" s="87">
        <f t="shared" si="244"/>
        <v>0</v>
      </c>
      <c r="Y328" s="87">
        <f t="shared" si="245"/>
        <v>0</v>
      </c>
      <c r="Z328" s="10">
        <f t="shared" si="246"/>
        <v>-103.65398999999999</v>
      </c>
      <c r="AA328" s="125">
        <f t="shared" si="247"/>
        <v>-36.750050999999999</v>
      </c>
      <c r="AB328" s="10">
        <f t="shared" si="248"/>
        <v>-36.750050999999999</v>
      </c>
      <c r="AC328" s="87">
        <f t="shared" si="249"/>
        <v>0</v>
      </c>
      <c r="AD328" s="22">
        <f t="shared" si="259"/>
        <v>-136427.45404099999</v>
      </c>
      <c r="AE328" s="9">
        <f t="shared" si="250"/>
        <v>-3430</v>
      </c>
      <c r="AF328" s="9">
        <f t="shared" si="251"/>
        <v>311</v>
      </c>
      <c r="AG328" s="9">
        <f t="shared" si="252"/>
        <v>0</v>
      </c>
      <c r="AH328" s="10">
        <f t="shared" si="232"/>
        <v>-3119</v>
      </c>
      <c r="AI328" s="10">
        <f t="shared" si="253"/>
        <v>-160</v>
      </c>
      <c r="AJ328" s="22">
        <f t="shared" si="233"/>
        <v>-133468.45404099999</v>
      </c>
      <c r="AN328" s="92">
        <f t="shared" si="254"/>
        <v>339000</v>
      </c>
      <c r="AO328" s="92" t="str">
        <f t="shared" si="234"/>
        <v>33K</v>
      </c>
      <c r="AP328" s="92">
        <f t="shared" si="235"/>
        <v>133468.45404099999</v>
      </c>
      <c r="AQ328" s="93">
        <f t="shared" si="260"/>
        <v>1000</v>
      </c>
      <c r="AR328" s="95">
        <f t="shared" si="236"/>
        <v>428</v>
      </c>
      <c r="AS328" s="94">
        <f t="shared" si="237"/>
        <v>0.42799999999999999</v>
      </c>
      <c r="AT328" s="94">
        <f t="shared" si="255"/>
        <v>0.39371225380825958</v>
      </c>
    </row>
    <row r="329" spans="6:46" x14ac:dyDescent="0.25">
      <c r="F329">
        <f t="shared" si="261"/>
        <v>340000</v>
      </c>
      <c r="G329">
        <f t="shared" si="238"/>
        <v>-750</v>
      </c>
      <c r="H329">
        <f t="shared" si="226"/>
        <v>339250</v>
      </c>
      <c r="I329" s="32">
        <f t="shared" si="256"/>
        <v>339250</v>
      </c>
      <c r="J329" s="10">
        <f t="shared" si="239"/>
        <v>0</v>
      </c>
      <c r="K329" s="10">
        <f t="shared" si="240"/>
        <v>0</v>
      </c>
      <c r="L329" s="32">
        <f t="shared" si="257"/>
        <v>339250</v>
      </c>
      <c r="M329" s="9">
        <f t="shared" si="241"/>
        <v>0</v>
      </c>
      <c r="N329" s="9">
        <f t="shared" si="242"/>
        <v>0</v>
      </c>
      <c r="O329" s="10">
        <f t="shared" si="227"/>
        <v>0</v>
      </c>
      <c r="P329" s="13"/>
      <c r="R329" s="31">
        <f t="shared" si="258"/>
        <v>339250</v>
      </c>
      <c r="S329" s="8">
        <f t="shared" si="243"/>
        <v>52100</v>
      </c>
      <c r="T329" s="9">
        <f t="shared" si="228"/>
        <v>-11053.55</v>
      </c>
      <c r="U329" s="9">
        <f t="shared" si="229"/>
        <v>-107681.25</v>
      </c>
      <c r="V329" s="10">
        <f t="shared" si="230"/>
        <v>-118734.8</v>
      </c>
      <c r="W329" s="10">
        <f t="shared" si="231"/>
        <v>-17980.25</v>
      </c>
      <c r="X329" s="87">
        <f t="shared" si="244"/>
        <v>0</v>
      </c>
      <c r="Y329" s="87">
        <f t="shared" si="245"/>
        <v>0</v>
      </c>
      <c r="Z329" s="10">
        <f t="shared" si="246"/>
        <v>-103.65398999999999</v>
      </c>
      <c r="AA329" s="125">
        <f t="shared" si="247"/>
        <v>-36.750050999999999</v>
      </c>
      <c r="AB329" s="10">
        <f t="shared" si="248"/>
        <v>-36.750050999999999</v>
      </c>
      <c r="AC329" s="87">
        <f t="shared" si="249"/>
        <v>0</v>
      </c>
      <c r="AD329" s="22">
        <f t="shared" si="259"/>
        <v>-136855.45404099999</v>
      </c>
      <c r="AE329" s="9">
        <f t="shared" si="250"/>
        <v>-3430</v>
      </c>
      <c r="AF329" s="9">
        <f t="shared" si="251"/>
        <v>311</v>
      </c>
      <c r="AG329" s="9">
        <f t="shared" si="252"/>
        <v>0</v>
      </c>
      <c r="AH329" s="10">
        <f t="shared" si="232"/>
        <v>-3119</v>
      </c>
      <c r="AI329" s="10">
        <f t="shared" si="253"/>
        <v>-160</v>
      </c>
      <c r="AJ329" s="22">
        <f t="shared" si="233"/>
        <v>-133896.45404099999</v>
      </c>
      <c r="AN329" s="92">
        <f t="shared" si="254"/>
        <v>340000</v>
      </c>
      <c r="AO329" s="92" t="str">
        <f t="shared" si="234"/>
        <v>34K</v>
      </c>
      <c r="AP329" s="92">
        <f t="shared" si="235"/>
        <v>133896.45404099999</v>
      </c>
      <c r="AQ329" s="93">
        <f t="shared" si="260"/>
        <v>1000</v>
      </c>
      <c r="AR329" s="95">
        <f t="shared" si="236"/>
        <v>428</v>
      </c>
      <c r="AS329" s="94">
        <f t="shared" si="237"/>
        <v>0.42799999999999999</v>
      </c>
      <c r="AT329" s="94">
        <f t="shared" si="255"/>
        <v>0.39381310012058823</v>
      </c>
    </row>
    <row r="330" spans="6:46" x14ac:dyDescent="0.25">
      <c r="F330">
        <f t="shared" si="261"/>
        <v>341000</v>
      </c>
      <c r="G330">
        <f t="shared" si="238"/>
        <v>-750</v>
      </c>
      <c r="H330">
        <f t="shared" si="226"/>
        <v>340250</v>
      </c>
      <c r="I330" s="32">
        <f t="shared" si="256"/>
        <v>340250</v>
      </c>
      <c r="J330" s="10">
        <f t="shared" si="239"/>
        <v>0</v>
      </c>
      <c r="K330" s="10">
        <f t="shared" si="240"/>
        <v>0</v>
      </c>
      <c r="L330" s="32">
        <f t="shared" si="257"/>
        <v>340250</v>
      </c>
      <c r="M330" s="9">
        <f t="shared" si="241"/>
        <v>0</v>
      </c>
      <c r="N330" s="9">
        <f t="shared" si="242"/>
        <v>0</v>
      </c>
      <c r="O330" s="10">
        <f t="shared" si="227"/>
        <v>0</v>
      </c>
      <c r="P330" s="13"/>
      <c r="R330" s="31">
        <f t="shared" si="258"/>
        <v>340250</v>
      </c>
      <c r="S330" s="8">
        <f t="shared" si="243"/>
        <v>52100</v>
      </c>
      <c r="T330" s="9">
        <f t="shared" si="228"/>
        <v>-11053.55</v>
      </c>
      <c r="U330" s="9">
        <f t="shared" si="229"/>
        <v>-108056.25</v>
      </c>
      <c r="V330" s="10">
        <f t="shared" si="230"/>
        <v>-119109.8</v>
      </c>
      <c r="W330" s="10">
        <f t="shared" si="231"/>
        <v>-18033.25</v>
      </c>
      <c r="X330" s="87">
        <f t="shared" si="244"/>
        <v>0</v>
      </c>
      <c r="Y330" s="87">
        <f t="shared" si="245"/>
        <v>0</v>
      </c>
      <c r="Z330" s="10">
        <f t="shared" si="246"/>
        <v>-103.65398999999999</v>
      </c>
      <c r="AA330" s="125">
        <f t="shared" si="247"/>
        <v>-36.750050999999999</v>
      </c>
      <c r="AB330" s="10">
        <f t="shared" si="248"/>
        <v>-36.750050999999999</v>
      </c>
      <c r="AC330" s="87">
        <f t="shared" si="249"/>
        <v>0</v>
      </c>
      <c r="AD330" s="22">
        <f t="shared" si="259"/>
        <v>-137283.45404099999</v>
      </c>
      <c r="AE330" s="9">
        <f t="shared" si="250"/>
        <v>-3430</v>
      </c>
      <c r="AF330" s="9">
        <f t="shared" si="251"/>
        <v>311</v>
      </c>
      <c r="AG330" s="9">
        <f t="shared" si="252"/>
        <v>0</v>
      </c>
      <c r="AH330" s="10">
        <f t="shared" si="232"/>
        <v>-3119</v>
      </c>
      <c r="AI330" s="10">
        <f t="shared" si="253"/>
        <v>-160</v>
      </c>
      <c r="AJ330" s="22">
        <f t="shared" si="233"/>
        <v>-134324.45404099999</v>
      </c>
      <c r="AN330" s="92">
        <f t="shared" si="254"/>
        <v>341000</v>
      </c>
      <c r="AO330" s="92" t="str">
        <f t="shared" si="234"/>
        <v>34K</v>
      </c>
      <c r="AP330" s="92">
        <f t="shared" si="235"/>
        <v>134324.45404099999</v>
      </c>
      <c r="AQ330" s="93">
        <f t="shared" si="260"/>
        <v>1000</v>
      </c>
      <c r="AR330" s="95">
        <f t="shared" si="236"/>
        <v>428</v>
      </c>
      <c r="AS330" s="94">
        <f t="shared" si="237"/>
        <v>0.42799999999999999</v>
      </c>
      <c r="AT330" s="94">
        <f t="shared" si="255"/>
        <v>0.39391335495894425</v>
      </c>
    </row>
    <row r="331" spans="6:46" x14ac:dyDescent="0.25">
      <c r="F331">
        <f t="shared" si="261"/>
        <v>342000</v>
      </c>
      <c r="G331">
        <f t="shared" si="238"/>
        <v>-750</v>
      </c>
      <c r="H331">
        <f t="shared" si="226"/>
        <v>341250</v>
      </c>
      <c r="I331" s="32">
        <f t="shared" si="256"/>
        <v>341250</v>
      </c>
      <c r="J331" s="10">
        <f t="shared" si="239"/>
        <v>0</v>
      </c>
      <c r="K331" s="10">
        <f t="shared" si="240"/>
        <v>0</v>
      </c>
      <c r="L331" s="32">
        <f t="shared" si="257"/>
        <v>341250</v>
      </c>
      <c r="M331" s="9">
        <f t="shared" si="241"/>
        <v>0</v>
      </c>
      <c r="N331" s="9">
        <f t="shared" si="242"/>
        <v>0</v>
      </c>
      <c r="O331" s="10">
        <f t="shared" si="227"/>
        <v>0</v>
      </c>
      <c r="P331" s="13"/>
      <c r="R331" s="31">
        <f t="shared" si="258"/>
        <v>341250</v>
      </c>
      <c r="S331" s="8">
        <f t="shared" si="243"/>
        <v>52100</v>
      </c>
      <c r="T331" s="9">
        <f t="shared" si="228"/>
        <v>-11053.55</v>
      </c>
      <c r="U331" s="9">
        <f t="shared" si="229"/>
        <v>-108431.25</v>
      </c>
      <c r="V331" s="10">
        <f t="shared" si="230"/>
        <v>-119484.8</v>
      </c>
      <c r="W331" s="10">
        <f t="shared" si="231"/>
        <v>-18086.25</v>
      </c>
      <c r="X331" s="87">
        <f t="shared" si="244"/>
        <v>0</v>
      </c>
      <c r="Y331" s="87">
        <f t="shared" si="245"/>
        <v>0</v>
      </c>
      <c r="Z331" s="10">
        <f t="shared" si="246"/>
        <v>-103.65398999999999</v>
      </c>
      <c r="AA331" s="125">
        <f t="shared" si="247"/>
        <v>-36.750050999999999</v>
      </c>
      <c r="AB331" s="10">
        <f t="shared" si="248"/>
        <v>-36.750050999999999</v>
      </c>
      <c r="AC331" s="87">
        <f t="shared" si="249"/>
        <v>0</v>
      </c>
      <c r="AD331" s="22">
        <f t="shared" si="259"/>
        <v>-137711.45404099999</v>
      </c>
      <c r="AE331" s="9">
        <f t="shared" si="250"/>
        <v>-3430</v>
      </c>
      <c r="AF331" s="9">
        <f t="shared" si="251"/>
        <v>311</v>
      </c>
      <c r="AG331" s="9">
        <f t="shared" si="252"/>
        <v>0</v>
      </c>
      <c r="AH331" s="10">
        <f t="shared" si="232"/>
        <v>-3119</v>
      </c>
      <c r="AI331" s="10">
        <f t="shared" si="253"/>
        <v>-160</v>
      </c>
      <c r="AJ331" s="22">
        <f t="shared" si="233"/>
        <v>-134752.45404099999</v>
      </c>
      <c r="AN331" s="92">
        <f t="shared" si="254"/>
        <v>342000</v>
      </c>
      <c r="AO331" s="92" t="str">
        <f t="shared" si="234"/>
        <v>34K</v>
      </c>
      <c r="AP331" s="92">
        <f t="shared" si="235"/>
        <v>134752.45404099999</v>
      </c>
      <c r="AQ331" s="93">
        <f t="shared" si="260"/>
        <v>1000</v>
      </c>
      <c r="AR331" s="95">
        <f t="shared" si="236"/>
        <v>428</v>
      </c>
      <c r="AS331" s="94">
        <f t="shared" si="237"/>
        <v>0.42799999999999999</v>
      </c>
      <c r="AT331" s="94">
        <f t="shared" si="255"/>
        <v>0.39401302351169587</v>
      </c>
    </row>
    <row r="332" spans="6:46" x14ac:dyDescent="0.25">
      <c r="F332">
        <f t="shared" si="261"/>
        <v>343000</v>
      </c>
      <c r="G332">
        <f t="shared" si="238"/>
        <v>-750</v>
      </c>
      <c r="H332">
        <f t="shared" si="226"/>
        <v>342250</v>
      </c>
      <c r="I332" s="32">
        <f t="shared" si="256"/>
        <v>342250</v>
      </c>
      <c r="J332" s="10">
        <f t="shared" si="239"/>
        <v>0</v>
      </c>
      <c r="K332" s="10">
        <f t="shared" si="240"/>
        <v>0</v>
      </c>
      <c r="L332" s="32">
        <f t="shared" si="257"/>
        <v>342250</v>
      </c>
      <c r="M332" s="9">
        <f t="shared" si="241"/>
        <v>0</v>
      </c>
      <c r="N332" s="9">
        <f t="shared" si="242"/>
        <v>0</v>
      </c>
      <c r="O332" s="10">
        <f t="shared" si="227"/>
        <v>0</v>
      </c>
      <c r="P332" s="13"/>
      <c r="R332" s="31">
        <f t="shared" si="258"/>
        <v>342250</v>
      </c>
      <c r="S332" s="8">
        <f t="shared" si="243"/>
        <v>52100</v>
      </c>
      <c r="T332" s="9">
        <f t="shared" si="228"/>
        <v>-11053.55</v>
      </c>
      <c r="U332" s="9">
        <f t="shared" si="229"/>
        <v>-108806.25</v>
      </c>
      <c r="V332" s="10">
        <f t="shared" si="230"/>
        <v>-119859.8</v>
      </c>
      <c r="W332" s="10">
        <f t="shared" si="231"/>
        <v>-18139.25</v>
      </c>
      <c r="X332" s="87">
        <f t="shared" si="244"/>
        <v>0</v>
      </c>
      <c r="Y332" s="87">
        <f t="shared" si="245"/>
        <v>0</v>
      </c>
      <c r="Z332" s="10">
        <f t="shared" si="246"/>
        <v>-103.65398999999999</v>
      </c>
      <c r="AA332" s="125">
        <f t="shared" si="247"/>
        <v>-36.750050999999999</v>
      </c>
      <c r="AB332" s="10">
        <f t="shared" si="248"/>
        <v>-36.750050999999999</v>
      </c>
      <c r="AC332" s="87">
        <f t="shared" si="249"/>
        <v>0</v>
      </c>
      <c r="AD332" s="22">
        <f t="shared" si="259"/>
        <v>-138139.45404099999</v>
      </c>
      <c r="AE332" s="9">
        <f t="shared" si="250"/>
        <v>-3430</v>
      </c>
      <c r="AF332" s="9">
        <f t="shared" si="251"/>
        <v>311</v>
      </c>
      <c r="AG332" s="9">
        <f t="shared" si="252"/>
        <v>0</v>
      </c>
      <c r="AH332" s="10">
        <f t="shared" si="232"/>
        <v>-3119</v>
      </c>
      <c r="AI332" s="10">
        <f t="shared" si="253"/>
        <v>-160</v>
      </c>
      <c r="AJ332" s="22">
        <f t="shared" si="233"/>
        <v>-135180.45404099999</v>
      </c>
      <c r="AN332" s="92">
        <f t="shared" si="254"/>
        <v>343000</v>
      </c>
      <c r="AO332" s="92" t="str">
        <f t="shared" si="234"/>
        <v>34K</v>
      </c>
      <c r="AP332" s="92">
        <f t="shared" si="235"/>
        <v>135180.45404099999</v>
      </c>
      <c r="AQ332" s="93">
        <f t="shared" si="260"/>
        <v>1000</v>
      </c>
      <c r="AR332" s="95">
        <f t="shared" si="236"/>
        <v>428</v>
      </c>
      <c r="AS332" s="94">
        <f t="shared" si="237"/>
        <v>0.42799999999999999</v>
      </c>
      <c r="AT332" s="94">
        <f t="shared" si="255"/>
        <v>0.3941121109067055</v>
      </c>
    </row>
    <row r="333" spans="6:46" x14ac:dyDescent="0.25">
      <c r="F333">
        <f t="shared" si="261"/>
        <v>344000</v>
      </c>
      <c r="G333">
        <f t="shared" si="238"/>
        <v>-750</v>
      </c>
      <c r="H333">
        <f t="shared" si="226"/>
        <v>343250</v>
      </c>
      <c r="I333" s="32">
        <f t="shared" si="256"/>
        <v>343250</v>
      </c>
      <c r="J333" s="10">
        <f t="shared" si="239"/>
        <v>0</v>
      </c>
      <c r="K333" s="10">
        <f t="shared" si="240"/>
        <v>0</v>
      </c>
      <c r="L333" s="32">
        <f t="shared" si="257"/>
        <v>343250</v>
      </c>
      <c r="M333" s="9">
        <f t="shared" si="241"/>
        <v>0</v>
      </c>
      <c r="N333" s="9">
        <f t="shared" si="242"/>
        <v>0</v>
      </c>
      <c r="O333" s="10">
        <f t="shared" si="227"/>
        <v>0</v>
      </c>
      <c r="P333" s="13"/>
      <c r="R333" s="31">
        <f t="shared" si="258"/>
        <v>343250</v>
      </c>
      <c r="S333" s="8">
        <f t="shared" si="243"/>
        <v>52100</v>
      </c>
      <c r="T333" s="9">
        <f t="shared" si="228"/>
        <v>-11053.55</v>
      </c>
      <c r="U333" s="9">
        <f t="shared" si="229"/>
        <v>-109181.25</v>
      </c>
      <c r="V333" s="10">
        <f t="shared" si="230"/>
        <v>-120234.8</v>
      </c>
      <c r="W333" s="10">
        <f t="shared" si="231"/>
        <v>-18192.25</v>
      </c>
      <c r="X333" s="87">
        <f t="shared" si="244"/>
        <v>0</v>
      </c>
      <c r="Y333" s="87">
        <f t="shared" si="245"/>
        <v>0</v>
      </c>
      <c r="Z333" s="10">
        <f t="shared" si="246"/>
        <v>-103.65398999999999</v>
      </c>
      <c r="AA333" s="125">
        <f t="shared" si="247"/>
        <v>-36.750050999999999</v>
      </c>
      <c r="AB333" s="10">
        <f t="shared" si="248"/>
        <v>-36.750050999999999</v>
      </c>
      <c r="AC333" s="87">
        <f t="shared" si="249"/>
        <v>0</v>
      </c>
      <c r="AD333" s="22">
        <f t="shared" si="259"/>
        <v>-138567.45404099999</v>
      </c>
      <c r="AE333" s="9">
        <f t="shared" si="250"/>
        <v>-3430</v>
      </c>
      <c r="AF333" s="9">
        <f t="shared" si="251"/>
        <v>311</v>
      </c>
      <c r="AG333" s="9">
        <f t="shared" si="252"/>
        <v>0</v>
      </c>
      <c r="AH333" s="10">
        <f t="shared" si="232"/>
        <v>-3119</v>
      </c>
      <c r="AI333" s="10">
        <f t="shared" si="253"/>
        <v>-160</v>
      </c>
      <c r="AJ333" s="22">
        <f t="shared" si="233"/>
        <v>-135608.45404099999</v>
      </c>
      <c r="AN333" s="92">
        <f t="shared" si="254"/>
        <v>344000</v>
      </c>
      <c r="AO333" s="92" t="str">
        <f t="shared" si="234"/>
        <v>34K</v>
      </c>
      <c r="AP333" s="92">
        <f t="shared" si="235"/>
        <v>135608.45404099999</v>
      </c>
      <c r="AQ333" s="93">
        <f t="shared" si="260"/>
        <v>1000</v>
      </c>
      <c r="AR333" s="95">
        <f t="shared" si="236"/>
        <v>428</v>
      </c>
      <c r="AS333" s="94">
        <f t="shared" si="237"/>
        <v>0.42799999999999999</v>
      </c>
      <c r="AT333" s="94">
        <f t="shared" si="255"/>
        <v>0.39421062221220926</v>
      </c>
    </row>
    <row r="334" spans="6:46" x14ac:dyDescent="0.25">
      <c r="F334">
        <f t="shared" si="261"/>
        <v>345000</v>
      </c>
      <c r="G334">
        <f t="shared" si="238"/>
        <v>-750</v>
      </c>
      <c r="H334">
        <f t="shared" si="226"/>
        <v>344250</v>
      </c>
      <c r="I334" s="32">
        <f t="shared" si="256"/>
        <v>344250</v>
      </c>
      <c r="J334" s="10">
        <f t="shared" si="239"/>
        <v>0</v>
      </c>
      <c r="K334" s="10">
        <f t="shared" si="240"/>
        <v>0</v>
      </c>
      <c r="L334" s="32">
        <f t="shared" si="257"/>
        <v>344250</v>
      </c>
      <c r="M334" s="9">
        <f t="shared" si="241"/>
        <v>0</v>
      </c>
      <c r="N334" s="9">
        <f t="shared" si="242"/>
        <v>0</v>
      </c>
      <c r="O334" s="10">
        <f t="shared" si="227"/>
        <v>0</v>
      </c>
      <c r="P334" s="13"/>
      <c r="R334" s="31">
        <f t="shared" si="258"/>
        <v>344250</v>
      </c>
      <c r="S334" s="8">
        <f t="shared" si="243"/>
        <v>52100</v>
      </c>
      <c r="T334" s="9">
        <f t="shared" si="228"/>
        <v>-11053.55</v>
      </c>
      <c r="U334" s="9">
        <f t="shared" si="229"/>
        <v>-109556.25</v>
      </c>
      <c r="V334" s="10">
        <f t="shared" si="230"/>
        <v>-120609.8</v>
      </c>
      <c r="W334" s="10">
        <f t="shared" si="231"/>
        <v>-18245.25</v>
      </c>
      <c r="X334" s="87">
        <f t="shared" si="244"/>
        <v>0</v>
      </c>
      <c r="Y334" s="87">
        <f t="shared" si="245"/>
        <v>0</v>
      </c>
      <c r="Z334" s="10">
        <f t="shared" si="246"/>
        <v>-103.65398999999999</v>
      </c>
      <c r="AA334" s="125">
        <f t="shared" si="247"/>
        <v>-36.750050999999999</v>
      </c>
      <c r="AB334" s="10">
        <f t="shared" si="248"/>
        <v>-36.750050999999999</v>
      </c>
      <c r="AC334" s="87">
        <f t="shared" si="249"/>
        <v>0</v>
      </c>
      <c r="AD334" s="22">
        <f t="shared" si="259"/>
        <v>-138995.45404099999</v>
      </c>
      <c r="AE334" s="9">
        <f t="shared" si="250"/>
        <v>-3430</v>
      </c>
      <c r="AF334" s="9">
        <f t="shared" si="251"/>
        <v>311</v>
      </c>
      <c r="AG334" s="9">
        <f t="shared" si="252"/>
        <v>0</v>
      </c>
      <c r="AH334" s="10">
        <f t="shared" si="232"/>
        <v>-3119</v>
      </c>
      <c r="AI334" s="10">
        <f t="shared" si="253"/>
        <v>-160</v>
      </c>
      <c r="AJ334" s="22">
        <f t="shared" si="233"/>
        <v>-136036.45404099999</v>
      </c>
      <c r="AN334" s="92">
        <f t="shared" si="254"/>
        <v>345000</v>
      </c>
      <c r="AO334" s="92" t="str">
        <f t="shared" si="234"/>
        <v>34K</v>
      </c>
      <c r="AP334" s="92">
        <f t="shared" si="235"/>
        <v>136036.45404099999</v>
      </c>
      <c r="AQ334" s="93">
        <f t="shared" si="260"/>
        <v>1000</v>
      </c>
      <c r="AR334" s="95">
        <f t="shared" si="236"/>
        <v>428</v>
      </c>
      <c r="AS334" s="94">
        <f t="shared" si="237"/>
        <v>0.42799999999999999</v>
      </c>
      <c r="AT334" s="94">
        <f t="shared" si="255"/>
        <v>0.39430856243768114</v>
      </c>
    </row>
    <row r="335" spans="6:46" x14ac:dyDescent="0.25">
      <c r="F335">
        <f t="shared" si="261"/>
        <v>346000</v>
      </c>
      <c r="G335">
        <f t="shared" si="238"/>
        <v>-750</v>
      </c>
      <c r="H335">
        <f t="shared" si="226"/>
        <v>345250</v>
      </c>
      <c r="I335" s="32">
        <f t="shared" si="256"/>
        <v>345250</v>
      </c>
      <c r="J335" s="10">
        <f t="shared" si="239"/>
        <v>0</v>
      </c>
      <c r="K335" s="10">
        <f t="shared" si="240"/>
        <v>0</v>
      </c>
      <c r="L335" s="32">
        <f t="shared" si="257"/>
        <v>345250</v>
      </c>
      <c r="M335" s="9">
        <f t="shared" si="241"/>
        <v>0</v>
      </c>
      <c r="N335" s="9">
        <f t="shared" si="242"/>
        <v>0</v>
      </c>
      <c r="O335" s="10">
        <f t="shared" si="227"/>
        <v>0</v>
      </c>
      <c r="P335" s="13"/>
      <c r="R335" s="31">
        <f t="shared" si="258"/>
        <v>345250</v>
      </c>
      <c r="S335" s="8">
        <f t="shared" si="243"/>
        <v>52100</v>
      </c>
      <c r="T335" s="9">
        <f t="shared" si="228"/>
        <v>-11053.55</v>
      </c>
      <c r="U335" s="9">
        <f t="shared" si="229"/>
        <v>-109931.25</v>
      </c>
      <c r="V335" s="10">
        <f t="shared" si="230"/>
        <v>-120984.8</v>
      </c>
      <c r="W335" s="10">
        <f t="shared" si="231"/>
        <v>-18298.25</v>
      </c>
      <c r="X335" s="87">
        <f t="shared" si="244"/>
        <v>0</v>
      </c>
      <c r="Y335" s="87">
        <f t="shared" si="245"/>
        <v>0</v>
      </c>
      <c r="Z335" s="10">
        <f t="shared" si="246"/>
        <v>-103.65398999999999</v>
      </c>
      <c r="AA335" s="125">
        <f t="shared" si="247"/>
        <v>-36.750050999999999</v>
      </c>
      <c r="AB335" s="10">
        <f t="shared" si="248"/>
        <v>-36.750050999999999</v>
      </c>
      <c r="AC335" s="87">
        <f t="shared" si="249"/>
        <v>0</v>
      </c>
      <c r="AD335" s="22">
        <f t="shared" si="259"/>
        <v>-139423.45404099999</v>
      </c>
      <c r="AE335" s="9">
        <f t="shared" si="250"/>
        <v>-3430</v>
      </c>
      <c r="AF335" s="9">
        <f t="shared" si="251"/>
        <v>311</v>
      </c>
      <c r="AG335" s="9">
        <f t="shared" si="252"/>
        <v>0</v>
      </c>
      <c r="AH335" s="10">
        <f t="shared" si="232"/>
        <v>-3119</v>
      </c>
      <c r="AI335" s="10">
        <f t="shared" si="253"/>
        <v>-160</v>
      </c>
      <c r="AJ335" s="22">
        <f t="shared" si="233"/>
        <v>-136464.45404099999</v>
      </c>
      <c r="AN335" s="92">
        <f t="shared" si="254"/>
        <v>346000</v>
      </c>
      <c r="AO335" s="92" t="str">
        <f t="shared" si="234"/>
        <v>34K</v>
      </c>
      <c r="AP335" s="92">
        <f t="shared" si="235"/>
        <v>136464.45404099999</v>
      </c>
      <c r="AQ335" s="93">
        <f t="shared" si="260"/>
        <v>1000</v>
      </c>
      <c r="AR335" s="95">
        <f t="shared" si="236"/>
        <v>428</v>
      </c>
      <c r="AS335" s="94">
        <f t="shared" si="237"/>
        <v>0.42799999999999999</v>
      </c>
      <c r="AT335" s="94">
        <f t="shared" si="255"/>
        <v>0.39440593653468203</v>
      </c>
    </row>
    <row r="336" spans="6:46" x14ac:dyDescent="0.25">
      <c r="F336">
        <f t="shared" si="261"/>
        <v>347000</v>
      </c>
      <c r="G336">
        <f t="shared" si="238"/>
        <v>-750</v>
      </c>
      <c r="H336">
        <f t="shared" si="226"/>
        <v>346250</v>
      </c>
      <c r="I336" s="32">
        <f t="shared" si="256"/>
        <v>346250</v>
      </c>
      <c r="J336" s="10">
        <f t="shared" si="239"/>
        <v>0</v>
      </c>
      <c r="K336" s="10">
        <f t="shared" si="240"/>
        <v>0</v>
      </c>
      <c r="L336" s="32">
        <f t="shared" si="257"/>
        <v>346250</v>
      </c>
      <c r="M336" s="9">
        <f t="shared" si="241"/>
        <v>0</v>
      </c>
      <c r="N336" s="9">
        <f t="shared" si="242"/>
        <v>0</v>
      </c>
      <c r="O336" s="10">
        <f t="shared" si="227"/>
        <v>0</v>
      </c>
      <c r="P336" s="13"/>
      <c r="R336" s="31">
        <f t="shared" si="258"/>
        <v>346250</v>
      </c>
      <c r="S336" s="8">
        <f t="shared" si="243"/>
        <v>52100</v>
      </c>
      <c r="T336" s="9">
        <f t="shared" si="228"/>
        <v>-11053.55</v>
      </c>
      <c r="U336" s="9">
        <f t="shared" si="229"/>
        <v>-110306.25</v>
      </c>
      <c r="V336" s="10">
        <f t="shared" si="230"/>
        <v>-121359.8</v>
      </c>
      <c r="W336" s="10">
        <f t="shared" si="231"/>
        <v>-18351.25</v>
      </c>
      <c r="X336" s="87">
        <f t="shared" si="244"/>
        <v>0</v>
      </c>
      <c r="Y336" s="87">
        <f t="shared" si="245"/>
        <v>0</v>
      </c>
      <c r="Z336" s="10">
        <f t="shared" si="246"/>
        <v>-103.65398999999999</v>
      </c>
      <c r="AA336" s="125">
        <f t="shared" si="247"/>
        <v>-36.750050999999999</v>
      </c>
      <c r="AB336" s="10">
        <f t="shared" si="248"/>
        <v>-36.750050999999999</v>
      </c>
      <c r="AC336" s="87">
        <f t="shared" si="249"/>
        <v>0</v>
      </c>
      <c r="AD336" s="22">
        <f t="shared" si="259"/>
        <v>-139851.45404099999</v>
      </c>
      <c r="AE336" s="9">
        <f t="shared" si="250"/>
        <v>-3430</v>
      </c>
      <c r="AF336" s="9">
        <f t="shared" si="251"/>
        <v>311</v>
      </c>
      <c r="AG336" s="9">
        <f t="shared" si="252"/>
        <v>0</v>
      </c>
      <c r="AH336" s="10">
        <f t="shared" si="232"/>
        <v>-3119</v>
      </c>
      <c r="AI336" s="10">
        <f t="shared" si="253"/>
        <v>-160</v>
      </c>
      <c r="AJ336" s="22">
        <f t="shared" si="233"/>
        <v>-136892.45404099999</v>
      </c>
      <c r="AN336" s="92">
        <f t="shared" si="254"/>
        <v>347000</v>
      </c>
      <c r="AO336" s="92" t="str">
        <f t="shared" si="234"/>
        <v>34K</v>
      </c>
      <c r="AP336" s="92">
        <f t="shared" si="235"/>
        <v>136892.45404099999</v>
      </c>
      <c r="AQ336" s="93">
        <f t="shared" si="260"/>
        <v>1000</v>
      </c>
      <c r="AR336" s="95">
        <f t="shared" si="236"/>
        <v>428</v>
      </c>
      <c r="AS336" s="94">
        <f t="shared" si="237"/>
        <v>0.42799999999999999</v>
      </c>
      <c r="AT336" s="94">
        <f t="shared" si="255"/>
        <v>0.39450274939769447</v>
      </c>
    </row>
    <row r="337" spans="6:46" x14ac:dyDescent="0.25">
      <c r="F337">
        <f t="shared" si="261"/>
        <v>348000</v>
      </c>
      <c r="G337">
        <f t="shared" si="238"/>
        <v>-750</v>
      </c>
      <c r="H337">
        <f t="shared" si="226"/>
        <v>347250</v>
      </c>
      <c r="I337" s="32">
        <f t="shared" si="256"/>
        <v>347250</v>
      </c>
      <c r="J337" s="10">
        <f t="shared" si="239"/>
        <v>0</v>
      </c>
      <c r="K337" s="10">
        <f t="shared" si="240"/>
        <v>0</v>
      </c>
      <c r="L337" s="32">
        <f t="shared" si="257"/>
        <v>347250</v>
      </c>
      <c r="M337" s="9">
        <f t="shared" si="241"/>
        <v>0</v>
      </c>
      <c r="N337" s="9">
        <f t="shared" si="242"/>
        <v>0</v>
      </c>
      <c r="O337" s="10">
        <f t="shared" si="227"/>
        <v>0</v>
      </c>
      <c r="P337" s="13"/>
      <c r="R337" s="31">
        <f t="shared" si="258"/>
        <v>347250</v>
      </c>
      <c r="S337" s="8">
        <f t="shared" si="243"/>
        <v>52100</v>
      </c>
      <c r="T337" s="9">
        <f t="shared" si="228"/>
        <v>-11053.55</v>
      </c>
      <c r="U337" s="9">
        <f t="shared" si="229"/>
        <v>-110681.25</v>
      </c>
      <c r="V337" s="10">
        <f t="shared" si="230"/>
        <v>-121734.8</v>
      </c>
      <c r="W337" s="10">
        <f t="shared" si="231"/>
        <v>-18404.25</v>
      </c>
      <c r="X337" s="87">
        <f t="shared" si="244"/>
        <v>0</v>
      </c>
      <c r="Y337" s="87">
        <f t="shared" si="245"/>
        <v>0</v>
      </c>
      <c r="Z337" s="10">
        <f t="shared" si="246"/>
        <v>-103.65398999999999</v>
      </c>
      <c r="AA337" s="125">
        <f t="shared" si="247"/>
        <v>-36.750050999999999</v>
      </c>
      <c r="AB337" s="10">
        <f t="shared" si="248"/>
        <v>-36.750050999999999</v>
      </c>
      <c r="AC337" s="87">
        <f t="shared" si="249"/>
        <v>0</v>
      </c>
      <c r="AD337" s="22">
        <f t="shared" si="259"/>
        <v>-140279.45404099999</v>
      </c>
      <c r="AE337" s="9">
        <f t="shared" si="250"/>
        <v>-3430</v>
      </c>
      <c r="AF337" s="9">
        <f t="shared" si="251"/>
        <v>311</v>
      </c>
      <c r="AG337" s="9">
        <f t="shared" si="252"/>
        <v>0</v>
      </c>
      <c r="AH337" s="10">
        <f t="shared" si="232"/>
        <v>-3119</v>
      </c>
      <c r="AI337" s="10">
        <f t="shared" si="253"/>
        <v>-160</v>
      </c>
      <c r="AJ337" s="22">
        <f t="shared" si="233"/>
        <v>-137320.45404099999</v>
      </c>
      <c r="AN337" s="92">
        <f t="shared" si="254"/>
        <v>348000</v>
      </c>
      <c r="AO337" s="92" t="str">
        <f t="shared" si="234"/>
        <v>34K</v>
      </c>
      <c r="AP337" s="92">
        <f t="shared" si="235"/>
        <v>137320.45404099999</v>
      </c>
      <c r="AQ337" s="93">
        <f t="shared" si="260"/>
        <v>1000</v>
      </c>
      <c r="AR337" s="95">
        <f t="shared" si="236"/>
        <v>428</v>
      </c>
      <c r="AS337" s="94">
        <f t="shared" si="237"/>
        <v>0.42799999999999999</v>
      </c>
      <c r="AT337" s="94">
        <f t="shared" si="255"/>
        <v>0.39459900586494251</v>
      </c>
    </row>
    <row r="338" spans="6:46" x14ac:dyDescent="0.25">
      <c r="F338">
        <f t="shared" si="261"/>
        <v>349000</v>
      </c>
      <c r="G338">
        <f t="shared" si="238"/>
        <v>-750</v>
      </c>
      <c r="H338">
        <f t="shared" si="226"/>
        <v>348250</v>
      </c>
      <c r="I338" s="32">
        <f t="shared" si="256"/>
        <v>348250</v>
      </c>
      <c r="J338" s="10">
        <f t="shared" si="239"/>
        <v>0</v>
      </c>
      <c r="K338" s="10">
        <f t="shared" si="240"/>
        <v>0</v>
      </c>
      <c r="L338" s="32">
        <f t="shared" si="257"/>
        <v>348250</v>
      </c>
      <c r="M338" s="9">
        <f t="shared" si="241"/>
        <v>0</v>
      </c>
      <c r="N338" s="9">
        <f t="shared" si="242"/>
        <v>0</v>
      </c>
      <c r="O338" s="10">
        <f t="shared" si="227"/>
        <v>0</v>
      </c>
      <c r="P338" s="13"/>
      <c r="R338" s="31">
        <f t="shared" si="258"/>
        <v>348250</v>
      </c>
      <c r="S338" s="8">
        <f t="shared" si="243"/>
        <v>52100</v>
      </c>
      <c r="T338" s="9">
        <f t="shared" si="228"/>
        <v>-11053.55</v>
      </c>
      <c r="U338" s="9">
        <f t="shared" si="229"/>
        <v>-111056.25</v>
      </c>
      <c r="V338" s="10">
        <f t="shared" si="230"/>
        <v>-122109.8</v>
      </c>
      <c r="W338" s="10">
        <f t="shared" si="231"/>
        <v>-18457.25</v>
      </c>
      <c r="X338" s="87">
        <f t="shared" si="244"/>
        <v>0</v>
      </c>
      <c r="Y338" s="87">
        <f t="shared" si="245"/>
        <v>0</v>
      </c>
      <c r="Z338" s="10">
        <f t="shared" si="246"/>
        <v>-103.65398999999999</v>
      </c>
      <c r="AA338" s="125">
        <f t="shared" si="247"/>
        <v>-36.750050999999999</v>
      </c>
      <c r="AB338" s="10">
        <f t="shared" si="248"/>
        <v>-36.750050999999999</v>
      </c>
      <c r="AC338" s="87">
        <f t="shared" si="249"/>
        <v>0</v>
      </c>
      <c r="AD338" s="22">
        <f t="shared" si="259"/>
        <v>-140707.45404099999</v>
      </c>
      <c r="AE338" s="9">
        <f t="shared" si="250"/>
        <v>-3430</v>
      </c>
      <c r="AF338" s="9">
        <f t="shared" si="251"/>
        <v>311</v>
      </c>
      <c r="AG338" s="9">
        <f t="shared" si="252"/>
        <v>0</v>
      </c>
      <c r="AH338" s="10">
        <f t="shared" si="232"/>
        <v>-3119</v>
      </c>
      <c r="AI338" s="10">
        <f t="shared" si="253"/>
        <v>-160</v>
      </c>
      <c r="AJ338" s="22">
        <f t="shared" si="233"/>
        <v>-137748.45404099999</v>
      </c>
      <c r="AN338" s="92">
        <f t="shared" si="254"/>
        <v>349000</v>
      </c>
      <c r="AO338" s="92" t="str">
        <f t="shared" si="234"/>
        <v>34K</v>
      </c>
      <c r="AP338" s="92">
        <f t="shared" si="235"/>
        <v>137748.45404099999</v>
      </c>
      <c r="AQ338" s="93">
        <f t="shared" si="260"/>
        <v>1000</v>
      </c>
      <c r="AR338" s="95">
        <f t="shared" si="236"/>
        <v>428</v>
      </c>
      <c r="AS338" s="94">
        <f t="shared" si="237"/>
        <v>0.42799999999999999</v>
      </c>
      <c r="AT338" s="94">
        <f t="shared" si="255"/>
        <v>0.39469471071919771</v>
      </c>
    </row>
    <row r="339" spans="6:46" x14ac:dyDescent="0.25">
      <c r="F339">
        <f t="shared" si="261"/>
        <v>350000</v>
      </c>
      <c r="G339">
        <f t="shared" si="238"/>
        <v>-750</v>
      </c>
      <c r="H339">
        <f t="shared" si="226"/>
        <v>349250</v>
      </c>
      <c r="I339" s="32">
        <f t="shared" si="256"/>
        <v>349250</v>
      </c>
      <c r="J339" s="10">
        <f t="shared" si="239"/>
        <v>0</v>
      </c>
      <c r="K339" s="10">
        <f t="shared" si="240"/>
        <v>0</v>
      </c>
      <c r="L339" s="32">
        <f t="shared" si="257"/>
        <v>349250</v>
      </c>
      <c r="M339" s="9">
        <f t="shared" si="241"/>
        <v>0</v>
      </c>
      <c r="N339" s="9">
        <f t="shared" si="242"/>
        <v>0</v>
      </c>
      <c r="O339" s="10">
        <f t="shared" si="227"/>
        <v>0</v>
      </c>
      <c r="P339" s="13"/>
      <c r="R339" s="31">
        <f t="shared" si="258"/>
        <v>349250</v>
      </c>
      <c r="S339" s="8">
        <f t="shared" si="243"/>
        <v>52100</v>
      </c>
      <c r="T339" s="9">
        <f t="shared" si="228"/>
        <v>-11053.55</v>
      </c>
      <c r="U339" s="9">
        <f t="shared" si="229"/>
        <v>-111431.25</v>
      </c>
      <c r="V339" s="10">
        <f t="shared" si="230"/>
        <v>-122484.8</v>
      </c>
      <c r="W339" s="10">
        <f t="shared" si="231"/>
        <v>-18510.25</v>
      </c>
      <c r="X339" s="87">
        <f t="shared" si="244"/>
        <v>0</v>
      </c>
      <c r="Y339" s="87">
        <f t="shared" si="245"/>
        <v>0</v>
      </c>
      <c r="Z339" s="10">
        <f t="shared" si="246"/>
        <v>-103.65398999999999</v>
      </c>
      <c r="AA339" s="125">
        <f t="shared" si="247"/>
        <v>-36.750050999999999</v>
      </c>
      <c r="AB339" s="10">
        <f t="shared" si="248"/>
        <v>-36.750050999999999</v>
      </c>
      <c r="AC339" s="87">
        <f t="shared" si="249"/>
        <v>0</v>
      </c>
      <c r="AD339" s="22">
        <f t="shared" si="259"/>
        <v>-141135.45404099999</v>
      </c>
      <c r="AE339" s="9">
        <f t="shared" si="250"/>
        <v>-3430</v>
      </c>
      <c r="AF339" s="9">
        <f t="shared" si="251"/>
        <v>311</v>
      </c>
      <c r="AG339" s="9">
        <f t="shared" si="252"/>
        <v>0</v>
      </c>
      <c r="AH339" s="10">
        <f t="shared" si="232"/>
        <v>-3119</v>
      </c>
      <c r="AI339" s="10">
        <f t="shared" si="253"/>
        <v>-160</v>
      </c>
      <c r="AJ339" s="22">
        <f t="shared" si="233"/>
        <v>-138176.45404099999</v>
      </c>
      <c r="AN339" s="92">
        <f t="shared" si="254"/>
        <v>350000</v>
      </c>
      <c r="AO339" s="92" t="str">
        <f t="shared" si="234"/>
        <v>35K</v>
      </c>
      <c r="AP339" s="92">
        <f t="shared" si="235"/>
        <v>138176.45404099999</v>
      </c>
      <c r="AQ339" s="93">
        <f t="shared" si="260"/>
        <v>1000</v>
      </c>
      <c r="AR339" s="95">
        <f t="shared" si="236"/>
        <v>428</v>
      </c>
      <c r="AS339" s="94">
        <f t="shared" si="237"/>
        <v>0.42799999999999999</v>
      </c>
      <c r="AT339" s="94">
        <f t="shared" si="255"/>
        <v>0.39478986868857141</v>
      </c>
    </row>
    <row r="340" spans="6:46" x14ac:dyDescent="0.25">
      <c r="F340">
        <f t="shared" si="261"/>
        <v>351000</v>
      </c>
      <c r="G340">
        <f t="shared" si="238"/>
        <v>-750</v>
      </c>
      <c r="H340">
        <f t="shared" si="226"/>
        <v>350250</v>
      </c>
      <c r="I340" s="32">
        <f t="shared" si="256"/>
        <v>350250</v>
      </c>
      <c r="J340" s="10">
        <f t="shared" si="239"/>
        <v>0</v>
      </c>
      <c r="K340" s="10">
        <f t="shared" si="240"/>
        <v>0</v>
      </c>
      <c r="L340" s="32">
        <f t="shared" si="257"/>
        <v>350250</v>
      </c>
      <c r="M340" s="9">
        <f t="shared" si="241"/>
        <v>0</v>
      </c>
      <c r="N340" s="9">
        <f t="shared" si="242"/>
        <v>0</v>
      </c>
      <c r="O340" s="10">
        <f t="shared" si="227"/>
        <v>0</v>
      </c>
      <c r="P340" s="13"/>
      <c r="R340" s="31">
        <f t="shared" si="258"/>
        <v>350250</v>
      </c>
      <c r="S340" s="8">
        <f t="shared" si="243"/>
        <v>52100</v>
      </c>
      <c r="T340" s="9">
        <f t="shared" si="228"/>
        <v>-11053.55</v>
      </c>
      <c r="U340" s="9">
        <f t="shared" si="229"/>
        <v>-111806.25</v>
      </c>
      <c r="V340" s="10">
        <f t="shared" si="230"/>
        <v>-122859.8</v>
      </c>
      <c r="W340" s="10">
        <f t="shared" si="231"/>
        <v>-18563.25</v>
      </c>
      <c r="X340" s="87">
        <f t="shared" si="244"/>
        <v>0</v>
      </c>
      <c r="Y340" s="87">
        <f t="shared" si="245"/>
        <v>0</v>
      </c>
      <c r="Z340" s="10">
        <f t="shared" si="246"/>
        <v>-103.65398999999999</v>
      </c>
      <c r="AA340" s="125">
        <f t="shared" si="247"/>
        <v>-36.750050999999999</v>
      </c>
      <c r="AB340" s="10">
        <f t="shared" si="248"/>
        <v>-36.750050999999999</v>
      </c>
      <c r="AC340" s="87">
        <f t="shared" si="249"/>
        <v>0</v>
      </c>
      <c r="AD340" s="22">
        <f t="shared" si="259"/>
        <v>-141563.45404099999</v>
      </c>
      <c r="AE340" s="9">
        <f t="shared" si="250"/>
        <v>-3430</v>
      </c>
      <c r="AF340" s="9">
        <f t="shared" si="251"/>
        <v>311</v>
      </c>
      <c r="AG340" s="9">
        <f t="shared" si="252"/>
        <v>0</v>
      </c>
      <c r="AH340" s="10">
        <f t="shared" si="232"/>
        <v>-3119</v>
      </c>
      <c r="AI340" s="10">
        <f t="shared" si="253"/>
        <v>-160</v>
      </c>
      <c r="AJ340" s="22">
        <f t="shared" si="233"/>
        <v>-138604.45404099999</v>
      </c>
      <c r="AN340" s="92">
        <f t="shared" si="254"/>
        <v>351000</v>
      </c>
      <c r="AO340" s="92" t="str">
        <f t="shared" si="234"/>
        <v>35K</v>
      </c>
      <c r="AP340" s="92">
        <f t="shared" si="235"/>
        <v>138604.45404099999</v>
      </c>
      <c r="AQ340" s="93">
        <f t="shared" si="260"/>
        <v>1000</v>
      </c>
      <c r="AR340" s="95">
        <f t="shared" si="236"/>
        <v>428</v>
      </c>
      <c r="AS340" s="94">
        <f t="shared" si="237"/>
        <v>0.42799999999999999</v>
      </c>
      <c r="AT340" s="94">
        <f t="shared" si="255"/>
        <v>0.3948844844472934</v>
      </c>
    </row>
    <row r="341" spans="6:46" x14ac:dyDescent="0.25">
      <c r="F341">
        <f t="shared" si="261"/>
        <v>352000</v>
      </c>
      <c r="G341">
        <f t="shared" si="238"/>
        <v>-750</v>
      </c>
      <c r="H341">
        <f t="shared" si="226"/>
        <v>351250</v>
      </c>
      <c r="I341" s="32">
        <f t="shared" si="256"/>
        <v>351250</v>
      </c>
      <c r="J341" s="10">
        <f t="shared" si="239"/>
        <v>0</v>
      </c>
      <c r="K341" s="10">
        <f t="shared" si="240"/>
        <v>0</v>
      </c>
      <c r="L341" s="32">
        <f t="shared" si="257"/>
        <v>351250</v>
      </c>
      <c r="M341" s="9">
        <f t="shared" si="241"/>
        <v>0</v>
      </c>
      <c r="N341" s="9">
        <f t="shared" si="242"/>
        <v>0</v>
      </c>
      <c r="O341" s="10">
        <f t="shared" si="227"/>
        <v>0</v>
      </c>
      <c r="P341" s="13"/>
      <c r="R341" s="31">
        <f t="shared" si="258"/>
        <v>351250</v>
      </c>
      <c r="S341" s="8">
        <f t="shared" si="243"/>
        <v>52100</v>
      </c>
      <c r="T341" s="9">
        <f t="shared" si="228"/>
        <v>-11053.55</v>
      </c>
      <c r="U341" s="9">
        <f t="shared" si="229"/>
        <v>-112181.25</v>
      </c>
      <c r="V341" s="10">
        <f t="shared" si="230"/>
        <v>-123234.8</v>
      </c>
      <c r="W341" s="10">
        <f t="shared" si="231"/>
        <v>-18616.25</v>
      </c>
      <c r="X341" s="87">
        <f t="shared" si="244"/>
        <v>0</v>
      </c>
      <c r="Y341" s="87">
        <f t="shared" si="245"/>
        <v>0</v>
      </c>
      <c r="Z341" s="10">
        <f t="shared" si="246"/>
        <v>-103.65398999999999</v>
      </c>
      <c r="AA341" s="125">
        <f t="shared" si="247"/>
        <v>-36.750050999999999</v>
      </c>
      <c r="AB341" s="10">
        <f t="shared" si="248"/>
        <v>-36.750050999999999</v>
      </c>
      <c r="AC341" s="87">
        <f t="shared" si="249"/>
        <v>0</v>
      </c>
      <c r="AD341" s="22">
        <f t="shared" si="259"/>
        <v>-141991.45404099999</v>
      </c>
      <c r="AE341" s="9">
        <f t="shared" si="250"/>
        <v>-3430</v>
      </c>
      <c r="AF341" s="9">
        <f t="shared" si="251"/>
        <v>311</v>
      </c>
      <c r="AG341" s="9">
        <f t="shared" si="252"/>
        <v>0</v>
      </c>
      <c r="AH341" s="10">
        <f t="shared" si="232"/>
        <v>-3119</v>
      </c>
      <c r="AI341" s="10">
        <f t="shared" si="253"/>
        <v>-160</v>
      </c>
      <c r="AJ341" s="22">
        <f t="shared" si="233"/>
        <v>-139032.45404099999</v>
      </c>
      <c r="AN341" s="92">
        <f t="shared" si="254"/>
        <v>352000</v>
      </c>
      <c r="AO341" s="92" t="str">
        <f t="shared" si="234"/>
        <v>35K</v>
      </c>
      <c r="AP341" s="92">
        <f t="shared" si="235"/>
        <v>139032.45404099999</v>
      </c>
      <c r="AQ341" s="93">
        <f t="shared" si="260"/>
        <v>1000</v>
      </c>
      <c r="AR341" s="95">
        <f t="shared" si="236"/>
        <v>428</v>
      </c>
      <c r="AS341" s="94">
        <f t="shared" si="237"/>
        <v>0.42799999999999999</v>
      </c>
      <c r="AT341" s="94">
        <f t="shared" si="255"/>
        <v>0.39497856261647724</v>
      </c>
    </row>
    <row r="342" spans="6:46" x14ac:dyDescent="0.25">
      <c r="F342">
        <f t="shared" si="261"/>
        <v>353000</v>
      </c>
      <c r="G342">
        <f t="shared" si="238"/>
        <v>-750</v>
      </c>
      <c r="H342">
        <f t="shared" si="226"/>
        <v>352250</v>
      </c>
      <c r="I342" s="32">
        <f t="shared" si="256"/>
        <v>352250</v>
      </c>
      <c r="J342" s="10">
        <f t="shared" si="239"/>
        <v>0</v>
      </c>
      <c r="K342" s="10">
        <f t="shared" si="240"/>
        <v>0</v>
      </c>
      <c r="L342" s="32">
        <f t="shared" si="257"/>
        <v>352250</v>
      </c>
      <c r="M342" s="9">
        <f t="shared" si="241"/>
        <v>0</v>
      </c>
      <c r="N342" s="9">
        <f t="shared" si="242"/>
        <v>0</v>
      </c>
      <c r="O342" s="10">
        <f t="shared" si="227"/>
        <v>0</v>
      </c>
      <c r="P342" s="13"/>
      <c r="R342" s="31">
        <f t="shared" si="258"/>
        <v>352250</v>
      </c>
      <c r="S342" s="8">
        <f t="shared" si="243"/>
        <v>52100</v>
      </c>
      <c r="T342" s="9">
        <f t="shared" si="228"/>
        <v>-11053.55</v>
      </c>
      <c r="U342" s="9">
        <f t="shared" si="229"/>
        <v>-112556.25</v>
      </c>
      <c r="V342" s="10">
        <f t="shared" si="230"/>
        <v>-123609.8</v>
      </c>
      <c r="W342" s="10">
        <f t="shared" si="231"/>
        <v>-18669.25</v>
      </c>
      <c r="X342" s="87">
        <f t="shared" si="244"/>
        <v>0</v>
      </c>
      <c r="Y342" s="87">
        <f t="shared" si="245"/>
        <v>0</v>
      </c>
      <c r="Z342" s="10">
        <f t="shared" si="246"/>
        <v>-103.65398999999999</v>
      </c>
      <c r="AA342" s="125">
        <f t="shared" si="247"/>
        <v>-36.750050999999999</v>
      </c>
      <c r="AB342" s="10">
        <f t="shared" si="248"/>
        <v>-36.750050999999999</v>
      </c>
      <c r="AC342" s="87">
        <f t="shared" si="249"/>
        <v>0</v>
      </c>
      <c r="AD342" s="22">
        <f t="shared" si="259"/>
        <v>-142419.45404099999</v>
      </c>
      <c r="AE342" s="9">
        <f t="shared" si="250"/>
        <v>-3430</v>
      </c>
      <c r="AF342" s="9">
        <f t="shared" si="251"/>
        <v>311</v>
      </c>
      <c r="AG342" s="9">
        <f t="shared" si="252"/>
        <v>0</v>
      </c>
      <c r="AH342" s="10">
        <f t="shared" si="232"/>
        <v>-3119</v>
      </c>
      <c r="AI342" s="10">
        <f t="shared" si="253"/>
        <v>-160</v>
      </c>
      <c r="AJ342" s="22">
        <f t="shared" si="233"/>
        <v>-139460.45404099999</v>
      </c>
      <c r="AN342" s="92">
        <f t="shared" si="254"/>
        <v>353000</v>
      </c>
      <c r="AO342" s="92" t="str">
        <f t="shared" si="234"/>
        <v>35K</v>
      </c>
      <c r="AP342" s="92">
        <f t="shared" si="235"/>
        <v>139460.45404099999</v>
      </c>
      <c r="AQ342" s="93">
        <f t="shared" si="260"/>
        <v>1000</v>
      </c>
      <c r="AR342" s="95">
        <f t="shared" si="236"/>
        <v>428</v>
      </c>
      <c r="AS342" s="94">
        <f t="shared" si="237"/>
        <v>0.42799999999999999</v>
      </c>
      <c r="AT342" s="94">
        <f t="shared" si="255"/>
        <v>0.3950721077648725</v>
      </c>
    </row>
    <row r="343" spans="6:46" x14ac:dyDescent="0.25">
      <c r="F343">
        <f t="shared" si="261"/>
        <v>354000</v>
      </c>
      <c r="G343">
        <f t="shared" si="238"/>
        <v>-750</v>
      </c>
      <c r="H343">
        <f t="shared" si="226"/>
        <v>353250</v>
      </c>
      <c r="I343" s="32">
        <f t="shared" si="256"/>
        <v>353250</v>
      </c>
      <c r="J343" s="10">
        <f t="shared" si="239"/>
        <v>0</v>
      </c>
      <c r="K343" s="10">
        <f t="shared" si="240"/>
        <v>0</v>
      </c>
      <c r="L343" s="32">
        <f t="shared" si="257"/>
        <v>353250</v>
      </c>
      <c r="M343" s="9">
        <f t="shared" si="241"/>
        <v>0</v>
      </c>
      <c r="N343" s="9">
        <f t="shared" si="242"/>
        <v>0</v>
      </c>
      <c r="O343" s="10">
        <f t="shared" si="227"/>
        <v>0</v>
      </c>
      <c r="P343" s="13"/>
      <c r="R343" s="31">
        <f t="shared" si="258"/>
        <v>353250</v>
      </c>
      <c r="S343" s="8">
        <f t="shared" si="243"/>
        <v>52100</v>
      </c>
      <c r="T343" s="9">
        <f t="shared" si="228"/>
        <v>-11053.55</v>
      </c>
      <c r="U343" s="9">
        <f t="shared" si="229"/>
        <v>-112931.25</v>
      </c>
      <c r="V343" s="10">
        <f t="shared" si="230"/>
        <v>-123984.8</v>
      </c>
      <c r="W343" s="10">
        <f t="shared" si="231"/>
        <v>-18722.25</v>
      </c>
      <c r="X343" s="87">
        <f t="shared" si="244"/>
        <v>0</v>
      </c>
      <c r="Y343" s="87">
        <f t="shared" si="245"/>
        <v>0</v>
      </c>
      <c r="Z343" s="10">
        <f t="shared" si="246"/>
        <v>-103.65398999999999</v>
      </c>
      <c r="AA343" s="125">
        <f t="shared" si="247"/>
        <v>-36.750050999999999</v>
      </c>
      <c r="AB343" s="10">
        <f t="shared" si="248"/>
        <v>-36.750050999999999</v>
      </c>
      <c r="AC343" s="87">
        <f t="shared" si="249"/>
        <v>0</v>
      </c>
      <c r="AD343" s="22">
        <f t="shared" si="259"/>
        <v>-142847.45404099999</v>
      </c>
      <c r="AE343" s="9">
        <f t="shared" si="250"/>
        <v>-3430</v>
      </c>
      <c r="AF343" s="9">
        <f t="shared" si="251"/>
        <v>311</v>
      </c>
      <c r="AG343" s="9">
        <f t="shared" si="252"/>
        <v>0</v>
      </c>
      <c r="AH343" s="10">
        <f t="shared" si="232"/>
        <v>-3119</v>
      </c>
      <c r="AI343" s="10">
        <f t="shared" si="253"/>
        <v>-160</v>
      </c>
      <c r="AJ343" s="22">
        <f t="shared" si="233"/>
        <v>-139888.45404099999</v>
      </c>
      <c r="AN343" s="92">
        <f t="shared" si="254"/>
        <v>354000</v>
      </c>
      <c r="AO343" s="92" t="str">
        <f t="shared" si="234"/>
        <v>35K</v>
      </c>
      <c r="AP343" s="92">
        <f t="shared" si="235"/>
        <v>139888.45404099999</v>
      </c>
      <c r="AQ343" s="93">
        <f t="shared" si="260"/>
        <v>1000</v>
      </c>
      <c r="AR343" s="95">
        <f t="shared" si="236"/>
        <v>428</v>
      </c>
      <c r="AS343" s="94">
        <f t="shared" si="237"/>
        <v>0.42799999999999999</v>
      </c>
      <c r="AT343" s="94">
        <f t="shared" si="255"/>
        <v>0.3951651244096045</v>
      </c>
    </row>
    <row r="344" spans="6:46" x14ac:dyDescent="0.25">
      <c r="F344">
        <f t="shared" si="261"/>
        <v>355000</v>
      </c>
      <c r="G344">
        <f t="shared" si="238"/>
        <v>-750</v>
      </c>
      <c r="H344">
        <f t="shared" si="226"/>
        <v>354250</v>
      </c>
      <c r="I344" s="32">
        <f t="shared" si="256"/>
        <v>354250</v>
      </c>
      <c r="J344" s="10">
        <f t="shared" si="239"/>
        <v>0</v>
      </c>
      <c r="K344" s="10">
        <f t="shared" si="240"/>
        <v>0</v>
      </c>
      <c r="L344" s="32">
        <f t="shared" si="257"/>
        <v>354250</v>
      </c>
      <c r="M344" s="9">
        <f t="shared" si="241"/>
        <v>0</v>
      </c>
      <c r="N344" s="9">
        <f t="shared" si="242"/>
        <v>0</v>
      </c>
      <c r="O344" s="10">
        <f t="shared" si="227"/>
        <v>0</v>
      </c>
      <c r="P344" s="13"/>
      <c r="R344" s="31">
        <f t="shared" si="258"/>
        <v>354250</v>
      </c>
      <c r="S344" s="8">
        <f t="shared" si="243"/>
        <v>52100</v>
      </c>
      <c r="T344" s="9">
        <f t="shared" si="228"/>
        <v>-11053.55</v>
      </c>
      <c r="U344" s="9">
        <f t="shared" si="229"/>
        <v>-113306.25</v>
      </c>
      <c r="V344" s="10">
        <f t="shared" si="230"/>
        <v>-124359.8</v>
      </c>
      <c r="W344" s="10">
        <f t="shared" si="231"/>
        <v>-18775.25</v>
      </c>
      <c r="X344" s="87">
        <f t="shared" si="244"/>
        <v>0</v>
      </c>
      <c r="Y344" s="87">
        <f t="shared" si="245"/>
        <v>0</v>
      </c>
      <c r="Z344" s="10">
        <f t="shared" si="246"/>
        <v>-103.65398999999999</v>
      </c>
      <c r="AA344" s="125">
        <f t="shared" si="247"/>
        <v>-36.750050999999999</v>
      </c>
      <c r="AB344" s="10">
        <f t="shared" si="248"/>
        <v>-36.750050999999999</v>
      </c>
      <c r="AC344" s="87">
        <f t="shared" si="249"/>
        <v>0</v>
      </c>
      <c r="AD344" s="22">
        <f t="shared" si="259"/>
        <v>-143275.45404099999</v>
      </c>
      <c r="AE344" s="9">
        <f t="shared" si="250"/>
        <v>-3430</v>
      </c>
      <c r="AF344" s="9">
        <f t="shared" si="251"/>
        <v>311</v>
      </c>
      <c r="AG344" s="9">
        <f t="shared" si="252"/>
        <v>0</v>
      </c>
      <c r="AH344" s="10">
        <f t="shared" si="232"/>
        <v>-3119</v>
      </c>
      <c r="AI344" s="10">
        <f t="shared" si="253"/>
        <v>-160</v>
      </c>
      <c r="AJ344" s="22">
        <f t="shared" si="233"/>
        <v>-140316.45404099999</v>
      </c>
      <c r="AN344" s="92">
        <f t="shared" si="254"/>
        <v>355000</v>
      </c>
      <c r="AO344" s="92" t="str">
        <f t="shared" si="234"/>
        <v>35K</v>
      </c>
      <c r="AP344" s="92">
        <f t="shared" si="235"/>
        <v>140316.45404099999</v>
      </c>
      <c r="AQ344" s="93">
        <f t="shared" si="260"/>
        <v>1000</v>
      </c>
      <c r="AR344" s="95">
        <f t="shared" si="236"/>
        <v>428</v>
      </c>
      <c r="AS344" s="94">
        <f t="shared" si="237"/>
        <v>0.42799999999999999</v>
      </c>
      <c r="AT344" s="94">
        <f t="shared" si="255"/>
        <v>0.39525761701690137</v>
      </c>
    </row>
    <row r="345" spans="6:46" x14ac:dyDescent="0.25">
      <c r="F345">
        <f t="shared" si="261"/>
        <v>356000</v>
      </c>
      <c r="G345">
        <f t="shared" si="238"/>
        <v>-750</v>
      </c>
      <c r="H345">
        <f t="shared" si="226"/>
        <v>355250</v>
      </c>
      <c r="I345" s="32">
        <f t="shared" si="256"/>
        <v>355250</v>
      </c>
      <c r="J345" s="10">
        <f t="shared" si="239"/>
        <v>0</v>
      </c>
      <c r="K345" s="10">
        <f t="shared" si="240"/>
        <v>0</v>
      </c>
      <c r="L345" s="32">
        <f t="shared" si="257"/>
        <v>355250</v>
      </c>
      <c r="M345" s="9">
        <f t="shared" si="241"/>
        <v>0</v>
      </c>
      <c r="N345" s="9">
        <f t="shared" si="242"/>
        <v>0</v>
      </c>
      <c r="O345" s="10">
        <f t="shared" si="227"/>
        <v>0</v>
      </c>
      <c r="P345" s="13"/>
      <c r="R345" s="31">
        <f t="shared" si="258"/>
        <v>355250</v>
      </c>
      <c r="S345" s="8">
        <f t="shared" si="243"/>
        <v>52100</v>
      </c>
      <c r="T345" s="9">
        <f t="shared" si="228"/>
        <v>-11053.55</v>
      </c>
      <c r="U345" s="9">
        <f t="shared" si="229"/>
        <v>-113681.25</v>
      </c>
      <c r="V345" s="10">
        <f t="shared" si="230"/>
        <v>-124734.8</v>
      </c>
      <c r="W345" s="10">
        <f t="shared" si="231"/>
        <v>-18828.25</v>
      </c>
      <c r="X345" s="87">
        <f t="shared" si="244"/>
        <v>0</v>
      </c>
      <c r="Y345" s="87">
        <f t="shared" si="245"/>
        <v>0</v>
      </c>
      <c r="Z345" s="10">
        <f t="shared" si="246"/>
        <v>-103.65398999999999</v>
      </c>
      <c r="AA345" s="125">
        <f t="shared" si="247"/>
        <v>-36.750050999999999</v>
      </c>
      <c r="AB345" s="10">
        <f t="shared" si="248"/>
        <v>-36.750050999999999</v>
      </c>
      <c r="AC345" s="87">
        <f t="shared" si="249"/>
        <v>0</v>
      </c>
      <c r="AD345" s="22">
        <f t="shared" si="259"/>
        <v>-143703.45404099999</v>
      </c>
      <c r="AE345" s="9">
        <f t="shared" si="250"/>
        <v>-3430</v>
      </c>
      <c r="AF345" s="9">
        <f t="shared" si="251"/>
        <v>311</v>
      </c>
      <c r="AG345" s="9">
        <f t="shared" si="252"/>
        <v>0</v>
      </c>
      <c r="AH345" s="10">
        <f t="shared" si="232"/>
        <v>-3119</v>
      </c>
      <c r="AI345" s="10">
        <f t="shared" si="253"/>
        <v>-160</v>
      </c>
      <c r="AJ345" s="22">
        <f t="shared" si="233"/>
        <v>-140744.45404099999</v>
      </c>
      <c r="AN345" s="92">
        <f t="shared" si="254"/>
        <v>356000</v>
      </c>
      <c r="AO345" s="92" t="str">
        <f t="shared" si="234"/>
        <v>35K</v>
      </c>
      <c r="AP345" s="92">
        <f t="shared" si="235"/>
        <v>140744.45404099999</v>
      </c>
      <c r="AQ345" s="93">
        <f t="shared" si="260"/>
        <v>1000</v>
      </c>
      <c r="AR345" s="95">
        <f t="shared" si="236"/>
        <v>428</v>
      </c>
      <c r="AS345" s="94">
        <f t="shared" si="237"/>
        <v>0.42799999999999999</v>
      </c>
      <c r="AT345" s="94">
        <f t="shared" si="255"/>
        <v>0.39534959000280895</v>
      </c>
    </row>
    <row r="346" spans="6:46" x14ac:dyDescent="0.25">
      <c r="F346">
        <f t="shared" si="261"/>
        <v>357000</v>
      </c>
      <c r="G346">
        <f t="shared" si="238"/>
        <v>-750</v>
      </c>
      <c r="H346">
        <f t="shared" si="226"/>
        <v>356250</v>
      </c>
      <c r="I346" s="32">
        <f t="shared" si="256"/>
        <v>356250</v>
      </c>
      <c r="J346" s="10">
        <f t="shared" si="239"/>
        <v>0</v>
      </c>
      <c r="K346" s="10">
        <f t="shared" si="240"/>
        <v>0</v>
      </c>
      <c r="L346" s="32">
        <f t="shared" si="257"/>
        <v>356250</v>
      </c>
      <c r="M346" s="9">
        <f t="shared" si="241"/>
        <v>0</v>
      </c>
      <c r="N346" s="9">
        <f t="shared" si="242"/>
        <v>0</v>
      </c>
      <c r="O346" s="10">
        <f t="shared" si="227"/>
        <v>0</v>
      </c>
      <c r="P346" s="13"/>
      <c r="R346" s="31">
        <f t="shared" si="258"/>
        <v>356250</v>
      </c>
      <c r="S346" s="8">
        <f t="shared" si="243"/>
        <v>52100</v>
      </c>
      <c r="T346" s="9">
        <f t="shared" si="228"/>
        <v>-11053.55</v>
      </c>
      <c r="U346" s="9">
        <f t="shared" si="229"/>
        <v>-114056.25</v>
      </c>
      <c r="V346" s="10">
        <f t="shared" si="230"/>
        <v>-125109.8</v>
      </c>
      <c r="W346" s="10">
        <f t="shared" si="231"/>
        <v>-18881.25</v>
      </c>
      <c r="X346" s="87">
        <f t="shared" si="244"/>
        <v>0</v>
      </c>
      <c r="Y346" s="87">
        <f t="shared" si="245"/>
        <v>0</v>
      </c>
      <c r="Z346" s="10">
        <f t="shared" si="246"/>
        <v>-103.65398999999999</v>
      </c>
      <c r="AA346" s="125">
        <f t="shared" si="247"/>
        <v>-36.750050999999999</v>
      </c>
      <c r="AB346" s="10">
        <f t="shared" si="248"/>
        <v>-36.750050999999999</v>
      </c>
      <c r="AC346" s="87">
        <f t="shared" si="249"/>
        <v>0</v>
      </c>
      <c r="AD346" s="22">
        <f t="shared" si="259"/>
        <v>-144131.45404099999</v>
      </c>
      <c r="AE346" s="9">
        <f t="shared" si="250"/>
        <v>-3430</v>
      </c>
      <c r="AF346" s="9">
        <f t="shared" si="251"/>
        <v>311</v>
      </c>
      <c r="AG346" s="9">
        <f t="shared" si="252"/>
        <v>0</v>
      </c>
      <c r="AH346" s="10">
        <f t="shared" si="232"/>
        <v>-3119</v>
      </c>
      <c r="AI346" s="10">
        <f t="shared" si="253"/>
        <v>-160</v>
      </c>
      <c r="AJ346" s="22">
        <f t="shared" si="233"/>
        <v>-141172.45404099999</v>
      </c>
      <c r="AN346" s="92">
        <f t="shared" si="254"/>
        <v>357000</v>
      </c>
      <c r="AO346" s="92" t="str">
        <f t="shared" si="234"/>
        <v>35K</v>
      </c>
      <c r="AP346" s="92">
        <f t="shared" si="235"/>
        <v>141172.45404099999</v>
      </c>
      <c r="AQ346" s="93">
        <f t="shared" si="260"/>
        <v>1000</v>
      </c>
      <c r="AR346" s="95">
        <f t="shared" si="236"/>
        <v>428</v>
      </c>
      <c r="AS346" s="94">
        <f t="shared" si="237"/>
        <v>0.42799999999999999</v>
      </c>
      <c r="AT346" s="94">
        <f t="shared" si="255"/>
        <v>0.39544104773389355</v>
      </c>
    </row>
    <row r="347" spans="6:46" x14ac:dyDescent="0.25">
      <c r="F347">
        <f t="shared" si="261"/>
        <v>358000</v>
      </c>
      <c r="G347">
        <f t="shared" si="238"/>
        <v>-750</v>
      </c>
      <c r="H347">
        <f t="shared" si="226"/>
        <v>357250</v>
      </c>
      <c r="I347" s="32">
        <f t="shared" si="256"/>
        <v>357250</v>
      </c>
      <c r="J347" s="10">
        <f t="shared" si="239"/>
        <v>0</v>
      </c>
      <c r="K347" s="10">
        <f t="shared" si="240"/>
        <v>0</v>
      </c>
      <c r="L347" s="32">
        <f t="shared" si="257"/>
        <v>357250</v>
      </c>
      <c r="M347" s="9">
        <f t="shared" si="241"/>
        <v>0</v>
      </c>
      <c r="N347" s="9">
        <f t="shared" si="242"/>
        <v>0</v>
      </c>
      <c r="O347" s="10">
        <f t="shared" si="227"/>
        <v>0</v>
      </c>
      <c r="P347" s="13"/>
      <c r="R347" s="31">
        <f t="shared" si="258"/>
        <v>357250</v>
      </c>
      <c r="S347" s="8">
        <f t="shared" si="243"/>
        <v>52100</v>
      </c>
      <c r="T347" s="9">
        <f t="shared" si="228"/>
        <v>-11053.55</v>
      </c>
      <c r="U347" s="9">
        <f t="shared" si="229"/>
        <v>-114431.25</v>
      </c>
      <c r="V347" s="10">
        <f t="shared" si="230"/>
        <v>-125484.8</v>
      </c>
      <c r="W347" s="10">
        <f t="shared" si="231"/>
        <v>-18934.25</v>
      </c>
      <c r="X347" s="87">
        <f t="shared" si="244"/>
        <v>0</v>
      </c>
      <c r="Y347" s="87">
        <f t="shared" si="245"/>
        <v>0</v>
      </c>
      <c r="Z347" s="10">
        <f t="shared" si="246"/>
        <v>-103.65398999999999</v>
      </c>
      <c r="AA347" s="125">
        <f t="shared" si="247"/>
        <v>-36.750050999999999</v>
      </c>
      <c r="AB347" s="10">
        <f t="shared" si="248"/>
        <v>-36.750050999999999</v>
      </c>
      <c r="AC347" s="87">
        <f t="shared" si="249"/>
        <v>0</v>
      </c>
      <c r="AD347" s="22">
        <f t="shared" si="259"/>
        <v>-144559.45404099999</v>
      </c>
      <c r="AE347" s="9">
        <f t="shared" si="250"/>
        <v>-3430</v>
      </c>
      <c r="AF347" s="9">
        <f t="shared" si="251"/>
        <v>311</v>
      </c>
      <c r="AG347" s="9">
        <f t="shared" si="252"/>
        <v>0</v>
      </c>
      <c r="AH347" s="10">
        <f t="shared" si="232"/>
        <v>-3119</v>
      </c>
      <c r="AI347" s="10">
        <f t="shared" si="253"/>
        <v>-160</v>
      </c>
      <c r="AJ347" s="22">
        <f t="shared" si="233"/>
        <v>-141600.45404099999</v>
      </c>
      <c r="AN347" s="92">
        <f t="shared" si="254"/>
        <v>358000</v>
      </c>
      <c r="AO347" s="92" t="str">
        <f t="shared" si="234"/>
        <v>35K</v>
      </c>
      <c r="AP347" s="92">
        <f t="shared" si="235"/>
        <v>141600.45404099999</v>
      </c>
      <c r="AQ347" s="93">
        <f t="shared" si="260"/>
        <v>1000</v>
      </c>
      <c r="AR347" s="95">
        <f t="shared" si="236"/>
        <v>428</v>
      </c>
      <c r="AS347" s="94">
        <f t="shared" si="237"/>
        <v>0.42799999999999999</v>
      </c>
      <c r="AT347" s="94">
        <f t="shared" si="255"/>
        <v>0.39553199452793292</v>
      </c>
    </row>
    <row r="348" spans="6:46" x14ac:dyDescent="0.25">
      <c r="F348">
        <f t="shared" si="261"/>
        <v>359000</v>
      </c>
      <c r="G348">
        <f t="shared" si="238"/>
        <v>-750</v>
      </c>
      <c r="H348">
        <f t="shared" si="226"/>
        <v>358250</v>
      </c>
      <c r="I348" s="32">
        <f t="shared" si="256"/>
        <v>358250</v>
      </c>
      <c r="J348" s="10">
        <f t="shared" si="239"/>
        <v>0</v>
      </c>
      <c r="K348" s="10">
        <f t="shared" si="240"/>
        <v>0</v>
      </c>
      <c r="L348" s="32">
        <f t="shared" si="257"/>
        <v>358250</v>
      </c>
      <c r="M348" s="9">
        <f t="shared" si="241"/>
        <v>0</v>
      </c>
      <c r="N348" s="9">
        <f t="shared" si="242"/>
        <v>0</v>
      </c>
      <c r="O348" s="10">
        <f t="shared" si="227"/>
        <v>0</v>
      </c>
      <c r="P348" s="13"/>
      <c r="R348" s="31">
        <f t="shared" si="258"/>
        <v>358250</v>
      </c>
      <c r="S348" s="8">
        <f t="shared" si="243"/>
        <v>52100</v>
      </c>
      <c r="T348" s="9">
        <f t="shared" si="228"/>
        <v>-11053.55</v>
      </c>
      <c r="U348" s="9">
        <f t="shared" si="229"/>
        <v>-114806.25</v>
      </c>
      <c r="V348" s="10">
        <f t="shared" si="230"/>
        <v>-125859.8</v>
      </c>
      <c r="W348" s="10">
        <f t="shared" si="231"/>
        <v>-18987.25</v>
      </c>
      <c r="X348" s="87">
        <f t="shared" si="244"/>
        <v>0</v>
      </c>
      <c r="Y348" s="87">
        <f t="shared" si="245"/>
        <v>0</v>
      </c>
      <c r="Z348" s="10">
        <f t="shared" si="246"/>
        <v>-103.65398999999999</v>
      </c>
      <c r="AA348" s="125">
        <f t="shared" si="247"/>
        <v>-36.750050999999999</v>
      </c>
      <c r="AB348" s="10">
        <f t="shared" si="248"/>
        <v>-36.750050999999999</v>
      </c>
      <c r="AC348" s="87">
        <f t="shared" si="249"/>
        <v>0</v>
      </c>
      <c r="AD348" s="22">
        <f t="shared" si="259"/>
        <v>-144987.45404099999</v>
      </c>
      <c r="AE348" s="9">
        <f t="shared" si="250"/>
        <v>-3430</v>
      </c>
      <c r="AF348" s="9">
        <f t="shared" si="251"/>
        <v>311</v>
      </c>
      <c r="AG348" s="9">
        <f t="shared" si="252"/>
        <v>0</v>
      </c>
      <c r="AH348" s="10">
        <f t="shared" si="232"/>
        <v>-3119</v>
      </c>
      <c r="AI348" s="10">
        <f t="shared" si="253"/>
        <v>-160</v>
      </c>
      <c r="AJ348" s="22">
        <f t="shared" si="233"/>
        <v>-142028.45404099999</v>
      </c>
      <c r="AN348" s="92">
        <f t="shared" si="254"/>
        <v>359000</v>
      </c>
      <c r="AO348" s="92" t="str">
        <f t="shared" si="234"/>
        <v>35K</v>
      </c>
      <c r="AP348" s="92">
        <f t="shared" si="235"/>
        <v>142028.45404099999</v>
      </c>
      <c r="AQ348" s="93">
        <f t="shared" si="260"/>
        <v>1000</v>
      </c>
      <c r="AR348" s="95">
        <f t="shared" si="236"/>
        <v>428</v>
      </c>
      <c r="AS348" s="94">
        <f t="shared" si="237"/>
        <v>0.42799999999999999</v>
      </c>
      <c r="AT348" s="94">
        <f t="shared" si="255"/>
        <v>0.39562243465459607</v>
      </c>
    </row>
    <row r="349" spans="6:46" x14ac:dyDescent="0.25">
      <c r="F349">
        <f t="shared" si="261"/>
        <v>360000</v>
      </c>
      <c r="G349">
        <f t="shared" si="238"/>
        <v>-750</v>
      </c>
      <c r="H349">
        <f t="shared" si="226"/>
        <v>359250</v>
      </c>
      <c r="I349" s="32">
        <f t="shared" si="256"/>
        <v>359250</v>
      </c>
      <c r="J349" s="10">
        <f t="shared" si="239"/>
        <v>0</v>
      </c>
      <c r="K349" s="10">
        <f t="shared" si="240"/>
        <v>0</v>
      </c>
      <c r="L349" s="32">
        <f t="shared" si="257"/>
        <v>359250</v>
      </c>
      <c r="M349" s="9">
        <f t="shared" si="241"/>
        <v>0</v>
      </c>
      <c r="N349" s="9">
        <f t="shared" si="242"/>
        <v>0</v>
      </c>
      <c r="O349" s="10">
        <f t="shared" si="227"/>
        <v>0</v>
      </c>
      <c r="P349" s="13"/>
      <c r="R349" s="31">
        <f t="shared" si="258"/>
        <v>359250</v>
      </c>
      <c r="S349" s="8">
        <f t="shared" si="243"/>
        <v>52100</v>
      </c>
      <c r="T349" s="9">
        <f t="shared" si="228"/>
        <v>-11053.55</v>
      </c>
      <c r="U349" s="9">
        <f t="shared" si="229"/>
        <v>-115181.25</v>
      </c>
      <c r="V349" s="10">
        <f t="shared" si="230"/>
        <v>-126234.8</v>
      </c>
      <c r="W349" s="10">
        <f t="shared" si="231"/>
        <v>-19040.25</v>
      </c>
      <c r="X349" s="87">
        <f t="shared" si="244"/>
        <v>0</v>
      </c>
      <c r="Y349" s="87">
        <f t="shared" si="245"/>
        <v>0</v>
      </c>
      <c r="Z349" s="10">
        <f t="shared" si="246"/>
        <v>-103.65398999999999</v>
      </c>
      <c r="AA349" s="125">
        <f t="shared" si="247"/>
        <v>-36.750050999999999</v>
      </c>
      <c r="AB349" s="10">
        <f t="shared" si="248"/>
        <v>-36.750050999999999</v>
      </c>
      <c r="AC349" s="87">
        <f t="shared" si="249"/>
        <v>0</v>
      </c>
      <c r="AD349" s="22">
        <f t="shared" si="259"/>
        <v>-145415.45404099999</v>
      </c>
      <c r="AE349" s="9">
        <f t="shared" si="250"/>
        <v>-3430</v>
      </c>
      <c r="AF349" s="9">
        <f t="shared" si="251"/>
        <v>311</v>
      </c>
      <c r="AG349" s="9">
        <f t="shared" si="252"/>
        <v>0</v>
      </c>
      <c r="AH349" s="10">
        <f t="shared" si="232"/>
        <v>-3119</v>
      </c>
      <c r="AI349" s="10">
        <f t="shared" si="253"/>
        <v>-160</v>
      </c>
      <c r="AJ349" s="22">
        <f t="shared" si="233"/>
        <v>-142456.45404099999</v>
      </c>
      <c r="AN349" s="92">
        <f t="shared" si="254"/>
        <v>360000</v>
      </c>
      <c r="AO349" s="92" t="str">
        <f t="shared" si="234"/>
        <v>36K</v>
      </c>
      <c r="AP349" s="92">
        <f t="shared" si="235"/>
        <v>142456.45404099999</v>
      </c>
      <c r="AQ349" s="93">
        <f t="shared" si="260"/>
        <v>1000</v>
      </c>
      <c r="AR349" s="95">
        <f t="shared" si="236"/>
        <v>428</v>
      </c>
      <c r="AS349" s="94">
        <f t="shared" si="237"/>
        <v>0.42799999999999999</v>
      </c>
      <c r="AT349" s="94">
        <f t="shared" si="255"/>
        <v>0.39571237233611106</v>
      </c>
    </row>
    <row r="350" spans="6:46" x14ac:dyDescent="0.25">
      <c r="F350">
        <f t="shared" si="261"/>
        <v>361000</v>
      </c>
      <c r="G350">
        <f t="shared" si="238"/>
        <v>-750</v>
      </c>
      <c r="H350">
        <f t="shared" si="226"/>
        <v>360250</v>
      </c>
      <c r="I350" s="32">
        <f t="shared" si="256"/>
        <v>360250</v>
      </c>
      <c r="J350" s="10">
        <f t="shared" si="239"/>
        <v>0</v>
      </c>
      <c r="K350" s="10">
        <f t="shared" si="240"/>
        <v>0</v>
      </c>
      <c r="L350" s="32">
        <f t="shared" si="257"/>
        <v>360250</v>
      </c>
      <c r="M350" s="9">
        <f t="shared" si="241"/>
        <v>0</v>
      </c>
      <c r="N350" s="9">
        <f t="shared" si="242"/>
        <v>0</v>
      </c>
      <c r="O350" s="10">
        <f t="shared" si="227"/>
        <v>0</v>
      </c>
      <c r="P350" s="13"/>
      <c r="R350" s="31">
        <f t="shared" si="258"/>
        <v>360250</v>
      </c>
      <c r="S350" s="8">
        <f t="shared" si="243"/>
        <v>52100</v>
      </c>
      <c r="T350" s="9">
        <f t="shared" si="228"/>
        <v>-11053.55</v>
      </c>
      <c r="U350" s="9">
        <f t="shared" si="229"/>
        <v>-115556.25</v>
      </c>
      <c r="V350" s="10">
        <f t="shared" si="230"/>
        <v>-126609.8</v>
      </c>
      <c r="W350" s="10">
        <f t="shared" si="231"/>
        <v>-19093.25</v>
      </c>
      <c r="X350" s="87">
        <f t="shared" si="244"/>
        <v>0</v>
      </c>
      <c r="Y350" s="87">
        <f t="shared" si="245"/>
        <v>0</v>
      </c>
      <c r="Z350" s="10">
        <f t="shared" si="246"/>
        <v>-103.65398999999999</v>
      </c>
      <c r="AA350" s="125">
        <f t="shared" si="247"/>
        <v>-36.750050999999999</v>
      </c>
      <c r="AB350" s="10">
        <f t="shared" si="248"/>
        <v>-36.750050999999999</v>
      </c>
      <c r="AC350" s="87">
        <f t="shared" si="249"/>
        <v>0</v>
      </c>
      <c r="AD350" s="22">
        <f t="shared" si="259"/>
        <v>-145843.45404099999</v>
      </c>
      <c r="AE350" s="9">
        <f t="shared" si="250"/>
        <v>-3430</v>
      </c>
      <c r="AF350" s="9">
        <f t="shared" si="251"/>
        <v>311</v>
      </c>
      <c r="AG350" s="9">
        <f t="shared" si="252"/>
        <v>0</v>
      </c>
      <c r="AH350" s="10">
        <f t="shared" si="232"/>
        <v>-3119</v>
      </c>
      <c r="AI350" s="10">
        <f t="shared" si="253"/>
        <v>-160</v>
      </c>
      <c r="AJ350" s="22">
        <f t="shared" si="233"/>
        <v>-142884.45404099999</v>
      </c>
      <c r="AN350" s="92">
        <f t="shared" si="254"/>
        <v>361000</v>
      </c>
      <c r="AO350" s="92" t="str">
        <f t="shared" si="234"/>
        <v>36K</v>
      </c>
      <c r="AP350" s="92">
        <f t="shared" si="235"/>
        <v>142884.45404099999</v>
      </c>
      <c r="AQ350" s="93">
        <f t="shared" si="260"/>
        <v>1000</v>
      </c>
      <c r="AR350" s="95">
        <f t="shared" si="236"/>
        <v>428</v>
      </c>
      <c r="AS350" s="94">
        <f t="shared" si="237"/>
        <v>0.42799999999999999</v>
      </c>
      <c r="AT350" s="94">
        <f t="shared" si="255"/>
        <v>0.39580181174792239</v>
      </c>
    </row>
    <row r="351" spans="6:46" x14ac:dyDescent="0.25">
      <c r="F351">
        <f t="shared" si="261"/>
        <v>362000</v>
      </c>
      <c r="G351">
        <f t="shared" si="238"/>
        <v>-750</v>
      </c>
      <c r="H351">
        <f t="shared" si="226"/>
        <v>361250</v>
      </c>
      <c r="I351" s="32">
        <f t="shared" si="256"/>
        <v>361250</v>
      </c>
      <c r="J351" s="10">
        <f t="shared" si="239"/>
        <v>0</v>
      </c>
      <c r="K351" s="10">
        <f t="shared" si="240"/>
        <v>0</v>
      </c>
      <c r="L351" s="32">
        <f t="shared" si="257"/>
        <v>361250</v>
      </c>
      <c r="M351" s="9">
        <f t="shared" si="241"/>
        <v>0</v>
      </c>
      <c r="N351" s="9">
        <f t="shared" si="242"/>
        <v>0</v>
      </c>
      <c r="O351" s="10">
        <f t="shared" si="227"/>
        <v>0</v>
      </c>
      <c r="P351" s="13"/>
      <c r="R351" s="31">
        <f t="shared" si="258"/>
        <v>361250</v>
      </c>
      <c r="S351" s="8">
        <f t="shared" si="243"/>
        <v>52100</v>
      </c>
      <c r="T351" s="9">
        <f t="shared" si="228"/>
        <v>-11053.55</v>
      </c>
      <c r="U351" s="9">
        <f t="shared" si="229"/>
        <v>-115931.25</v>
      </c>
      <c r="V351" s="10">
        <f t="shared" si="230"/>
        <v>-126984.8</v>
      </c>
      <c r="W351" s="10">
        <f t="shared" si="231"/>
        <v>-19146.25</v>
      </c>
      <c r="X351" s="87">
        <f t="shared" si="244"/>
        <v>0</v>
      </c>
      <c r="Y351" s="87">
        <f t="shared" si="245"/>
        <v>0</v>
      </c>
      <c r="Z351" s="10">
        <f t="shared" si="246"/>
        <v>-103.65398999999999</v>
      </c>
      <c r="AA351" s="125">
        <f t="shared" si="247"/>
        <v>-36.750050999999999</v>
      </c>
      <c r="AB351" s="10">
        <f t="shared" si="248"/>
        <v>-36.750050999999999</v>
      </c>
      <c r="AC351" s="87">
        <f t="shared" si="249"/>
        <v>0</v>
      </c>
      <c r="AD351" s="22">
        <f t="shared" si="259"/>
        <v>-146271.45404099999</v>
      </c>
      <c r="AE351" s="9">
        <f t="shared" si="250"/>
        <v>-3430</v>
      </c>
      <c r="AF351" s="9">
        <f t="shared" si="251"/>
        <v>311</v>
      </c>
      <c r="AG351" s="9">
        <f t="shared" si="252"/>
        <v>0</v>
      </c>
      <c r="AH351" s="10">
        <f t="shared" si="232"/>
        <v>-3119</v>
      </c>
      <c r="AI351" s="10">
        <f t="shared" si="253"/>
        <v>-160</v>
      </c>
      <c r="AJ351" s="22">
        <f t="shared" si="233"/>
        <v>-143312.45404099999</v>
      </c>
      <c r="AN351" s="92">
        <f t="shared" si="254"/>
        <v>362000</v>
      </c>
      <c r="AO351" s="92" t="str">
        <f t="shared" si="234"/>
        <v>36K</v>
      </c>
      <c r="AP351" s="92">
        <f t="shared" si="235"/>
        <v>143312.45404099999</v>
      </c>
      <c r="AQ351" s="93">
        <f t="shared" si="260"/>
        <v>1000</v>
      </c>
      <c r="AR351" s="95">
        <f t="shared" si="236"/>
        <v>428</v>
      </c>
      <c r="AS351" s="94">
        <f t="shared" si="237"/>
        <v>0.42799999999999999</v>
      </c>
      <c r="AT351" s="94">
        <f t="shared" si="255"/>
        <v>0.39589075701933701</v>
      </c>
    </row>
    <row r="352" spans="6:46" x14ac:dyDescent="0.25">
      <c r="F352">
        <f t="shared" si="261"/>
        <v>363000</v>
      </c>
      <c r="G352">
        <f t="shared" si="238"/>
        <v>-750</v>
      </c>
      <c r="H352">
        <f t="shared" si="226"/>
        <v>362250</v>
      </c>
      <c r="I352" s="32">
        <f t="shared" si="256"/>
        <v>362250</v>
      </c>
      <c r="J352" s="10">
        <f t="shared" si="239"/>
        <v>0</v>
      </c>
      <c r="K352" s="10">
        <f t="shared" si="240"/>
        <v>0</v>
      </c>
      <c r="L352" s="32">
        <f t="shared" si="257"/>
        <v>362250</v>
      </c>
      <c r="M352" s="9">
        <f t="shared" si="241"/>
        <v>0</v>
      </c>
      <c r="N352" s="9">
        <f t="shared" si="242"/>
        <v>0</v>
      </c>
      <c r="O352" s="10">
        <f t="shared" si="227"/>
        <v>0</v>
      </c>
      <c r="P352" s="13"/>
      <c r="R352" s="31">
        <f t="shared" si="258"/>
        <v>362250</v>
      </c>
      <c r="S352" s="8">
        <f t="shared" si="243"/>
        <v>52100</v>
      </c>
      <c r="T352" s="9">
        <f t="shared" si="228"/>
        <v>-11053.55</v>
      </c>
      <c r="U352" s="9">
        <f t="shared" si="229"/>
        <v>-116306.25</v>
      </c>
      <c r="V352" s="10">
        <f t="shared" si="230"/>
        <v>-127359.8</v>
      </c>
      <c r="W352" s="10">
        <f t="shared" si="231"/>
        <v>-19199.25</v>
      </c>
      <c r="X352" s="87">
        <f t="shared" si="244"/>
        <v>0</v>
      </c>
      <c r="Y352" s="87">
        <f t="shared" si="245"/>
        <v>0</v>
      </c>
      <c r="Z352" s="10">
        <f t="shared" si="246"/>
        <v>-103.65398999999999</v>
      </c>
      <c r="AA352" s="125">
        <f t="shared" si="247"/>
        <v>-36.750050999999999</v>
      </c>
      <c r="AB352" s="10">
        <f t="shared" si="248"/>
        <v>-36.750050999999999</v>
      </c>
      <c r="AC352" s="87">
        <f t="shared" si="249"/>
        <v>0</v>
      </c>
      <c r="AD352" s="22">
        <f t="shared" si="259"/>
        <v>-146699.45404099999</v>
      </c>
      <c r="AE352" s="9">
        <f t="shared" si="250"/>
        <v>-3430</v>
      </c>
      <c r="AF352" s="9">
        <f t="shared" si="251"/>
        <v>311</v>
      </c>
      <c r="AG352" s="9">
        <f t="shared" si="252"/>
        <v>0</v>
      </c>
      <c r="AH352" s="10">
        <f t="shared" si="232"/>
        <v>-3119</v>
      </c>
      <c r="AI352" s="10">
        <f t="shared" si="253"/>
        <v>-160</v>
      </c>
      <c r="AJ352" s="22">
        <f t="shared" si="233"/>
        <v>-143740.45404099999</v>
      </c>
      <c r="AN352" s="92">
        <f t="shared" si="254"/>
        <v>363000</v>
      </c>
      <c r="AO352" s="92" t="str">
        <f t="shared" si="234"/>
        <v>36K</v>
      </c>
      <c r="AP352" s="92">
        <f t="shared" si="235"/>
        <v>143740.45404099999</v>
      </c>
      <c r="AQ352" s="93">
        <f t="shared" si="260"/>
        <v>1000</v>
      </c>
      <c r="AR352" s="95">
        <f t="shared" si="236"/>
        <v>428</v>
      </c>
      <c r="AS352" s="94">
        <f t="shared" si="237"/>
        <v>0.42799999999999999</v>
      </c>
      <c r="AT352" s="94">
        <f t="shared" si="255"/>
        <v>0.39597921223415977</v>
      </c>
    </row>
    <row r="353" spans="6:46" x14ac:dyDescent="0.25">
      <c r="F353">
        <f t="shared" si="261"/>
        <v>364000</v>
      </c>
      <c r="G353">
        <f t="shared" si="238"/>
        <v>-750</v>
      </c>
      <c r="H353">
        <f t="shared" si="226"/>
        <v>363250</v>
      </c>
      <c r="I353" s="32">
        <f t="shared" si="256"/>
        <v>363250</v>
      </c>
      <c r="J353" s="10">
        <f t="shared" si="239"/>
        <v>0</v>
      </c>
      <c r="K353" s="10">
        <f t="shared" si="240"/>
        <v>0</v>
      </c>
      <c r="L353" s="32">
        <f t="shared" si="257"/>
        <v>363250</v>
      </c>
      <c r="M353" s="9">
        <f t="shared" si="241"/>
        <v>0</v>
      </c>
      <c r="N353" s="9">
        <f t="shared" si="242"/>
        <v>0</v>
      </c>
      <c r="O353" s="10">
        <f t="shared" si="227"/>
        <v>0</v>
      </c>
      <c r="P353" s="13"/>
      <c r="R353" s="31">
        <f t="shared" si="258"/>
        <v>363250</v>
      </c>
      <c r="S353" s="8">
        <f t="shared" si="243"/>
        <v>52100</v>
      </c>
      <c r="T353" s="9">
        <f t="shared" si="228"/>
        <v>-11053.55</v>
      </c>
      <c r="U353" s="9">
        <f t="shared" si="229"/>
        <v>-116681.25</v>
      </c>
      <c r="V353" s="10">
        <f t="shared" si="230"/>
        <v>-127734.8</v>
      </c>
      <c r="W353" s="10">
        <f t="shared" si="231"/>
        <v>-19252.25</v>
      </c>
      <c r="X353" s="87">
        <f t="shared" si="244"/>
        <v>0</v>
      </c>
      <c r="Y353" s="87">
        <f t="shared" si="245"/>
        <v>0</v>
      </c>
      <c r="Z353" s="10">
        <f t="shared" si="246"/>
        <v>-103.65398999999999</v>
      </c>
      <c r="AA353" s="125">
        <f t="shared" si="247"/>
        <v>-36.750050999999999</v>
      </c>
      <c r="AB353" s="10">
        <f t="shared" si="248"/>
        <v>-36.750050999999999</v>
      </c>
      <c r="AC353" s="87">
        <f t="shared" si="249"/>
        <v>0</v>
      </c>
      <c r="AD353" s="22">
        <f t="shared" si="259"/>
        <v>-147127.45404099999</v>
      </c>
      <c r="AE353" s="9">
        <f t="shared" si="250"/>
        <v>-3430</v>
      </c>
      <c r="AF353" s="9">
        <f t="shared" si="251"/>
        <v>311</v>
      </c>
      <c r="AG353" s="9">
        <f t="shared" si="252"/>
        <v>0</v>
      </c>
      <c r="AH353" s="10">
        <f t="shared" si="232"/>
        <v>-3119</v>
      </c>
      <c r="AI353" s="10">
        <f t="shared" si="253"/>
        <v>-160</v>
      </c>
      <c r="AJ353" s="22">
        <f t="shared" si="233"/>
        <v>-144168.45404099999</v>
      </c>
      <c r="AN353" s="92">
        <f t="shared" si="254"/>
        <v>364000</v>
      </c>
      <c r="AO353" s="92" t="str">
        <f t="shared" si="234"/>
        <v>36K</v>
      </c>
      <c r="AP353" s="92">
        <f t="shared" si="235"/>
        <v>144168.45404099999</v>
      </c>
      <c r="AQ353" s="93">
        <f t="shared" si="260"/>
        <v>1000</v>
      </c>
      <c r="AR353" s="95">
        <f t="shared" si="236"/>
        <v>428</v>
      </c>
      <c r="AS353" s="94">
        <f t="shared" si="237"/>
        <v>0.42799999999999999</v>
      </c>
      <c r="AT353" s="94">
        <f t="shared" si="255"/>
        <v>0.39606718143131864</v>
      </c>
    </row>
    <row r="354" spans="6:46" x14ac:dyDescent="0.25">
      <c r="F354">
        <f t="shared" si="261"/>
        <v>365000</v>
      </c>
      <c r="G354">
        <f t="shared" si="238"/>
        <v>-750</v>
      </c>
      <c r="H354">
        <f t="shared" ref="H354:H417" si="262">F354+G354</f>
        <v>364250</v>
      </c>
      <c r="I354" s="32">
        <f t="shared" si="256"/>
        <v>364250</v>
      </c>
      <c r="J354" s="10">
        <f t="shared" si="239"/>
        <v>0</v>
      </c>
      <c r="K354" s="10">
        <f t="shared" si="240"/>
        <v>0</v>
      </c>
      <c r="L354" s="32">
        <f t="shared" si="257"/>
        <v>364250</v>
      </c>
      <c r="M354" s="9">
        <f t="shared" si="241"/>
        <v>0</v>
      </c>
      <c r="N354" s="9">
        <f t="shared" si="242"/>
        <v>0</v>
      </c>
      <c r="O354" s="10">
        <f t="shared" ref="O354:O417" si="263">M354+N354</f>
        <v>0</v>
      </c>
      <c r="P354" s="13"/>
      <c r="R354" s="31">
        <f t="shared" si="258"/>
        <v>364250</v>
      </c>
      <c r="S354" s="8">
        <f t="shared" si="243"/>
        <v>52100</v>
      </c>
      <c r="T354" s="9">
        <f t="shared" ref="T354:T417" si="264">-1*VLOOKUP(S354,Tuloveroasteikko,2,0)</f>
        <v>-11053.55</v>
      </c>
      <c r="U354" s="9">
        <f t="shared" ref="U354:U417" si="265">-(R354-S354)*VLOOKUP(S354,Tuloveroasteikko,3,0)/100</f>
        <v>-117056.25</v>
      </c>
      <c r="V354" s="10">
        <f t="shared" ref="V354:V417" si="266">T354+U354</f>
        <v>-128109.8</v>
      </c>
      <c r="W354" s="10">
        <f t="shared" ref="W354:W417" si="267">-R354*Kunnallisvero</f>
        <v>-19305.25</v>
      </c>
      <c r="X354" s="87">
        <f t="shared" si="244"/>
        <v>0</v>
      </c>
      <c r="Y354" s="87">
        <f t="shared" si="245"/>
        <v>0</v>
      </c>
      <c r="Z354" s="10">
        <f t="shared" si="246"/>
        <v>-103.65398999999999</v>
      </c>
      <c r="AA354" s="125">
        <f t="shared" si="247"/>
        <v>-36.750050999999999</v>
      </c>
      <c r="AB354" s="10">
        <f t="shared" si="248"/>
        <v>-36.750050999999999</v>
      </c>
      <c r="AC354" s="87">
        <f t="shared" si="249"/>
        <v>0</v>
      </c>
      <c r="AD354" s="22">
        <f t="shared" si="259"/>
        <v>-147555.45404099999</v>
      </c>
      <c r="AE354" s="9">
        <f t="shared" si="250"/>
        <v>-3430</v>
      </c>
      <c r="AF354" s="9">
        <f t="shared" si="251"/>
        <v>311</v>
      </c>
      <c r="AG354" s="9">
        <f t="shared" si="252"/>
        <v>0</v>
      </c>
      <c r="AH354" s="10">
        <f t="shared" ref="AH354:AH417" si="268">AE354+AF354+AG354</f>
        <v>-3119</v>
      </c>
      <c r="AI354" s="10">
        <f t="shared" si="253"/>
        <v>-160</v>
      </c>
      <c r="AJ354" s="22">
        <f t="shared" ref="AJ354:AJ417" si="269">IF(AD354&gt;AH354,0,AD354-AH354)+AI354</f>
        <v>-144596.45404099999</v>
      </c>
      <c r="AN354" s="92">
        <f t="shared" si="254"/>
        <v>365000</v>
      </c>
      <c r="AO354" s="92" t="str">
        <f t="shared" ref="AO354:AO417" si="270">MID(AN354,1,2)&amp;"K"</f>
        <v>36K</v>
      </c>
      <c r="AP354" s="92">
        <f t="shared" ref="AP354:AP417" si="271">-AJ354</f>
        <v>144596.45404099999</v>
      </c>
      <c r="AQ354" s="93">
        <f t="shared" si="260"/>
        <v>1000</v>
      </c>
      <c r="AR354" s="95">
        <f t="shared" ref="AR354:AR417" si="272">-AJ354+AJ353</f>
        <v>428</v>
      </c>
      <c r="AS354" s="94">
        <f t="shared" ref="AS354:AS417" si="273">IFERROR(AR354/AQ354,0)</f>
        <v>0.42799999999999999</v>
      </c>
      <c r="AT354" s="94">
        <f t="shared" si="255"/>
        <v>0.39615466860547943</v>
      </c>
    </row>
    <row r="355" spans="6:46" x14ac:dyDescent="0.25">
      <c r="F355">
        <f t="shared" si="261"/>
        <v>366000</v>
      </c>
      <c r="G355">
        <f t="shared" si="238"/>
        <v>-750</v>
      </c>
      <c r="H355">
        <f t="shared" si="262"/>
        <v>365250</v>
      </c>
      <c r="I355" s="32">
        <f t="shared" si="256"/>
        <v>365250</v>
      </c>
      <c r="J355" s="10">
        <f t="shared" si="239"/>
        <v>0</v>
      </c>
      <c r="K355" s="10">
        <f t="shared" si="240"/>
        <v>0</v>
      </c>
      <c r="L355" s="32">
        <f t="shared" si="257"/>
        <v>365250</v>
      </c>
      <c r="M355" s="9">
        <f t="shared" si="241"/>
        <v>0</v>
      </c>
      <c r="N355" s="9">
        <f t="shared" si="242"/>
        <v>0</v>
      </c>
      <c r="O355" s="10">
        <f t="shared" si="263"/>
        <v>0</v>
      </c>
      <c r="P355" s="13"/>
      <c r="R355" s="31">
        <f t="shared" si="258"/>
        <v>365250</v>
      </c>
      <c r="S355" s="8">
        <f t="shared" si="243"/>
        <v>52100</v>
      </c>
      <c r="T355" s="9">
        <f t="shared" si="264"/>
        <v>-11053.55</v>
      </c>
      <c r="U355" s="9">
        <f t="shared" si="265"/>
        <v>-117431.25</v>
      </c>
      <c r="V355" s="10">
        <f t="shared" si="266"/>
        <v>-128484.8</v>
      </c>
      <c r="W355" s="10">
        <f t="shared" si="267"/>
        <v>-19358.25</v>
      </c>
      <c r="X355" s="87">
        <f t="shared" si="244"/>
        <v>0</v>
      </c>
      <c r="Y355" s="87">
        <f t="shared" si="245"/>
        <v>0</v>
      </c>
      <c r="Z355" s="10">
        <f t="shared" si="246"/>
        <v>-103.65398999999999</v>
      </c>
      <c r="AA355" s="125">
        <f t="shared" si="247"/>
        <v>-36.750050999999999</v>
      </c>
      <c r="AB355" s="10">
        <f t="shared" si="248"/>
        <v>-36.750050999999999</v>
      </c>
      <c r="AC355" s="87">
        <f t="shared" si="249"/>
        <v>0</v>
      </c>
      <c r="AD355" s="22">
        <f t="shared" si="259"/>
        <v>-147983.45404099999</v>
      </c>
      <c r="AE355" s="9">
        <f t="shared" si="250"/>
        <v>-3430</v>
      </c>
      <c r="AF355" s="9">
        <f t="shared" si="251"/>
        <v>311</v>
      </c>
      <c r="AG355" s="9">
        <f t="shared" si="252"/>
        <v>0</v>
      </c>
      <c r="AH355" s="10">
        <f t="shared" si="268"/>
        <v>-3119</v>
      </c>
      <c r="AI355" s="10">
        <f t="shared" si="253"/>
        <v>-160</v>
      </c>
      <c r="AJ355" s="22">
        <f t="shared" si="269"/>
        <v>-145024.45404099999</v>
      </c>
      <c r="AN355" s="92">
        <f t="shared" si="254"/>
        <v>366000</v>
      </c>
      <c r="AO355" s="92" t="str">
        <f t="shared" si="270"/>
        <v>36K</v>
      </c>
      <c r="AP355" s="92">
        <f t="shared" si="271"/>
        <v>145024.45404099999</v>
      </c>
      <c r="AQ355" s="93">
        <f t="shared" si="260"/>
        <v>1000</v>
      </c>
      <c r="AR355" s="95">
        <f t="shared" si="272"/>
        <v>428</v>
      </c>
      <c r="AS355" s="94">
        <f t="shared" si="273"/>
        <v>0.42799999999999999</v>
      </c>
      <c r="AT355" s="94">
        <f t="shared" si="255"/>
        <v>0.39624167770765023</v>
      </c>
    </row>
    <row r="356" spans="6:46" x14ac:dyDescent="0.25">
      <c r="F356">
        <f t="shared" si="261"/>
        <v>367000</v>
      </c>
      <c r="G356">
        <f t="shared" si="238"/>
        <v>-750</v>
      </c>
      <c r="H356">
        <f t="shared" si="262"/>
        <v>366250</v>
      </c>
      <c r="I356" s="32">
        <f t="shared" si="256"/>
        <v>366250</v>
      </c>
      <c r="J356" s="10">
        <f t="shared" si="239"/>
        <v>0</v>
      </c>
      <c r="K356" s="10">
        <f t="shared" si="240"/>
        <v>0</v>
      </c>
      <c r="L356" s="32">
        <f t="shared" si="257"/>
        <v>366250</v>
      </c>
      <c r="M356" s="9">
        <f t="shared" si="241"/>
        <v>0</v>
      </c>
      <c r="N356" s="9">
        <f t="shared" si="242"/>
        <v>0</v>
      </c>
      <c r="O356" s="10">
        <f t="shared" si="263"/>
        <v>0</v>
      </c>
      <c r="P356" s="13"/>
      <c r="R356" s="31">
        <f t="shared" si="258"/>
        <v>366250</v>
      </c>
      <c r="S356" s="8">
        <f t="shared" si="243"/>
        <v>52100</v>
      </c>
      <c r="T356" s="9">
        <f t="shared" si="264"/>
        <v>-11053.55</v>
      </c>
      <c r="U356" s="9">
        <f t="shared" si="265"/>
        <v>-117806.25</v>
      </c>
      <c r="V356" s="10">
        <f t="shared" si="266"/>
        <v>-128859.8</v>
      </c>
      <c r="W356" s="10">
        <f t="shared" si="267"/>
        <v>-19411.25</v>
      </c>
      <c r="X356" s="87">
        <f t="shared" si="244"/>
        <v>0</v>
      </c>
      <c r="Y356" s="87">
        <f t="shared" si="245"/>
        <v>0</v>
      </c>
      <c r="Z356" s="10">
        <f t="shared" si="246"/>
        <v>-103.65398999999999</v>
      </c>
      <c r="AA356" s="125">
        <f t="shared" si="247"/>
        <v>-36.750050999999999</v>
      </c>
      <c r="AB356" s="10">
        <f t="shared" si="248"/>
        <v>-36.750050999999999</v>
      </c>
      <c r="AC356" s="87">
        <f t="shared" si="249"/>
        <v>0</v>
      </c>
      <c r="AD356" s="22">
        <f t="shared" si="259"/>
        <v>-148411.45404099999</v>
      </c>
      <c r="AE356" s="9">
        <f t="shared" si="250"/>
        <v>-3430</v>
      </c>
      <c r="AF356" s="9">
        <f t="shared" si="251"/>
        <v>311</v>
      </c>
      <c r="AG356" s="9">
        <f t="shared" si="252"/>
        <v>0</v>
      </c>
      <c r="AH356" s="10">
        <f t="shared" si="268"/>
        <v>-3119</v>
      </c>
      <c r="AI356" s="10">
        <f t="shared" si="253"/>
        <v>-160</v>
      </c>
      <c r="AJ356" s="22">
        <f t="shared" si="269"/>
        <v>-145452.45404099999</v>
      </c>
      <c r="AN356" s="92">
        <f t="shared" si="254"/>
        <v>367000</v>
      </c>
      <c r="AO356" s="92" t="str">
        <f t="shared" si="270"/>
        <v>36K</v>
      </c>
      <c r="AP356" s="92">
        <f t="shared" si="271"/>
        <v>145452.45404099999</v>
      </c>
      <c r="AQ356" s="93">
        <f t="shared" si="260"/>
        <v>1000</v>
      </c>
      <c r="AR356" s="95">
        <f t="shared" si="272"/>
        <v>428</v>
      </c>
      <c r="AS356" s="94">
        <f t="shared" si="273"/>
        <v>0.42799999999999999</v>
      </c>
      <c r="AT356" s="94">
        <f t="shared" si="255"/>
        <v>0.39632821264577656</v>
      </c>
    </row>
    <row r="357" spans="6:46" x14ac:dyDescent="0.25">
      <c r="F357">
        <f t="shared" si="261"/>
        <v>368000</v>
      </c>
      <c r="G357">
        <f t="shared" si="238"/>
        <v>-750</v>
      </c>
      <c r="H357">
        <f t="shared" si="262"/>
        <v>367250</v>
      </c>
      <c r="I357" s="32">
        <f t="shared" si="256"/>
        <v>367250</v>
      </c>
      <c r="J357" s="10">
        <f t="shared" si="239"/>
        <v>0</v>
      </c>
      <c r="K357" s="10">
        <f t="shared" si="240"/>
        <v>0</v>
      </c>
      <c r="L357" s="32">
        <f t="shared" si="257"/>
        <v>367250</v>
      </c>
      <c r="M357" s="9">
        <f t="shared" si="241"/>
        <v>0</v>
      </c>
      <c r="N357" s="9">
        <f t="shared" si="242"/>
        <v>0</v>
      </c>
      <c r="O357" s="10">
        <f t="shared" si="263"/>
        <v>0</v>
      </c>
      <c r="P357" s="13"/>
      <c r="R357" s="31">
        <f t="shared" si="258"/>
        <v>367250</v>
      </c>
      <c r="S357" s="8">
        <f t="shared" si="243"/>
        <v>52100</v>
      </c>
      <c r="T357" s="9">
        <f t="shared" si="264"/>
        <v>-11053.55</v>
      </c>
      <c r="U357" s="9">
        <f t="shared" si="265"/>
        <v>-118181.25</v>
      </c>
      <c r="V357" s="10">
        <f t="shared" si="266"/>
        <v>-129234.8</v>
      </c>
      <c r="W357" s="10">
        <f t="shared" si="267"/>
        <v>-19464.25</v>
      </c>
      <c r="X357" s="87">
        <f t="shared" si="244"/>
        <v>0</v>
      </c>
      <c r="Y357" s="87">
        <f t="shared" si="245"/>
        <v>0</v>
      </c>
      <c r="Z357" s="10">
        <f t="shared" si="246"/>
        <v>-103.65398999999999</v>
      </c>
      <c r="AA357" s="125">
        <f t="shared" si="247"/>
        <v>-36.750050999999999</v>
      </c>
      <c r="AB357" s="10">
        <f t="shared" si="248"/>
        <v>-36.750050999999999</v>
      </c>
      <c r="AC357" s="87">
        <f t="shared" si="249"/>
        <v>0</v>
      </c>
      <c r="AD357" s="22">
        <f t="shared" si="259"/>
        <v>-148839.45404099999</v>
      </c>
      <c r="AE357" s="9">
        <f t="shared" si="250"/>
        <v>-3430</v>
      </c>
      <c r="AF357" s="9">
        <f t="shared" si="251"/>
        <v>311</v>
      </c>
      <c r="AG357" s="9">
        <f t="shared" si="252"/>
        <v>0</v>
      </c>
      <c r="AH357" s="10">
        <f t="shared" si="268"/>
        <v>-3119</v>
      </c>
      <c r="AI357" s="10">
        <f t="shared" si="253"/>
        <v>-160</v>
      </c>
      <c r="AJ357" s="22">
        <f t="shared" si="269"/>
        <v>-145880.45404099999</v>
      </c>
      <c r="AN357" s="92">
        <f t="shared" si="254"/>
        <v>368000</v>
      </c>
      <c r="AO357" s="92" t="str">
        <f t="shared" si="270"/>
        <v>36K</v>
      </c>
      <c r="AP357" s="92">
        <f t="shared" si="271"/>
        <v>145880.45404099999</v>
      </c>
      <c r="AQ357" s="93">
        <f t="shared" si="260"/>
        <v>1000</v>
      </c>
      <c r="AR357" s="95">
        <f t="shared" si="272"/>
        <v>428</v>
      </c>
      <c r="AS357" s="94">
        <f t="shared" si="273"/>
        <v>0.42799999999999999</v>
      </c>
      <c r="AT357" s="94">
        <f t="shared" si="255"/>
        <v>0.39641427728532608</v>
      </c>
    </row>
    <row r="358" spans="6:46" x14ac:dyDescent="0.25">
      <c r="F358">
        <f t="shared" si="261"/>
        <v>369000</v>
      </c>
      <c r="G358">
        <f t="shared" si="238"/>
        <v>-750</v>
      </c>
      <c r="H358">
        <f t="shared" si="262"/>
        <v>368250</v>
      </c>
      <c r="I358" s="32">
        <f t="shared" si="256"/>
        <v>368250</v>
      </c>
      <c r="J358" s="10">
        <f t="shared" si="239"/>
        <v>0</v>
      </c>
      <c r="K358" s="10">
        <f t="shared" si="240"/>
        <v>0</v>
      </c>
      <c r="L358" s="32">
        <f t="shared" si="257"/>
        <v>368250</v>
      </c>
      <c r="M358" s="9">
        <f t="shared" si="241"/>
        <v>0</v>
      </c>
      <c r="N358" s="9">
        <f t="shared" si="242"/>
        <v>0</v>
      </c>
      <c r="O358" s="10">
        <f t="shared" si="263"/>
        <v>0</v>
      </c>
      <c r="P358" s="13"/>
      <c r="R358" s="31">
        <f t="shared" si="258"/>
        <v>368250</v>
      </c>
      <c r="S358" s="8">
        <f t="shared" si="243"/>
        <v>52100</v>
      </c>
      <c r="T358" s="9">
        <f t="shared" si="264"/>
        <v>-11053.55</v>
      </c>
      <c r="U358" s="9">
        <f t="shared" si="265"/>
        <v>-118556.25</v>
      </c>
      <c r="V358" s="10">
        <f t="shared" si="266"/>
        <v>-129609.8</v>
      </c>
      <c r="W358" s="10">
        <f t="shared" si="267"/>
        <v>-19517.25</v>
      </c>
      <c r="X358" s="87">
        <f t="shared" si="244"/>
        <v>0</v>
      </c>
      <c r="Y358" s="87">
        <f t="shared" si="245"/>
        <v>0</v>
      </c>
      <c r="Z358" s="10">
        <f t="shared" si="246"/>
        <v>-103.65398999999999</v>
      </c>
      <c r="AA358" s="125">
        <f t="shared" si="247"/>
        <v>-36.750050999999999</v>
      </c>
      <c r="AB358" s="10">
        <f t="shared" si="248"/>
        <v>-36.750050999999999</v>
      </c>
      <c r="AC358" s="87">
        <f t="shared" si="249"/>
        <v>0</v>
      </c>
      <c r="AD358" s="22">
        <f t="shared" si="259"/>
        <v>-149267.45404099999</v>
      </c>
      <c r="AE358" s="9">
        <f t="shared" si="250"/>
        <v>-3430</v>
      </c>
      <c r="AF358" s="9">
        <f t="shared" si="251"/>
        <v>311</v>
      </c>
      <c r="AG358" s="9">
        <f t="shared" si="252"/>
        <v>0</v>
      </c>
      <c r="AH358" s="10">
        <f t="shared" si="268"/>
        <v>-3119</v>
      </c>
      <c r="AI358" s="10">
        <f t="shared" si="253"/>
        <v>-160</v>
      </c>
      <c r="AJ358" s="22">
        <f t="shared" si="269"/>
        <v>-146308.45404099999</v>
      </c>
      <c r="AN358" s="92">
        <f t="shared" si="254"/>
        <v>369000</v>
      </c>
      <c r="AO358" s="92" t="str">
        <f t="shared" si="270"/>
        <v>36K</v>
      </c>
      <c r="AP358" s="92">
        <f t="shared" si="271"/>
        <v>146308.45404099999</v>
      </c>
      <c r="AQ358" s="93">
        <f t="shared" si="260"/>
        <v>1000</v>
      </c>
      <c r="AR358" s="95">
        <f t="shared" si="272"/>
        <v>428</v>
      </c>
      <c r="AS358" s="94">
        <f t="shared" si="273"/>
        <v>0.42799999999999999</v>
      </c>
      <c r="AT358" s="94">
        <f t="shared" si="255"/>
        <v>0.39649987544986448</v>
      </c>
    </row>
    <row r="359" spans="6:46" x14ac:dyDescent="0.25">
      <c r="F359">
        <f t="shared" si="261"/>
        <v>370000</v>
      </c>
      <c r="G359">
        <f t="shared" si="238"/>
        <v>-750</v>
      </c>
      <c r="H359">
        <f t="shared" si="262"/>
        <v>369250</v>
      </c>
      <c r="I359" s="32">
        <f t="shared" si="256"/>
        <v>369250</v>
      </c>
      <c r="J359" s="10">
        <f t="shared" si="239"/>
        <v>0</v>
      </c>
      <c r="K359" s="10">
        <f t="shared" si="240"/>
        <v>0</v>
      </c>
      <c r="L359" s="32">
        <f t="shared" si="257"/>
        <v>369250</v>
      </c>
      <c r="M359" s="9">
        <f t="shared" si="241"/>
        <v>0</v>
      </c>
      <c r="N359" s="9">
        <f t="shared" si="242"/>
        <v>0</v>
      </c>
      <c r="O359" s="10">
        <f t="shared" si="263"/>
        <v>0</v>
      </c>
      <c r="P359" s="13"/>
      <c r="R359" s="31">
        <f t="shared" si="258"/>
        <v>369250</v>
      </c>
      <c r="S359" s="8">
        <f t="shared" si="243"/>
        <v>52100</v>
      </c>
      <c r="T359" s="9">
        <f t="shared" si="264"/>
        <v>-11053.55</v>
      </c>
      <c r="U359" s="9">
        <f t="shared" si="265"/>
        <v>-118931.25</v>
      </c>
      <c r="V359" s="10">
        <f t="shared" si="266"/>
        <v>-129984.8</v>
      </c>
      <c r="W359" s="10">
        <f t="shared" si="267"/>
        <v>-19570.25</v>
      </c>
      <c r="X359" s="87">
        <f t="shared" si="244"/>
        <v>0</v>
      </c>
      <c r="Y359" s="87">
        <f t="shared" si="245"/>
        <v>0</v>
      </c>
      <c r="Z359" s="10">
        <f t="shared" si="246"/>
        <v>-103.65398999999999</v>
      </c>
      <c r="AA359" s="125">
        <f t="shared" si="247"/>
        <v>-36.750050999999999</v>
      </c>
      <c r="AB359" s="10">
        <f t="shared" si="248"/>
        <v>-36.750050999999999</v>
      </c>
      <c r="AC359" s="87">
        <f t="shared" si="249"/>
        <v>0</v>
      </c>
      <c r="AD359" s="22">
        <f t="shared" si="259"/>
        <v>-149695.45404099999</v>
      </c>
      <c r="AE359" s="9">
        <f t="shared" si="250"/>
        <v>-3430</v>
      </c>
      <c r="AF359" s="9">
        <f t="shared" si="251"/>
        <v>311</v>
      </c>
      <c r="AG359" s="9">
        <f t="shared" si="252"/>
        <v>0</v>
      </c>
      <c r="AH359" s="10">
        <f t="shared" si="268"/>
        <v>-3119</v>
      </c>
      <c r="AI359" s="10">
        <f t="shared" si="253"/>
        <v>-160</v>
      </c>
      <c r="AJ359" s="22">
        <f t="shared" si="269"/>
        <v>-146736.45404099999</v>
      </c>
      <c r="AN359" s="92">
        <f t="shared" si="254"/>
        <v>370000</v>
      </c>
      <c r="AO359" s="92" t="str">
        <f t="shared" si="270"/>
        <v>37K</v>
      </c>
      <c r="AP359" s="92">
        <f t="shared" si="271"/>
        <v>146736.45404099999</v>
      </c>
      <c r="AQ359" s="93">
        <f t="shared" si="260"/>
        <v>1000</v>
      </c>
      <c r="AR359" s="95">
        <f t="shared" si="272"/>
        <v>428</v>
      </c>
      <c r="AS359" s="94">
        <f t="shared" si="273"/>
        <v>0.42799999999999999</v>
      </c>
      <c r="AT359" s="94">
        <f t="shared" si="255"/>
        <v>0.39658501092162157</v>
      </c>
    </row>
    <row r="360" spans="6:46" x14ac:dyDescent="0.25">
      <c r="F360">
        <f t="shared" si="261"/>
        <v>371000</v>
      </c>
      <c r="G360">
        <f t="shared" ref="G360:G423" si="274">G359</f>
        <v>-750</v>
      </c>
      <c r="H360">
        <f t="shared" si="262"/>
        <v>370250</v>
      </c>
      <c r="I360" s="32">
        <f t="shared" si="256"/>
        <v>370250</v>
      </c>
      <c r="J360" s="10">
        <f t="shared" si="239"/>
        <v>0</v>
      </c>
      <c r="K360" s="10">
        <f t="shared" si="240"/>
        <v>0</v>
      </c>
      <c r="L360" s="32">
        <f t="shared" si="257"/>
        <v>370250</v>
      </c>
      <c r="M360" s="9">
        <f t="shared" si="241"/>
        <v>0</v>
      </c>
      <c r="N360" s="9">
        <f t="shared" si="242"/>
        <v>0</v>
      </c>
      <c r="O360" s="10">
        <f t="shared" si="263"/>
        <v>0</v>
      </c>
      <c r="P360" s="13"/>
      <c r="R360" s="31">
        <f t="shared" si="258"/>
        <v>370250</v>
      </c>
      <c r="S360" s="8">
        <f t="shared" si="243"/>
        <v>52100</v>
      </c>
      <c r="T360" s="9">
        <f t="shared" si="264"/>
        <v>-11053.55</v>
      </c>
      <c r="U360" s="9">
        <f t="shared" si="265"/>
        <v>-119306.25</v>
      </c>
      <c r="V360" s="10">
        <f t="shared" si="266"/>
        <v>-130359.8</v>
      </c>
      <c r="W360" s="10">
        <f t="shared" si="267"/>
        <v>-19623.25</v>
      </c>
      <c r="X360" s="87">
        <f t="shared" si="244"/>
        <v>0</v>
      </c>
      <c r="Y360" s="87">
        <f t="shared" si="245"/>
        <v>0</v>
      </c>
      <c r="Z360" s="10">
        <f t="shared" si="246"/>
        <v>-103.65398999999999</v>
      </c>
      <c r="AA360" s="125">
        <f t="shared" si="247"/>
        <v>-36.750050999999999</v>
      </c>
      <c r="AB360" s="10">
        <f t="shared" si="248"/>
        <v>-36.750050999999999</v>
      </c>
      <c r="AC360" s="87">
        <f t="shared" si="249"/>
        <v>0</v>
      </c>
      <c r="AD360" s="22">
        <f t="shared" si="259"/>
        <v>-150123.45404099999</v>
      </c>
      <c r="AE360" s="9">
        <f t="shared" si="250"/>
        <v>-3430</v>
      </c>
      <c r="AF360" s="9">
        <f t="shared" si="251"/>
        <v>311</v>
      </c>
      <c r="AG360" s="9">
        <f t="shared" si="252"/>
        <v>0</v>
      </c>
      <c r="AH360" s="10">
        <f t="shared" si="268"/>
        <v>-3119</v>
      </c>
      <c r="AI360" s="10">
        <f t="shared" si="253"/>
        <v>-160</v>
      </c>
      <c r="AJ360" s="22">
        <f t="shared" si="269"/>
        <v>-147164.45404099999</v>
      </c>
      <c r="AN360" s="92">
        <f t="shared" si="254"/>
        <v>371000</v>
      </c>
      <c r="AO360" s="92" t="str">
        <f t="shared" si="270"/>
        <v>37K</v>
      </c>
      <c r="AP360" s="92">
        <f t="shared" si="271"/>
        <v>147164.45404099999</v>
      </c>
      <c r="AQ360" s="93">
        <f t="shared" si="260"/>
        <v>1000</v>
      </c>
      <c r="AR360" s="95">
        <f t="shared" si="272"/>
        <v>428</v>
      </c>
      <c r="AS360" s="94">
        <f t="shared" si="273"/>
        <v>0.42799999999999999</v>
      </c>
      <c r="AT360" s="94">
        <f t="shared" si="255"/>
        <v>0.3966696874420485</v>
      </c>
    </row>
    <row r="361" spans="6:46" x14ac:dyDescent="0.25">
      <c r="F361">
        <f t="shared" si="261"/>
        <v>372000</v>
      </c>
      <c r="G361">
        <f t="shared" si="274"/>
        <v>-750</v>
      </c>
      <c r="H361">
        <f t="shared" si="262"/>
        <v>371250</v>
      </c>
      <c r="I361" s="32">
        <f t="shared" si="256"/>
        <v>371250</v>
      </c>
      <c r="J361" s="10">
        <f t="shared" si="239"/>
        <v>0</v>
      </c>
      <c r="K361" s="10">
        <f t="shared" si="240"/>
        <v>0</v>
      </c>
      <c r="L361" s="32">
        <f t="shared" si="257"/>
        <v>371250</v>
      </c>
      <c r="M361" s="9">
        <f t="shared" si="241"/>
        <v>0</v>
      </c>
      <c r="N361" s="9">
        <f t="shared" si="242"/>
        <v>0</v>
      </c>
      <c r="O361" s="10">
        <f t="shared" si="263"/>
        <v>0</v>
      </c>
      <c r="P361" s="13"/>
      <c r="R361" s="31">
        <f t="shared" si="258"/>
        <v>371250</v>
      </c>
      <c r="S361" s="8">
        <f t="shared" si="243"/>
        <v>52100</v>
      </c>
      <c r="T361" s="9">
        <f t="shared" si="264"/>
        <v>-11053.55</v>
      </c>
      <c r="U361" s="9">
        <f t="shared" si="265"/>
        <v>-119681.25</v>
      </c>
      <c r="V361" s="10">
        <f t="shared" si="266"/>
        <v>-130734.8</v>
      </c>
      <c r="W361" s="10">
        <f t="shared" si="267"/>
        <v>-19676.25</v>
      </c>
      <c r="X361" s="87">
        <f t="shared" si="244"/>
        <v>0</v>
      </c>
      <c r="Y361" s="87">
        <f t="shared" si="245"/>
        <v>0</v>
      </c>
      <c r="Z361" s="10">
        <f t="shared" si="246"/>
        <v>-103.65398999999999</v>
      </c>
      <c r="AA361" s="125">
        <f t="shared" si="247"/>
        <v>-36.750050999999999</v>
      </c>
      <c r="AB361" s="10">
        <f t="shared" si="248"/>
        <v>-36.750050999999999</v>
      </c>
      <c r="AC361" s="87">
        <f t="shared" si="249"/>
        <v>0</v>
      </c>
      <c r="AD361" s="22">
        <f t="shared" si="259"/>
        <v>-150551.45404099999</v>
      </c>
      <c r="AE361" s="9">
        <f t="shared" si="250"/>
        <v>-3430</v>
      </c>
      <c r="AF361" s="9">
        <f t="shared" si="251"/>
        <v>311</v>
      </c>
      <c r="AG361" s="9">
        <f t="shared" si="252"/>
        <v>0</v>
      </c>
      <c r="AH361" s="10">
        <f t="shared" si="268"/>
        <v>-3119</v>
      </c>
      <c r="AI361" s="10">
        <f t="shared" si="253"/>
        <v>-160</v>
      </c>
      <c r="AJ361" s="22">
        <f t="shared" si="269"/>
        <v>-147592.45404099999</v>
      </c>
      <c r="AN361" s="92">
        <f t="shared" si="254"/>
        <v>372000</v>
      </c>
      <c r="AO361" s="92" t="str">
        <f t="shared" si="270"/>
        <v>37K</v>
      </c>
      <c r="AP361" s="92">
        <f t="shared" si="271"/>
        <v>147592.45404099999</v>
      </c>
      <c r="AQ361" s="93">
        <f t="shared" si="260"/>
        <v>1000</v>
      </c>
      <c r="AR361" s="95">
        <f t="shared" si="272"/>
        <v>428</v>
      </c>
      <c r="AS361" s="94">
        <f t="shared" si="273"/>
        <v>0.42799999999999999</v>
      </c>
      <c r="AT361" s="94">
        <f t="shared" si="255"/>
        <v>0.39675390871236554</v>
      </c>
    </row>
    <row r="362" spans="6:46" x14ac:dyDescent="0.25">
      <c r="F362">
        <f t="shared" si="261"/>
        <v>373000</v>
      </c>
      <c r="G362">
        <f t="shared" si="274"/>
        <v>-750</v>
      </c>
      <c r="H362">
        <f t="shared" si="262"/>
        <v>372250</v>
      </c>
      <c r="I362" s="32">
        <f t="shared" si="256"/>
        <v>372250</v>
      </c>
      <c r="J362" s="10">
        <f t="shared" si="239"/>
        <v>0</v>
      </c>
      <c r="K362" s="10">
        <f t="shared" si="240"/>
        <v>0</v>
      </c>
      <c r="L362" s="32">
        <f t="shared" si="257"/>
        <v>372250</v>
      </c>
      <c r="M362" s="9">
        <f t="shared" si="241"/>
        <v>0</v>
      </c>
      <c r="N362" s="9">
        <f t="shared" si="242"/>
        <v>0</v>
      </c>
      <c r="O362" s="10">
        <f t="shared" si="263"/>
        <v>0</v>
      </c>
      <c r="P362" s="13"/>
      <c r="R362" s="31">
        <f t="shared" si="258"/>
        <v>372250</v>
      </c>
      <c r="S362" s="8">
        <f t="shared" si="243"/>
        <v>52100</v>
      </c>
      <c r="T362" s="9">
        <f t="shared" si="264"/>
        <v>-11053.55</v>
      </c>
      <c r="U362" s="9">
        <f t="shared" si="265"/>
        <v>-120056.25</v>
      </c>
      <c r="V362" s="10">
        <f t="shared" si="266"/>
        <v>-131109.79999999999</v>
      </c>
      <c r="W362" s="10">
        <f t="shared" si="267"/>
        <v>-19729.25</v>
      </c>
      <c r="X362" s="87">
        <f t="shared" si="244"/>
        <v>0</v>
      </c>
      <c r="Y362" s="87">
        <f t="shared" si="245"/>
        <v>0</v>
      </c>
      <c r="Z362" s="10">
        <f t="shared" si="246"/>
        <v>-103.65398999999999</v>
      </c>
      <c r="AA362" s="125">
        <f t="shared" si="247"/>
        <v>-36.750050999999999</v>
      </c>
      <c r="AB362" s="10">
        <f t="shared" si="248"/>
        <v>-36.750050999999999</v>
      </c>
      <c r="AC362" s="87">
        <f t="shared" si="249"/>
        <v>0</v>
      </c>
      <c r="AD362" s="22">
        <f t="shared" si="259"/>
        <v>-150979.45404099999</v>
      </c>
      <c r="AE362" s="9">
        <f t="shared" si="250"/>
        <v>-3430</v>
      </c>
      <c r="AF362" s="9">
        <f t="shared" si="251"/>
        <v>311</v>
      </c>
      <c r="AG362" s="9">
        <f t="shared" si="252"/>
        <v>0</v>
      </c>
      <c r="AH362" s="10">
        <f t="shared" si="268"/>
        <v>-3119</v>
      </c>
      <c r="AI362" s="10">
        <f t="shared" si="253"/>
        <v>-160</v>
      </c>
      <c r="AJ362" s="22">
        <f t="shared" si="269"/>
        <v>-148020.45404099999</v>
      </c>
      <c r="AN362" s="92">
        <f t="shared" si="254"/>
        <v>373000</v>
      </c>
      <c r="AO362" s="92" t="str">
        <f t="shared" si="270"/>
        <v>37K</v>
      </c>
      <c r="AP362" s="92">
        <f t="shared" si="271"/>
        <v>148020.45404099999</v>
      </c>
      <c r="AQ362" s="93">
        <f t="shared" si="260"/>
        <v>1000</v>
      </c>
      <c r="AR362" s="95">
        <f t="shared" si="272"/>
        <v>428</v>
      </c>
      <c r="AS362" s="94">
        <f t="shared" si="273"/>
        <v>0.42799999999999999</v>
      </c>
      <c r="AT362" s="94">
        <f t="shared" si="255"/>
        <v>0.39683767839410183</v>
      </c>
    </row>
    <row r="363" spans="6:46" x14ac:dyDescent="0.25">
      <c r="F363">
        <f t="shared" si="261"/>
        <v>374000</v>
      </c>
      <c r="G363">
        <f t="shared" si="274"/>
        <v>-750</v>
      </c>
      <c r="H363">
        <f t="shared" si="262"/>
        <v>373250</v>
      </c>
      <c r="I363" s="32">
        <f t="shared" si="256"/>
        <v>373250</v>
      </c>
      <c r="J363" s="10">
        <f t="shared" si="239"/>
        <v>0</v>
      </c>
      <c r="K363" s="10">
        <f t="shared" si="240"/>
        <v>0</v>
      </c>
      <c r="L363" s="32">
        <f t="shared" si="257"/>
        <v>373250</v>
      </c>
      <c r="M363" s="9">
        <f t="shared" si="241"/>
        <v>0</v>
      </c>
      <c r="N363" s="9">
        <f t="shared" si="242"/>
        <v>0</v>
      </c>
      <c r="O363" s="10">
        <f t="shared" si="263"/>
        <v>0</v>
      </c>
      <c r="P363" s="13"/>
      <c r="R363" s="31">
        <f t="shared" si="258"/>
        <v>373250</v>
      </c>
      <c r="S363" s="8">
        <f t="shared" si="243"/>
        <v>52100</v>
      </c>
      <c r="T363" s="9">
        <f t="shared" si="264"/>
        <v>-11053.55</v>
      </c>
      <c r="U363" s="9">
        <f t="shared" si="265"/>
        <v>-120431.25</v>
      </c>
      <c r="V363" s="10">
        <f t="shared" si="266"/>
        <v>-131484.79999999999</v>
      </c>
      <c r="W363" s="10">
        <f t="shared" si="267"/>
        <v>-19782.25</v>
      </c>
      <c r="X363" s="87">
        <f t="shared" si="244"/>
        <v>0</v>
      </c>
      <c r="Y363" s="87">
        <f t="shared" si="245"/>
        <v>0</v>
      </c>
      <c r="Z363" s="10">
        <f t="shared" si="246"/>
        <v>-103.65398999999999</v>
      </c>
      <c r="AA363" s="125">
        <f t="shared" si="247"/>
        <v>-36.750050999999999</v>
      </c>
      <c r="AB363" s="10">
        <f t="shared" si="248"/>
        <v>-36.750050999999999</v>
      </c>
      <c r="AC363" s="87">
        <f t="shared" si="249"/>
        <v>0</v>
      </c>
      <c r="AD363" s="22">
        <f t="shared" si="259"/>
        <v>-151407.45404099999</v>
      </c>
      <c r="AE363" s="9">
        <f t="shared" si="250"/>
        <v>-3430</v>
      </c>
      <c r="AF363" s="9">
        <f t="shared" si="251"/>
        <v>311</v>
      </c>
      <c r="AG363" s="9">
        <f t="shared" si="252"/>
        <v>0</v>
      </c>
      <c r="AH363" s="10">
        <f t="shared" si="268"/>
        <v>-3119</v>
      </c>
      <c r="AI363" s="10">
        <f t="shared" si="253"/>
        <v>-160</v>
      </c>
      <c r="AJ363" s="22">
        <f t="shared" si="269"/>
        <v>-148448.45404099999</v>
      </c>
      <c r="AN363" s="92">
        <f t="shared" si="254"/>
        <v>374000</v>
      </c>
      <c r="AO363" s="92" t="str">
        <f t="shared" si="270"/>
        <v>37K</v>
      </c>
      <c r="AP363" s="92">
        <f t="shared" si="271"/>
        <v>148448.45404099999</v>
      </c>
      <c r="AQ363" s="93">
        <f t="shared" si="260"/>
        <v>1000</v>
      </c>
      <c r="AR363" s="95">
        <f t="shared" si="272"/>
        <v>428</v>
      </c>
      <c r="AS363" s="94">
        <f t="shared" si="273"/>
        <v>0.42799999999999999</v>
      </c>
      <c r="AT363" s="94">
        <f t="shared" si="255"/>
        <v>0.39692100010962567</v>
      </c>
    </row>
    <row r="364" spans="6:46" x14ac:dyDescent="0.25">
      <c r="F364">
        <f t="shared" si="261"/>
        <v>375000</v>
      </c>
      <c r="G364">
        <f t="shared" si="274"/>
        <v>-750</v>
      </c>
      <c r="H364">
        <f t="shared" si="262"/>
        <v>374250</v>
      </c>
      <c r="I364" s="32">
        <f t="shared" si="256"/>
        <v>374250</v>
      </c>
      <c r="J364" s="10">
        <f t="shared" si="239"/>
        <v>0</v>
      </c>
      <c r="K364" s="10">
        <f t="shared" si="240"/>
        <v>0</v>
      </c>
      <c r="L364" s="32">
        <f t="shared" si="257"/>
        <v>374250</v>
      </c>
      <c r="M364" s="9">
        <f t="shared" si="241"/>
        <v>0</v>
      </c>
      <c r="N364" s="9">
        <f t="shared" si="242"/>
        <v>0</v>
      </c>
      <c r="O364" s="10">
        <f t="shared" si="263"/>
        <v>0</v>
      </c>
      <c r="P364" s="13"/>
      <c r="R364" s="31">
        <f t="shared" si="258"/>
        <v>374250</v>
      </c>
      <c r="S364" s="8">
        <f t="shared" si="243"/>
        <v>52100</v>
      </c>
      <c r="T364" s="9">
        <f t="shared" si="264"/>
        <v>-11053.55</v>
      </c>
      <c r="U364" s="9">
        <f t="shared" si="265"/>
        <v>-120806.25</v>
      </c>
      <c r="V364" s="10">
        <f t="shared" si="266"/>
        <v>-131859.79999999999</v>
      </c>
      <c r="W364" s="10">
        <f t="shared" si="267"/>
        <v>-19835.25</v>
      </c>
      <c r="X364" s="87">
        <f t="shared" si="244"/>
        <v>0</v>
      </c>
      <c r="Y364" s="87">
        <f t="shared" si="245"/>
        <v>0</v>
      </c>
      <c r="Z364" s="10">
        <f t="shared" si="246"/>
        <v>-103.65398999999999</v>
      </c>
      <c r="AA364" s="125">
        <f t="shared" si="247"/>
        <v>-36.750050999999999</v>
      </c>
      <c r="AB364" s="10">
        <f t="shared" si="248"/>
        <v>-36.750050999999999</v>
      </c>
      <c r="AC364" s="87">
        <f t="shared" si="249"/>
        <v>0</v>
      </c>
      <c r="AD364" s="22">
        <f t="shared" si="259"/>
        <v>-151835.45404099999</v>
      </c>
      <c r="AE364" s="9">
        <f t="shared" si="250"/>
        <v>-3430</v>
      </c>
      <c r="AF364" s="9">
        <f t="shared" si="251"/>
        <v>311</v>
      </c>
      <c r="AG364" s="9">
        <f t="shared" si="252"/>
        <v>0</v>
      </c>
      <c r="AH364" s="10">
        <f t="shared" si="268"/>
        <v>-3119</v>
      </c>
      <c r="AI364" s="10">
        <f t="shared" si="253"/>
        <v>-160</v>
      </c>
      <c r="AJ364" s="22">
        <f t="shared" si="269"/>
        <v>-148876.45404099999</v>
      </c>
      <c r="AN364" s="92">
        <f t="shared" si="254"/>
        <v>375000</v>
      </c>
      <c r="AO364" s="92" t="str">
        <f t="shared" si="270"/>
        <v>37K</v>
      </c>
      <c r="AP364" s="92">
        <f t="shared" si="271"/>
        <v>148876.45404099999</v>
      </c>
      <c r="AQ364" s="93">
        <f t="shared" si="260"/>
        <v>1000</v>
      </c>
      <c r="AR364" s="95">
        <f t="shared" si="272"/>
        <v>428</v>
      </c>
      <c r="AS364" s="94">
        <f t="shared" si="273"/>
        <v>0.42799999999999999</v>
      </c>
      <c r="AT364" s="94">
        <f t="shared" si="255"/>
        <v>0.39700387744266663</v>
      </c>
    </row>
    <row r="365" spans="6:46" x14ac:dyDescent="0.25">
      <c r="F365">
        <f t="shared" si="261"/>
        <v>376000</v>
      </c>
      <c r="G365">
        <f t="shared" si="274"/>
        <v>-750</v>
      </c>
      <c r="H365">
        <f t="shared" si="262"/>
        <v>375250</v>
      </c>
      <c r="I365" s="32">
        <f t="shared" si="256"/>
        <v>375250</v>
      </c>
      <c r="J365" s="10">
        <f t="shared" si="239"/>
        <v>0</v>
      </c>
      <c r="K365" s="10">
        <f t="shared" si="240"/>
        <v>0</v>
      </c>
      <c r="L365" s="32">
        <f t="shared" si="257"/>
        <v>375250</v>
      </c>
      <c r="M365" s="9">
        <f t="shared" si="241"/>
        <v>0</v>
      </c>
      <c r="N365" s="9">
        <f t="shared" si="242"/>
        <v>0</v>
      </c>
      <c r="O365" s="10">
        <f t="shared" si="263"/>
        <v>0</v>
      </c>
      <c r="P365" s="13"/>
      <c r="R365" s="31">
        <f t="shared" si="258"/>
        <v>375250</v>
      </c>
      <c r="S365" s="8">
        <f t="shared" si="243"/>
        <v>52100</v>
      </c>
      <c r="T365" s="9">
        <f t="shared" si="264"/>
        <v>-11053.55</v>
      </c>
      <c r="U365" s="9">
        <f t="shared" si="265"/>
        <v>-121181.25</v>
      </c>
      <c r="V365" s="10">
        <f t="shared" si="266"/>
        <v>-132234.79999999999</v>
      </c>
      <c r="W365" s="10">
        <f t="shared" si="267"/>
        <v>-19888.25</v>
      </c>
      <c r="X365" s="87">
        <f t="shared" si="244"/>
        <v>0</v>
      </c>
      <c r="Y365" s="87">
        <f t="shared" si="245"/>
        <v>0</v>
      </c>
      <c r="Z365" s="10">
        <f t="shared" si="246"/>
        <v>-103.65398999999999</v>
      </c>
      <c r="AA365" s="125">
        <f t="shared" si="247"/>
        <v>-36.750050999999999</v>
      </c>
      <c r="AB365" s="10">
        <f t="shared" si="248"/>
        <v>-36.750050999999999</v>
      </c>
      <c r="AC365" s="87">
        <f t="shared" si="249"/>
        <v>0</v>
      </c>
      <c r="AD365" s="22">
        <f t="shared" si="259"/>
        <v>-152263.45404099999</v>
      </c>
      <c r="AE365" s="9">
        <f t="shared" si="250"/>
        <v>-3430</v>
      </c>
      <c r="AF365" s="9">
        <f t="shared" si="251"/>
        <v>311</v>
      </c>
      <c r="AG365" s="9">
        <f t="shared" si="252"/>
        <v>0</v>
      </c>
      <c r="AH365" s="10">
        <f t="shared" si="268"/>
        <v>-3119</v>
      </c>
      <c r="AI365" s="10">
        <f t="shared" si="253"/>
        <v>-160</v>
      </c>
      <c r="AJ365" s="22">
        <f t="shared" si="269"/>
        <v>-149304.45404099999</v>
      </c>
      <c r="AN365" s="92">
        <f t="shared" si="254"/>
        <v>376000</v>
      </c>
      <c r="AO365" s="92" t="str">
        <f t="shared" si="270"/>
        <v>37K</v>
      </c>
      <c r="AP365" s="92">
        <f t="shared" si="271"/>
        <v>149304.45404099999</v>
      </c>
      <c r="AQ365" s="93">
        <f t="shared" si="260"/>
        <v>1000</v>
      </c>
      <c r="AR365" s="95">
        <f t="shared" si="272"/>
        <v>428</v>
      </c>
      <c r="AS365" s="94">
        <f t="shared" si="273"/>
        <v>0.42799999999999999</v>
      </c>
      <c r="AT365" s="94">
        <f t="shared" si="255"/>
        <v>0.39708631393882976</v>
      </c>
    </row>
    <row r="366" spans="6:46" x14ac:dyDescent="0.25">
      <c r="F366">
        <f t="shared" si="261"/>
        <v>377000</v>
      </c>
      <c r="G366">
        <f t="shared" si="274"/>
        <v>-750</v>
      </c>
      <c r="H366">
        <f t="shared" si="262"/>
        <v>376250</v>
      </c>
      <c r="I366" s="32">
        <f t="shared" si="256"/>
        <v>376250</v>
      </c>
      <c r="J366" s="10">
        <f t="shared" si="239"/>
        <v>0</v>
      </c>
      <c r="K366" s="10">
        <f t="shared" si="240"/>
        <v>0</v>
      </c>
      <c r="L366" s="32">
        <f t="shared" si="257"/>
        <v>376250</v>
      </c>
      <c r="M366" s="9">
        <f t="shared" si="241"/>
        <v>0</v>
      </c>
      <c r="N366" s="9">
        <f t="shared" si="242"/>
        <v>0</v>
      </c>
      <c r="O366" s="10">
        <f t="shared" si="263"/>
        <v>0</v>
      </c>
      <c r="P366" s="13"/>
      <c r="R366" s="31">
        <f t="shared" si="258"/>
        <v>376250</v>
      </c>
      <c r="S366" s="8">
        <f t="shared" si="243"/>
        <v>52100</v>
      </c>
      <c r="T366" s="9">
        <f t="shared" si="264"/>
        <v>-11053.55</v>
      </c>
      <c r="U366" s="9">
        <f t="shared" si="265"/>
        <v>-121556.25</v>
      </c>
      <c r="V366" s="10">
        <f t="shared" si="266"/>
        <v>-132609.79999999999</v>
      </c>
      <c r="W366" s="10">
        <f t="shared" si="267"/>
        <v>-19941.25</v>
      </c>
      <c r="X366" s="87">
        <f t="shared" si="244"/>
        <v>0</v>
      </c>
      <c r="Y366" s="87">
        <f t="shared" si="245"/>
        <v>0</v>
      </c>
      <c r="Z366" s="10">
        <f t="shared" si="246"/>
        <v>-103.65398999999999</v>
      </c>
      <c r="AA366" s="125">
        <f t="shared" si="247"/>
        <v>-36.750050999999999</v>
      </c>
      <c r="AB366" s="10">
        <f t="shared" si="248"/>
        <v>-36.750050999999999</v>
      </c>
      <c r="AC366" s="87">
        <f t="shared" si="249"/>
        <v>0</v>
      </c>
      <c r="AD366" s="22">
        <f t="shared" si="259"/>
        <v>-152691.45404099999</v>
      </c>
      <c r="AE366" s="9">
        <f t="shared" si="250"/>
        <v>-3430</v>
      </c>
      <c r="AF366" s="9">
        <f t="shared" si="251"/>
        <v>311</v>
      </c>
      <c r="AG366" s="9">
        <f t="shared" si="252"/>
        <v>0</v>
      </c>
      <c r="AH366" s="10">
        <f t="shared" si="268"/>
        <v>-3119</v>
      </c>
      <c r="AI366" s="10">
        <f t="shared" si="253"/>
        <v>-160</v>
      </c>
      <c r="AJ366" s="22">
        <f t="shared" si="269"/>
        <v>-149732.45404099999</v>
      </c>
      <c r="AN366" s="92">
        <f t="shared" si="254"/>
        <v>377000</v>
      </c>
      <c r="AO366" s="92" t="str">
        <f t="shared" si="270"/>
        <v>37K</v>
      </c>
      <c r="AP366" s="92">
        <f t="shared" si="271"/>
        <v>149732.45404099999</v>
      </c>
      <c r="AQ366" s="93">
        <f t="shared" si="260"/>
        <v>1000</v>
      </c>
      <c r="AR366" s="95">
        <f t="shared" si="272"/>
        <v>428</v>
      </c>
      <c r="AS366" s="94">
        <f t="shared" si="273"/>
        <v>0.42799999999999999</v>
      </c>
      <c r="AT366" s="94">
        <f t="shared" si="255"/>
        <v>0.39716831310610079</v>
      </c>
    </row>
    <row r="367" spans="6:46" x14ac:dyDescent="0.25">
      <c r="F367">
        <f t="shared" si="261"/>
        <v>378000</v>
      </c>
      <c r="G367">
        <f t="shared" si="274"/>
        <v>-750</v>
      </c>
      <c r="H367">
        <f t="shared" si="262"/>
        <v>377250</v>
      </c>
      <c r="I367" s="32">
        <f t="shared" si="256"/>
        <v>377250</v>
      </c>
      <c r="J367" s="10">
        <f t="shared" si="239"/>
        <v>0</v>
      </c>
      <c r="K367" s="10">
        <f t="shared" si="240"/>
        <v>0</v>
      </c>
      <c r="L367" s="32">
        <f t="shared" si="257"/>
        <v>377250</v>
      </c>
      <c r="M367" s="9">
        <f t="shared" si="241"/>
        <v>0</v>
      </c>
      <c r="N367" s="9">
        <f t="shared" si="242"/>
        <v>0</v>
      </c>
      <c r="O367" s="10">
        <f t="shared" si="263"/>
        <v>0</v>
      </c>
      <c r="P367" s="13"/>
      <c r="R367" s="31">
        <f t="shared" si="258"/>
        <v>377250</v>
      </c>
      <c r="S367" s="8">
        <f t="shared" si="243"/>
        <v>52100</v>
      </c>
      <c r="T367" s="9">
        <f t="shared" si="264"/>
        <v>-11053.55</v>
      </c>
      <c r="U367" s="9">
        <f t="shared" si="265"/>
        <v>-121931.25</v>
      </c>
      <c r="V367" s="10">
        <f t="shared" si="266"/>
        <v>-132984.79999999999</v>
      </c>
      <c r="W367" s="10">
        <f t="shared" si="267"/>
        <v>-19994.25</v>
      </c>
      <c r="X367" s="87">
        <f t="shared" si="244"/>
        <v>0</v>
      </c>
      <c r="Y367" s="87">
        <f t="shared" si="245"/>
        <v>0</v>
      </c>
      <c r="Z367" s="10">
        <f t="shared" si="246"/>
        <v>-103.65398999999999</v>
      </c>
      <c r="AA367" s="125">
        <f t="shared" si="247"/>
        <v>-36.750050999999999</v>
      </c>
      <c r="AB367" s="10">
        <f t="shared" si="248"/>
        <v>-36.750050999999999</v>
      </c>
      <c r="AC367" s="87">
        <f t="shared" si="249"/>
        <v>0</v>
      </c>
      <c r="AD367" s="22">
        <f t="shared" si="259"/>
        <v>-153119.45404099999</v>
      </c>
      <c r="AE367" s="9">
        <f t="shared" si="250"/>
        <v>-3430</v>
      </c>
      <c r="AF367" s="9">
        <f t="shared" si="251"/>
        <v>311</v>
      </c>
      <c r="AG367" s="9">
        <f t="shared" si="252"/>
        <v>0</v>
      </c>
      <c r="AH367" s="10">
        <f t="shared" si="268"/>
        <v>-3119</v>
      </c>
      <c r="AI367" s="10">
        <f t="shared" si="253"/>
        <v>-160</v>
      </c>
      <c r="AJ367" s="22">
        <f t="shared" si="269"/>
        <v>-150160.45404099999</v>
      </c>
      <c r="AN367" s="92">
        <f t="shared" si="254"/>
        <v>378000</v>
      </c>
      <c r="AO367" s="92" t="str">
        <f t="shared" si="270"/>
        <v>37K</v>
      </c>
      <c r="AP367" s="92">
        <f t="shared" si="271"/>
        <v>150160.45404099999</v>
      </c>
      <c r="AQ367" s="93">
        <f t="shared" si="260"/>
        <v>1000</v>
      </c>
      <c r="AR367" s="95">
        <f t="shared" si="272"/>
        <v>428</v>
      </c>
      <c r="AS367" s="94">
        <f t="shared" si="273"/>
        <v>0.42799999999999999</v>
      </c>
      <c r="AT367" s="94">
        <f t="shared" si="255"/>
        <v>0.39724987841534387</v>
      </c>
    </row>
    <row r="368" spans="6:46" x14ac:dyDescent="0.25">
      <c r="F368">
        <f t="shared" si="261"/>
        <v>379000</v>
      </c>
      <c r="G368">
        <f t="shared" si="274"/>
        <v>-750</v>
      </c>
      <c r="H368">
        <f t="shared" si="262"/>
        <v>378250</v>
      </c>
      <c r="I368" s="32">
        <f t="shared" si="256"/>
        <v>378250</v>
      </c>
      <c r="J368" s="10">
        <f t="shared" si="239"/>
        <v>0</v>
      </c>
      <c r="K368" s="10">
        <f t="shared" si="240"/>
        <v>0</v>
      </c>
      <c r="L368" s="32">
        <f t="shared" si="257"/>
        <v>378250</v>
      </c>
      <c r="M368" s="9">
        <f t="shared" si="241"/>
        <v>0</v>
      </c>
      <c r="N368" s="9">
        <f t="shared" si="242"/>
        <v>0</v>
      </c>
      <c r="O368" s="10">
        <f t="shared" si="263"/>
        <v>0</v>
      </c>
      <c r="P368" s="13"/>
      <c r="R368" s="31">
        <f t="shared" si="258"/>
        <v>378250</v>
      </c>
      <c r="S368" s="8">
        <f t="shared" si="243"/>
        <v>52100</v>
      </c>
      <c r="T368" s="9">
        <f t="shared" si="264"/>
        <v>-11053.55</v>
      </c>
      <c r="U368" s="9">
        <f t="shared" si="265"/>
        <v>-122306.25</v>
      </c>
      <c r="V368" s="10">
        <f t="shared" si="266"/>
        <v>-133359.79999999999</v>
      </c>
      <c r="W368" s="10">
        <f t="shared" si="267"/>
        <v>-20047.25</v>
      </c>
      <c r="X368" s="87">
        <f t="shared" si="244"/>
        <v>0</v>
      </c>
      <c r="Y368" s="87">
        <f t="shared" si="245"/>
        <v>0</v>
      </c>
      <c r="Z368" s="10">
        <f t="shared" si="246"/>
        <v>-103.65398999999999</v>
      </c>
      <c r="AA368" s="125">
        <f t="shared" si="247"/>
        <v>-36.750050999999999</v>
      </c>
      <c r="AB368" s="10">
        <f t="shared" si="248"/>
        <v>-36.750050999999999</v>
      </c>
      <c r="AC368" s="87">
        <f t="shared" si="249"/>
        <v>0</v>
      </c>
      <c r="AD368" s="22">
        <f t="shared" si="259"/>
        <v>-153547.45404099999</v>
      </c>
      <c r="AE368" s="9">
        <f t="shared" si="250"/>
        <v>-3430</v>
      </c>
      <c r="AF368" s="9">
        <f t="shared" si="251"/>
        <v>311</v>
      </c>
      <c r="AG368" s="9">
        <f t="shared" si="252"/>
        <v>0</v>
      </c>
      <c r="AH368" s="10">
        <f t="shared" si="268"/>
        <v>-3119</v>
      </c>
      <c r="AI368" s="10">
        <f t="shared" si="253"/>
        <v>-160</v>
      </c>
      <c r="AJ368" s="22">
        <f t="shared" si="269"/>
        <v>-150588.45404099999</v>
      </c>
      <c r="AN368" s="92">
        <f t="shared" si="254"/>
        <v>379000</v>
      </c>
      <c r="AO368" s="92" t="str">
        <f t="shared" si="270"/>
        <v>37K</v>
      </c>
      <c r="AP368" s="92">
        <f t="shared" si="271"/>
        <v>150588.45404099999</v>
      </c>
      <c r="AQ368" s="93">
        <f t="shared" si="260"/>
        <v>1000</v>
      </c>
      <c r="AR368" s="95">
        <f t="shared" si="272"/>
        <v>428</v>
      </c>
      <c r="AS368" s="94">
        <f t="shared" si="273"/>
        <v>0.42799999999999999</v>
      </c>
      <c r="AT368" s="94">
        <f t="shared" si="255"/>
        <v>0.39733101330079151</v>
      </c>
    </row>
    <row r="369" spans="6:46" x14ac:dyDescent="0.25">
      <c r="F369">
        <f t="shared" si="261"/>
        <v>380000</v>
      </c>
      <c r="G369">
        <f t="shared" si="274"/>
        <v>-750</v>
      </c>
      <c r="H369">
        <f t="shared" si="262"/>
        <v>379250</v>
      </c>
      <c r="I369" s="32">
        <f t="shared" si="256"/>
        <v>379250</v>
      </c>
      <c r="J369" s="10">
        <f t="shared" si="239"/>
        <v>0</v>
      </c>
      <c r="K369" s="10">
        <f t="shared" si="240"/>
        <v>0</v>
      </c>
      <c r="L369" s="32">
        <f t="shared" si="257"/>
        <v>379250</v>
      </c>
      <c r="M369" s="9">
        <f t="shared" si="241"/>
        <v>0</v>
      </c>
      <c r="N369" s="9">
        <f t="shared" si="242"/>
        <v>0</v>
      </c>
      <c r="O369" s="10">
        <f t="shared" si="263"/>
        <v>0</v>
      </c>
      <c r="P369" s="13"/>
      <c r="R369" s="31">
        <f t="shared" si="258"/>
        <v>379250</v>
      </c>
      <c r="S369" s="8">
        <f t="shared" si="243"/>
        <v>52100</v>
      </c>
      <c r="T369" s="9">
        <f t="shared" si="264"/>
        <v>-11053.55</v>
      </c>
      <c r="U369" s="9">
        <f t="shared" si="265"/>
        <v>-122681.25</v>
      </c>
      <c r="V369" s="10">
        <f t="shared" si="266"/>
        <v>-133734.79999999999</v>
      </c>
      <c r="W369" s="10">
        <f t="shared" si="267"/>
        <v>-20100.25</v>
      </c>
      <c r="X369" s="87">
        <f t="shared" si="244"/>
        <v>0</v>
      </c>
      <c r="Y369" s="87">
        <f t="shared" si="245"/>
        <v>0</v>
      </c>
      <c r="Z369" s="10">
        <f t="shared" si="246"/>
        <v>-103.65398999999999</v>
      </c>
      <c r="AA369" s="125">
        <f t="shared" si="247"/>
        <v>-36.750050999999999</v>
      </c>
      <c r="AB369" s="10">
        <f t="shared" si="248"/>
        <v>-36.750050999999999</v>
      </c>
      <c r="AC369" s="87">
        <f t="shared" si="249"/>
        <v>0</v>
      </c>
      <c r="AD369" s="22">
        <f t="shared" si="259"/>
        <v>-153975.45404099999</v>
      </c>
      <c r="AE369" s="9">
        <f t="shared" si="250"/>
        <v>-3430</v>
      </c>
      <c r="AF369" s="9">
        <f t="shared" si="251"/>
        <v>311</v>
      </c>
      <c r="AG369" s="9">
        <f t="shared" si="252"/>
        <v>0</v>
      </c>
      <c r="AH369" s="10">
        <f t="shared" si="268"/>
        <v>-3119</v>
      </c>
      <c r="AI369" s="10">
        <f t="shared" si="253"/>
        <v>-160</v>
      </c>
      <c r="AJ369" s="22">
        <f t="shared" si="269"/>
        <v>-151016.45404099999</v>
      </c>
      <c r="AN369" s="92">
        <f t="shared" si="254"/>
        <v>380000</v>
      </c>
      <c r="AO369" s="92" t="str">
        <f t="shared" si="270"/>
        <v>38K</v>
      </c>
      <c r="AP369" s="92">
        <f t="shared" si="271"/>
        <v>151016.45404099999</v>
      </c>
      <c r="AQ369" s="93">
        <f t="shared" si="260"/>
        <v>1000</v>
      </c>
      <c r="AR369" s="95">
        <f t="shared" si="272"/>
        <v>428</v>
      </c>
      <c r="AS369" s="94">
        <f t="shared" si="273"/>
        <v>0.42799999999999999</v>
      </c>
      <c r="AT369" s="94">
        <f t="shared" si="255"/>
        <v>0.39741172116052631</v>
      </c>
    </row>
    <row r="370" spans="6:46" x14ac:dyDescent="0.25">
      <c r="F370">
        <f t="shared" si="261"/>
        <v>381000</v>
      </c>
      <c r="G370">
        <f t="shared" si="274"/>
        <v>-750</v>
      </c>
      <c r="H370">
        <f t="shared" si="262"/>
        <v>380250</v>
      </c>
      <c r="I370" s="32">
        <f t="shared" si="256"/>
        <v>380250</v>
      </c>
      <c r="J370" s="10">
        <f t="shared" si="239"/>
        <v>0</v>
      </c>
      <c r="K370" s="10">
        <f t="shared" si="240"/>
        <v>0</v>
      </c>
      <c r="L370" s="32">
        <f t="shared" si="257"/>
        <v>380250</v>
      </c>
      <c r="M370" s="9">
        <f t="shared" si="241"/>
        <v>0</v>
      </c>
      <c r="N370" s="9">
        <f t="shared" si="242"/>
        <v>0</v>
      </c>
      <c r="O370" s="10">
        <f t="shared" si="263"/>
        <v>0</v>
      </c>
      <c r="P370" s="13"/>
      <c r="R370" s="31">
        <f t="shared" si="258"/>
        <v>380250</v>
      </c>
      <c r="S370" s="8">
        <f t="shared" si="243"/>
        <v>52100</v>
      </c>
      <c r="T370" s="9">
        <f t="shared" si="264"/>
        <v>-11053.55</v>
      </c>
      <c r="U370" s="9">
        <f t="shared" si="265"/>
        <v>-123056.25</v>
      </c>
      <c r="V370" s="10">
        <f t="shared" si="266"/>
        <v>-134109.79999999999</v>
      </c>
      <c r="W370" s="10">
        <f t="shared" si="267"/>
        <v>-20153.25</v>
      </c>
      <c r="X370" s="87">
        <f t="shared" si="244"/>
        <v>0</v>
      </c>
      <c r="Y370" s="87">
        <f t="shared" si="245"/>
        <v>0</v>
      </c>
      <c r="Z370" s="10">
        <f t="shared" si="246"/>
        <v>-103.65398999999999</v>
      </c>
      <c r="AA370" s="125">
        <f t="shared" si="247"/>
        <v>-36.750050999999999</v>
      </c>
      <c r="AB370" s="10">
        <f t="shared" si="248"/>
        <v>-36.750050999999999</v>
      </c>
      <c r="AC370" s="87">
        <f t="shared" si="249"/>
        <v>0</v>
      </c>
      <c r="AD370" s="22">
        <f t="shared" si="259"/>
        <v>-154403.45404099999</v>
      </c>
      <c r="AE370" s="9">
        <f t="shared" si="250"/>
        <v>-3430</v>
      </c>
      <c r="AF370" s="9">
        <f t="shared" si="251"/>
        <v>311</v>
      </c>
      <c r="AG370" s="9">
        <f t="shared" si="252"/>
        <v>0</v>
      </c>
      <c r="AH370" s="10">
        <f t="shared" si="268"/>
        <v>-3119</v>
      </c>
      <c r="AI370" s="10">
        <f t="shared" si="253"/>
        <v>-160</v>
      </c>
      <c r="AJ370" s="22">
        <f t="shared" si="269"/>
        <v>-151444.45404099999</v>
      </c>
      <c r="AN370" s="92">
        <f t="shared" si="254"/>
        <v>381000</v>
      </c>
      <c r="AO370" s="92" t="str">
        <f t="shared" si="270"/>
        <v>38K</v>
      </c>
      <c r="AP370" s="92">
        <f t="shared" si="271"/>
        <v>151444.45404099999</v>
      </c>
      <c r="AQ370" s="93">
        <f t="shared" si="260"/>
        <v>1000</v>
      </c>
      <c r="AR370" s="95">
        <f t="shared" si="272"/>
        <v>428</v>
      </c>
      <c r="AS370" s="94">
        <f t="shared" si="273"/>
        <v>0.42799999999999999</v>
      </c>
      <c r="AT370" s="94">
        <f t="shared" si="255"/>
        <v>0.39749200535695534</v>
      </c>
    </row>
    <row r="371" spans="6:46" x14ac:dyDescent="0.25">
      <c r="F371">
        <f t="shared" si="261"/>
        <v>382000</v>
      </c>
      <c r="G371">
        <f t="shared" si="274"/>
        <v>-750</v>
      </c>
      <c r="H371">
        <f t="shared" si="262"/>
        <v>381250</v>
      </c>
      <c r="I371" s="32">
        <f t="shared" si="256"/>
        <v>381250</v>
      </c>
      <c r="J371" s="10">
        <f t="shared" si="239"/>
        <v>0</v>
      </c>
      <c r="K371" s="10">
        <f t="shared" si="240"/>
        <v>0</v>
      </c>
      <c r="L371" s="32">
        <f t="shared" si="257"/>
        <v>381250</v>
      </c>
      <c r="M371" s="9">
        <f t="shared" si="241"/>
        <v>0</v>
      </c>
      <c r="N371" s="9">
        <f t="shared" si="242"/>
        <v>0</v>
      </c>
      <c r="O371" s="10">
        <f t="shared" si="263"/>
        <v>0</v>
      </c>
      <c r="P371" s="13"/>
      <c r="R371" s="31">
        <f t="shared" si="258"/>
        <v>381250</v>
      </c>
      <c r="S371" s="8">
        <f t="shared" si="243"/>
        <v>52100</v>
      </c>
      <c r="T371" s="9">
        <f t="shared" si="264"/>
        <v>-11053.55</v>
      </c>
      <c r="U371" s="9">
        <f t="shared" si="265"/>
        <v>-123431.25</v>
      </c>
      <c r="V371" s="10">
        <f t="shared" si="266"/>
        <v>-134484.79999999999</v>
      </c>
      <c r="W371" s="10">
        <f t="shared" si="267"/>
        <v>-20206.25</v>
      </c>
      <c r="X371" s="87">
        <f t="shared" si="244"/>
        <v>0</v>
      </c>
      <c r="Y371" s="87">
        <f t="shared" si="245"/>
        <v>0</v>
      </c>
      <c r="Z371" s="10">
        <f t="shared" si="246"/>
        <v>-103.65398999999999</v>
      </c>
      <c r="AA371" s="125">
        <f t="shared" si="247"/>
        <v>-36.750050999999999</v>
      </c>
      <c r="AB371" s="10">
        <f t="shared" si="248"/>
        <v>-36.750050999999999</v>
      </c>
      <c r="AC371" s="87">
        <f t="shared" si="249"/>
        <v>0</v>
      </c>
      <c r="AD371" s="22">
        <f t="shared" si="259"/>
        <v>-154831.45404099999</v>
      </c>
      <c r="AE371" s="9">
        <f t="shared" si="250"/>
        <v>-3430</v>
      </c>
      <c r="AF371" s="9">
        <f t="shared" si="251"/>
        <v>311</v>
      </c>
      <c r="AG371" s="9">
        <f t="shared" si="252"/>
        <v>0</v>
      </c>
      <c r="AH371" s="10">
        <f t="shared" si="268"/>
        <v>-3119</v>
      </c>
      <c r="AI371" s="10">
        <f t="shared" si="253"/>
        <v>-160</v>
      </c>
      <c r="AJ371" s="22">
        <f t="shared" si="269"/>
        <v>-151872.45404099999</v>
      </c>
      <c r="AN371" s="92">
        <f t="shared" si="254"/>
        <v>382000</v>
      </c>
      <c r="AO371" s="92" t="str">
        <f t="shared" si="270"/>
        <v>38K</v>
      </c>
      <c r="AP371" s="92">
        <f t="shared" si="271"/>
        <v>151872.45404099999</v>
      </c>
      <c r="AQ371" s="93">
        <f t="shared" si="260"/>
        <v>1000</v>
      </c>
      <c r="AR371" s="95">
        <f t="shared" si="272"/>
        <v>428</v>
      </c>
      <c r="AS371" s="94">
        <f t="shared" si="273"/>
        <v>0.42799999999999999</v>
      </c>
      <c r="AT371" s="94">
        <f t="shared" si="255"/>
        <v>0.39757186921727744</v>
      </c>
    </row>
    <row r="372" spans="6:46" x14ac:dyDescent="0.25">
      <c r="F372">
        <f t="shared" si="261"/>
        <v>383000</v>
      </c>
      <c r="G372">
        <f t="shared" si="274"/>
        <v>-750</v>
      </c>
      <c r="H372">
        <f t="shared" si="262"/>
        <v>382250</v>
      </c>
      <c r="I372" s="32">
        <f t="shared" si="256"/>
        <v>382250</v>
      </c>
      <c r="J372" s="10">
        <f t="shared" si="239"/>
        <v>0</v>
      </c>
      <c r="K372" s="10">
        <f t="shared" si="240"/>
        <v>0</v>
      </c>
      <c r="L372" s="32">
        <f t="shared" si="257"/>
        <v>382250</v>
      </c>
      <c r="M372" s="9">
        <f t="shared" si="241"/>
        <v>0</v>
      </c>
      <c r="N372" s="9">
        <f t="shared" si="242"/>
        <v>0</v>
      </c>
      <c r="O372" s="10">
        <f t="shared" si="263"/>
        <v>0</v>
      </c>
      <c r="P372" s="13"/>
      <c r="R372" s="31">
        <f t="shared" si="258"/>
        <v>382250</v>
      </c>
      <c r="S372" s="8">
        <f t="shared" si="243"/>
        <v>52100</v>
      </c>
      <c r="T372" s="9">
        <f t="shared" si="264"/>
        <v>-11053.55</v>
      </c>
      <c r="U372" s="9">
        <f t="shared" si="265"/>
        <v>-123806.25</v>
      </c>
      <c r="V372" s="10">
        <f t="shared" si="266"/>
        <v>-134859.79999999999</v>
      </c>
      <c r="W372" s="10">
        <f t="shared" si="267"/>
        <v>-20259.25</v>
      </c>
      <c r="X372" s="87">
        <f t="shared" si="244"/>
        <v>0</v>
      </c>
      <c r="Y372" s="87">
        <f t="shared" si="245"/>
        <v>0</v>
      </c>
      <c r="Z372" s="10">
        <f t="shared" si="246"/>
        <v>-103.65398999999999</v>
      </c>
      <c r="AA372" s="125">
        <f t="shared" si="247"/>
        <v>-36.750050999999999</v>
      </c>
      <c r="AB372" s="10">
        <f t="shared" si="248"/>
        <v>-36.750050999999999</v>
      </c>
      <c r="AC372" s="87">
        <f t="shared" si="249"/>
        <v>0</v>
      </c>
      <c r="AD372" s="22">
        <f t="shared" si="259"/>
        <v>-155259.45404099999</v>
      </c>
      <c r="AE372" s="9">
        <f t="shared" si="250"/>
        <v>-3430</v>
      </c>
      <c r="AF372" s="9">
        <f t="shared" si="251"/>
        <v>311</v>
      </c>
      <c r="AG372" s="9">
        <f t="shared" si="252"/>
        <v>0</v>
      </c>
      <c r="AH372" s="10">
        <f t="shared" si="268"/>
        <v>-3119</v>
      </c>
      <c r="AI372" s="10">
        <f t="shared" si="253"/>
        <v>-160</v>
      </c>
      <c r="AJ372" s="22">
        <f t="shared" si="269"/>
        <v>-152300.45404099999</v>
      </c>
      <c r="AN372" s="92">
        <f t="shared" si="254"/>
        <v>383000</v>
      </c>
      <c r="AO372" s="92" t="str">
        <f t="shared" si="270"/>
        <v>38K</v>
      </c>
      <c r="AP372" s="92">
        <f t="shared" si="271"/>
        <v>152300.45404099999</v>
      </c>
      <c r="AQ372" s="93">
        <f t="shared" si="260"/>
        <v>1000</v>
      </c>
      <c r="AR372" s="95">
        <f t="shared" si="272"/>
        <v>428</v>
      </c>
      <c r="AS372" s="94">
        <f t="shared" si="273"/>
        <v>0.42799999999999999</v>
      </c>
      <c r="AT372" s="94">
        <f t="shared" si="255"/>
        <v>0.39765131603394255</v>
      </c>
    </row>
    <row r="373" spans="6:46" x14ac:dyDescent="0.25">
      <c r="F373">
        <f t="shared" si="261"/>
        <v>384000</v>
      </c>
      <c r="G373">
        <f t="shared" si="274"/>
        <v>-750</v>
      </c>
      <c r="H373">
        <f t="shared" si="262"/>
        <v>383250</v>
      </c>
      <c r="I373" s="32">
        <f t="shared" si="256"/>
        <v>383250</v>
      </c>
      <c r="J373" s="10">
        <f t="shared" si="239"/>
        <v>0</v>
      </c>
      <c r="K373" s="10">
        <f t="shared" si="240"/>
        <v>0</v>
      </c>
      <c r="L373" s="32">
        <f t="shared" si="257"/>
        <v>383250</v>
      </c>
      <c r="M373" s="9">
        <f t="shared" si="241"/>
        <v>0</v>
      </c>
      <c r="N373" s="9">
        <f t="shared" si="242"/>
        <v>0</v>
      </c>
      <c r="O373" s="10">
        <f t="shared" si="263"/>
        <v>0</v>
      </c>
      <c r="P373" s="13"/>
      <c r="R373" s="31">
        <f t="shared" si="258"/>
        <v>383250</v>
      </c>
      <c r="S373" s="8">
        <f t="shared" si="243"/>
        <v>52100</v>
      </c>
      <c r="T373" s="9">
        <f t="shared" si="264"/>
        <v>-11053.55</v>
      </c>
      <c r="U373" s="9">
        <f t="shared" si="265"/>
        <v>-124181.25</v>
      </c>
      <c r="V373" s="10">
        <f t="shared" si="266"/>
        <v>-135234.79999999999</v>
      </c>
      <c r="W373" s="10">
        <f t="shared" si="267"/>
        <v>-20312.25</v>
      </c>
      <c r="X373" s="87">
        <f t="shared" si="244"/>
        <v>0</v>
      </c>
      <c r="Y373" s="87">
        <f t="shared" si="245"/>
        <v>0</v>
      </c>
      <c r="Z373" s="10">
        <f t="shared" si="246"/>
        <v>-103.65398999999999</v>
      </c>
      <c r="AA373" s="125">
        <f t="shared" si="247"/>
        <v>-36.750050999999999</v>
      </c>
      <c r="AB373" s="10">
        <f t="shared" si="248"/>
        <v>-36.750050999999999</v>
      </c>
      <c r="AC373" s="87">
        <f t="shared" si="249"/>
        <v>0</v>
      </c>
      <c r="AD373" s="22">
        <f t="shared" si="259"/>
        <v>-155687.45404099999</v>
      </c>
      <c r="AE373" s="9">
        <f t="shared" si="250"/>
        <v>-3430</v>
      </c>
      <c r="AF373" s="9">
        <f t="shared" si="251"/>
        <v>311</v>
      </c>
      <c r="AG373" s="9">
        <f t="shared" si="252"/>
        <v>0</v>
      </c>
      <c r="AH373" s="10">
        <f t="shared" si="268"/>
        <v>-3119</v>
      </c>
      <c r="AI373" s="10">
        <f t="shared" si="253"/>
        <v>-160</v>
      </c>
      <c r="AJ373" s="22">
        <f t="shared" si="269"/>
        <v>-152728.45404099999</v>
      </c>
      <c r="AN373" s="92">
        <f t="shared" si="254"/>
        <v>384000</v>
      </c>
      <c r="AO373" s="92" t="str">
        <f t="shared" si="270"/>
        <v>38K</v>
      </c>
      <c r="AP373" s="92">
        <f t="shared" si="271"/>
        <v>152728.45404099999</v>
      </c>
      <c r="AQ373" s="93">
        <f t="shared" si="260"/>
        <v>1000</v>
      </c>
      <c r="AR373" s="95">
        <f t="shared" si="272"/>
        <v>428</v>
      </c>
      <c r="AS373" s="94">
        <f t="shared" si="273"/>
        <v>0.42799999999999999</v>
      </c>
      <c r="AT373" s="94">
        <f t="shared" si="255"/>
        <v>0.39773034906510413</v>
      </c>
    </row>
    <row r="374" spans="6:46" x14ac:dyDescent="0.25">
      <c r="F374">
        <f t="shared" si="261"/>
        <v>385000</v>
      </c>
      <c r="G374">
        <f t="shared" si="274"/>
        <v>-750</v>
      </c>
      <c r="H374">
        <f t="shared" si="262"/>
        <v>384250</v>
      </c>
      <c r="I374" s="32">
        <f t="shared" si="256"/>
        <v>384250</v>
      </c>
      <c r="J374" s="10">
        <f t="shared" si="239"/>
        <v>0</v>
      </c>
      <c r="K374" s="10">
        <f t="shared" si="240"/>
        <v>0</v>
      </c>
      <c r="L374" s="32">
        <f t="shared" si="257"/>
        <v>384250</v>
      </c>
      <c r="M374" s="9">
        <f t="shared" si="241"/>
        <v>0</v>
      </c>
      <c r="N374" s="9">
        <f t="shared" si="242"/>
        <v>0</v>
      </c>
      <c r="O374" s="10">
        <f t="shared" si="263"/>
        <v>0</v>
      </c>
      <c r="P374" s="13"/>
      <c r="R374" s="31">
        <f t="shared" si="258"/>
        <v>384250</v>
      </c>
      <c r="S374" s="8">
        <f t="shared" si="243"/>
        <v>52100</v>
      </c>
      <c r="T374" s="9">
        <f t="shared" si="264"/>
        <v>-11053.55</v>
      </c>
      <c r="U374" s="9">
        <f t="shared" si="265"/>
        <v>-124556.25</v>
      </c>
      <c r="V374" s="10">
        <f t="shared" si="266"/>
        <v>-135609.79999999999</v>
      </c>
      <c r="W374" s="10">
        <f t="shared" si="267"/>
        <v>-20365.25</v>
      </c>
      <c r="X374" s="87">
        <f t="shared" si="244"/>
        <v>0</v>
      </c>
      <c r="Y374" s="87">
        <f t="shared" si="245"/>
        <v>0</v>
      </c>
      <c r="Z374" s="10">
        <f t="shared" si="246"/>
        <v>-103.65398999999999</v>
      </c>
      <c r="AA374" s="125">
        <f t="shared" si="247"/>
        <v>-36.750050999999999</v>
      </c>
      <c r="AB374" s="10">
        <f t="shared" si="248"/>
        <v>-36.750050999999999</v>
      </c>
      <c r="AC374" s="87">
        <f t="shared" si="249"/>
        <v>0</v>
      </c>
      <c r="AD374" s="22">
        <f t="shared" si="259"/>
        <v>-156115.45404099999</v>
      </c>
      <c r="AE374" s="9">
        <f t="shared" si="250"/>
        <v>-3430</v>
      </c>
      <c r="AF374" s="9">
        <f t="shared" si="251"/>
        <v>311</v>
      </c>
      <c r="AG374" s="9">
        <f t="shared" si="252"/>
        <v>0</v>
      </c>
      <c r="AH374" s="10">
        <f t="shared" si="268"/>
        <v>-3119</v>
      </c>
      <c r="AI374" s="10">
        <f t="shared" si="253"/>
        <v>-160</v>
      </c>
      <c r="AJ374" s="22">
        <f t="shared" si="269"/>
        <v>-153156.45404099999</v>
      </c>
      <c r="AN374" s="92">
        <f t="shared" si="254"/>
        <v>385000</v>
      </c>
      <c r="AO374" s="92" t="str">
        <f t="shared" si="270"/>
        <v>38K</v>
      </c>
      <c r="AP374" s="92">
        <f t="shared" si="271"/>
        <v>153156.45404099999</v>
      </c>
      <c r="AQ374" s="93">
        <f t="shared" si="260"/>
        <v>1000</v>
      </c>
      <c r="AR374" s="95">
        <f t="shared" si="272"/>
        <v>428</v>
      </c>
      <c r="AS374" s="94">
        <f t="shared" si="273"/>
        <v>0.42799999999999999</v>
      </c>
      <c r="AT374" s="94">
        <f t="shared" si="255"/>
        <v>0.39780897153506489</v>
      </c>
    </row>
    <row r="375" spans="6:46" x14ac:dyDescent="0.25">
      <c r="F375">
        <f t="shared" si="261"/>
        <v>386000</v>
      </c>
      <c r="G375">
        <f t="shared" si="274"/>
        <v>-750</v>
      </c>
      <c r="H375">
        <f t="shared" si="262"/>
        <v>385250</v>
      </c>
      <c r="I375" s="32">
        <f t="shared" si="256"/>
        <v>385250</v>
      </c>
      <c r="J375" s="10">
        <f t="shared" si="239"/>
        <v>0</v>
      </c>
      <c r="K375" s="10">
        <f t="shared" si="240"/>
        <v>0</v>
      </c>
      <c r="L375" s="32">
        <f t="shared" si="257"/>
        <v>385250</v>
      </c>
      <c r="M375" s="9">
        <f t="shared" si="241"/>
        <v>0</v>
      </c>
      <c r="N375" s="9">
        <f t="shared" si="242"/>
        <v>0</v>
      </c>
      <c r="O375" s="10">
        <f t="shared" si="263"/>
        <v>0</v>
      </c>
      <c r="P375" s="13"/>
      <c r="R375" s="31">
        <f t="shared" si="258"/>
        <v>385250</v>
      </c>
      <c r="S375" s="8">
        <f t="shared" si="243"/>
        <v>52100</v>
      </c>
      <c r="T375" s="9">
        <f t="shared" si="264"/>
        <v>-11053.55</v>
      </c>
      <c r="U375" s="9">
        <f t="shared" si="265"/>
        <v>-124931.25</v>
      </c>
      <c r="V375" s="10">
        <f t="shared" si="266"/>
        <v>-135984.79999999999</v>
      </c>
      <c r="W375" s="10">
        <f t="shared" si="267"/>
        <v>-20418.25</v>
      </c>
      <c r="X375" s="87">
        <f t="shared" si="244"/>
        <v>0</v>
      </c>
      <c r="Y375" s="87">
        <f t="shared" si="245"/>
        <v>0</v>
      </c>
      <c r="Z375" s="10">
        <f t="shared" si="246"/>
        <v>-103.65398999999999</v>
      </c>
      <c r="AA375" s="125">
        <f t="shared" si="247"/>
        <v>-36.750050999999999</v>
      </c>
      <c r="AB375" s="10">
        <f t="shared" si="248"/>
        <v>-36.750050999999999</v>
      </c>
      <c r="AC375" s="87">
        <f t="shared" si="249"/>
        <v>0</v>
      </c>
      <c r="AD375" s="22">
        <f t="shared" si="259"/>
        <v>-156543.45404099999</v>
      </c>
      <c r="AE375" s="9">
        <f t="shared" si="250"/>
        <v>-3430</v>
      </c>
      <c r="AF375" s="9">
        <f t="shared" si="251"/>
        <v>311</v>
      </c>
      <c r="AG375" s="9">
        <f t="shared" si="252"/>
        <v>0</v>
      </c>
      <c r="AH375" s="10">
        <f t="shared" si="268"/>
        <v>-3119</v>
      </c>
      <c r="AI375" s="10">
        <f t="shared" si="253"/>
        <v>-160</v>
      </c>
      <c r="AJ375" s="22">
        <f t="shared" si="269"/>
        <v>-153584.45404099999</v>
      </c>
      <c r="AN375" s="92">
        <f t="shared" si="254"/>
        <v>386000</v>
      </c>
      <c r="AO375" s="92" t="str">
        <f t="shared" si="270"/>
        <v>38K</v>
      </c>
      <c r="AP375" s="92">
        <f t="shared" si="271"/>
        <v>153584.45404099999</v>
      </c>
      <c r="AQ375" s="93">
        <f t="shared" si="260"/>
        <v>1000</v>
      </c>
      <c r="AR375" s="95">
        <f t="shared" si="272"/>
        <v>428</v>
      </c>
      <c r="AS375" s="94">
        <f t="shared" si="273"/>
        <v>0.42799999999999999</v>
      </c>
      <c r="AT375" s="94">
        <f t="shared" si="255"/>
        <v>0.39788718663471501</v>
      </c>
    </row>
    <row r="376" spans="6:46" x14ac:dyDescent="0.25">
      <c r="F376">
        <f t="shared" si="261"/>
        <v>387000</v>
      </c>
      <c r="G376">
        <f t="shared" si="274"/>
        <v>-750</v>
      </c>
      <c r="H376">
        <f t="shared" si="262"/>
        <v>386250</v>
      </c>
      <c r="I376" s="32">
        <f t="shared" si="256"/>
        <v>386250</v>
      </c>
      <c r="J376" s="10">
        <f t="shared" si="239"/>
        <v>0</v>
      </c>
      <c r="K376" s="10">
        <f t="shared" si="240"/>
        <v>0</v>
      </c>
      <c r="L376" s="32">
        <f t="shared" si="257"/>
        <v>386250</v>
      </c>
      <c r="M376" s="9">
        <f t="shared" si="241"/>
        <v>0</v>
      </c>
      <c r="N376" s="9">
        <f t="shared" si="242"/>
        <v>0</v>
      </c>
      <c r="O376" s="10">
        <f t="shared" si="263"/>
        <v>0</v>
      </c>
      <c r="P376" s="13"/>
      <c r="R376" s="31">
        <f t="shared" si="258"/>
        <v>386250</v>
      </c>
      <c r="S376" s="8">
        <f t="shared" si="243"/>
        <v>52100</v>
      </c>
      <c r="T376" s="9">
        <f t="shared" si="264"/>
        <v>-11053.55</v>
      </c>
      <c r="U376" s="9">
        <f t="shared" si="265"/>
        <v>-125306.25</v>
      </c>
      <c r="V376" s="10">
        <f t="shared" si="266"/>
        <v>-136359.79999999999</v>
      </c>
      <c r="W376" s="10">
        <f t="shared" si="267"/>
        <v>-20471.25</v>
      </c>
      <c r="X376" s="87">
        <f t="shared" si="244"/>
        <v>0</v>
      </c>
      <c r="Y376" s="87">
        <f t="shared" si="245"/>
        <v>0</v>
      </c>
      <c r="Z376" s="10">
        <f t="shared" si="246"/>
        <v>-103.65398999999999</v>
      </c>
      <c r="AA376" s="125">
        <f t="shared" si="247"/>
        <v>-36.750050999999999</v>
      </c>
      <c r="AB376" s="10">
        <f t="shared" si="248"/>
        <v>-36.750050999999999</v>
      </c>
      <c r="AC376" s="87">
        <f t="shared" si="249"/>
        <v>0</v>
      </c>
      <c r="AD376" s="22">
        <f t="shared" si="259"/>
        <v>-156971.45404099999</v>
      </c>
      <c r="AE376" s="9">
        <f t="shared" si="250"/>
        <v>-3430</v>
      </c>
      <c r="AF376" s="9">
        <f t="shared" si="251"/>
        <v>311</v>
      </c>
      <c r="AG376" s="9">
        <f t="shared" si="252"/>
        <v>0</v>
      </c>
      <c r="AH376" s="10">
        <f t="shared" si="268"/>
        <v>-3119</v>
      </c>
      <c r="AI376" s="10">
        <f t="shared" si="253"/>
        <v>-160</v>
      </c>
      <c r="AJ376" s="22">
        <f t="shared" si="269"/>
        <v>-154012.45404099999</v>
      </c>
      <c r="AN376" s="92">
        <f t="shared" si="254"/>
        <v>387000</v>
      </c>
      <c r="AO376" s="92" t="str">
        <f t="shared" si="270"/>
        <v>38K</v>
      </c>
      <c r="AP376" s="92">
        <f t="shared" si="271"/>
        <v>154012.45404099999</v>
      </c>
      <c r="AQ376" s="93">
        <f t="shared" si="260"/>
        <v>1000</v>
      </c>
      <c r="AR376" s="95">
        <f t="shared" si="272"/>
        <v>428</v>
      </c>
      <c r="AS376" s="94">
        <f t="shared" si="273"/>
        <v>0.42799999999999999</v>
      </c>
      <c r="AT376" s="94">
        <f t="shared" si="255"/>
        <v>0.39796499752196379</v>
      </c>
    </row>
    <row r="377" spans="6:46" x14ac:dyDescent="0.25">
      <c r="F377">
        <f t="shared" si="261"/>
        <v>388000</v>
      </c>
      <c r="G377">
        <f t="shared" si="274"/>
        <v>-750</v>
      </c>
      <c r="H377">
        <f t="shared" si="262"/>
        <v>387250</v>
      </c>
      <c r="I377" s="32">
        <f t="shared" si="256"/>
        <v>387250</v>
      </c>
      <c r="J377" s="10">
        <f t="shared" si="239"/>
        <v>0</v>
      </c>
      <c r="K377" s="10">
        <f t="shared" si="240"/>
        <v>0</v>
      </c>
      <c r="L377" s="32">
        <f t="shared" si="257"/>
        <v>387250</v>
      </c>
      <c r="M377" s="9">
        <f t="shared" si="241"/>
        <v>0</v>
      </c>
      <c r="N377" s="9">
        <f t="shared" si="242"/>
        <v>0</v>
      </c>
      <c r="O377" s="10">
        <f t="shared" si="263"/>
        <v>0</v>
      </c>
      <c r="P377" s="13"/>
      <c r="R377" s="31">
        <f t="shared" si="258"/>
        <v>387250</v>
      </c>
      <c r="S377" s="8">
        <f t="shared" si="243"/>
        <v>52100</v>
      </c>
      <c r="T377" s="9">
        <f t="shared" si="264"/>
        <v>-11053.55</v>
      </c>
      <c r="U377" s="9">
        <f t="shared" si="265"/>
        <v>-125681.25</v>
      </c>
      <c r="V377" s="10">
        <f t="shared" si="266"/>
        <v>-136734.79999999999</v>
      </c>
      <c r="W377" s="10">
        <f t="shared" si="267"/>
        <v>-20524.25</v>
      </c>
      <c r="X377" s="87">
        <f t="shared" si="244"/>
        <v>0</v>
      </c>
      <c r="Y377" s="87">
        <f t="shared" si="245"/>
        <v>0</v>
      </c>
      <c r="Z377" s="10">
        <f t="shared" si="246"/>
        <v>-103.65398999999999</v>
      </c>
      <c r="AA377" s="125">
        <f t="shared" si="247"/>
        <v>-36.750050999999999</v>
      </c>
      <c r="AB377" s="10">
        <f t="shared" si="248"/>
        <v>-36.750050999999999</v>
      </c>
      <c r="AC377" s="87">
        <f t="shared" si="249"/>
        <v>0</v>
      </c>
      <c r="AD377" s="22">
        <f t="shared" si="259"/>
        <v>-157399.45404099999</v>
      </c>
      <c r="AE377" s="9">
        <f t="shared" si="250"/>
        <v>-3430</v>
      </c>
      <c r="AF377" s="9">
        <f t="shared" si="251"/>
        <v>311</v>
      </c>
      <c r="AG377" s="9">
        <f t="shared" si="252"/>
        <v>0</v>
      </c>
      <c r="AH377" s="10">
        <f t="shared" si="268"/>
        <v>-3119</v>
      </c>
      <c r="AI377" s="10">
        <f t="shared" si="253"/>
        <v>-160</v>
      </c>
      <c r="AJ377" s="22">
        <f t="shared" si="269"/>
        <v>-154440.45404099999</v>
      </c>
      <c r="AN377" s="92">
        <f t="shared" si="254"/>
        <v>388000</v>
      </c>
      <c r="AO377" s="92" t="str">
        <f t="shared" si="270"/>
        <v>38K</v>
      </c>
      <c r="AP377" s="92">
        <f t="shared" si="271"/>
        <v>154440.45404099999</v>
      </c>
      <c r="AQ377" s="93">
        <f t="shared" si="260"/>
        <v>1000</v>
      </c>
      <c r="AR377" s="95">
        <f t="shared" si="272"/>
        <v>428</v>
      </c>
      <c r="AS377" s="94">
        <f t="shared" si="273"/>
        <v>0.42799999999999999</v>
      </c>
      <c r="AT377" s="94">
        <f t="shared" si="255"/>
        <v>0.39804240732216495</v>
      </c>
    </row>
    <row r="378" spans="6:46" x14ac:dyDescent="0.25">
      <c r="F378">
        <f t="shared" si="261"/>
        <v>389000</v>
      </c>
      <c r="G378">
        <f t="shared" si="274"/>
        <v>-750</v>
      </c>
      <c r="H378">
        <f t="shared" si="262"/>
        <v>388250</v>
      </c>
      <c r="I378" s="32">
        <f t="shared" si="256"/>
        <v>388250</v>
      </c>
      <c r="J378" s="10">
        <f t="shared" si="239"/>
        <v>0</v>
      </c>
      <c r="K378" s="10">
        <f t="shared" si="240"/>
        <v>0</v>
      </c>
      <c r="L378" s="32">
        <f t="shared" si="257"/>
        <v>388250</v>
      </c>
      <c r="M378" s="9">
        <f t="shared" si="241"/>
        <v>0</v>
      </c>
      <c r="N378" s="9">
        <f t="shared" si="242"/>
        <v>0</v>
      </c>
      <c r="O378" s="10">
        <f t="shared" si="263"/>
        <v>0</v>
      </c>
      <c r="P378" s="13"/>
      <c r="R378" s="31">
        <f t="shared" si="258"/>
        <v>388250</v>
      </c>
      <c r="S378" s="8">
        <f t="shared" si="243"/>
        <v>52100</v>
      </c>
      <c r="T378" s="9">
        <f t="shared" si="264"/>
        <v>-11053.55</v>
      </c>
      <c r="U378" s="9">
        <f t="shared" si="265"/>
        <v>-126056.25</v>
      </c>
      <c r="V378" s="10">
        <f t="shared" si="266"/>
        <v>-137109.79999999999</v>
      </c>
      <c r="W378" s="10">
        <f t="shared" si="267"/>
        <v>-20577.25</v>
      </c>
      <c r="X378" s="87">
        <f t="shared" si="244"/>
        <v>0</v>
      </c>
      <c r="Y378" s="87">
        <f t="shared" si="245"/>
        <v>0</v>
      </c>
      <c r="Z378" s="10">
        <f t="shared" si="246"/>
        <v>-103.65398999999999</v>
      </c>
      <c r="AA378" s="125">
        <f t="shared" si="247"/>
        <v>-36.750050999999999</v>
      </c>
      <c r="AB378" s="10">
        <f t="shared" si="248"/>
        <v>-36.750050999999999</v>
      </c>
      <c r="AC378" s="87">
        <f t="shared" si="249"/>
        <v>0</v>
      </c>
      <c r="AD378" s="22">
        <f t="shared" si="259"/>
        <v>-157827.45404099999</v>
      </c>
      <c r="AE378" s="9">
        <f t="shared" si="250"/>
        <v>-3430</v>
      </c>
      <c r="AF378" s="9">
        <f t="shared" si="251"/>
        <v>311</v>
      </c>
      <c r="AG378" s="9">
        <f t="shared" si="252"/>
        <v>0</v>
      </c>
      <c r="AH378" s="10">
        <f t="shared" si="268"/>
        <v>-3119</v>
      </c>
      <c r="AI378" s="10">
        <f t="shared" si="253"/>
        <v>-160</v>
      </c>
      <c r="AJ378" s="22">
        <f t="shared" si="269"/>
        <v>-154868.45404099999</v>
      </c>
      <c r="AN378" s="92">
        <f t="shared" si="254"/>
        <v>389000</v>
      </c>
      <c r="AO378" s="92" t="str">
        <f t="shared" si="270"/>
        <v>38K</v>
      </c>
      <c r="AP378" s="92">
        <f t="shared" si="271"/>
        <v>154868.45404099999</v>
      </c>
      <c r="AQ378" s="93">
        <f t="shared" si="260"/>
        <v>1000</v>
      </c>
      <c r="AR378" s="95">
        <f t="shared" si="272"/>
        <v>428</v>
      </c>
      <c r="AS378" s="94">
        <f t="shared" si="273"/>
        <v>0.42799999999999999</v>
      </c>
      <c r="AT378" s="94">
        <f t="shared" si="255"/>
        <v>0.39811941912853466</v>
      </c>
    </row>
    <row r="379" spans="6:46" x14ac:dyDescent="0.25">
      <c r="F379">
        <f t="shared" si="261"/>
        <v>390000</v>
      </c>
      <c r="G379">
        <f t="shared" si="274"/>
        <v>-750</v>
      </c>
      <c r="H379">
        <f t="shared" si="262"/>
        <v>389250</v>
      </c>
      <c r="I379" s="32">
        <f t="shared" si="256"/>
        <v>389250</v>
      </c>
      <c r="J379" s="10">
        <f t="shared" si="239"/>
        <v>0</v>
      </c>
      <c r="K379" s="10">
        <f t="shared" si="240"/>
        <v>0</v>
      </c>
      <c r="L379" s="32">
        <f t="shared" si="257"/>
        <v>389250</v>
      </c>
      <c r="M379" s="9">
        <f t="shared" si="241"/>
        <v>0</v>
      </c>
      <c r="N379" s="9">
        <f t="shared" si="242"/>
        <v>0</v>
      </c>
      <c r="O379" s="10">
        <f t="shared" si="263"/>
        <v>0</v>
      </c>
      <c r="P379" s="13"/>
      <c r="R379" s="31">
        <f t="shared" si="258"/>
        <v>389250</v>
      </c>
      <c r="S379" s="8">
        <f t="shared" si="243"/>
        <v>52100</v>
      </c>
      <c r="T379" s="9">
        <f t="shared" si="264"/>
        <v>-11053.55</v>
      </c>
      <c r="U379" s="9">
        <f t="shared" si="265"/>
        <v>-126431.25</v>
      </c>
      <c r="V379" s="10">
        <f t="shared" si="266"/>
        <v>-137484.79999999999</v>
      </c>
      <c r="W379" s="10">
        <f t="shared" si="267"/>
        <v>-20630.25</v>
      </c>
      <c r="X379" s="87">
        <f t="shared" si="244"/>
        <v>0</v>
      </c>
      <c r="Y379" s="87">
        <f t="shared" si="245"/>
        <v>0</v>
      </c>
      <c r="Z379" s="10">
        <f t="shared" si="246"/>
        <v>-103.65398999999999</v>
      </c>
      <c r="AA379" s="125">
        <f t="shared" si="247"/>
        <v>-36.750050999999999</v>
      </c>
      <c r="AB379" s="10">
        <f t="shared" si="248"/>
        <v>-36.750050999999999</v>
      </c>
      <c r="AC379" s="87">
        <f t="shared" si="249"/>
        <v>0</v>
      </c>
      <c r="AD379" s="22">
        <f t="shared" si="259"/>
        <v>-158255.45404099999</v>
      </c>
      <c r="AE379" s="9">
        <f t="shared" si="250"/>
        <v>-3430</v>
      </c>
      <c r="AF379" s="9">
        <f t="shared" si="251"/>
        <v>311</v>
      </c>
      <c r="AG379" s="9">
        <f t="shared" si="252"/>
        <v>0</v>
      </c>
      <c r="AH379" s="10">
        <f t="shared" si="268"/>
        <v>-3119</v>
      </c>
      <c r="AI379" s="10">
        <f t="shared" si="253"/>
        <v>-160</v>
      </c>
      <c r="AJ379" s="22">
        <f t="shared" si="269"/>
        <v>-155296.45404099999</v>
      </c>
      <c r="AN379" s="92">
        <f t="shared" si="254"/>
        <v>390000</v>
      </c>
      <c r="AO379" s="92" t="str">
        <f t="shared" si="270"/>
        <v>39K</v>
      </c>
      <c r="AP379" s="92">
        <f t="shared" si="271"/>
        <v>155296.45404099999</v>
      </c>
      <c r="AQ379" s="93">
        <f t="shared" si="260"/>
        <v>1000</v>
      </c>
      <c r="AR379" s="95">
        <f t="shared" si="272"/>
        <v>428</v>
      </c>
      <c r="AS379" s="94">
        <f t="shared" si="273"/>
        <v>0.42799999999999999</v>
      </c>
      <c r="AT379" s="94">
        <f t="shared" si="255"/>
        <v>0.39819603600256409</v>
      </c>
    </row>
    <row r="380" spans="6:46" x14ac:dyDescent="0.25">
      <c r="F380">
        <f t="shared" si="261"/>
        <v>391000</v>
      </c>
      <c r="G380">
        <f t="shared" si="274"/>
        <v>-750</v>
      </c>
      <c r="H380">
        <f t="shared" si="262"/>
        <v>390250</v>
      </c>
      <c r="I380" s="32">
        <f t="shared" si="256"/>
        <v>390250</v>
      </c>
      <c r="J380" s="10">
        <f t="shared" si="239"/>
        <v>0</v>
      </c>
      <c r="K380" s="10">
        <f t="shared" si="240"/>
        <v>0</v>
      </c>
      <c r="L380" s="32">
        <f t="shared" si="257"/>
        <v>390250</v>
      </c>
      <c r="M380" s="9">
        <f t="shared" si="241"/>
        <v>0</v>
      </c>
      <c r="N380" s="9">
        <f t="shared" si="242"/>
        <v>0</v>
      </c>
      <c r="O380" s="10">
        <f t="shared" si="263"/>
        <v>0</v>
      </c>
      <c r="P380" s="13"/>
      <c r="R380" s="31">
        <f t="shared" si="258"/>
        <v>390250</v>
      </c>
      <c r="S380" s="8">
        <f t="shared" si="243"/>
        <v>52100</v>
      </c>
      <c r="T380" s="9">
        <f t="shared" si="264"/>
        <v>-11053.55</v>
      </c>
      <c r="U380" s="9">
        <f t="shared" si="265"/>
        <v>-126806.25</v>
      </c>
      <c r="V380" s="10">
        <f t="shared" si="266"/>
        <v>-137859.79999999999</v>
      </c>
      <c r="W380" s="10">
        <f t="shared" si="267"/>
        <v>-20683.25</v>
      </c>
      <c r="X380" s="87">
        <f t="shared" si="244"/>
        <v>0</v>
      </c>
      <c r="Y380" s="87">
        <f t="shared" si="245"/>
        <v>0</v>
      </c>
      <c r="Z380" s="10">
        <f t="shared" si="246"/>
        <v>-103.65398999999999</v>
      </c>
      <c r="AA380" s="125">
        <f t="shared" si="247"/>
        <v>-36.750050999999999</v>
      </c>
      <c r="AB380" s="10">
        <f t="shared" si="248"/>
        <v>-36.750050999999999</v>
      </c>
      <c r="AC380" s="87">
        <f t="shared" si="249"/>
        <v>0</v>
      </c>
      <c r="AD380" s="22">
        <f t="shared" si="259"/>
        <v>-158683.45404099999</v>
      </c>
      <c r="AE380" s="9">
        <f t="shared" si="250"/>
        <v>-3430</v>
      </c>
      <c r="AF380" s="9">
        <f t="shared" si="251"/>
        <v>311</v>
      </c>
      <c r="AG380" s="9">
        <f t="shared" si="252"/>
        <v>0</v>
      </c>
      <c r="AH380" s="10">
        <f t="shared" si="268"/>
        <v>-3119</v>
      </c>
      <c r="AI380" s="10">
        <f t="shared" si="253"/>
        <v>-160</v>
      </c>
      <c r="AJ380" s="22">
        <f t="shared" si="269"/>
        <v>-155724.45404099999</v>
      </c>
      <c r="AN380" s="92">
        <f t="shared" si="254"/>
        <v>391000</v>
      </c>
      <c r="AO380" s="92" t="str">
        <f t="shared" si="270"/>
        <v>39K</v>
      </c>
      <c r="AP380" s="92">
        <f t="shared" si="271"/>
        <v>155724.45404099999</v>
      </c>
      <c r="AQ380" s="93">
        <f t="shared" si="260"/>
        <v>1000</v>
      </c>
      <c r="AR380" s="95">
        <f t="shared" si="272"/>
        <v>428</v>
      </c>
      <c r="AS380" s="94">
        <f t="shared" si="273"/>
        <v>0.42799999999999999</v>
      </c>
      <c r="AT380" s="94">
        <f t="shared" si="255"/>
        <v>0.39827226097442453</v>
      </c>
    </row>
    <row r="381" spans="6:46" x14ac:dyDescent="0.25">
      <c r="F381">
        <f t="shared" si="261"/>
        <v>392000</v>
      </c>
      <c r="G381">
        <f t="shared" si="274"/>
        <v>-750</v>
      </c>
      <c r="H381">
        <f t="shared" si="262"/>
        <v>391250</v>
      </c>
      <c r="I381" s="32">
        <f t="shared" si="256"/>
        <v>391250</v>
      </c>
      <c r="J381" s="10">
        <f t="shared" si="239"/>
        <v>0</v>
      </c>
      <c r="K381" s="10">
        <f t="shared" si="240"/>
        <v>0</v>
      </c>
      <c r="L381" s="32">
        <f t="shared" si="257"/>
        <v>391250</v>
      </c>
      <c r="M381" s="9">
        <f t="shared" si="241"/>
        <v>0</v>
      </c>
      <c r="N381" s="9">
        <f t="shared" si="242"/>
        <v>0</v>
      </c>
      <c r="O381" s="10">
        <f t="shared" si="263"/>
        <v>0</v>
      </c>
      <c r="P381" s="13"/>
      <c r="R381" s="31">
        <f t="shared" si="258"/>
        <v>391250</v>
      </c>
      <c r="S381" s="8">
        <f t="shared" si="243"/>
        <v>52100</v>
      </c>
      <c r="T381" s="9">
        <f t="shared" si="264"/>
        <v>-11053.55</v>
      </c>
      <c r="U381" s="9">
        <f t="shared" si="265"/>
        <v>-127181.25</v>
      </c>
      <c r="V381" s="10">
        <f t="shared" si="266"/>
        <v>-138234.79999999999</v>
      </c>
      <c r="W381" s="10">
        <f t="shared" si="267"/>
        <v>-20736.25</v>
      </c>
      <c r="X381" s="87">
        <f t="shared" si="244"/>
        <v>0</v>
      </c>
      <c r="Y381" s="87">
        <f t="shared" si="245"/>
        <v>0</v>
      </c>
      <c r="Z381" s="10">
        <f t="shared" si="246"/>
        <v>-103.65398999999999</v>
      </c>
      <c r="AA381" s="125">
        <f t="shared" si="247"/>
        <v>-36.750050999999999</v>
      </c>
      <c r="AB381" s="10">
        <f t="shared" si="248"/>
        <v>-36.750050999999999</v>
      </c>
      <c r="AC381" s="87">
        <f t="shared" si="249"/>
        <v>0</v>
      </c>
      <c r="AD381" s="22">
        <f t="shared" si="259"/>
        <v>-159111.45404099999</v>
      </c>
      <c r="AE381" s="9">
        <f t="shared" si="250"/>
        <v>-3430</v>
      </c>
      <c r="AF381" s="9">
        <f t="shared" si="251"/>
        <v>311</v>
      </c>
      <c r="AG381" s="9">
        <f t="shared" si="252"/>
        <v>0</v>
      </c>
      <c r="AH381" s="10">
        <f t="shared" si="268"/>
        <v>-3119</v>
      </c>
      <c r="AI381" s="10">
        <f t="shared" si="253"/>
        <v>-160</v>
      </c>
      <c r="AJ381" s="22">
        <f t="shared" si="269"/>
        <v>-156152.45404099999</v>
      </c>
      <c r="AN381" s="92">
        <f t="shared" si="254"/>
        <v>392000</v>
      </c>
      <c r="AO381" s="92" t="str">
        <f t="shared" si="270"/>
        <v>39K</v>
      </c>
      <c r="AP381" s="92">
        <f t="shared" si="271"/>
        <v>156152.45404099999</v>
      </c>
      <c r="AQ381" s="93">
        <f t="shared" si="260"/>
        <v>1000</v>
      </c>
      <c r="AR381" s="95">
        <f t="shared" si="272"/>
        <v>428</v>
      </c>
      <c r="AS381" s="94">
        <f t="shared" si="273"/>
        <v>0.42799999999999999</v>
      </c>
      <c r="AT381" s="94">
        <f t="shared" si="255"/>
        <v>0.39834809704336732</v>
      </c>
    </row>
    <row r="382" spans="6:46" x14ac:dyDescent="0.25">
      <c r="F382">
        <f t="shared" si="261"/>
        <v>393000</v>
      </c>
      <c r="G382">
        <f t="shared" si="274"/>
        <v>-750</v>
      </c>
      <c r="H382">
        <f t="shared" si="262"/>
        <v>392250</v>
      </c>
      <c r="I382" s="32">
        <f t="shared" si="256"/>
        <v>392250</v>
      </c>
      <c r="J382" s="10">
        <f t="shared" si="239"/>
        <v>0</v>
      </c>
      <c r="K382" s="10">
        <f t="shared" si="240"/>
        <v>0</v>
      </c>
      <c r="L382" s="32">
        <f t="shared" si="257"/>
        <v>392250</v>
      </c>
      <c r="M382" s="9">
        <f t="shared" si="241"/>
        <v>0</v>
      </c>
      <c r="N382" s="9">
        <f t="shared" si="242"/>
        <v>0</v>
      </c>
      <c r="O382" s="10">
        <f t="shared" si="263"/>
        <v>0</v>
      </c>
      <c r="P382" s="13"/>
      <c r="R382" s="31">
        <f t="shared" si="258"/>
        <v>392250</v>
      </c>
      <c r="S382" s="8">
        <f t="shared" si="243"/>
        <v>52100</v>
      </c>
      <c r="T382" s="9">
        <f t="shared" si="264"/>
        <v>-11053.55</v>
      </c>
      <c r="U382" s="9">
        <f t="shared" si="265"/>
        <v>-127556.25</v>
      </c>
      <c r="V382" s="10">
        <f t="shared" si="266"/>
        <v>-138609.79999999999</v>
      </c>
      <c r="W382" s="10">
        <f t="shared" si="267"/>
        <v>-20789.25</v>
      </c>
      <c r="X382" s="87">
        <f t="shared" si="244"/>
        <v>0</v>
      </c>
      <c r="Y382" s="87">
        <f t="shared" si="245"/>
        <v>0</v>
      </c>
      <c r="Z382" s="10">
        <f t="shared" si="246"/>
        <v>-103.65398999999999</v>
      </c>
      <c r="AA382" s="125">
        <f t="shared" si="247"/>
        <v>-36.750050999999999</v>
      </c>
      <c r="AB382" s="10">
        <f t="shared" si="248"/>
        <v>-36.750050999999999</v>
      </c>
      <c r="AC382" s="87">
        <f t="shared" si="249"/>
        <v>0</v>
      </c>
      <c r="AD382" s="22">
        <f t="shared" si="259"/>
        <v>-159539.45404099999</v>
      </c>
      <c r="AE382" s="9">
        <f t="shared" si="250"/>
        <v>-3430</v>
      </c>
      <c r="AF382" s="9">
        <f t="shared" si="251"/>
        <v>311</v>
      </c>
      <c r="AG382" s="9">
        <f t="shared" si="252"/>
        <v>0</v>
      </c>
      <c r="AH382" s="10">
        <f t="shared" si="268"/>
        <v>-3119</v>
      </c>
      <c r="AI382" s="10">
        <f t="shared" si="253"/>
        <v>-160</v>
      </c>
      <c r="AJ382" s="22">
        <f t="shared" si="269"/>
        <v>-156580.45404099999</v>
      </c>
      <c r="AN382" s="92">
        <f t="shared" si="254"/>
        <v>393000</v>
      </c>
      <c r="AO382" s="92" t="str">
        <f t="shared" si="270"/>
        <v>39K</v>
      </c>
      <c r="AP382" s="92">
        <f t="shared" si="271"/>
        <v>156580.45404099999</v>
      </c>
      <c r="AQ382" s="93">
        <f t="shared" si="260"/>
        <v>1000</v>
      </c>
      <c r="AR382" s="95">
        <f t="shared" si="272"/>
        <v>428</v>
      </c>
      <c r="AS382" s="94">
        <f t="shared" si="273"/>
        <v>0.42799999999999999</v>
      </c>
      <c r="AT382" s="94">
        <f t="shared" si="255"/>
        <v>0.39842354717811701</v>
      </c>
    </row>
    <row r="383" spans="6:46" x14ac:dyDescent="0.25">
      <c r="F383">
        <f t="shared" si="261"/>
        <v>394000</v>
      </c>
      <c r="G383">
        <f t="shared" si="274"/>
        <v>-750</v>
      </c>
      <c r="H383">
        <f t="shared" si="262"/>
        <v>393250</v>
      </c>
      <c r="I383" s="32">
        <f t="shared" si="256"/>
        <v>393250</v>
      </c>
      <c r="J383" s="10">
        <f t="shared" si="239"/>
        <v>0</v>
      </c>
      <c r="K383" s="10">
        <f t="shared" si="240"/>
        <v>0</v>
      </c>
      <c r="L383" s="32">
        <f t="shared" si="257"/>
        <v>393250</v>
      </c>
      <c r="M383" s="9">
        <f t="shared" si="241"/>
        <v>0</v>
      </c>
      <c r="N383" s="9">
        <f t="shared" si="242"/>
        <v>0</v>
      </c>
      <c r="O383" s="10">
        <f t="shared" si="263"/>
        <v>0</v>
      </c>
      <c r="P383" s="13"/>
      <c r="R383" s="31">
        <f t="shared" si="258"/>
        <v>393250</v>
      </c>
      <c r="S383" s="8">
        <f t="shared" si="243"/>
        <v>52100</v>
      </c>
      <c r="T383" s="9">
        <f t="shared" si="264"/>
        <v>-11053.55</v>
      </c>
      <c r="U383" s="9">
        <f t="shared" si="265"/>
        <v>-127931.25</v>
      </c>
      <c r="V383" s="10">
        <f t="shared" si="266"/>
        <v>-138984.79999999999</v>
      </c>
      <c r="W383" s="10">
        <f t="shared" si="267"/>
        <v>-20842.25</v>
      </c>
      <c r="X383" s="87">
        <f t="shared" si="244"/>
        <v>0</v>
      </c>
      <c r="Y383" s="87">
        <f t="shared" si="245"/>
        <v>0</v>
      </c>
      <c r="Z383" s="10">
        <f t="shared" si="246"/>
        <v>-103.65398999999999</v>
      </c>
      <c r="AA383" s="125">
        <f t="shared" si="247"/>
        <v>-36.750050999999999</v>
      </c>
      <c r="AB383" s="10">
        <f t="shared" si="248"/>
        <v>-36.750050999999999</v>
      </c>
      <c r="AC383" s="87">
        <f t="shared" si="249"/>
        <v>0</v>
      </c>
      <c r="AD383" s="22">
        <f t="shared" si="259"/>
        <v>-159967.45404099999</v>
      </c>
      <c r="AE383" s="9">
        <f t="shared" si="250"/>
        <v>-3430</v>
      </c>
      <c r="AF383" s="9">
        <f t="shared" si="251"/>
        <v>311</v>
      </c>
      <c r="AG383" s="9">
        <f t="shared" si="252"/>
        <v>0</v>
      </c>
      <c r="AH383" s="10">
        <f t="shared" si="268"/>
        <v>-3119</v>
      </c>
      <c r="AI383" s="10">
        <f t="shared" si="253"/>
        <v>-160</v>
      </c>
      <c r="AJ383" s="22">
        <f t="shared" si="269"/>
        <v>-157008.45404099999</v>
      </c>
      <c r="AN383" s="92">
        <f t="shared" si="254"/>
        <v>394000</v>
      </c>
      <c r="AO383" s="92" t="str">
        <f t="shared" si="270"/>
        <v>39K</v>
      </c>
      <c r="AP383" s="92">
        <f t="shared" si="271"/>
        <v>157008.45404099999</v>
      </c>
      <c r="AQ383" s="93">
        <f t="shared" si="260"/>
        <v>1000</v>
      </c>
      <c r="AR383" s="95">
        <f t="shared" si="272"/>
        <v>428</v>
      </c>
      <c r="AS383" s="94">
        <f t="shared" si="273"/>
        <v>0.42799999999999999</v>
      </c>
      <c r="AT383" s="94">
        <f t="shared" si="255"/>
        <v>0.39849861431725886</v>
      </c>
    </row>
    <row r="384" spans="6:46" x14ac:dyDescent="0.25">
      <c r="F384">
        <f t="shared" si="261"/>
        <v>395000</v>
      </c>
      <c r="G384">
        <f t="shared" si="274"/>
        <v>-750</v>
      </c>
      <c r="H384">
        <f t="shared" si="262"/>
        <v>394250</v>
      </c>
      <c r="I384" s="32">
        <f t="shared" si="256"/>
        <v>394250</v>
      </c>
      <c r="J384" s="10">
        <f t="shared" si="239"/>
        <v>0</v>
      </c>
      <c r="K384" s="10">
        <f t="shared" si="240"/>
        <v>0</v>
      </c>
      <c r="L384" s="32">
        <f t="shared" si="257"/>
        <v>394250</v>
      </c>
      <c r="M384" s="9">
        <f t="shared" si="241"/>
        <v>0</v>
      </c>
      <c r="N384" s="9">
        <f t="shared" si="242"/>
        <v>0</v>
      </c>
      <c r="O384" s="10">
        <f t="shared" si="263"/>
        <v>0</v>
      </c>
      <c r="P384" s="13"/>
      <c r="R384" s="31">
        <f t="shared" si="258"/>
        <v>394250</v>
      </c>
      <c r="S384" s="8">
        <f t="shared" si="243"/>
        <v>52100</v>
      </c>
      <c r="T384" s="9">
        <f t="shared" si="264"/>
        <v>-11053.55</v>
      </c>
      <c r="U384" s="9">
        <f t="shared" si="265"/>
        <v>-128306.25</v>
      </c>
      <c r="V384" s="10">
        <f t="shared" si="266"/>
        <v>-139359.79999999999</v>
      </c>
      <c r="W384" s="10">
        <f t="shared" si="267"/>
        <v>-20895.25</v>
      </c>
      <c r="X384" s="87">
        <f t="shared" si="244"/>
        <v>0</v>
      </c>
      <c r="Y384" s="87">
        <f t="shared" si="245"/>
        <v>0</v>
      </c>
      <c r="Z384" s="10">
        <f t="shared" si="246"/>
        <v>-103.65398999999999</v>
      </c>
      <c r="AA384" s="125">
        <f t="shared" si="247"/>
        <v>-36.750050999999999</v>
      </c>
      <c r="AB384" s="10">
        <f t="shared" si="248"/>
        <v>-36.750050999999999</v>
      </c>
      <c r="AC384" s="87">
        <f t="shared" si="249"/>
        <v>0</v>
      </c>
      <c r="AD384" s="22">
        <f t="shared" si="259"/>
        <v>-160395.45404099999</v>
      </c>
      <c r="AE384" s="9">
        <f t="shared" si="250"/>
        <v>-3430</v>
      </c>
      <c r="AF384" s="9">
        <f t="shared" si="251"/>
        <v>311</v>
      </c>
      <c r="AG384" s="9">
        <f t="shared" si="252"/>
        <v>0</v>
      </c>
      <c r="AH384" s="10">
        <f t="shared" si="268"/>
        <v>-3119</v>
      </c>
      <c r="AI384" s="10">
        <f t="shared" si="253"/>
        <v>-160</v>
      </c>
      <c r="AJ384" s="22">
        <f t="shared" si="269"/>
        <v>-157436.45404099999</v>
      </c>
      <c r="AN384" s="92">
        <f t="shared" si="254"/>
        <v>395000</v>
      </c>
      <c r="AO384" s="92" t="str">
        <f t="shared" si="270"/>
        <v>39K</v>
      </c>
      <c r="AP384" s="92">
        <f t="shared" si="271"/>
        <v>157436.45404099999</v>
      </c>
      <c r="AQ384" s="93">
        <f t="shared" si="260"/>
        <v>1000</v>
      </c>
      <c r="AR384" s="95">
        <f t="shared" si="272"/>
        <v>428</v>
      </c>
      <c r="AS384" s="94">
        <f t="shared" si="273"/>
        <v>0.42799999999999999</v>
      </c>
      <c r="AT384" s="94">
        <f t="shared" si="255"/>
        <v>0.39857330136962021</v>
      </c>
    </row>
    <row r="385" spans="6:46" x14ac:dyDescent="0.25">
      <c r="F385">
        <f t="shared" si="261"/>
        <v>396000</v>
      </c>
      <c r="G385">
        <f t="shared" si="274"/>
        <v>-750</v>
      </c>
      <c r="H385">
        <f t="shared" si="262"/>
        <v>395250</v>
      </c>
      <c r="I385" s="32">
        <f t="shared" si="256"/>
        <v>395250</v>
      </c>
      <c r="J385" s="10">
        <f t="shared" si="239"/>
        <v>0</v>
      </c>
      <c r="K385" s="10">
        <f t="shared" si="240"/>
        <v>0</v>
      </c>
      <c r="L385" s="32">
        <f t="shared" si="257"/>
        <v>395250</v>
      </c>
      <c r="M385" s="9">
        <f t="shared" si="241"/>
        <v>0</v>
      </c>
      <c r="N385" s="9">
        <f t="shared" si="242"/>
        <v>0</v>
      </c>
      <c r="O385" s="10">
        <f t="shared" si="263"/>
        <v>0</v>
      </c>
      <c r="P385" s="13"/>
      <c r="R385" s="31">
        <f t="shared" si="258"/>
        <v>395250</v>
      </c>
      <c r="S385" s="8">
        <f t="shared" si="243"/>
        <v>52100</v>
      </c>
      <c r="T385" s="9">
        <f t="shared" si="264"/>
        <v>-11053.55</v>
      </c>
      <c r="U385" s="9">
        <f t="shared" si="265"/>
        <v>-128681.25</v>
      </c>
      <c r="V385" s="10">
        <f t="shared" si="266"/>
        <v>-139734.79999999999</v>
      </c>
      <c r="W385" s="10">
        <f t="shared" si="267"/>
        <v>-20948.25</v>
      </c>
      <c r="X385" s="87">
        <f t="shared" si="244"/>
        <v>0</v>
      </c>
      <c r="Y385" s="87">
        <f t="shared" si="245"/>
        <v>0</v>
      </c>
      <c r="Z385" s="10">
        <f t="shared" si="246"/>
        <v>-103.65398999999999</v>
      </c>
      <c r="AA385" s="125">
        <f t="shared" si="247"/>
        <v>-36.750050999999999</v>
      </c>
      <c r="AB385" s="10">
        <f t="shared" si="248"/>
        <v>-36.750050999999999</v>
      </c>
      <c r="AC385" s="87">
        <f t="shared" si="249"/>
        <v>0</v>
      </c>
      <c r="AD385" s="22">
        <f t="shared" si="259"/>
        <v>-160823.45404099999</v>
      </c>
      <c r="AE385" s="9">
        <f t="shared" si="250"/>
        <v>-3430</v>
      </c>
      <c r="AF385" s="9">
        <f t="shared" si="251"/>
        <v>311</v>
      </c>
      <c r="AG385" s="9">
        <f t="shared" si="252"/>
        <v>0</v>
      </c>
      <c r="AH385" s="10">
        <f t="shared" si="268"/>
        <v>-3119</v>
      </c>
      <c r="AI385" s="10">
        <f t="shared" si="253"/>
        <v>-160</v>
      </c>
      <c r="AJ385" s="22">
        <f t="shared" si="269"/>
        <v>-157864.45404099999</v>
      </c>
      <c r="AN385" s="92">
        <f t="shared" si="254"/>
        <v>396000</v>
      </c>
      <c r="AO385" s="92" t="str">
        <f t="shared" si="270"/>
        <v>39K</v>
      </c>
      <c r="AP385" s="92">
        <f t="shared" si="271"/>
        <v>157864.45404099999</v>
      </c>
      <c r="AQ385" s="93">
        <f t="shared" si="260"/>
        <v>1000</v>
      </c>
      <c r="AR385" s="95">
        <f t="shared" si="272"/>
        <v>428</v>
      </c>
      <c r="AS385" s="94">
        <f t="shared" si="273"/>
        <v>0.42799999999999999</v>
      </c>
      <c r="AT385" s="94">
        <f t="shared" si="255"/>
        <v>0.39864761121464642</v>
      </c>
    </row>
    <row r="386" spans="6:46" x14ac:dyDescent="0.25">
      <c r="F386">
        <f t="shared" si="261"/>
        <v>397000</v>
      </c>
      <c r="G386">
        <f t="shared" si="274"/>
        <v>-750</v>
      </c>
      <c r="H386">
        <f t="shared" si="262"/>
        <v>396250</v>
      </c>
      <c r="I386" s="32">
        <f t="shared" si="256"/>
        <v>396250</v>
      </c>
      <c r="J386" s="10">
        <f t="shared" si="239"/>
        <v>0</v>
      </c>
      <c r="K386" s="10">
        <f t="shared" si="240"/>
        <v>0</v>
      </c>
      <c r="L386" s="32">
        <f t="shared" si="257"/>
        <v>396250</v>
      </c>
      <c r="M386" s="9">
        <f t="shared" si="241"/>
        <v>0</v>
      </c>
      <c r="N386" s="9">
        <f t="shared" si="242"/>
        <v>0</v>
      </c>
      <c r="O386" s="10">
        <f t="shared" si="263"/>
        <v>0</v>
      </c>
      <c r="P386" s="13"/>
      <c r="R386" s="31">
        <f t="shared" si="258"/>
        <v>396250</v>
      </c>
      <c r="S386" s="8">
        <f t="shared" si="243"/>
        <v>52100</v>
      </c>
      <c r="T386" s="9">
        <f t="shared" si="264"/>
        <v>-11053.55</v>
      </c>
      <c r="U386" s="9">
        <f t="shared" si="265"/>
        <v>-129056.25</v>
      </c>
      <c r="V386" s="10">
        <f t="shared" si="266"/>
        <v>-140109.79999999999</v>
      </c>
      <c r="W386" s="10">
        <f t="shared" si="267"/>
        <v>-21001.25</v>
      </c>
      <c r="X386" s="87">
        <f t="shared" si="244"/>
        <v>0</v>
      </c>
      <c r="Y386" s="87">
        <f t="shared" si="245"/>
        <v>0</v>
      </c>
      <c r="Z386" s="10">
        <f t="shared" si="246"/>
        <v>-103.65398999999999</v>
      </c>
      <c r="AA386" s="125">
        <f t="shared" si="247"/>
        <v>-36.750050999999999</v>
      </c>
      <c r="AB386" s="10">
        <f t="shared" si="248"/>
        <v>-36.750050999999999</v>
      </c>
      <c r="AC386" s="87">
        <f t="shared" si="249"/>
        <v>0</v>
      </c>
      <c r="AD386" s="22">
        <f t="shared" si="259"/>
        <v>-161251.45404099999</v>
      </c>
      <c r="AE386" s="9">
        <f t="shared" si="250"/>
        <v>-3430</v>
      </c>
      <c r="AF386" s="9">
        <f t="shared" si="251"/>
        <v>311</v>
      </c>
      <c r="AG386" s="9">
        <f t="shared" si="252"/>
        <v>0</v>
      </c>
      <c r="AH386" s="10">
        <f t="shared" si="268"/>
        <v>-3119</v>
      </c>
      <c r="AI386" s="10">
        <f t="shared" si="253"/>
        <v>-160</v>
      </c>
      <c r="AJ386" s="22">
        <f t="shared" si="269"/>
        <v>-158292.45404099999</v>
      </c>
      <c r="AN386" s="92">
        <f t="shared" si="254"/>
        <v>397000</v>
      </c>
      <c r="AO386" s="92" t="str">
        <f t="shared" si="270"/>
        <v>39K</v>
      </c>
      <c r="AP386" s="92">
        <f t="shared" si="271"/>
        <v>158292.45404099999</v>
      </c>
      <c r="AQ386" s="93">
        <f t="shared" si="260"/>
        <v>1000</v>
      </c>
      <c r="AR386" s="95">
        <f t="shared" si="272"/>
        <v>428</v>
      </c>
      <c r="AS386" s="94">
        <f t="shared" si="273"/>
        <v>0.42799999999999999</v>
      </c>
      <c r="AT386" s="94">
        <f t="shared" si="255"/>
        <v>0.39872154670277077</v>
      </c>
    </row>
    <row r="387" spans="6:46" x14ac:dyDescent="0.25">
      <c r="F387">
        <f t="shared" si="261"/>
        <v>398000</v>
      </c>
      <c r="G387">
        <f t="shared" si="274"/>
        <v>-750</v>
      </c>
      <c r="H387">
        <f t="shared" si="262"/>
        <v>397250</v>
      </c>
      <c r="I387" s="32">
        <f t="shared" si="256"/>
        <v>397250</v>
      </c>
      <c r="J387" s="10">
        <f t="shared" si="239"/>
        <v>0</v>
      </c>
      <c r="K387" s="10">
        <f t="shared" si="240"/>
        <v>0</v>
      </c>
      <c r="L387" s="32">
        <f t="shared" si="257"/>
        <v>397250</v>
      </c>
      <c r="M387" s="9">
        <f t="shared" si="241"/>
        <v>0</v>
      </c>
      <c r="N387" s="9">
        <f t="shared" si="242"/>
        <v>0</v>
      </c>
      <c r="O387" s="10">
        <f t="shared" si="263"/>
        <v>0</v>
      </c>
      <c r="P387" s="13"/>
      <c r="R387" s="31">
        <f t="shared" si="258"/>
        <v>397250</v>
      </c>
      <c r="S387" s="8">
        <f t="shared" si="243"/>
        <v>52100</v>
      </c>
      <c r="T387" s="9">
        <f t="shared" si="264"/>
        <v>-11053.55</v>
      </c>
      <c r="U387" s="9">
        <f t="shared" si="265"/>
        <v>-129431.25</v>
      </c>
      <c r="V387" s="10">
        <f t="shared" si="266"/>
        <v>-140484.79999999999</v>
      </c>
      <c r="W387" s="10">
        <f t="shared" si="267"/>
        <v>-21054.25</v>
      </c>
      <c r="X387" s="87">
        <f t="shared" si="244"/>
        <v>0</v>
      </c>
      <c r="Y387" s="87">
        <f t="shared" si="245"/>
        <v>0</v>
      </c>
      <c r="Z387" s="10">
        <f t="shared" si="246"/>
        <v>-103.65398999999999</v>
      </c>
      <c r="AA387" s="125">
        <f t="shared" si="247"/>
        <v>-36.750050999999999</v>
      </c>
      <c r="AB387" s="10">
        <f t="shared" si="248"/>
        <v>-36.750050999999999</v>
      </c>
      <c r="AC387" s="87">
        <f t="shared" si="249"/>
        <v>0</v>
      </c>
      <c r="AD387" s="22">
        <f t="shared" si="259"/>
        <v>-161679.45404099999</v>
      </c>
      <c r="AE387" s="9">
        <f t="shared" si="250"/>
        <v>-3430</v>
      </c>
      <c r="AF387" s="9">
        <f t="shared" si="251"/>
        <v>311</v>
      </c>
      <c r="AG387" s="9">
        <f t="shared" si="252"/>
        <v>0</v>
      </c>
      <c r="AH387" s="10">
        <f t="shared" si="268"/>
        <v>-3119</v>
      </c>
      <c r="AI387" s="10">
        <f t="shared" si="253"/>
        <v>-160</v>
      </c>
      <c r="AJ387" s="22">
        <f t="shared" si="269"/>
        <v>-158720.45404099999</v>
      </c>
      <c r="AN387" s="92">
        <f t="shared" si="254"/>
        <v>398000</v>
      </c>
      <c r="AO387" s="92" t="str">
        <f t="shared" si="270"/>
        <v>39K</v>
      </c>
      <c r="AP387" s="92">
        <f t="shared" si="271"/>
        <v>158720.45404099999</v>
      </c>
      <c r="AQ387" s="93">
        <f t="shared" si="260"/>
        <v>1000</v>
      </c>
      <c r="AR387" s="95">
        <f t="shared" si="272"/>
        <v>428</v>
      </c>
      <c r="AS387" s="94">
        <f t="shared" si="273"/>
        <v>0.42799999999999999</v>
      </c>
      <c r="AT387" s="94">
        <f t="shared" si="255"/>
        <v>0.39879511065577888</v>
      </c>
    </row>
    <row r="388" spans="6:46" x14ac:dyDescent="0.25">
      <c r="F388">
        <f t="shared" si="261"/>
        <v>399000</v>
      </c>
      <c r="G388">
        <f t="shared" si="274"/>
        <v>-750</v>
      </c>
      <c r="H388">
        <f t="shared" si="262"/>
        <v>398250</v>
      </c>
      <c r="I388" s="32">
        <f t="shared" si="256"/>
        <v>398250</v>
      </c>
      <c r="J388" s="10">
        <f t="shared" ref="J388:J451" si="275">IF(YEL_työtulo&gt;=Päivärahamaksu_alaraja,-YEL_työtulo*Päivärahamaksu,0)</f>
        <v>0</v>
      </c>
      <c r="K388" s="10">
        <f t="shared" ref="K388:K451" si="276">IF(YEL_työtulo&gt;=Päivärahamaksu_alaraja,-(Korotettu_pvrahamaksu-Päivärahamaksu)*YEL_työtulo,0)</f>
        <v>0</v>
      </c>
      <c r="L388" s="32">
        <f t="shared" si="257"/>
        <v>398250</v>
      </c>
      <c r="M388" s="9">
        <f t="shared" ref="M388:M451" si="277">-IF(L388&lt;Perusväh_yläraja,Perusväh,0)</f>
        <v>0</v>
      </c>
      <c r="N388" s="9">
        <f t="shared" ref="N388:N451" si="278">IF(L388&lt;Perusväh_yläraja,(L388-Perusväh)*Perusväh_pienennysprosentti,0)</f>
        <v>0</v>
      </c>
      <c r="O388" s="10">
        <f t="shared" si="263"/>
        <v>0</v>
      </c>
      <c r="P388" s="13"/>
      <c r="R388" s="31">
        <f t="shared" si="258"/>
        <v>398250</v>
      </c>
      <c r="S388" s="8">
        <f t="shared" ref="S388:S451" si="279">VLOOKUP($R388,Tuloveroasteikko,1,1)</f>
        <v>52100</v>
      </c>
      <c r="T388" s="9">
        <f t="shared" si="264"/>
        <v>-11053.55</v>
      </c>
      <c r="U388" s="9">
        <f t="shared" si="265"/>
        <v>-129806.25</v>
      </c>
      <c r="V388" s="10">
        <f t="shared" si="266"/>
        <v>-140859.79999999999</v>
      </c>
      <c r="W388" s="10">
        <f t="shared" si="267"/>
        <v>-21107.25</v>
      </c>
      <c r="X388" s="87">
        <f t="shared" ref="X388:X451" si="280">IF(YEL_työtulo&gt;=Päivärahamaksu_alaraja,-YEL_työtulo*Päivärahamaksu,0)</f>
        <v>0</v>
      </c>
      <c r="Y388" s="87">
        <f t="shared" ref="Y388:Y451" si="281">IF(YEL_työtulo&gt;=Päivärahamaksu_alaraja,-(Korotettu_pvrahamaksu-Päivärahamaksu)*YEL_työtulo,0)</f>
        <v>0</v>
      </c>
      <c r="Z388" s="10">
        <f t="shared" ref="Z388:Z451" si="282">IF(NOT(ISBLANK(YEL_työtulo)),YEL_työtulo*-Sairaanhoitomaksu,R388*-Sairaanhoitomaksu)</f>
        <v>-103.65398999999999</v>
      </c>
      <c r="AA388" s="125">
        <f t="shared" ref="AA388:AA451" si="283">IF(NOT(ISBLANK(YEL_työtulo)),YEL_työtulo*-Sairaanhoitomaksu_korotus,R388*-Sairaanhoitomaksu_korotus)</f>
        <v>-36.750050999999999</v>
      </c>
      <c r="AB388" s="10">
        <f t="shared" ref="AB388:AB451" si="284">IF(AND(X388=0,F388&gt;Päivärahamaksu_alaraja),AA388,0)</f>
        <v>-36.750050999999999</v>
      </c>
      <c r="AC388" s="87">
        <f t="shared" ref="AC388:AC451" si="285">-R388*Kirkollisvero</f>
        <v>0</v>
      </c>
      <c r="AD388" s="22">
        <f t="shared" si="259"/>
        <v>-162107.45404099999</v>
      </c>
      <c r="AE388" s="9">
        <f t="shared" ref="AE388:AE451" si="286">IF(Työtulovähennysprosentti*F388 &gt; Työtulovähennys_max, -Työtulovähennys_max, -Työtulovähennysprosentti*F388)</f>
        <v>-3430</v>
      </c>
      <c r="AF388" s="9">
        <f t="shared" ref="AF388:AF451" si="287">IF(H388&lt;Työtuloväh_1_raja,0,IF(H388&gt;=Työtuloväh_yläraja,(Työtuloväh_yläraja-Työtuloväh_1_raja)*Työtuloväh_1_pienennysprosentti,(H388-Työtuloväh_1_raja)*Työtuloväh_1_pienennysprosentti))</f>
        <v>311</v>
      </c>
      <c r="AG388" s="9">
        <f t="shared" ref="AG388:AG451" si="288">IF( (H388-Työtuloväh_yläraja) &lt; 0,0,(H388-Työtuloväh_yläraja)*Työtuloväh_2_pienennysprosentti)</f>
        <v>0</v>
      </c>
      <c r="AH388" s="10">
        <f t="shared" si="268"/>
        <v>-3119</v>
      </c>
      <c r="AI388" s="10">
        <f t="shared" ref="AI388:AI451" si="289">-IF( (H388-yle_vero_tuloraja)*YLE_veroprosentti &gt; YLE_vero_max,YLE_vero_max,IF(H388 &lt; yle_vero_tuloraja,0,(H388-yle_vero_tuloraja)*YLE_veroprosentti))</f>
        <v>-160</v>
      </c>
      <c r="AJ388" s="22">
        <f t="shared" si="269"/>
        <v>-159148.45404099999</v>
      </c>
      <c r="AN388" s="92">
        <f t="shared" ref="AN388:AN451" si="290">F388</f>
        <v>399000</v>
      </c>
      <c r="AO388" s="92" t="str">
        <f t="shared" si="270"/>
        <v>39K</v>
      </c>
      <c r="AP388" s="92">
        <f t="shared" si="271"/>
        <v>159148.45404099999</v>
      </c>
      <c r="AQ388" s="93">
        <f t="shared" si="260"/>
        <v>1000</v>
      </c>
      <c r="AR388" s="95">
        <f t="shared" si="272"/>
        <v>428</v>
      </c>
      <c r="AS388" s="94">
        <f t="shared" si="273"/>
        <v>0.42799999999999999</v>
      </c>
      <c r="AT388" s="94">
        <f t="shared" ref="AT388:AT451" si="291">-AJ388/F388</f>
        <v>0.39886830586716787</v>
      </c>
    </row>
    <row r="389" spans="6:46" x14ac:dyDescent="0.25">
      <c r="F389">
        <f t="shared" si="261"/>
        <v>400000</v>
      </c>
      <c r="G389">
        <f t="shared" si="274"/>
        <v>-750</v>
      </c>
      <c r="H389">
        <f t="shared" si="262"/>
        <v>399250</v>
      </c>
      <c r="I389" s="32">
        <f t="shared" ref="I389:I452" si="292">H389</f>
        <v>399250</v>
      </c>
      <c r="J389" s="10">
        <f t="shared" si="275"/>
        <v>0</v>
      </c>
      <c r="K389" s="10">
        <f t="shared" si="276"/>
        <v>0</v>
      </c>
      <c r="L389" s="32">
        <f t="shared" ref="L389:L452" si="293">+I389+J389+K389</f>
        <v>399250</v>
      </c>
      <c r="M389" s="9">
        <f t="shared" si="277"/>
        <v>0</v>
      </c>
      <c r="N389" s="9">
        <f t="shared" si="278"/>
        <v>0</v>
      </c>
      <c r="O389" s="10">
        <f t="shared" si="263"/>
        <v>0</v>
      </c>
      <c r="P389" s="13"/>
      <c r="R389" s="31">
        <f t="shared" ref="R389:R452" si="294">+L389+O389</f>
        <v>399250</v>
      </c>
      <c r="S389" s="8">
        <f t="shared" si="279"/>
        <v>52100</v>
      </c>
      <c r="T389" s="9">
        <f t="shared" si="264"/>
        <v>-11053.55</v>
      </c>
      <c r="U389" s="9">
        <f t="shared" si="265"/>
        <v>-130181.25</v>
      </c>
      <c r="V389" s="10">
        <f t="shared" si="266"/>
        <v>-141234.79999999999</v>
      </c>
      <c r="W389" s="10">
        <f t="shared" si="267"/>
        <v>-21160.25</v>
      </c>
      <c r="X389" s="87">
        <f t="shared" si="280"/>
        <v>0</v>
      </c>
      <c r="Y389" s="87">
        <f t="shared" si="281"/>
        <v>0</v>
      </c>
      <c r="Z389" s="10">
        <f t="shared" si="282"/>
        <v>-103.65398999999999</v>
      </c>
      <c r="AA389" s="125">
        <f t="shared" si="283"/>
        <v>-36.750050999999999</v>
      </c>
      <c r="AB389" s="10">
        <f t="shared" si="284"/>
        <v>-36.750050999999999</v>
      </c>
      <c r="AC389" s="87">
        <f t="shared" si="285"/>
        <v>0</v>
      </c>
      <c r="AD389" s="22">
        <f t="shared" ref="AD389:AD452" si="295">+V389+W389+Z389+X389+AC389+Y389+AB389</f>
        <v>-162535.45404099999</v>
      </c>
      <c r="AE389" s="9">
        <f t="shared" si="286"/>
        <v>-3430</v>
      </c>
      <c r="AF389" s="9">
        <f t="shared" si="287"/>
        <v>311</v>
      </c>
      <c r="AG389" s="9">
        <f t="shared" si="288"/>
        <v>0</v>
      </c>
      <c r="AH389" s="10">
        <f t="shared" si="268"/>
        <v>-3119</v>
      </c>
      <c r="AI389" s="10">
        <f t="shared" si="289"/>
        <v>-160</v>
      </c>
      <c r="AJ389" s="22">
        <f t="shared" si="269"/>
        <v>-159576.45404099999</v>
      </c>
      <c r="AN389" s="92">
        <f t="shared" si="290"/>
        <v>400000</v>
      </c>
      <c r="AO389" s="92" t="str">
        <f t="shared" si="270"/>
        <v>40K</v>
      </c>
      <c r="AP389" s="92">
        <f t="shared" si="271"/>
        <v>159576.45404099999</v>
      </c>
      <c r="AQ389" s="93">
        <f t="shared" ref="AQ389:AQ452" si="296">F389-F388</f>
        <v>1000</v>
      </c>
      <c r="AR389" s="95">
        <f t="shared" si="272"/>
        <v>428</v>
      </c>
      <c r="AS389" s="94">
        <f t="shared" si="273"/>
        <v>0.42799999999999999</v>
      </c>
      <c r="AT389" s="94">
        <f t="shared" si="291"/>
        <v>0.39894113510249996</v>
      </c>
    </row>
    <row r="390" spans="6:46" x14ac:dyDescent="0.25">
      <c r="F390">
        <f t="shared" ref="F390:F453" si="297">F389+1000</f>
        <v>401000</v>
      </c>
      <c r="G390">
        <f t="shared" si="274"/>
        <v>-750</v>
      </c>
      <c r="H390">
        <f t="shared" si="262"/>
        <v>400250</v>
      </c>
      <c r="I390" s="32">
        <f t="shared" si="292"/>
        <v>400250</v>
      </c>
      <c r="J390" s="10">
        <f t="shared" si="275"/>
        <v>0</v>
      </c>
      <c r="K390" s="10">
        <f t="shared" si="276"/>
        <v>0</v>
      </c>
      <c r="L390" s="32">
        <f t="shared" si="293"/>
        <v>400250</v>
      </c>
      <c r="M390" s="9">
        <f t="shared" si="277"/>
        <v>0</v>
      </c>
      <c r="N390" s="9">
        <f t="shared" si="278"/>
        <v>0</v>
      </c>
      <c r="O390" s="10">
        <f t="shared" si="263"/>
        <v>0</v>
      </c>
      <c r="P390" s="13"/>
      <c r="R390" s="31">
        <f t="shared" si="294"/>
        <v>400250</v>
      </c>
      <c r="S390" s="8">
        <f t="shared" si="279"/>
        <v>52100</v>
      </c>
      <c r="T390" s="9">
        <f t="shared" si="264"/>
        <v>-11053.55</v>
      </c>
      <c r="U390" s="9">
        <f t="shared" si="265"/>
        <v>-130556.25</v>
      </c>
      <c r="V390" s="10">
        <f t="shared" si="266"/>
        <v>-141609.79999999999</v>
      </c>
      <c r="W390" s="10">
        <f t="shared" si="267"/>
        <v>-21213.25</v>
      </c>
      <c r="X390" s="87">
        <f t="shared" si="280"/>
        <v>0</v>
      </c>
      <c r="Y390" s="87">
        <f t="shared" si="281"/>
        <v>0</v>
      </c>
      <c r="Z390" s="10">
        <f t="shared" si="282"/>
        <v>-103.65398999999999</v>
      </c>
      <c r="AA390" s="125">
        <f t="shared" si="283"/>
        <v>-36.750050999999999</v>
      </c>
      <c r="AB390" s="10">
        <f t="shared" si="284"/>
        <v>-36.750050999999999</v>
      </c>
      <c r="AC390" s="87">
        <f t="shared" si="285"/>
        <v>0</v>
      </c>
      <c r="AD390" s="22">
        <f t="shared" si="295"/>
        <v>-162963.45404099999</v>
      </c>
      <c r="AE390" s="9">
        <f t="shared" si="286"/>
        <v>-3430</v>
      </c>
      <c r="AF390" s="9">
        <f t="shared" si="287"/>
        <v>311</v>
      </c>
      <c r="AG390" s="9">
        <f t="shared" si="288"/>
        <v>0</v>
      </c>
      <c r="AH390" s="10">
        <f t="shared" si="268"/>
        <v>-3119</v>
      </c>
      <c r="AI390" s="10">
        <f t="shared" si="289"/>
        <v>-160</v>
      </c>
      <c r="AJ390" s="22">
        <f t="shared" si="269"/>
        <v>-160004.45404099999</v>
      </c>
      <c r="AN390" s="92">
        <f t="shared" si="290"/>
        <v>401000</v>
      </c>
      <c r="AO390" s="92" t="str">
        <f t="shared" si="270"/>
        <v>40K</v>
      </c>
      <c r="AP390" s="92">
        <f t="shared" si="271"/>
        <v>160004.45404099999</v>
      </c>
      <c r="AQ390" s="93">
        <f t="shared" si="296"/>
        <v>1000</v>
      </c>
      <c r="AR390" s="95">
        <f t="shared" si="272"/>
        <v>428</v>
      </c>
      <c r="AS390" s="94">
        <f t="shared" si="273"/>
        <v>0.42799999999999999</v>
      </c>
      <c r="AT390" s="94">
        <f t="shared" si="291"/>
        <v>0.39901360109975059</v>
      </c>
    </row>
    <row r="391" spans="6:46" x14ac:dyDescent="0.25">
      <c r="F391">
        <f t="shared" si="297"/>
        <v>402000</v>
      </c>
      <c r="G391">
        <f t="shared" si="274"/>
        <v>-750</v>
      </c>
      <c r="H391">
        <f t="shared" si="262"/>
        <v>401250</v>
      </c>
      <c r="I391" s="32">
        <f t="shared" si="292"/>
        <v>401250</v>
      </c>
      <c r="J391" s="10">
        <f t="shared" si="275"/>
        <v>0</v>
      </c>
      <c r="K391" s="10">
        <f t="shared" si="276"/>
        <v>0</v>
      </c>
      <c r="L391" s="32">
        <f t="shared" si="293"/>
        <v>401250</v>
      </c>
      <c r="M391" s="9">
        <f t="shared" si="277"/>
        <v>0</v>
      </c>
      <c r="N391" s="9">
        <f t="shared" si="278"/>
        <v>0</v>
      </c>
      <c r="O391" s="10">
        <f t="shared" si="263"/>
        <v>0</v>
      </c>
      <c r="P391" s="13"/>
      <c r="R391" s="31">
        <f t="shared" si="294"/>
        <v>401250</v>
      </c>
      <c r="S391" s="8">
        <f t="shared" si="279"/>
        <v>52100</v>
      </c>
      <c r="T391" s="9">
        <f t="shared" si="264"/>
        <v>-11053.55</v>
      </c>
      <c r="U391" s="9">
        <f t="shared" si="265"/>
        <v>-130931.25</v>
      </c>
      <c r="V391" s="10">
        <f t="shared" si="266"/>
        <v>-141984.79999999999</v>
      </c>
      <c r="W391" s="10">
        <f t="shared" si="267"/>
        <v>-21266.25</v>
      </c>
      <c r="X391" s="87">
        <f t="shared" si="280"/>
        <v>0</v>
      </c>
      <c r="Y391" s="87">
        <f t="shared" si="281"/>
        <v>0</v>
      </c>
      <c r="Z391" s="10">
        <f t="shared" si="282"/>
        <v>-103.65398999999999</v>
      </c>
      <c r="AA391" s="125">
        <f t="shared" si="283"/>
        <v>-36.750050999999999</v>
      </c>
      <c r="AB391" s="10">
        <f t="shared" si="284"/>
        <v>-36.750050999999999</v>
      </c>
      <c r="AC391" s="87">
        <f t="shared" si="285"/>
        <v>0</v>
      </c>
      <c r="AD391" s="22">
        <f t="shared" si="295"/>
        <v>-163391.45404099999</v>
      </c>
      <c r="AE391" s="9">
        <f t="shared" si="286"/>
        <v>-3430</v>
      </c>
      <c r="AF391" s="9">
        <f t="shared" si="287"/>
        <v>311</v>
      </c>
      <c r="AG391" s="9">
        <f t="shared" si="288"/>
        <v>0</v>
      </c>
      <c r="AH391" s="10">
        <f t="shared" si="268"/>
        <v>-3119</v>
      </c>
      <c r="AI391" s="10">
        <f t="shared" si="289"/>
        <v>-160</v>
      </c>
      <c r="AJ391" s="22">
        <f t="shared" si="269"/>
        <v>-160432.45404099999</v>
      </c>
      <c r="AN391" s="92">
        <f t="shared" si="290"/>
        <v>402000</v>
      </c>
      <c r="AO391" s="92" t="str">
        <f t="shared" si="270"/>
        <v>40K</v>
      </c>
      <c r="AP391" s="92">
        <f t="shared" si="271"/>
        <v>160432.45404099999</v>
      </c>
      <c r="AQ391" s="93">
        <f t="shared" si="296"/>
        <v>1000</v>
      </c>
      <c r="AR391" s="95">
        <f t="shared" si="272"/>
        <v>428</v>
      </c>
      <c r="AS391" s="94">
        <f t="shared" si="273"/>
        <v>0.42799999999999999</v>
      </c>
      <c r="AT391" s="94">
        <f t="shared" si="291"/>
        <v>0.3990857065696517</v>
      </c>
    </row>
    <row r="392" spans="6:46" x14ac:dyDescent="0.25">
      <c r="F392">
        <f t="shared" si="297"/>
        <v>403000</v>
      </c>
      <c r="G392">
        <f t="shared" si="274"/>
        <v>-750</v>
      </c>
      <c r="H392">
        <f t="shared" si="262"/>
        <v>402250</v>
      </c>
      <c r="I392" s="32">
        <f t="shared" si="292"/>
        <v>402250</v>
      </c>
      <c r="J392" s="10">
        <f t="shared" si="275"/>
        <v>0</v>
      </c>
      <c r="K392" s="10">
        <f t="shared" si="276"/>
        <v>0</v>
      </c>
      <c r="L392" s="32">
        <f t="shared" si="293"/>
        <v>402250</v>
      </c>
      <c r="M392" s="9">
        <f t="shared" si="277"/>
        <v>0</v>
      </c>
      <c r="N392" s="9">
        <f t="shared" si="278"/>
        <v>0</v>
      </c>
      <c r="O392" s="10">
        <f t="shared" si="263"/>
        <v>0</v>
      </c>
      <c r="P392" s="13"/>
      <c r="R392" s="31">
        <f t="shared" si="294"/>
        <v>402250</v>
      </c>
      <c r="S392" s="8">
        <f t="shared" si="279"/>
        <v>52100</v>
      </c>
      <c r="T392" s="9">
        <f t="shared" si="264"/>
        <v>-11053.55</v>
      </c>
      <c r="U392" s="9">
        <f t="shared" si="265"/>
        <v>-131306.25</v>
      </c>
      <c r="V392" s="10">
        <f t="shared" si="266"/>
        <v>-142359.79999999999</v>
      </c>
      <c r="W392" s="10">
        <f t="shared" si="267"/>
        <v>-21319.25</v>
      </c>
      <c r="X392" s="87">
        <f t="shared" si="280"/>
        <v>0</v>
      </c>
      <c r="Y392" s="87">
        <f t="shared" si="281"/>
        <v>0</v>
      </c>
      <c r="Z392" s="10">
        <f t="shared" si="282"/>
        <v>-103.65398999999999</v>
      </c>
      <c r="AA392" s="125">
        <f t="shared" si="283"/>
        <v>-36.750050999999999</v>
      </c>
      <c r="AB392" s="10">
        <f t="shared" si="284"/>
        <v>-36.750050999999999</v>
      </c>
      <c r="AC392" s="87">
        <f t="shared" si="285"/>
        <v>0</v>
      </c>
      <c r="AD392" s="22">
        <f t="shared" si="295"/>
        <v>-163819.45404099999</v>
      </c>
      <c r="AE392" s="9">
        <f t="shared" si="286"/>
        <v>-3430</v>
      </c>
      <c r="AF392" s="9">
        <f t="shared" si="287"/>
        <v>311</v>
      </c>
      <c r="AG392" s="9">
        <f t="shared" si="288"/>
        <v>0</v>
      </c>
      <c r="AH392" s="10">
        <f t="shared" si="268"/>
        <v>-3119</v>
      </c>
      <c r="AI392" s="10">
        <f t="shared" si="289"/>
        <v>-160</v>
      </c>
      <c r="AJ392" s="22">
        <f t="shared" si="269"/>
        <v>-160860.45404099999</v>
      </c>
      <c r="AN392" s="92">
        <f t="shared" si="290"/>
        <v>403000</v>
      </c>
      <c r="AO392" s="92" t="str">
        <f t="shared" si="270"/>
        <v>40K</v>
      </c>
      <c r="AP392" s="92">
        <f t="shared" si="271"/>
        <v>160860.45404099999</v>
      </c>
      <c r="AQ392" s="93">
        <f t="shared" si="296"/>
        <v>1000</v>
      </c>
      <c r="AR392" s="95">
        <f t="shared" si="272"/>
        <v>428</v>
      </c>
      <c r="AS392" s="94">
        <f t="shared" si="273"/>
        <v>0.42799999999999999</v>
      </c>
      <c r="AT392" s="94">
        <f t="shared" si="291"/>
        <v>0.39915745419602977</v>
      </c>
    </row>
    <row r="393" spans="6:46" x14ac:dyDescent="0.25">
      <c r="F393">
        <f t="shared" si="297"/>
        <v>404000</v>
      </c>
      <c r="G393">
        <f t="shared" si="274"/>
        <v>-750</v>
      </c>
      <c r="H393">
        <f t="shared" si="262"/>
        <v>403250</v>
      </c>
      <c r="I393" s="32">
        <f t="shared" si="292"/>
        <v>403250</v>
      </c>
      <c r="J393" s="10">
        <f t="shared" si="275"/>
        <v>0</v>
      </c>
      <c r="K393" s="10">
        <f t="shared" si="276"/>
        <v>0</v>
      </c>
      <c r="L393" s="32">
        <f t="shared" si="293"/>
        <v>403250</v>
      </c>
      <c r="M393" s="9">
        <f t="shared" si="277"/>
        <v>0</v>
      </c>
      <c r="N393" s="9">
        <f t="shared" si="278"/>
        <v>0</v>
      </c>
      <c r="O393" s="10">
        <f t="shared" si="263"/>
        <v>0</v>
      </c>
      <c r="P393" s="13"/>
      <c r="R393" s="31">
        <f t="shared" si="294"/>
        <v>403250</v>
      </c>
      <c r="S393" s="8">
        <f t="shared" si="279"/>
        <v>52100</v>
      </c>
      <c r="T393" s="9">
        <f t="shared" si="264"/>
        <v>-11053.55</v>
      </c>
      <c r="U393" s="9">
        <f t="shared" si="265"/>
        <v>-131681.25</v>
      </c>
      <c r="V393" s="10">
        <f t="shared" si="266"/>
        <v>-142734.79999999999</v>
      </c>
      <c r="W393" s="10">
        <f t="shared" si="267"/>
        <v>-21372.25</v>
      </c>
      <c r="X393" s="87">
        <f t="shared" si="280"/>
        <v>0</v>
      </c>
      <c r="Y393" s="87">
        <f t="shared" si="281"/>
        <v>0</v>
      </c>
      <c r="Z393" s="10">
        <f t="shared" si="282"/>
        <v>-103.65398999999999</v>
      </c>
      <c r="AA393" s="125">
        <f t="shared" si="283"/>
        <v>-36.750050999999999</v>
      </c>
      <c r="AB393" s="10">
        <f t="shared" si="284"/>
        <v>-36.750050999999999</v>
      </c>
      <c r="AC393" s="87">
        <f t="shared" si="285"/>
        <v>0</v>
      </c>
      <c r="AD393" s="22">
        <f t="shared" si="295"/>
        <v>-164247.45404099999</v>
      </c>
      <c r="AE393" s="9">
        <f t="shared" si="286"/>
        <v>-3430</v>
      </c>
      <c r="AF393" s="9">
        <f t="shared" si="287"/>
        <v>311</v>
      </c>
      <c r="AG393" s="9">
        <f t="shared" si="288"/>
        <v>0</v>
      </c>
      <c r="AH393" s="10">
        <f t="shared" si="268"/>
        <v>-3119</v>
      </c>
      <c r="AI393" s="10">
        <f t="shared" si="289"/>
        <v>-160</v>
      </c>
      <c r="AJ393" s="22">
        <f t="shared" si="269"/>
        <v>-161288.45404099999</v>
      </c>
      <c r="AN393" s="92">
        <f t="shared" si="290"/>
        <v>404000</v>
      </c>
      <c r="AO393" s="92" t="str">
        <f t="shared" si="270"/>
        <v>40K</v>
      </c>
      <c r="AP393" s="92">
        <f t="shared" si="271"/>
        <v>161288.45404099999</v>
      </c>
      <c r="AQ393" s="93">
        <f t="shared" si="296"/>
        <v>1000</v>
      </c>
      <c r="AR393" s="95">
        <f t="shared" si="272"/>
        <v>428</v>
      </c>
      <c r="AS393" s="94">
        <f t="shared" si="273"/>
        <v>0.42799999999999999</v>
      </c>
      <c r="AT393" s="94">
        <f t="shared" si="291"/>
        <v>0.39922884663613861</v>
      </c>
    </row>
    <row r="394" spans="6:46" x14ac:dyDescent="0.25">
      <c r="F394">
        <f t="shared" si="297"/>
        <v>405000</v>
      </c>
      <c r="G394">
        <f t="shared" si="274"/>
        <v>-750</v>
      </c>
      <c r="H394">
        <f t="shared" si="262"/>
        <v>404250</v>
      </c>
      <c r="I394" s="32">
        <f t="shared" si="292"/>
        <v>404250</v>
      </c>
      <c r="J394" s="10">
        <f t="shared" si="275"/>
        <v>0</v>
      </c>
      <c r="K394" s="10">
        <f t="shared" si="276"/>
        <v>0</v>
      </c>
      <c r="L394" s="32">
        <f t="shared" si="293"/>
        <v>404250</v>
      </c>
      <c r="M394" s="9">
        <f t="shared" si="277"/>
        <v>0</v>
      </c>
      <c r="N394" s="9">
        <f t="shared" si="278"/>
        <v>0</v>
      </c>
      <c r="O394" s="10">
        <f t="shared" si="263"/>
        <v>0</v>
      </c>
      <c r="P394" s="13"/>
      <c r="R394" s="31">
        <f t="shared" si="294"/>
        <v>404250</v>
      </c>
      <c r="S394" s="8">
        <f t="shared" si="279"/>
        <v>52100</v>
      </c>
      <c r="T394" s="9">
        <f t="shared" si="264"/>
        <v>-11053.55</v>
      </c>
      <c r="U394" s="9">
        <f t="shared" si="265"/>
        <v>-132056.25</v>
      </c>
      <c r="V394" s="10">
        <f t="shared" si="266"/>
        <v>-143109.79999999999</v>
      </c>
      <c r="W394" s="10">
        <f t="shared" si="267"/>
        <v>-21425.25</v>
      </c>
      <c r="X394" s="87">
        <f t="shared" si="280"/>
        <v>0</v>
      </c>
      <c r="Y394" s="87">
        <f t="shared" si="281"/>
        <v>0</v>
      </c>
      <c r="Z394" s="10">
        <f t="shared" si="282"/>
        <v>-103.65398999999999</v>
      </c>
      <c r="AA394" s="125">
        <f t="shared" si="283"/>
        <v>-36.750050999999999</v>
      </c>
      <c r="AB394" s="10">
        <f t="shared" si="284"/>
        <v>-36.750050999999999</v>
      </c>
      <c r="AC394" s="87">
        <f t="shared" si="285"/>
        <v>0</v>
      </c>
      <c r="AD394" s="22">
        <f t="shared" si="295"/>
        <v>-164675.45404099999</v>
      </c>
      <c r="AE394" s="9">
        <f t="shared" si="286"/>
        <v>-3430</v>
      </c>
      <c r="AF394" s="9">
        <f t="shared" si="287"/>
        <v>311</v>
      </c>
      <c r="AG394" s="9">
        <f t="shared" si="288"/>
        <v>0</v>
      </c>
      <c r="AH394" s="10">
        <f t="shared" si="268"/>
        <v>-3119</v>
      </c>
      <c r="AI394" s="10">
        <f t="shared" si="289"/>
        <v>-160</v>
      </c>
      <c r="AJ394" s="22">
        <f t="shared" si="269"/>
        <v>-161716.45404099999</v>
      </c>
      <c r="AN394" s="92">
        <f t="shared" si="290"/>
        <v>405000</v>
      </c>
      <c r="AO394" s="92" t="str">
        <f t="shared" si="270"/>
        <v>40K</v>
      </c>
      <c r="AP394" s="92">
        <f t="shared" si="271"/>
        <v>161716.45404099999</v>
      </c>
      <c r="AQ394" s="93">
        <f t="shared" si="296"/>
        <v>1000</v>
      </c>
      <c r="AR394" s="95">
        <f t="shared" si="272"/>
        <v>428</v>
      </c>
      <c r="AS394" s="94">
        <f t="shared" si="273"/>
        <v>0.42799999999999999</v>
      </c>
      <c r="AT394" s="94">
        <f t="shared" si="291"/>
        <v>0.39929988652098763</v>
      </c>
    </row>
    <row r="395" spans="6:46" x14ac:dyDescent="0.25">
      <c r="F395">
        <f t="shared" si="297"/>
        <v>406000</v>
      </c>
      <c r="G395">
        <f t="shared" si="274"/>
        <v>-750</v>
      </c>
      <c r="H395">
        <f t="shared" si="262"/>
        <v>405250</v>
      </c>
      <c r="I395" s="32">
        <f t="shared" si="292"/>
        <v>405250</v>
      </c>
      <c r="J395" s="10">
        <f t="shared" si="275"/>
        <v>0</v>
      </c>
      <c r="K395" s="10">
        <f t="shared" si="276"/>
        <v>0</v>
      </c>
      <c r="L395" s="32">
        <f t="shared" si="293"/>
        <v>405250</v>
      </c>
      <c r="M395" s="9">
        <f t="shared" si="277"/>
        <v>0</v>
      </c>
      <c r="N395" s="9">
        <f t="shared" si="278"/>
        <v>0</v>
      </c>
      <c r="O395" s="10">
        <f t="shared" si="263"/>
        <v>0</v>
      </c>
      <c r="P395" s="13"/>
      <c r="R395" s="31">
        <f t="shared" si="294"/>
        <v>405250</v>
      </c>
      <c r="S395" s="8">
        <f t="shared" si="279"/>
        <v>52100</v>
      </c>
      <c r="T395" s="9">
        <f t="shared" si="264"/>
        <v>-11053.55</v>
      </c>
      <c r="U395" s="9">
        <f t="shared" si="265"/>
        <v>-132431.25</v>
      </c>
      <c r="V395" s="10">
        <f t="shared" si="266"/>
        <v>-143484.79999999999</v>
      </c>
      <c r="W395" s="10">
        <f t="shared" si="267"/>
        <v>-21478.25</v>
      </c>
      <c r="X395" s="87">
        <f t="shared" si="280"/>
        <v>0</v>
      </c>
      <c r="Y395" s="87">
        <f t="shared" si="281"/>
        <v>0</v>
      </c>
      <c r="Z395" s="10">
        <f t="shared" si="282"/>
        <v>-103.65398999999999</v>
      </c>
      <c r="AA395" s="125">
        <f t="shared" si="283"/>
        <v>-36.750050999999999</v>
      </c>
      <c r="AB395" s="10">
        <f t="shared" si="284"/>
        <v>-36.750050999999999</v>
      </c>
      <c r="AC395" s="87">
        <f t="shared" si="285"/>
        <v>0</v>
      </c>
      <c r="AD395" s="22">
        <f t="shared" si="295"/>
        <v>-165103.45404099999</v>
      </c>
      <c r="AE395" s="9">
        <f t="shared" si="286"/>
        <v>-3430</v>
      </c>
      <c r="AF395" s="9">
        <f t="shared" si="287"/>
        <v>311</v>
      </c>
      <c r="AG395" s="9">
        <f t="shared" si="288"/>
        <v>0</v>
      </c>
      <c r="AH395" s="10">
        <f t="shared" si="268"/>
        <v>-3119</v>
      </c>
      <c r="AI395" s="10">
        <f t="shared" si="289"/>
        <v>-160</v>
      </c>
      <c r="AJ395" s="22">
        <f t="shared" si="269"/>
        <v>-162144.45404099999</v>
      </c>
      <c r="AN395" s="92">
        <f t="shared" si="290"/>
        <v>406000</v>
      </c>
      <c r="AO395" s="92" t="str">
        <f t="shared" si="270"/>
        <v>40K</v>
      </c>
      <c r="AP395" s="92">
        <f t="shared" si="271"/>
        <v>162144.45404099999</v>
      </c>
      <c r="AQ395" s="93">
        <f t="shared" si="296"/>
        <v>1000</v>
      </c>
      <c r="AR395" s="95">
        <f t="shared" si="272"/>
        <v>428</v>
      </c>
      <c r="AS395" s="94">
        <f t="shared" si="273"/>
        <v>0.42799999999999999</v>
      </c>
      <c r="AT395" s="94">
        <f t="shared" si="291"/>
        <v>0.39937057645566498</v>
      </c>
    </row>
    <row r="396" spans="6:46" x14ac:dyDescent="0.25">
      <c r="F396">
        <f t="shared" si="297"/>
        <v>407000</v>
      </c>
      <c r="G396">
        <f t="shared" si="274"/>
        <v>-750</v>
      </c>
      <c r="H396">
        <f t="shared" si="262"/>
        <v>406250</v>
      </c>
      <c r="I396" s="32">
        <f t="shared" si="292"/>
        <v>406250</v>
      </c>
      <c r="J396" s="10">
        <f t="shared" si="275"/>
        <v>0</v>
      </c>
      <c r="K396" s="10">
        <f t="shared" si="276"/>
        <v>0</v>
      </c>
      <c r="L396" s="32">
        <f t="shared" si="293"/>
        <v>406250</v>
      </c>
      <c r="M396" s="9">
        <f t="shared" si="277"/>
        <v>0</v>
      </c>
      <c r="N396" s="9">
        <f t="shared" si="278"/>
        <v>0</v>
      </c>
      <c r="O396" s="10">
        <f t="shared" si="263"/>
        <v>0</v>
      </c>
      <c r="P396" s="13"/>
      <c r="R396" s="31">
        <f t="shared" si="294"/>
        <v>406250</v>
      </c>
      <c r="S396" s="8">
        <f t="shared" si="279"/>
        <v>52100</v>
      </c>
      <c r="T396" s="9">
        <f t="shared" si="264"/>
        <v>-11053.55</v>
      </c>
      <c r="U396" s="9">
        <f t="shared" si="265"/>
        <v>-132806.25</v>
      </c>
      <c r="V396" s="10">
        <f t="shared" si="266"/>
        <v>-143859.79999999999</v>
      </c>
      <c r="W396" s="10">
        <f t="shared" si="267"/>
        <v>-21531.25</v>
      </c>
      <c r="X396" s="87">
        <f t="shared" si="280"/>
        <v>0</v>
      </c>
      <c r="Y396" s="87">
        <f t="shared" si="281"/>
        <v>0</v>
      </c>
      <c r="Z396" s="10">
        <f t="shared" si="282"/>
        <v>-103.65398999999999</v>
      </c>
      <c r="AA396" s="125">
        <f t="shared" si="283"/>
        <v>-36.750050999999999</v>
      </c>
      <c r="AB396" s="10">
        <f t="shared" si="284"/>
        <v>-36.750050999999999</v>
      </c>
      <c r="AC396" s="87">
        <f t="shared" si="285"/>
        <v>0</v>
      </c>
      <c r="AD396" s="22">
        <f t="shared" si="295"/>
        <v>-165531.45404099999</v>
      </c>
      <c r="AE396" s="9">
        <f t="shared" si="286"/>
        <v>-3430</v>
      </c>
      <c r="AF396" s="9">
        <f t="shared" si="287"/>
        <v>311</v>
      </c>
      <c r="AG396" s="9">
        <f t="shared" si="288"/>
        <v>0</v>
      </c>
      <c r="AH396" s="10">
        <f t="shared" si="268"/>
        <v>-3119</v>
      </c>
      <c r="AI396" s="10">
        <f t="shared" si="289"/>
        <v>-160</v>
      </c>
      <c r="AJ396" s="22">
        <f t="shared" si="269"/>
        <v>-162572.45404099999</v>
      </c>
      <c r="AN396" s="92">
        <f t="shared" si="290"/>
        <v>407000</v>
      </c>
      <c r="AO396" s="92" t="str">
        <f t="shared" si="270"/>
        <v>40K</v>
      </c>
      <c r="AP396" s="92">
        <f t="shared" si="271"/>
        <v>162572.45404099999</v>
      </c>
      <c r="AQ396" s="93">
        <f t="shared" si="296"/>
        <v>1000</v>
      </c>
      <c r="AR396" s="95">
        <f t="shared" si="272"/>
        <v>428</v>
      </c>
      <c r="AS396" s="94">
        <f t="shared" si="273"/>
        <v>0.42799999999999999</v>
      </c>
      <c r="AT396" s="94">
        <f t="shared" si="291"/>
        <v>0.399440919019656</v>
      </c>
    </row>
    <row r="397" spans="6:46" x14ac:dyDescent="0.25">
      <c r="F397">
        <f t="shared" si="297"/>
        <v>408000</v>
      </c>
      <c r="G397">
        <f t="shared" si="274"/>
        <v>-750</v>
      </c>
      <c r="H397">
        <f t="shared" si="262"/>
        <v>407250</v>
      </c>
      <c r="I397" s="32">
        <f t="shared" si="292"/>
        <v>407250</v>
      </c>
      <c r="J397" s="10">
        <f t="shared" si="275"/>
        <v>0</v>
      </c>
      <c r="K397" s="10">
        <f t="shared" si="276"/>
        <v>0</v>
      </c>
      <c r="L397" s="32">
        <f t="shared" si="293"/>
        <v>407250</v>
      </c>
      <c r="M397" s="9">
        <f t="shared" si="277"/>
        <v>0</v>
      </c>
      <c r="N397" s="9">
        <f t="shared" si="278"/>
        <v>0</v>
      </c>
      <c r="O397" s="10">
        <f t="shared" si="263"/>
        <v>0</v>
      </c>
      <c r="P397" s="13"/>
      <c r="R397" s="31">
        <f t="shared" si="294"/>
        <v>407250</v>
      </c>
      <c r="S397" s="8">
        <f t="shared" si="279"/>
        <v>52100</v>
      </c>
      <c r="T397" s="9">
        <f t="shared" si="264"/>
        <v>-11053.55</v>
      </c>
      <c r="U397" s="9">
        <f t="shared" si="265"/>
        <v>-133181.25</v>
      </c>
      <c r="V397" s="10">
        <f t="shared" si="266"/>
        <v>-144234.79999999999</v>
      </c>
      <c r="W397" s="10">
        <f t="shared" si="267"/>
        <v>-21584.25</v>
      </c>
      <c r="X397" s="87">
        <f t="shared" si="280"/>
        <v>0</v>
      </c>
      <c r="Y397" s="87">
        <f t="shared" si="281"/>
        <v>0</v>
      </c>
      <c r="Z397" s="10">
        <f t="shared" si="282"/>
        <v>-103.65398999999999</v>
      </c>
      <c r="AA397" s="125">
        <f t="shared" si="283"/>
        <v>-36.750050999999999</v>
      </c>
      <c r="AB397" s="10">
        <f t="shared" si="284"/>
        <v>-36.750050999999999</v>
      </c>
      <c r="AC397" s="87">
        <f t="shared" si="285"/>
        <v>0</v>
      </c>
      <c r="AD397" s="22">
        <f t="shared" si="295"/>
        <v>-165959.45404099999</v>
      </c>
      <c r="AE397" s="9">
        <f t="shared" si="286"/>
        <v>-3430</v>
      </c>
      <c r="AF397" s="9">
        <f t="shared" si="287"/>
        <v>311</v>
      </c>
      <c r="AG397" s="9">
        <f t="shared" si="288"/>
        <v>0</v>
      </c>
      <c r="AH397" s="10">
        <f t="shared" si="268"/>
        <v>-3119</v>
      </c>
      <c r="AI397" s="10">
        <f t="shared" si="289"/>
        <v>-160</v>
      </c>
      <c r="AJ397" s="22">
        <f t="shared" si="269"/>
        <v>-163000.45404099999</v>
      </c>
      <c r="AN397" s="92">
        <f t="shared" si="290"/>
        <v>408000</v>
      </c>
      <c r="AO397" s="92" t="str">
        <f t="shared" si="270"/>
        <v>40K</v>
      </c>
      <c r="AP397" s="92">
        <f t="shared" si="271"/>
        <v>163000.45404099999</v>
      </c>
      <c r="AQ397" s="93">
        <f t="shared" si="296"/>
        <v>1000</v>
      </c>
      <c r="AR397" s="95">
        <f t="shared" si="272"/>
        <v>428</v>
      </c>
      <c r="AS397" s="94">
        <f t="shared" si="273"/>
        <v>0.42799999999999999</v>
      </c>
      <c r="AT397" s="94">
        <f t="shared" si="291"/>
        <v>0.39951091676715683</v>
      </c>
    </row>
    <row r="398" spans="6:46" x14ac:dyDescent="0.25">
      <c r="F398">
        <f t="shared" si="297"/>
        <v>409000</v>
      </c>
      <c r="G398">
        <f t="shared" si="274"/>
        <v>-750</v>
      </c>
      <c r="H398">
        <f t="shared" si="262"/>
        <v>408250</v>
      </c>
      <c r="I398" s="32">
        <f t="shared" si="292"/>
        <v>408250</v>
      </c>
      <c r="J398" s="10">
        <f t="shared" si="275"/>
        <v>0</v>
      </c>
      <c r="K398" s="10">
        <f t="shared" si="276"/>
        <v>0</v>
      </c>
      <c r="L398" s="32">
        <f t="shared" si="293"/>
        <v>408250</v>
      </c>
      <c r="M398" s="9">
        <f t="shared" si="277"/>
        <v>0</v>
      </c>
      <c r="N398" s="9">
        <f t="shared" si="278"/>
        <v>0</v>
      </c>
      <c r="O398" s="10">
        <f t="shared" si="263"/>
        <v>0</v>
      </c>
      <c r="P398" s="13"/>
      <c r="R398" s="31">
        <f t="shared" si="294"/>
        <v>408250</v>
      </c>
      <c r="S398" s="8">
        <f t="shared" si="279"/>
        <v>52100</v>
      </c>
      <c r="T398" s="9">
        <f t="shared" si="264"/>
        <v>-11053.55</v>
      </c>
      <c r="U398" s="9">
        <f t="shared" si="265"/>
        <v>-133556.25</v>
      </c>
      <c r="V398" s="10">
        <f t="shared" si="266"/>
        <v>-144609.79999999999</v>
      </c>
      <c r="W398" s="10">
        <f t="shared" si="267"/>
        <v>-21637.25</v>
      </c>
      <c r="X398" s="87">
        <f t="shared" si="280"/>
        <v>0</v>
      </c>
      <c r="Y398" s="87">
        <f t="shared" si="281"/>
        <v>0</v>
      </c>
      <c r="Z398" s="10">
        <f t="shared" si="282"/>
        <v>-103.65398999999999</v>
      </c>
      <c r="AA398" s="125">
        <f t="shared" si="283"/>
        <v>-36.750050999999999</v>
      </c>
      <c r="AB398" s="10">
        <f t="shared" si="284"/>
        <v>-36.750050999999999</v>
      </c>
      <c r="AC398" s="87">
        <f t="shared" si="285"/>
        <v>0</v>
      </c>
      <c r="AD398" s="22">
        <f t="shared" si="295"/>
        <v>-166387.45404099999</v>
      </c>
      <c r="AE398" s="9">
        <f t="shared" si="286"/>
        <v>-3430</v>
      </c>
      <c r="AF398" s="9">
        <f t="shared" si="287"/>
        <v>311</v>
      </c>
      <c r="AG398" s="9">
        <f t="shared" si="288"/>
        <v>0</v>
      </c>
      <c r="AH398" s="10">
        <f t="shared" si="268"/>
        <v>-3119</v>
      </c>
      <c r="AI398" s="10">
        <f t="shared" si="289"/>
        <v>-160</v>
      </c>
      <c r="AJ398" s="22">
        <f t="shared" si="269"/>
        <v>-163428.45404099999</v>
      </c>
      <c r="AN398" s="92">
        <f t="shared" si="290"/>
        <v>409000</v>
      </c>
      <c r="AO398" s="92" t="str">
        <f t="shared" si="270"/>
        <v>40K</v>
      </c>
      <c r="AP398" s="92">
        <f t="shared" si="271"/>
        <v>163428.45404099999</v>
      </c>
      <c r="AQ398" s="93">
        <f t="shared" si="296"/>
        <v>1000</v>
      </c>
      <c r="AR398" s="95">
        <f t="shared" si="272"/>
        <v>428</v>
      </c>
      <c r="AS398" s="94">
        <f t="shared" si="273"/>
        <v>0.42799999999999999</v>
      </c>
      <c r="AT398" s="94">
        <f t="shared" si="291"/>
        <v>0.39958057222738386</v>
      </c>
    </row>
    <row r="399" spans="6:46" x14ac:dyDescent="0.25">
      <c r="F399">
        <f t="shared" si="297"/>
        <v>410000</v>
      </c>
      <c r="G399">
        <f t="shared" si="274"/>
        <v>-750</v>
      </c>
      <c r="H399">
        <f t="shared" si="262"/>
        <v>409250</v>
      </c>
      <c r="I399" s="32">
        <f t="shared" si="292"/>
        <v>409250</v>
      </c>
      <c r="J399" s="10">
        <f t="shared" si="275"/>
        <v>0</v>
      </c>
      <c r="K399" s="10">
        <f t="shared" si="276"/>
        <v>0</v>
      </c>
      <c r="L399" s="32">
        <f t="shared" si="293"/>
        <v>409250</v>
      </c>
      <c r="M399" s="9">
        <f t="shared" si="277"/>
        <v>0</v>
      </c>
      <c r="N399" s="9">
        <f t="shared" si="278"/>
        <v>0</v>
      </c>
      <c r="O399" s="10">
        <f t="shared" si="263"/>
        <v>0</v>
      </c>
      <c r="P399" s="13"/>
      <c r="R399" s="31">
        <f t="shared" si="294"/>
        <v>409250</v>
      </c>
      <c r="S399" s="8">
        <f t="shared" si="279"/>
        <v>52100</v>
      </c>
      <c r="T399" s="9">
        <f t="shared" si="264"/>
        <v>-11053.55</v>
      </c>
      <c r="U399" s="9">
        <f t="shared" si="265"/>
        <v>-133931.25</v>
      </c>
      <c r="V399" s="10">
        <f t="shared" si="266"/>
        <v>-144984.79999999999</v>
      </c>
      <c r="W399" s="10">
        <f t="shared" si="267"/>
        <v>-21690.25</v>
      </c>
      <c r="X399" s="87">
        <f t="shared" si="280"/>
        <v>0</v>
      </c>
      <c r="Y399" s="87">
        <f t="shared" si="281"/>
        <v>0</v>
      </c>
      <c r="Z399" s="10">
        <f t="shared" si="282"/>
        <v>-103.65398999999999</v>
      </c>
      <c r="AA399" s="125">
        <f t="shared" si="283"/>
        <v>-36.750050999999999</v>
      </c>
      <c r="AB399" s="10">
        <f t="shared" si="284"/>
        <v>-36.750050999999999</v>
      </c>
      <c r="AC399" s="87">
        <f t="shared" si="285"/>
        <v>0</v>
      </c>
      <c r="AD399" s="22">
        <f t="shared" si="295"/>
        <v>-166815.45404099999</v>
      </c>
      <c r="AE399" s="9">
        <f t="shared" si="286"/>
        <v>-3430</v>
      </c>
      <c r="AF399" s="9">
        <f t="shared" si="287"/>
        <v>311</v>
      </c>
      <c r="AG399" s="9">
        <f t="shared" si="288"/>
        <v>0</v>
      </c>
      <c r="AH399" s="10">
        <f t="shared" si="268"/>
        <v>-3119</v>
      </c>
      <c r="AI399" s="10">
        <f t="shared" si="289"/>
        <v>-160</v>
      </c>
      <c r="AJ399" s="22">
        <f t="shared" si="269"/>
        <v>-163856.45404099999</v>
      </c>
      <c r="AN399" s="92">
        <f t="shared" si="290"/>
        <v>410000</v>
      </c>
      <c r="AO399" s="92" t="str">
        <f t="shared" si="270"/>
        <v>41K</v>
      </c>
      <c r="AP399" s="92">
        <f t="shared" si="271"/>
        <v>163856.45404099999</v>
      </c>
      <c r="AQ399" s="93">
        <f t="shared" si="296"/>
        <v>1000</v>
      </c>
      <c r="AR399" s="95">
        <f t="shared" si="272"/>
        <v>428</v>
      </c>
      <c r="AS399" s="94">
        <f t="shared" si="273"/>
        <v>0.42799999999999999</v>
      </c>
      <c r="AT399" s="94">
        <f t="shared" si="291"/>
        <v>0.39964988790487804</v>
      </c>
    </row>
    <row r="400" spans="6:46" x14ac:dyDescent="0.25">
      <c r="F400">
        <f t="shared" si="297"/>
        <v>411000</v>
      </c>
      <c r="G400">
        <f t="shared" si="274"/>
        <v>-750</v>
      </c>
      <c r="H400">
        <f t="shared" si="262"/>
        <v>410250</v>
      </c>
      <c r="I400" s="32">
        <f t="shared" si="292"/>
        <v>410250</v>
      </c>
      <c r="J400" s="10">
        <f t="shared" si="275"/>
        <v>0</v>
      </c>
      <c r="K400" s="10">
        <f t="shared" si="276"/>
        <v>0</v>
      </c>
      <c r="L400" s="32">
        <f t="shared" si="293"/>
        <v>410250</v>
      </c>
      <c r="M400" s="9">
        <f t="shared" si="277"/>
        <v>0</v>
      </c>
      <c r="N400" s="9">
        <f t="shared" si="278"/>
        <v>0</v>
      </c>
      <c r="O400" s="10">
        <f t="shared" si="263"/>
        <v>0</v>
      </c>
      <c r="P400" s="13"/>
      <c r="R400" s="31">
        <f t="shared" si="294"/>
        <v>410250</v>
      </c>
      <c r="S400" s="8">
        <f t="shared" si="279"/>
        <v>52100</v>
      </c>
      <c r="T400" s="9">
        <f t="shared" si="264"/>
        <v>-11053.55</v>
      </c>
      <c r="U400" s="9">
        <f t="shared" si="265"/>
        <v>-134306.25</v>
      </c>
      <c r="V400" s="10">
        <f t="shared" si="266"/>
        <v>-145359.79999999999</v>
      </c>
      <c r="W400" s="10">
        <f t="shared" si="267"/>
        <v>-21743.25</v>
      </c>
      <c r="X400" s="87">
        <f t="shared" si="280"/>
        <v>0</v>
      </c>
      <c r="Y400" s="87">
        <f t="shared" si="281"/>
        <v>0</v>
      </c>
      <c r="Z400" s="10">
        <f t="shared" si="282"/>
        <v>-103.65398999999999</v>
      </c>
      <c r="AA400" s="125">
        <f t="shared" si="283"/>
        <v>-36.750050999999999</v>
      </c>
      <c r="AB400" s="10">
        <f t="shared" si="284"/>
        <v>-36.750050999999999</v>
      </c>
      <c r="AC400" s="87">
        <f t="shared" si="285"/>
        <v>0</v>
      </c>
      <c r="AD400" s="22">
        <f t="shared" si="295"/>
        <v>-167243.45404099999</v>
      </c>
      <c r="AE400" s="9">
        <f t="shared" si="286"/>
        <v>-3430</v>
      </c>
      <c r="AF400" s="9">
        <f t="shared" si="287"/>
        <v>311</v>
      </c>
      <c r="AG400" s="9">
        <f t="shared" si="288"/>
        <v>0</v>
      </c>
      <c r="AH400" s="10">
        <f t="shared" si="268"/>
        <v>-3119</v>
      </c>
      <c r="AI400" s="10">
        <f t="shared" si="289"/>
        <v>-160</v>
      </c>
      <c r="AJ400" s="22">
        <f t="shared" si="269"/>
        <v>-164284.45404099999</v>
      </c>
      <c r="AN400" s="92">
        <f t="shared" si="290"/>
        <v>411000</v>
      </c>
      <c r="AO400" s="92" t="str">
        <f t="shared" si="270"/>
        <v>41K</v>
      </c>
      <c r="AP400" s="92">
        <f t="shared" si="271"/>
        <v>164284.45404099999</v>
      </c>
      <c r="AQ400" s="93">
        <f t="shared" si="296"/>
        <v>1000</v>
      </c>
      <c r="AR400" s="95">
        <f t="shared" si="272"/>
        <v>428</v>
      </c>
      <c r="AS400" s="94">
        <f t="shared" si="273"/>
        <v>0.42799999999999999</v>
      </c>
      <c r="AT400" s="94">
        <f t="shared" si="291"/>
        <v>0.39971886627980535</v>
      </c>
    </row>
    <row r="401" spans="6:46" x14ac:dyDescent="0.25">
      <c r="F401">
        <f t="shared" si="297"/>
        <v>412000</v>
      </c>
      <c r="G401">
        <f t="shared" si="274"/>
        <v>-750</v>
      </c>
      <c r="H401">
        <f t="shared" si="262"/>
        <v>411250</v>
      </c>
      <c r="I401" s="32">
        <f t="shared" si="292"/>
        <v>411250</v>
      </c>
      <c r="J401" s="10">
        <f t="shared" si="275"/>
        <v>0</v>
      </c>
      <c r="K401" s="10">
        <f t="shared" si="276"/>
        <v>0</v>
      </c>
      <c r="L401" s="32">
        <f t="shared" si="293"/>
        <v>411250</v>
      </c>
      <c r="M401" s="9">
        <f t="shared" si="277"/>
        <v>0</v>
      </c>
      <c r="N401" s="9">
        <f t="shared" si="278"/>
        <v>0</v>
      </c>
      <c r="O401" s="10">
        <f t="shared" si="263"/>
        <v>0</v>
      </c>
      <c r="P401" s="13"/>
      <c r="R401" s="31">
        <f t="shared" si="294"/>
        <v>411250</v>
      </c>
      <c r="S401" s="8">
        <f t="shared" si="279"/>
        <v>52100</v>
      </c>
      <c r="T401" s="9">
        <f t="shared" si="264"/>
        <v>-11053.55</v>
      </c>
      <c r="U401" s="9">
        <f t="shared" si="265"/>
        <v>-134681.25</v>
      </c>
      <c r="V401" s="10">
        <f t="shared" si="266"/>
        <v>-145734.79999999999</v>
      </c>
      <c r="W401" s="10">
        <f t="shared" si="267"/>
        <v>-21796.25</v>
      </c>
      <c r="X401" s="87">
        <f t="shared" si="280"/>
        <v>0</v>
      </c>
      <c r="Y401" s="87">
        <f t="shared" si="281"/>
        <v>0</v>
      </c>
      <c r="Z401" s="10">
        <f t="shared" si="282"/>
        <v>-103.65398999999999</v>
      </c>
      <c r="AA401" s="125">
        <f t="shared" si="283"/>
        <v>-36.750050999999999</v>
      </c>
      <c r="AB401" s="10">
        <f t="shared" si="284"/>
        <v>-36.750050999999999</v>
      </c>
      <c r="AC401" s="87">
        <f t="shared" si="285"/>
        <v>0</v>
      </c>
      <c r="AD401" s="22">
        <f t="shared" si="295"/>
        <v>-167671.45404099999</v>
      </c>
      <c r="AE401" s="9">
        <f t="shared" si="286"/>
        <v>-3430</v>
      </c>
      <c r="AF401" s="9">
        <f t="shared" si="287"/>
        <v>311</v>
      </c>
      <c r="AG401" s="9">
        <f t="shared" si="288"/>
        <v>0</v>
      </c>
      <c r="AH401" s="10">
        <f t="shared" si="268"/>
        <v>-3119</v>
      </c>
      <c r="AI401" s="10">
        <f t="shared" si="289"/>
        <v>-160</v>
      </c>
      <c r="AJ401" s="22">
        <f t="shared" si="269"/>
        <v>-164712.45404099999</v>
      </c>
      <c r="AN401" s="92">
        <f t="shared" si="290"/>
        <v>412000</v>
      </c>
      <c r="AO401" s="92" t="str">
        <f t="shared" si="270"/>
        <v>41K</v>
      </c>
      <c r="AP401" s="92">
        <f t="shared" si="271"/>
        <v>164712.45404099999</v>
      </c>
      <c r="AQ401" s="93">
        <f t="shared" si="296"/>
        <v>1000</v>
      </c>
      <c r="AR401" s="95">
        <f t="shared" si="272"/>
        <v>428</v>
      </c>
      <c r="AS401" s="94">
        <f t="shared" si="273"/>
        <v>0.42799999999999999</v>
      </c>
      <c r="AT401" s="94">
        <f t="shared" si="291"/>
        <v>0.39978750980825239</v>
      </c>
    </row>
    <row r="402" spans="6:46" x14ac:dyDescent="0.25">
      <c r="F402">
        <f t="shared" si="297"/>
        <v>413000</v>
      </c>
      <c r="G402">
        <f t="shared" si="274"/>
        <v>-750</v>
      </c>
      <c r="H402">
        <f t="shared" si="262"/>
        <v>412250</v>
      </c>
      <c r="I402" s="32">
        <f t="shared" si="292"/>
        <v>412250</v>
      </c>
      <c r="J402" s="10">
        <f t="shared" si="275"/>
        <v>0</v>
      </c>
      <c r="K402" s="10">
        <f t="shared" si="276"/>
        <v>0</v>
      </c>
      <c r="L402" s="32">
        <f t="shared" si="293"/>
        <v>412250</v>
      </c>
      <c r="M402" s="9">
        <f t="shared" si="277"/>
        <v>0</v>
      </c>
      <c r="N402" s="9">
        <f t="shared" si="278"/>
        <v>0</v>
      </c>
      <c r="O402" s="10">
        <f t="shared" si="263"/>
        <v>0</v>
      </c>
      <c r="P402" s="13"/>
      <c r="R402" s="31">
        <f t="shared" si="294"/>
        <v>412250</v>
      </c>
      <c r="S402" s="8">
        <f t="shared" si="279"/>
        <v>52100</v>
      </c>
      <c r="T402" s="9">
        <f t="shared" si="264"/>
        <v>-11053.55</v>
      </c>
      <c r="U402" s="9">
        <f t="shared" si="265"/>
        <v>-135056.25</v>
      </c>
      <c r="V402" s="10">
        <f t="shared" si="266"/>
        <v>-146109.79999999999</v>
      </c>
      <c r="W402" s="10">
        <f t="shared" si="267"/>
        <v>-21849.25</v>
      </c>
      <c r="X402" s="87">
        <f t="shared" si="280"/>
        <v>0</v>
      </c>
      <c r="Y402" s="87">
        <f t="shared" si="281"/>
        <v>0</v>
      </c>
      <c r="Z402" s="10">
        <f t="shared" si="282"/>
        <v>-103.65398999999999</v>
      </c>
      <c r="AA402" s="125">
        <f t="shared" si="283"/>
        <v>-36.750050999999999</v>
      </c>
      <c r="AB402" s="10">
        <f t="shared" si="284"/>
        <v>-36.750050999999999</v>
      </c>
      <c r="AC402" s="87">
        <f t="shared" si="285"/>
        <v>0</v>
      </c>
      <c r="AD402" s="22">
        <f t="shared" si="295"/>
        <v>-168099.45404099999</v>
      </c>
      <c r="AE402" s="9">
        <f t="shared" si="286"/>
        <v>-3430</v>
      </c>
      <c r="AF402" s="9">
        <f t="shared" si="287"/>
        <v>311</v>
      </c>
      <c r="AG402" s="9">
        <f t="shared" si="288"/>
        <v>0</v>
      </c>
      <c r="AH402" s="10">
        <f t="shared" si="268"/>
        <v>-3119</v>
      </c>
      <c r="AI402" s="10">
        <f t="shared" si="289"/>
        <v>-160</v>
      </c>
      <c r="AJ402" s="22">
        <f t="shared" si="269"/>
        <v>-165140.45404099999</v>
      </c>
      <c r="AN402" s="92">
        <f t="shared" si="290"/>
        <v>413000</v>
      </c>
      <c r="AO402" s="92" t="str">
        <f t="shared" si="270"/>
        <v>41K</v>
      </c>
      <c r="AP402" s="92">
        <f t="shared" si="271"/>
        <v>165140.45404099999</v>
      </c>
      <c r="AQ402" s="93">
        <f t="shared" si="296"/>
        <v>1000</v>
      </c>
      <c r="AR402" s="95">
        <f t="shared" si="272"/>
        <v>428</v>
      </c>
      <c r="AS402" s="94">
        <f t="shared" si="273"/>
        <v>0.42799999999999999</v>
      </c>
      <c r="AT402" s="94">
        <f t="shared" si="291"/>
        <v>0.39985582092251815</v>
      </c>
    </row>
    <row r="403" spans="6:46" x14ac:dyDescent="0.25">
      <c r="F403">
        <f t="shared" si="297"/>
        <v>414000</v>
      </c>
      <c r="G403">
        <f t="shared" si="274"/>
        <v>-750</v>
      </c>
      <c r="H403">
        <f t="shared" si="262"/>
        <v>413250</v>
      </c>
      <c r="I403" s="32">
        <f t="shared" si="292"/>
        <v>413250</v>
      </c>
      <c r="J403" s="10">
        <f t="shared" si="275"/>
        <v>0</v>
      </c>
      <c r="K403" s="10">
        <f t="shared" si="276"/>
        <v>0</v>
      </c>
      <c r="L403" s="32">
        <f t="shared" si="293"/>
        <v>413250</v>
      </c>
      <c r="M403" s="9">
        <f t="shared" si="277"/>
        <v>0</v>
      </c>
      <c r="N403" s="9">
        <f t="shared" si="278"/>
        <v>0</v>
      </c>
      <c r="O403" s="10">
        <f t="shared" si="263"/>
        <v>0</v>
      </c>
      <c r="P403" s="13"/>
      <c r="R403" s="31">
        <f t="shared" si="294"/>
        <v>413250</v>
      </c>
      <c r="S403" s="8">
        <f t="shared" si="279"/>
        <v>52100</v>
      </c>
      <c r="T403" s="9">
        <f t="shared" si="264"/>
        <v>-11053.55</v>
      </c>
      <c r="U403" s="9">
        <f t="shared" si="265"/>
        <v>-135431.25</v>
      </c>
      <c r="V403" s="10">
        <f t="shared" si="266"/>
        <v>-146484.79999999999</v>
      </c>
      <c r="W403" s="10">
        <f t="shared" si="267"/>
        <v>-21902.25</v>
      </c>
      <c r="X403" s="87">
        <f t="shared" si="280"/>
        <v>0</v>
      </c>
      <c r="Y403" s="87">
        <f t="shared" si="281"/>
        <v>0</v>
      </c>
      <c r="Z403" s="10">
        <f t="shared" si="282"/>
        <v>-103.65398999999999</v>
      </c>
      <c r="AA403" s="125">
        <f t="shared" si="283"/>
        <v>-36.750050999999999</v>
      </c>
      <c r="AB403" s="10">
        <f t="shared" si="284"/>
        <v>-36.750050999999999</v>
      </c>
      <c r="AC403" s="87">
        <f t="shared" si="285"/>
        <v>0</v>
      </c>
      <c r="AD403" s="22">
        <f t="shared" si="295"/>
        <v>-168527.45404099999</v>
      </c>
      <c r="AE403" s="9">
        <f t="shared" si="286"/>
        <v>-3430</v>
      </c>
      <c r="AF403" s="9">
        <f t="shared" si="287"/>
        <v>311</v>
      </c>
      <c r="AG403" s="9">
        <f t="shared" si="288"/>
        <v>0</v>
      </c>
      <c r="AH403" s="10">
        <f t="shared" si="268"/>
        <v>-3119</v>
      </c>
      <c r="AI403" s="10">
        <f t="shared" si="289"/>
        <v>-160</v>
      </c>
      <c r="AJ403" s="22">
        <f t="shared" si="269"/>
        <v>-165568.45404099999</v>
      </c>
      <c r="AN403" s="92">
        <f t="shared" si="290"/>
        <v>414000</v>
      </c>
      <c r="AO403" s="92" t="str">
        <f t="shared" si="270"/>
        <v>41K</v>
      </c>
      <c r="AP403" s="92">
        <f t="shared" si="271"/>
        <v>165568.45404099999</v>
      </c>
      <c r="AQ403" s="93">
        <f t="shared" si="296"/>
        <v>1000</v>
      </c>
      <c r="AR403" s="95">
        <f t="shared" si="272"/>
        <v>428</v>
      </c>
      <c r="AS403" s="94">
        <f t="shared" si="273"/>
        <v>0.42799999999999999</v>
      </c>
      <c r="AT403" s="94">
        <f t="shared" si="291"/>
        <v>0.39992380203140093</v>
      </c>
    </row>
    <row r="404" spans="6:46" x14ac:dyDescent="0.25">
      <c r="F404">
        <f t="shared" si="297"/>
        <v>415000</v>
      </c>
      <c r="G404">
        <f t="shared" si="274"/>
        <v>-750</v>
      </c>
      <c r="H404">
        <f t="shared" si="262"/>
        <v>414250</v>
      </c>
      <c r="I404" s="32">
        <f t="shared" si="292"/>
        <v>414250</v>
      </c>
      <c r="J404" s="10">
        <f t="shared" si="275"/>
        <v>0</v>
      </c>
      <c r="K404" s="10">
        <f t="shared" si="276"/>
        <v>0</v>
      </c>
      <c r="L404" s="32">
        <f t="shared" si="293"/>
        <v>414250</v>
      </c>
      <c r="M404" s="9">
        <f t="shared" si="277"/>
        <v>0</v>
      </c>
      <c r="N404" s="9">
        <f t="shared" si="278"/>
        <v>0</v>
      </c>
      <c r="O404" s="10">
        <f t="shared" si="263"/>
        <v>0</v>
      </c>
      <c r="P404" s="13"/>
      <c r="R404" s="31">
        <f t="shared" si="294"/>
        <v>414250</v>
      </c>
      <c r="S404" s="8">
        <f t="shared" si="279"/>
        <v>52100</v>
      </c>
      <c r="T404" s="9">
        <f t="shared" si="264"/>
        <v>-11053.55</v>
      </c>
      <c r="U404" s="9">
        <f t="shared" si="265"/>
        <v>-135806.25</v>
      </c>
      <c r="V404" s="10">
        <f t="shared" si="266"/>
        <v>-146859.79999999999</v>
      </c>
      <c r="W404" s="10">
        <f t="shared" si="267"/>
        <v>-21955.25</v>
      </c>
      <c r="X404" s="87">
        <f t="shared" si="280"/>
        <v>0</v>
      </c>
      <c r="Y404" s="87">
        <f t="shared" si="281"/>
        <v>0</v>
      </c>
      <c r="Z404" s="10">
        <f t="shared" si="282"/>
        <v>-103.65398999999999</v>
      </c>
      <c r="AA404" s="125">
        <f t="shared" si="283"/>
        <v>-36.750050999999999</v>
      </c>
      <c r="AB404" s="10">
        <f t="shared" si="284"/>
        <v>-36.750050999999999</v>
      </c>
      <c r="AC404" s="87">
        <f t="shared" si="285"/>
        <v>0</v>
      </c>
      <c r="AD404" s="22">
        <f t="shared" si="295"/>
        <v>-168955.45404099999</v>
      </c>
      <c r="AE404" s="9">
        <f t="shared" si="286"/>
        <v>-3430</v>
      </c>
      <c r="AF404" s="9">
        <f t="shared" si="287"/>
        <v>311</v>
      </c>
      <c r="AG404" s="9">
        <f t="shared" si="288"/>
        <v>0</v>
      </c>
      <c r="AH404" s="10">
        <f t="shared" si="268"/>
        <v>-3119</v>
      </c>
      <c r="AI404" s="10">
        <f t="shared" si="289"/>
        <v>-160</v>
      </c>
      <c r="AJ404" s="22">
        <f t="shared" si="269"/>
        <v>-165996.45404099999</v>
      </c>
      <c r="AN404" s="92">
        <f t="shared" si="290"/>
        <v>415000</v>
      </c>
      <c r="AO404" s="92" t="str">
        <f t="shared" si="270"/>
        <v>41K</v>
      </c>
      <c r="AP404" s="92">
        <f t="shared" si="271"/>
        <v>165996.45404099999</v>
      </c>
      <c r="AQ404" s="93">
        <f t="shared" si="296"/>
        <v>1000</v>
      </c>
      <c r="AR404" s="95">
        <f t="shared" si="272"/>
        <v>428</v>
      </c>
      <c r="AS404" s="94">
        <f t="shared" si="273"/>
        <v>0.42799999999999999</v>
      </c>
      <c r="AT404" s="94">
        <f t="shared" si="291"/>
        <v>0.39999145552048193</v>
      </c>
    </row>
    <row r="405" spans="6:46" x14ac:dyDescent="0.25">
      <c r="F405">
        <f t="shared" si="297"/>
        <v>416000</v>
      </c>
      <c r="G405">
        <f t="shared" si="274"/>
        <v>-750</v>
      </c>
      <c r="H405">
        <f t="shared" si="262"/>
        <v>415250</v>
      </c>
      <c r="I405" s="32">
        <f t="shared" si="292"/>
        <v>415250</v>
      </c>
      <c r="J405" s="10">
        <f t="shared" si="275"/>
        <v>0</v>
      </c>
      <c r="K405" s="10">
        <f t="shared" si="276"/>
        <v>0</v>
      </c>
      <c r="L405" s="32">
        <f t="shared" si="293"/>
        <v>415250</v>
      </c>
      <c r="M405" s="9">
        <f t="shared" si="277"/>
        <v>0</v>
      </c>
      <c r="N405" s="9">
        <f t="shared" si="278"/>
        <v>0</v>
      </c>
      <c r="O405" s="10">
        <f t="shared" si="263"/>
        <v>0</v>
      </c>
      <c r="P405" s="13"/>
      <c r="R405" s="31">
        <f t="shared" si="294"/>
        <v>415250</v>
      </c>
      <c r="S405" s="8">
        <f t="shared" si="279"/>
        <v>52100</v>
      </c>
      <c r="T405" s="9">
        <f t="shared" si="264"/>
        <v>-11053.55</v>
      </c>
      <c r="U405" s="9">
        <f t="shared" si="265"/>
        <v>-136181.25</v>
      </c>
      <c r="V405" s="10">
        <f t="shared" si="266"/>
        <v>-147234.79999999999</v>
      </c>
      <c r="W405" s="10">
        <f t="shared" si="267"/>
        <v>-22008.25</v>
      </c>
      <c r="X405" s="87">
        <f t="shared" si="280"/>
        <v>0</v>
      </c>
      <c r="Y405" s="87">
        <f t="shared" si="281"/>
        <v>0</v>
      </c>
      <c r="Z405" s="10">
        <f t="shared" si="282"/>
        <v>-103.65398999999999</v>
      </c>
      <c r="AA405" s="125">
        <f t="shared" si="283"/>
        <v>-36.750050999999999</v>
      </c>
      <c r="AB405" s="10">
        <f t="shared" si="284"/>
        <v>-36.750050999999999</v>
      </c>
      <c r="AC405" s="87">
        <f t="shared" si="285"/>
        <v>0</v>
      </c>
      <c r="AD405" s="22">
        <f t="shared" si="295"/>
        <v>-169383.45404099999</v>
      </c>
      <c r="AE405" s="9">
        <f t="shared" si="286"/>
        <v>-3430</v>
      </c>
      <c r="AF405" s="9">
        <f t="shared" si="287"/>
        <v>311</v>
      </c>
      <c r="AG405" s="9">
        <f t="shared" si="288"/>
        <v>0</v>
      </c>
      <c r="AH405" s="10">
        <f t="shared" si="268"/>
        <v>-3119</v>
      </c>
      <c r="AI405" s="10">
        <f t="shared" si="289"/>
        <v>-160</v>
      </c>
      <c r="AJ405" s="22">
        <f t="shared" si="269"/>
        <v>-166424.45404099999</v>
      </c>
      <c r="AN405" s="92">
        <f t="shared" si="290"/>
        <v>416000</v>
      </c>
      <c r="AO405" s="92" t="str">
        <f t="shared" si="270"/>
        <v>41K</v>
      </c>
      <c r="AP405" s="92">
        <f t="shared" si="271"/>
        <v>166424.45404099999</v>
      </c>
      <c r="AQ405" s="93">
        <f t="shared" si="296"/>
        <v>1000</v>
      </c>
      <c r="AR405" s="95">
        <f t="shared" si="272"/>
        <v>428</v>
      </c>
      <c r="AS405" s="94">
        <f t="shared" si="273"/>
        <v>0.42799999999999999</v>
      </c>
      <c r="AT405" s="94">
        <f t="shared" si="291"/>
        <v>0.40005878375240383</v>
      </c>
    </row>
    <row r="406" spans="6:46" x14ac:dyDescent="0.25">
      <c r="F406">
        <f t="shared" si="297"/>
        <v>417000</v>
      </c>
      <c r="G406">
        <f t="shared" si="274"/>
        <v>-750</v>
      </c>
      <c r="H406">
        <f t="shared" si="262"/>
        <v>416250</v>
      </c>
      <c r="I406" s="32">
        <f t="shared" si="292"/>
        <v>416250</v>
      </c>
      <c r="J406" s="10">
        <f t="shared" si="275"/>
        <v>0</v>
      </c>
      <c r="K406" s="10">
        <f t="shared" si="276"/>
        <v>0</v>
      </c>
      <c r="L406" s="32">
        <f t="shared" si="293"/>
        <v>416250</v>
      </c>
      <c r="M406" s="9">
        <f t="shared" si="277"/>
        <v>0</v>
      </c>
      <c r="N406" s="9">
        <f t="shared" si="278"/>
        <v>0</v>
      </c>
      <c r="O406" s="10">
        <f t="shared" si="263"/>
        <v>0</v>
      </c>
      <c r="P406" s="13"/>
      <c r="R406" s="31">
        <f t="shared" si="294"/>
        <v>416250</v>
      </c>
      <c r="S406" s="8">
        <f t="shared" si="279"/>
        <v>52100</v>
      </c>
      <c r="T406" s="9">
        <f t="shared" si="264"/>
        <v>-11053.55</v>
      </c>
      <c r="U406" s="9">
        <f t="shared" si="265"/>
        <v>-136556.25</v>
      </c>
      <c r="V406" s="10">
        <f t="shared" si="266"/>
        <v>-147609.79999999999</v>
      </c>
      <c r="W406" s="10">
        <f t="shared" si="267"/>
        <v>-22061.25</v>
      </c>
      <c r="X406" s="87">
        <f t="shared" si="280"/>
        <v>0</v>
      </c>
      <c r="Y406" s="87">
        <f t="shared" si="281"/>
        <v>0</v>
      </c>
      <c r="Z406" s="10">
        <f t="shared" si="282"/>
        <v>-103.65398999999999</v>
      </c>
      <c r="AA406" s="125">
        <f t="shared" si="283"/>
        <v>-36.750050999999999</v>
      </c>
      <c r="AB406" s="10">
        <f t="shared" si="284"/>
        <v>-36.750050999999999</v>
      </c>
      <c r="AC406" s="87">
        <f t="shared" si="285"/>
        <v>0</v>
      </c>
      <c r="AD406" s="22">
        <f t="shared" si="295"/>
        <v>-169811.45404099999</v>
      </c>
      <c r="AE406" s="9">
        <f t="shared" si="286"/>
        <v>-3430</v>
      </c>
      <c r="AF406" s="9">
        <f t="shared" si="287"/>
        <v>311</v>
      </c>
      <c r="AG406" s="9">
        <f t="shared" si="288"/>
        <v>0</v>
      </c>
      <c r="AH406" s="10">
        <f t="shared" si="268"/>
        <v>-3119</v>
      </c>
      <c r="AI406" s="10">
        <f t="shared" si="289"/>
        <v>-160</v>
      </c>
      <c r="AJ406" s="22">
        <f t="shared" si="269"/>
        <v>-166852.45404099999</v>
      </c>
      <c r="AN406" s="92">
        <f t="shared" si="290"/>
        <v>417000</v>
      </c>
      <c r="AO406" s="92" t="str">
        <f t="shared" si="270"/>
        <v>41K</v>
      </c>
      <c r="AP406" s="92">
        <f t="shared" si="271"/>
        <v>166852.45404099999</v>
      </c>
      <c r="AQ406" s="93">
        <f t="shared" si="296"/>
        <v>1000</v>
      </c>
      <c r="AR406" s="95">
        <f t="shared" si="272"/>
        <v>428</v>
      </c>
      <c r="AS406" s="94">
        <f t="shared" si="273"/>
        <v>0.42799999999999999</v>
      </c>
      <c r="AT406" s="94">
        <f t="shared" si="291"/>
        <v>0.40012578906714624</v>
      </c>
    </row>
    <row r="407" spans="6:46" x14ac:dyDescent="0.25">
      <c r="F407">
        <f t="shared" si="297"/>
        <v>418000</v>
      </c>
      <c r="G407">
        <f t="shared" si="274"/>
        <v>-750</v>
      </c>
      <c r="H407">
        <f t="shared" si="262"/>
        <v>417250</v>
      </c>
      <c r="I407" s="32">
        <f t="shared" si="292"/>
        <v>417250</v>
      </c>
      <c r="J407" s="10">
        <f t="shared" si="275"/>
        <v>0</v>
      </c>
      <c r="K407" s="10">
        <f t="shared" si="276"/>
        <v>0</v>
      </c>
      <c r="L407" s="32">
        <f t="shared" si="293"/>
        <v>417250</v>
      </c>
      <c r="M407" s="9">
        <f t="shared" si="277"/>
        <v>0</v>
      </c>
      <c r="N407" s="9">
        <f t="shared" si="278"/>
        <v>0</v>
      </c>
      <c r="O407" s="10">
        <f t="shared" si="263"/>
        <v>0</v>
      </c>
      <c r="P407" s="13"/>
      <c r="R407" s="31">
        <f t="shared" si="294"/>
        <v>417250</v>
      </c>
      <c r="S407" s="8">
        <f t="shared" si="279"/>
        <v>52100</v>
      </c>
      <c r="T407" s="9">
        <f t="shared" si="264"/>
        <v>-11053.55</v>
      </c>
      <c r="U407" s="9">
        <f t="shared" si="265"/>
        <v>-136931.25</v>
      </c>
      <c r="V407" s="10">
        <f t="shared" si="266"/>
        <v>-147984.79999999999</v>
      </c>
      <c r="W407" s="10">
        <f t="shared" si="267"/>
        <v>-22114.25</v>
      </c>
      <c r="X407" s="87">
        <f t="shared" si="280"/>
        <v>0</v>
      </c>
      <c r="Y407" s="87">
        <f t="shared" si="281"/>
        <v>0</v>
      </c>
      <c r="Z407" s="10">
        <f t="shared" si="282"/>
        <v>-103.65398999999999</v>
      </c>
      <c r="AA407" s="125">
        <f t="shared" si="283"/>
        <v>-36.750050999999999</v>
      </c>
      <c r="AB407" s="10">
        <f t="shared" si="284"/>
        <v>-36.750050999999999</v>
      </c>
      <c r="AC407" s="87">
        <f t="shared" si="285"/>
        <v>0</v>
      </c>
      <c r="AD407" s="22">
        <f t="shared" si="295"/>
        <v>-170239.45404099999</v>
      </c>
      <c r="AE407" s="9">
        <f t="shared" si="286"/>
        <v>-3430</v>
      </c>
      <c r="AF407" s="9">
        <f t="shared" si="287"/>
        <v>311</v>
      </c>
      <c r="AG407" s="9">
        <f t="shared" si="288"/>
        <v>0</v>
      </c>
      <c r="AH407" s="10">
        <f t="shared" si="268"/>
        <v>-3119</v>
      </c>
      <c r="AI407" s="10">
        <f t="shared" si="289"/>
        <v>-160</v>
      </c>
      <c r="AJ407" s="22">
        <f t="shared" si="269"/>
        <v>-167280.45404099999</v>
      </c>
      <c r="AN407" s="92">
        <f t="shared" si="290"/>
        <v>418000</v>
      </c>
      <c r="AO407" s="92" t="str">
        <f t="shared" si="270"/>
        <v>41K</v>
      </c>
      <c r="AP407" s="92">
        <f t="shared" si="271"/>
        <v>167280.45404099999</v>
      </c>
      <c r="AQ407" s="93">
        <f t="shared" si="296"/>
        <v>1000</v>
      </c>
      <c r="AR407" s="95">
        <f t="shared" si="272"/>
        <v>428</v>
      </c>
      <c r="AS407" s="94">
        <f t="shared" si="273"/>
        <v>0.42799999999999999</v>
      </c>
      <c r="AT407" s="94">
        <f t="shared" si="291"/>
        <v>0.40019247378229661</v>
      </c>
    </row>
    <row r="408" spans="6:46" x14ac:dyDescent="0.25">
      <c r="F408">
        <f t="shared" si="297"/>
        <v>419000</v>
      </c>
      <c r="G408">
        <f t="shared" si="274"/>
        <v>-750</v>
      </c>
      <c r="H408">
        <f t="shared" si="262"/>
        <v>418250</v>
      </c>
      <c r="I408" s="32">
        <f t="shared" si="292"/>
        <v>418250</v>
      </c>
      <c r="J408" s="10">
        <f t="shared" si="275"/>
        <v>0</v>
      </c>
      <c r="K408" s="10">
        <f t="shared" si="276"/>
        <v>0</v>
      </c>
      <c r="L408" s="32">
        <f t="shared" si="293"/>
        <v>418250</v>
      </c>
      <c r="M408" s="9">
        <f t="shared" si="277"/>
        <v>0</v>
      </c>
      <c r="N408" s="9">
        <f t="shared" si="278"/>
        <v>0</v>
      </c>
      <c r="O408" s="10">
        <f t="shared" si="263"/>
        <v>0</v>
      </c>
      <c r="P408" s="13"/>
      <c r="R408" s="31">
        <f t="shared" si="294"/>
        <v>418250</v>
      </c>
      <c r="S408" s="8">
        <f t="shared" si="279"/>
        <v>52100</v>
      </c>
      <c r="T408" s="9">
        <f t="shared" si="264"/>
        <v>-11053.55</v>
      </c>
      <c r="U408" s="9">
        <f t="shared" si="265"/>
        <v>-137306.25</v>
      </c>
      <c r="V408" s="10">
        <f t="shared" si="266"/>
        <v>-148359.79999999999</v>
      </c>
      <c r="W408" s="10">
        <f t="shared" si="267"/>
        <v>-22167.25</v>
      </c>
      <c r="X408" s="87">
        <f t="shared" si="280"/>
        <v>0</v>
      </c>
      <c r="Y408" s="87">
        <f t="shared" si="281"/>
        <v>0</v>
      </c>
      <c r="Z408" s="10">
        <f t="shared" si="282"/>
        <v>-103.65398999999999</v>
      </c>
      <c r="AA408" s="125">
        <f t="shared" si="283"/>
        <v>-36.750050999999999</v>
      </c>
      <c r="AB408" s="10">
        <f t="shared" si="284"/>
        <v>-36.750050999999999</v>
      </c>
      <c r="AC408" s="87">
        <f t="shared" si="285"/>
        <v>0</v>
      </c>
      <c r="AD408" s="22">
        <f t="shared" si="295"/>
        <v>-170667.45404099999</v>
      </c>
      <c r="AE408" s="9">
        <f t="shared" si="286"/>
        <v>-3430</v>
      </c>
      <c r="AF408" s="9">
        <f t="shared" si="287"/>
        <v>311</v>
      </c>
      <c r="AG408" s="9">
        <f t="shared" si="288"/>
        <v>0</v>
      </c>
      <c r="AH408" s="10">
        <f t="shared" si="268"/>
        <v>-3119</v>
      </c>
      <c r="AI408" s="10">
        <f t="shared" si="289"/>
        <v>-160</v>
      </c>
      <c r="AJ408" s="22">
        <f t="shared" si="269"/>
        <v>-167708.45404099999</v>
      </c>
      <c r="AN408" s="92">
        <f t="shared" si="290"/>
        <v>419000</v>
      </c>
      <c r="AO408" s="92" t="str">
        <f t="shared" si="270"/>
        <v>41K</v>
      </c>
      <c r="AP408" s="92">
        <f t="shared" si="271"/>
        <v>167708.45404099999</v>
      </c>
      <c r="AQ408" s="93">
        <f t="shared" si="296"/>
        <v>1000</v>
      </c>
      <c r="AR408" s="95">
        <f t="shared" si="272"/>
        <v>428</v>
      </c>
      <c r="AS408" s="94">
        <f t="shared" si="273"/>
        <v>0.42799999999999999</v>
      </c>
      <c r="AT408" s="94">
        <f t="shared" si="291"/>
        <v>0.40025884019331742</v>
      </c>
    </row>
    <row r="409" spans="6:46" x14ac:dyDescent="0.25">
      <c r="F409">
        <f t="shared" si="297"/>
        <v>420000</v>
      </c>
      <c r="G409">
        <f t="shared" si="274"/>
        <v>-750</v>
      </c>
      <c r="H409">
        <f t="shared" si="262"/>
        <v>419250</v>
      </c>
      <c r="I409" s="32">
        <f t="shared" si="292"/>
        <v>419250</v>
      </c>
      <c r="J409" s="10">
        <f t="shared" si="275"/>
        <v>0</v>
      </c>
      <c r="K409" s="10">
        <f t="shared" si="276"/>
        <v>0</v>
      </c>
      <c r="L409" s="32">
        <f t="shared" si="293"/>
        <v>419250</v>
      </c>
      <c r="M409" s="9">
        <f t="shared" si="277"/>
        <v>0</v>
      </c>
      <c r="N409" s="9">
        <f t="shared" si="278"/>
        <v>0</v>
      </c>
      <c r="O409" s="10">
        <f t="shared" si="263"/>
        <v>0</v>
      </c>
      <c r="P409" s="13"/>
      <c r="R409" s="31">
        <f t="shared" si="294"/>
        <v>419250</v>
      </c>
      <c r="S409" s="8">
        <f t="shared" si="279"/>
        <v>52100</v>
      </c>
      <c r="T409" s="9">
        <f t="shared" si="264"/>
        <v>-11053.55</v>
      </c>
      <c r="U409" s="9">
        <f t="shared" si="265"/>
        <v>-137681.25</v>
      </c>
      <c r="V409" s="10">
        <f t="shared" si="266"/>
        <v>-148734.79999999999</v>
      </c>
      <c r="W409" s="10">
        <f t="shared" si="267"/>
        <v>-22220.25</v>
      </c>
      <c r="X409" s="87">
        <f t="shared" si="280"/>
        <v>0</v>
      </c>
      <c r="Y409" s="87">
        <f t="shared" si="281"/>
        <v>0</v>
      </c>
      <c r="Z409" s="10">
        <f t="shared" si="282"/>
        <v>-103.65398999999999</v>
      </c>
      <c r="AA409" s="125">
        <f t="shared" si="283"/>
        <v>-36.750050999999999</v>
      </c>
      <c r="AB409" s="10">
        <f t="shared" si="284"/>
        <v>-36.750050999999999</v>
      </c>
      <c r="AC409" s="87">
        <f t="shared" si="285"/>
        <v>0</v>
      </c>
      <c r="AD409" s="22">
        <f t="shared" si="295"/>
        <v>-171095.45404099999</v>
      </c>
      <c r="AE409" s="9">
        <f t="shared" si="286"/>
        <v>-3430</v>
      </c>
      <c r="AF409" s="9">
        <f t="shared" si="287"/>
        <v>311</v>
      </c>
      <c r="AG409" s="9">
        <f t="shared" si="288"/>
        <v>0</v>
      </c>
      <c r="AH409" s="10">
        <f t="shared" si="268"/>
        <v>-3119</v>
      </c>
      <c r="AI409" s="10">
        <f t="shared" si="289"/>
        <v>-160</v>
      </c>
      <c r="AJ409" s="22">
        <f t="shared" si="269"/>
        <v>-168136.45404099999</v>
      </c>
      <c r="AN409" s="92">
        <f t="shared" si="290"/>
        <v>420000</v>
      </c>
      <c r="AO409" s="92" t="str">
        <f t="shared" si="270"/>
        <v>42K</v>
      </c>
      <c r="AP409" s="92">
        <f t="shared" si="271"/>
        <v>168136.45404099999</v>
      </c>
      <c r="AQ409" s="93">
        <f t="shared" si="296"/>
        <v>1000</v>
      </c>
      <c r="AR409" s="95">
        <f t="shared" si="272"/>
        <v>428</v>
      </c>
      <c r="AS409" s="94">
        <f t="shared" si="273"/>
        <v>0.42799999999999999</v>
      </c>
      <c r="AT409" s="94">
        <f t="shared" si="291"/>
        <v>0.40032489057380949</v>
      </c>
    </row>
    <row r="410" spans="6:46" x14ac:dyDescent="0.25">
      <c r="F410">
        <f t="shared" si="297"/>
        <v>421000</v>
      </c>
      <c r="G410">
        <f t="shared" si="274"/>
        <v>-750</v>
      </c>
      <c r="H410">
        <f t="shared" si="262"/>
        <v>420250</v>
      </c>
      <c r="I410" s="32">
        <f t="shared" si="292"/>
        <v>420250</v>
      </c>
      <c r="J410" s="10">
        <f t="shared" si="275"/>
        <v>0</v>
      </c>
      <c r="K410" s="10">
        <f t="shared" si="276"/>
        <v>0</v>
      </c>
      <c r="L410" s="32">
        <f t="shared" si="293"/>
        <v>420250</v>
      </c>
      <c r="M410" s="9">
        <f t="shared" si="277"/>
        <v>0</v>
      </c>
      <c r="N410" s="9">
        <f t="shared" si="278"/>
        <v>0</v>
      </c>
      <c r="O410" s="10">
        <f t="shared" si="263"/>
        <v>0</v>
      </c>
      <c r="P410" s="13"/>
      <c r="R410" s="31">
        <f t="shared" si="294"/>
        <v>420250</v>
      </c>
      <c r="S410" s="8">
        <f t="shared" si="279"/>
        <v>52100</v>
      </c>
      <c r="T410" s="9">
        <f t="shared" si="264"/>
        <v>-11053.55</v>
      </c>
      <c r="U410" s="9">
        <f t="shared" si="265"/>
        <v>-138056.25</v>
      </c>
      <c r="V410" s="10">
        <f t="shared" si="266"/>
        <v>-149109.79999999999</v>
      </c>
      <c r="W410" s="10">
        <f t="shared" si="267"/>
        <v>-22273.25</v>
      </c>
      <c r="X410" s="87">
        <f t="shared" si="280"/>
        <v>0</v>
      </c>
      <c r="Y410" s="87">
        <f t="shared" si="281"/>
        <v>0</v>
      </c>
      <c r="Z410" s="10">
        <f t="shared" si="282"/>
        <v>-103.65398999999999</v>
      </c>
      <c r="AA410" s="125">
        <f t="shared" si="283"/>
        <v>-36.750050999999999</v>
      </c>
      <c r="AB410" s="10">
        <f t="shared" si="284"/>
        <v>-36.750050999999999</v>
      </c>
      <c r="AC410" s="87">
        <f t="shared" si="285"/>
        <v>0</v>
      </c>
      <c r="AD410" s="22">
        <f t="shared" si="295"/>
        <v>-171523.45404099999</v>
      </c>
      <c r="AE410" s="9">
        <f t="shared" si="286"/>
        <v>-3430</v>
      </c>
      <c r="AF410" s="9">
        <f t="shared" si="287"/>
        <v>311</v>
      </c>
      <c r="AG410" s="9">
        <f t="shared" si="288"/>
        <v>0</v>
      </c>
      <c r="AH410" s="10">
        <f t="shared" si="268"/>
        <v>-3119</v>
      </c>
      <c r="AI410" s="10">
        <f t="shared" si="289"/>
        <v>-160</v>
      </c>
      <c r="AJ410" s="22">
        <f t="shared" si="269"/>
        <v>-168564.45404099999</v>
      </c>
      <c r="AN410" s="92">
        <f t="shared" si="290"/>
        <v>421000</v>
      </c>
      <c r="AO410" s="92" t="str">
        <f t="shared" si="270"/>
        <v>42K</v>
      </c>
      <c r="AP410" s="92">
        <f t="shared" si="271"/>
        <v>168564.45404099999</v>
      </c>
      <c r="AQ410" s="93">
        <f t="shared" si="296"/>
        <v>1000</v>
      </c>
      <c r="AR410" s="95">
        <f t="shared" si="272"/>
        <v>428</v>
      </c>
      <c r="AS410" s="94">
        <f t="shared" si="273"/>
        <v>0.42799999999999999</v>
      </c>
      <c r="AT410" s="94">
        <f t="shared" si="291"/>
        <v>0.40039062717577195</v>
      </c>
    </row>
    <row r="411" spans="6:46" x14ac:dyDescent="0.25">
      <c r="F411">
        <f t="shared" si="297"/>
        <v>422000</v>
      </c>
      <c r="G411">
        <f t="shared" si="274"/>
        <v>-750</v>
      </c>
      <c r="H411">
        <f t="shared" si="262"/>
        <v>421250</v>
      </c>
      <c r="I411" s="32">
        <f t="shared" si="292"/>
        <v>421250</v>
      </c>
      <c r="J411" s="10">
        <f t="shared" si="275"/>
        <v>0</v>
      </c>
      <c r="K411" s="10">
        <f t="shared" si="276"/>
        <v>0</v>
      </c>
      <c r="L411" s="32">
        <f t="shared" si="293"/>
        <v>421250</v>
      </c>
      <c r="M411" s="9">
        <f t="shared" si="277"/>
        <v>0</v>
      </c>
      <c r="N411" s="9">
        <f t="shared" si="278"/>
        <v>0</v>
      </c>
      <c r="O411" s="10">
        <f t="shared" si="263"/>
        <v>0</v>
      </c>
      <c r="P411" s="13"/>
      <c r="R411" s="31">
        <f t="shared" si="294"/>
        <v>421250</v>
      </c>
      <c r="S411" s="8">
        <f t="shared" si="279"/>
        <v>52100</v>
      </c>
      <c r="T411" s="9">
        <f t="shared" si="264"/>
        <v>-11053.55</v>
      </c>
      <c r="U411" s="9">
        <f t="shared" si="265"/>
        <v>-138431.25</v>
      </c>
      <c r="V411" s="10">
        <f t="shared" si="266"/>
        <v>-149484.79999999999</v>
      </c>
      <c r="W411" s="10">
        <f t="shared" si="267"/>
        <v>-22326.25</v>
      </c>
      <c r="X411" s="87">
        <f t="shared" si="280"/>
        <v>0</v>
      </c>
      <c r="Y411" s="87">
        <f t="shared" si="281"/>
        <v>0</v>
      </c>
      <c r="Z411" s="10">
        <f t="shared" si="282"/>
        <v>-103.65398999999999</v>
      </c>
      <c r="AA411" s="125">
        <f t="shared" si="283"/>
        <v>-36.750050999999999</v>
      </c>
      <c r="AB411" s="10">
        <f t="shared" si="284"/>
        <v>-36.750050999999999</v>
      </c>
      <c r="AC411" s="87">
        <f t="shared" si="285"/>
        <v>0</v>
      </c>
      <c r="AD411" s="22">
        <f t="shared" si="295"/>
        <v>-171951.45404099999</v>
      </c>
      <c r="AE411" s="9">
        <f t="shared" si="286"/>
        <v>-3430</v>
      </c>
      <c r="AF411" s="9">
        <f t="shared" si="287"/>
        <v>311</v>
      </c>
      <c r="AG411" s="9">
        <f t="shared" si="288"/>
        <v>0</v>
      </c>
      <c r="AH411" s="10">
        <f t="shared" si="268"/>
        <v>-3119</v>
      </c>
      <c r="AI411" s="10">
        <f t="shared" si="289"/>
        <v>-160</v>
      </c>
      <c r="AJ411" s="22">
        <f t="shared" si="269"/>
        <v>-168992.45404099999</v>
      </c>
      <c r="AN411" s="92">
        <f t="shared" si="290"/>
        <v>422000</v>
      </c>
      <c r="AO411" s="92" t="str">
        <f t="shared" si="270"/>
        <v>42K</v>
      </c>
      <c r="AP411" s="92">
        <f t="shared" si="271"/>
        <v>168992.45404099999</v>
      </c>
      <c r="AQ411" s="93">
        <f t="shared" si="296"/>
        <v>1000</v>
      </c>
      <c r="AR411" s="95">
        <f t="shared" si="272"/>
        <v>428</v>
      </c>
      <c r="AS411" s="94">
        <f t="shared" si="273"/>
        <v>0.42799999999999999</v>
      </c>
      <c r="AT411" s="94">
        <f t="shared" si="291"/>
        <v>0.40045605222985781</v>
      </c>
    </row>
    <row r="412" spans="6:46" x14ac:dyDescent="0.25">
      <c r="F412">
        <f t="shared" si="297"/>
        <v>423000</v>
      </c>
      <c r="G412">
        <f t="shared" si="274"/>
        <v>-750</v>
      </c>
      <c r="H412">
        <f t="shared" si="262"/>
        <v>422250</v>
      </c>
      <c r="I412" s="32">
        <f t="shared" si="292"/>
        <v>422250</v>
      </c>
      <c r="J412" s="10">
        <f t="shared" si="275"/>
        <v>0</v>
      </c>
      <c r="K412" s="10">
        <f t="shared" si="276"/>
        <v>0</v>
      </c>
      <c r="L412" s="32">
        <f t="shared" si="293"/>
        <v>422250</v>
      </c>
      <c r="M412" s="9">
        <f t="shared" si="277"/>
        <v>0</v>
      </c>
      <c r="N412" s="9">
        <f t="shared" si="278"/>
        <v>0</v>
      </c>
      <c r="O412" s="10">
        <f t="shared" si="263"/>
        <v>0</v>
      </c>
      <c r="P412" s="13"/>
      <c r="R412" s="31">
        <f t="shared" si="294"/>
        <v>422250</v>
      </c>
      <c r="S412" s="8">
        <f t="shared" si="279"/>
        <v>52100</v>
      </c>
      <c r="T412" s="9">
        <f t="shared" si="264"/>
        <v>-11053.55</v>
      </c>
      <c r="U412" s="9">
        <f t="shared" si="265"/>
        <v>-138806.25</v>
      </c>
      <c r="V412" s="10">
        <f t="shared" si="266"/>
        <v>-149859.79999999999</v>
      </c>
      <c r="W412" s="10">
        <f t="shared" si="267"/>
        <v>-22379.25</v>
      </c>
      <c r="X412" s="87">
        <f t="shared" si="280"/>
        <v>0</v>
      </c>
      <c r="Y412" s="87">
        <f t="shared" si="281"/>
        <v>0</v>
      </c>
      <c r="Z412" s="10">
        <f t="shared" si="282"/>
        <v>-103.65398999999999</v>
      </c>
      <c r="AA412" s="125">
        <f t="shared" si="283"/>
        <v>-36.750050999999999</v>
      </c>
      <c r="AB412" s="10">
        <f t="shared" si="284"/>
        <v>-36.750050999999999</v>
      </c>
      <c r="AC412" s="87">
        <f t="shared" si="285"/>
        <v>0</v>
      </c>
      <c r="AD412" s="22">
        <f t="shared" si="295"/>
        <v>-172379.45404099999</v>
      </c>
      <c r="AE412" s="9">
        <f t="shared" si="286"/>
        <v>-3430</v>
      </c>
      <c r="AF412" s="9">
        <f t="shared" si="287"/>
        <v>311</v>
      </c>
      <c r="AG412" s="9">
        <f t="shared" si="288"/>
        <v>0</v>
      </c>
      <c r="AH412" s="10">
        <f t="shared" si="268"/>
        <v>-3119</v>
      </c>
      <c r="AI412" s="10">
        <f t="shared" si="289"/>
        <v>-160</v>
      </c>
      <c r="AJ412" s="22">
        <f t="shared" si="269"/>
        <v>-169420.45404099999</v>
      </c>
      <c r="AN412" s="92">
        <f t="shared" si="290"/>
        <v>423000</v>
      </c>
      <c r="AO412" s="92" t="str">
        <f t="shared" si="270"/>
        <v>42K</v>
      </c>
      <c r="AP412" s="92">
        <f t="shared" si="271"/>
        <v>169420.45404099999</v>
      </c>
      <c r="AQ412" s="93">
        <f t="shared" si="296"/>
        <v>1000</v>
      </c>
      <c r="AR412" s="95">
        <f t="shared" si="272"/>
        <v>428</v>
      </c>
      <c r="AS412" s="94">
        <f t="shared" si="273"/>
        <v>0.42799999999999999</v>
      </c>
      <c r="AT412" s="94">
        <f t="shared" si="291"/>
        <v>0.40052116794562648</v>
      </c>
    </row>
    <row r="413" spans="6:46" x14ac:dyDescent="0.25">
      <c r="F413">
        <f t="shared" si="297"/>
        <v>424000</v>
      </c>
      <c r="G413">
        <f t="shared" si="274"/>
        <v>-750</v>
      </c>
      <c r="H413">
        <f t="shared" si="262"/>
        <v>423250</v>
      </c>
      <c r="I413" s="32">
        <f t="shared" si="292"/>
        <v>423250</v>
      </c>
      <c r="J413" s="10">
        <f t="shared" si="275"/>
        <v>0</v>
      </c>
      <c r="K413" s="10">
        <f t="shared" si="276"/>
        <v>0</v>
      </c>
      <c r="L413" s="32">
        <f t="shared" si="293"/>
        <v>423250</v>
      </c>
      <c r="M413" s="9">
        <f t="shared" si="277"/>
        <v>0</v>
      </c>
      <c r="N413" s="9">
        <f t="shared" si="278"/>
        <v>0</v>
      </c>
      <c r="O413" s="10">
        <f t="shared" si="263"/>
        <v>0</v>
      </c>
      <c r="P413" s="13"/>
      <c r="R413" s="31">
        <f t="shared" si="294"/>
        <v>423250</v>
      </c>
      <c r="S413" s="8">
        <f t="shared" si="279"/>
        <v>52100</v>
      </c>
      <c r="T413" s="9">
        <f t="shared" si="264"/>
        <v>-11053.55</v>
      </c>
      <c r="U413" s="9">
        <f t="shared" si="265"/>
        <v>-139181.25</v>
      </c>
      <c r="V413" s="10">
        <f t="shared" si="266"/>
        <v>-150234.79999999999</v>
      </c>
      <c r="W413" s="10">
        <f t="shared" si="267"/>
        <v>-22432.25</v>
      </c>
      <c r="X413" s="87">
        <f t="shared" si="280"/>
        <v>0</v>
      </c>
      <c r="Y413" s="87">
        <f t="shared" si="281"/>
        <v>0</v>
      </c>
      <c r="Z413" s="10">
        <f t="shared" si="282"/>
        <v>-103.65398999999999</v>
      </c>
      <c r="AA413" s="125">
        <f t="shared" si="283"/>
        <v>-36.750050999999999</v>
      </c>
      <c r="AB413" s="10">
        <f t="shared" si="284"/>
        <v>-36.750050999999999</v>
      </c>
      <c r="AC413" s="87">
        <f t="shared" si="285"/>
        <v>0</v>
      </c>
      <c r="AD413" s="22">
        <f t="shared" si="295"/>
        <v>-172807.45404099999</v>
      </c>
      <c r="AE413" s="9">
        <f t="shared" si="286"/>
        <v>-3430</v>
      </c>
      <c r="AF413" s="9">
        <f t="shared" si="287"/>
        <v>311</v>
      </c>
      <c r="AG413" s="9">
        <f t="shared" si="288"/>
        <v>0</v>
      </c>
      <c r="AH413" s="10">
        <f t="shared" si="268"/>
        <v>-3119</v>
      </c>
      <c r="AI413" s="10">
        <f t="shared" si="289"/>
        <v>-160</v>
      </c>
      <c r="AJ413" s="22">
        <f t="shared" si="269"/>
        <v>-169848.45404099999</v>
      </c>
      <c r="AN413" s="92">
        <f t="shared" si="290"/>
        <v>424000</v>
      </c>
      <c r="AO413" s="92" t="str">
        <f t="shared" si="270"/>
        <v>42K</v>
      </c>
      <c r="AP413" s="92">
        <f t="shared" si="271"/>
        <v>169848.45404099999</v>
      </c>
      <c r="AQ413" s="93">
        <f t="shared" si="296"/>
        <v>1000</v>
      </c>
      <c r="AR413" s="95">
        <f t="shared" si="272"/>
        <v>428</v>
      </c>
      <c r="AS413" s="94">
        <f t="shared" si="273"/>
        <v>0.42799999999999999</v>
      </c>
      <c r="AT413" s="94">
        <f t="shared" si="291"/>
        <v>0.40058597651179245</v>
      </c>
    </row>
    <row r="414" spans="6:46" x14ac:dyDescent="0.25">
      <c r="F414">
        <f t="shared" si="297"/>
        <v>425000</v>
      </c>
      <c r="G414">
        <f t="shared" si="274"/>
        <v>-750</v>
      </c>
      <c r="H414">
        <f t="shared" si="262"/>
        <v>424250</v>
      </c>
      <c r="I414" s="32">
        <f t="shared" si="292"/>
        <v>424250</v>
      </c>
      <c r="J414" s="10">
        <f t="shared" si="275"/>
        <v>0</v>
      </c>
      <c r="K414" s="10">
        <f t="shared" si="276"/>
        <v>0</v>
      </c>
      <c r="L414" s="32">
        <f t="shared" si="293"/>
        <v>424250</v>
      </c>
      <c r="M414" s="9">
        <f t="shared" si="277"/>
        <v>0</v>
      </c>
      <c r="N414" s="9">
        <f t="shared" si="278"/>
        <v>0</v>
      </c>
      <c r="O414" s="10">
        <f t="shared" si="263"/>
        <v>0</v>
      </c>
      <c r="P414" s="13"/>
      <c r="R414" s="31">
        <f t="shared" si="294"/>
        <v>424250</v>
      </c>
      <c r="S414" s="8">
        <f t="shared" si="279"/>
        <v>52100</v>
      </c>
      <c r="T414" s="9">
        <f t="shared" si="264"/>
        <v>-11053.55</v>
      </c>
      <c r="U414" s="9">
        <f t="shared" si="265"/>
        <v>-139556.25</v>
      </c>
      <c r="V414" s="10">
        <f t="shared" si="266"/>
        <v>-150609.79999999999</v>
      </c>
      <c r="W414" s="10">
        <f t="shared" si="267"/>
        <v>-22485.25</v>
      </c>
      <c r="X414" s="87">
        <f t="shared" si="280"/>
        <v>0</v>
      </c>
      <c r="Y414" s="87">
        <f t="shared" si="281"/>
        <v>0</v>
      </c>
      <c r="Z414" s="10">
        <f t="shared" si="282"/>
        <v>-103.65398999999999</v>
      </c>
      <c r="AA414" s="125">
        <f t="shared" si="283"/>
        <v>-36.750050999999999</v>
      </c>
      <c r="AB414" s="10">
        <f t="shared" si="284"/>
        <v>-36.750050999999999</v>
      </c>
      <c r="AC414" s="87">
        <f t="shared" si="285"/>
        <v>0</v>
      </c>
      <c r="AD414" s="22">
        <f t="shared" si="295"/>
        <v>-173235.45404099999</v>
      </c>
      <c r="AE414" s="9">
        <f t="shared" si="286"/>
        <v>-3430</v>
      </c>
      <c r="AF414" s="9">
        <f t="shared" si="287"/>
        <v>311</v>
      </c>
      <c r="AG414" s="9">
        <f t="shared" si="288"/>
        <v>0</v>
      </c>
      <c r="AH414" s="10">
        <f t="shared" si="268"/>
        <v>-3119</v>
      </c>
      <c r="AI414" s="10">
        <f t="shared" si="289"/>
        <v>-160</v>
      </c>
      <c r="AJ414" s="22">
        <f t="shared" si="269"/>
        <v>-170276.45404099999</v>
      </c>
      <c r="AN414" s="92">
        <f t="shared" si="290"/>
        <v>425000</v>
      </c>
      <c r="AO414" s="92" t="str">
        <f t="shared" si="270"/>
        <v>42K</v>
      </c>
      <c r="AP414" s="92">
        <f t="shared" si="271"/>
        <v>170276.45404099999</v>
      </c>
      <c r="AQ414" s="93">
        <f t="shared" si="296"/>
        <v>1000</v>
      </c>
      <c r="AR414" s="95">
        <f t="shared" si="272"/>
        <v>428</v>
      </c>
      <c r="AS414" s="94">
        <f t="shared" si="273"/>
        <v>0.42799999999999999</v>
      </c>
      <c r="AT414" s="94">
        <f t="shared" si="291"/>
        <v>0.40065048009647058</v>
      </c>
    </row>
    <row r="415" spans="6:46" x14ac:dyDescent="0.25">
      <c r="F415">
        <f t="shared" si="297"/>
        <v>426000</v>
      </c>
      <c r="G415">
        <f t="shared" si="274"/>
        <v>-750</v>
      </c>
      <c r="H415">
        <f t="shared" si="262"/>
        <v>425250</v>
      </c>
      <c r="I415" s="32">
        <f t="shared" si="292"/>
        <v>425250</v>
      </c>
      <c r="J415" s="10">
        <f t="shared" si="275"/>
        <v>0</v>
      </c>
      <c r="K415" s="10">
        <f t="shared" si="276"/>
        <v>0</v>
      </c>
      <c r="L415" s="32">
        <f t="shared" si="293"/>
        <v>425250</v>
      </c>
      <c r="M415" s="9">
        <f t="shared" si="277"/>
        <v>0</v>
      </c>
      <c r="N415" s="9">
        <f t="shared" si="278"/>
        <v>0</v>
      </c>
      <c r="O415" s="10">
        <f t="shared" si="263"/>
        <v>0</v>
      </c>
      <c r="P415" s="13"/>
      <c r="R415" s="31">
        <f t="shared" si="294"/>
        <v>425250</v>
      </c>
      <c r="S415" s="8">
        <f t="shared" si="279"/>
        <v>52100</v>
      </c>
      <c r="T415" s="9">
        <f t="shared" si="264"/>
        <v>-11053.55</v>
      </c>
      <c r="U415" s="9">
        <f t="shared" si="265"/>
        <v>-139931.25</v>
      </c>
      <c r="V415" s="10">
        <f t="shared" si="266"/>
        <v>-150984.79999999999</v>
      </c>
      <c r="W415" s="10">
        <f t="shared" si="267"/>
        <v>-22538.25</v>
      </c>
      <c r="X415" s="87">
        <f t="shared" si="280"/>
        <v>0</v>
      </c>
      <c r="Y415" s="87">
        <f t="shared" si="281"/>
        <v>0</v>
      </c>
      <c r="Z415" s="10">
        <f t="shared" si="282"/>
        <v>-103.65398999999999</v>
      </c>
      <c r="AA415" s="125">
        <f t="shared" si="283"/>
        <v>-36.750050999999999</v>
      </c>
      <c r="AB415" s="10">
        <f t="shared" si="284"/>
        <v>-36.750050999999999</v>
      </c>
      <c r="AC415" s="87">
        <f t="shared" si="285"/>
        <v>0</v>
      </c>
      <c r="AD415" s="22">
        <f t="shared" si="295"/>
        <v>-173663.45404099999</v>
      </c>
      <c r="AE415" s="9">
        <f t="shared" si="286"/>
        <v>-3430</v>
      </c>
      <c r="AF415" s="9">
        <f t="shared" si="287"/>
        <v>311</v>
      </c>
      <c r="AG415" s="9">
        <f t="shared" si="288"/>
        <v>0</v>
      </c>
      <c r="AH415" s="10">
        <f t="shared" si="268"/>
        <v>-3119</v>
      </c>
      <c r="AI415" s="10">
        <f t="shared" si="289"/>
        <v>-160</v>
      </c>
      <c r="AJ415" s="22">
        <f t="shared" si="269"/>
        <v>-170704.45404099999</v>
      </c>
      <c r="AN415" s="92">
        <f t="shared" si="290"/>
        <v>426000</v>
      </c>
      <c r="AO415" s="92" t="str">
        <f t="shared" si="270"/>
        <v>42K</v>
      </c>
      <c r="AP415" s="92">
        <f t="shared" si="271"/>
        <v>170704.45404099999</v>
      </c>
      <c r="AQ415" s="93">
        <f t="shared" si="296"/>
        <v>1000</v>
      </c>
      <c r="AR415" s="95">
        <f t="shared" si="272"/>
        <v>428</v>
      </c>
      <c r="AS415" s="94">
        <f t="shared" si="273"/>
        <v>0.42799999999999999</v>
      </c>
      <c r="AT415" s="94">
        <f t="shared" si="291"/>
        <v>0.40071468084741779</v>
      </c>
    </row>
    <row r="416" spans="6:46" x14ac:dyDescent="0.25">
      <c r="F416">
        <f t="shared" si="297"/>
        <v>427000</v>
      </c>
      <c r="G416">
        <f t="shared" si="274"/>
        <v>-750</v>
      </c>
      <c r="H416">
        <f t="shared" si="262"/>
        <v>426250</v>
      </c>
      <c r="I416" s="32">
        <f t="shared" si="292"/>
        <v>426250</v>
      </c>
      <c r="J416" s="10">
        <f t="shared" si="275"/>
        <v>0</v>
      </c>
      <c r="K416" s="10">
        <f t="shared" si="276"/>
        <v>0</v>
      </c>
      <c r="L416" s="32">
        <f t="shared" si="293"/>
        <v>426250</v>
      </c>
      <c r="M416" s="9">
        <f t="shared" si="277"/>
        <v>0</v>
      </c>
      <c r="N416" s="9">
        <f t="shared" si="278"/>
        <v>0</v>
      </c>
      <c r="O416" s="10">
        <f t="shared" si="263"/>
        <v>0</v>
      </c>
      <c r="P416" s="13"/>
      <c r="R416" s="31">
        <f t="shared" si="294"/>
        <v>426250</v>
      </c>
      <c r="S416" s="8">
        <f t="shared" si="279"/>
        <v>52100</v>
      </c>
      <c r="T416" s="9">
        <f t="shared" si="264"/>
        <v>-11053.55</v>
      </c>
      <c r="U416" s="9">
        <f t="shared" si="265"/>
        <v>-140306.25</v>
      </c>
      <c r="V416" s="10">
        <f t="shared" si="266"/>
        <v>-151359.79999999999</v>
      </c>
      <c r="W416" s="10">
        <f t="shared" si="267"/>
        <v>-22591.25</v>
      </c>
      <c r="X416" s="87">
        <f t="shared" si="280"/>
        <v>0</v>
      </c>
      <c r="Y416" s="87">
        <f t="shared" si="281"/>
        <v>0</v>
      </c>
      <c r="Z416" s="10">
        <f t="shared" si="282"/>
        <v>-103.65398999999999</v>
      </c>
      <c r="AA416" s="125">
        <f t="shared" si="283"/>
        <v>-36.750050999999999</v>
      </c>
      <c r="AB416" s="10">
        <f t="shared" si="284"/>
        <v>-36.750050999999999</v>
      </c>
      <c r="AC416" s="87">
        <f t="shared" si="285"/>
        <v>0</v>
      </c>
      <c r="AD416" s="22">
        <f t="shared" si="295"/>
        <v>-174091.45404099999</v>
      </c>
      <c r="AE416" s="9">
        <f t="shared" si="286"/>
        <v>-3430</v>
      </c>
      <c r="AF416" s="9">
        <f t="shared" si="287"/>
        <v>311</v>
      </c>
      <c r="AG416" s="9">
        <f t="shared" si="288"/>
        <v>0</v>
      </c>
      <c r="AH416" s="10">
        <f t="shared" si="268"/>
        <v>-3119</v>
      </c>
      <c r="AI416" s="10">
        <f t="shared" si="289"/>
        <v>-160</v>
      </c>
      <c r="AJ416" s="22">
        <f t="shared" si="269"/>
        <v>-171132.45404099999</v>
      </c>
      <c r="AN416" s="92">
        <f t="shared" si="290"/>
        <v>427000</v>
      </c>
      <c r="AO416" s="92" t="str">
        <f t="shared" si="270"/>
        <v>42K</v>
      </c>
      <c r="AP416" s="92">
        <f t="shared" si="271"/>
        <v>171132.45404099999</v>
      </c>
      <c r="AQ416" s="93">
        <f t="shared" si="296"/>
        <v>1000</v>
      </c>
      <c r="AR416" s="95">
        <f t="shared" si="272"/>
        <v>428</v>
      </c>
      <c r="AS416" s="94">
        <f t="shared" si="273"/>
        <v>0.42799999999999999</v>
      </c>
      <c r="AT416" s="94">
        <f t="shared" si="291"/>
        <v>0.40077858089227164</v>
      </c>
    </row>
    <row r="417" spans="6:46" x14ac:dyDescent="0.25">
      <c r="F417">
        <f t="shared" si="297"/>
        <v>428000</v>
      </c>
      <c r="G417">
        <f t="shared" si="274"/>
        <v>-750</v>
      </c>
      <c r="H417">
        <f t="shared" si="262"/>
        <v>427250</v>
      </c>
      <c r="I417" s="32">
        <f t="shared" si="292"/>
        <v>427250</v>
      </c>
      <c r="J417" s="10">
        <f t="shared" si="275"/>
        <v>0</v>
      </c>
      <c r="K417" s="10">
        <f t="shared" si="276"/>
        <v>0</v>
      </c>
      <c r="L417" s="32">
        <f t="shared" si="293"/>
        <v>427250</v>
      </c>
      <c r="M417" s="9">
        <f t="shared" si="277"/>
        <v>0</v>
      </c>
      <c r="N417" s="9">
        <f t="shared" si="278"/>
        <v>0</v>
      </c>
      <c r="O417" s="10">
        <f t="shared" si="263"/>
        <v>0</v>
      </c>
      <c r="P417" s="13"/>
      <c r="R417" s="31">
        <f t="shared" si="294"/>
        <v>427250</v>
      </c>
      <c r="S417" s="8">
        <f t="shared" si="279"/>
        <v>52100</v>
      </c>
      <c r="T417" s="9">
        <f t="shared" si="264"/>
        <v>-11053.55</v>
      </c>
      <c r="U417" s="9">
        <f t="shared" si="265"/>
        <v>-140681.25</v>
      </c>
      <c r="V417" s="10">
        <f t="shared" si="266"/>
        <v>-151734.79999999999</v>
      </c>
      <c r="W417" s="10">
        <f t="shared" si="267"/>
        <v>-22644.25</v>
      </c>
      <c r="X417" s="87">
        <f t="shared" si="280"/>
        <v>0</v>
      </c>
      <c r="Y417" s="87">
        <f t="shared" si="281"/>
        <v>0</v>
      </c>
      <c r="Z417" s="10">
        <f t="shared" si="282"/>
        <v>-103.65398999999999</v>
      </c>
      <c r="AA417" s="125">
        <f t="shared" si="283"/>
        <v>-36.750050999999999</v>
      </c>
      <c r="AB417" s="10">
        <f t="shared" si="284"/>
        <v>-36.750050999999999</v>
      </c>
      <c r="AC417" s="87">
        <f t="shared" si="285"/>
        <v>0</v>
      </c>
      <c r="AD417" s="22">
        <f t="shared" si="295"/>
        <v>-174519.45404099999</v>
      </c>
      <c r="AE417" s="9">
        <f t="shared" si="286"/>
        <v>-3430</v>
      </c>
      <c r="AF417" s="9">
        <f t="shared" si="287"/>
        <v>311</v>
      </c>
      <c r="AG417" s="9">
        <f t="shared" si="288"/>
        <v>0</v>
      </c>
      <c r="AH417" s="10">
        <f t="shared" si="268"/>
        <v>-3119</v>
      </c>
      <c r="AI417" s="10">
        <f t="shared" si="289"/>
        <v>-160</v>
      </c>
      <c r="AJ417" s="22">
        <f t="shared" si="269"/>
        <v>-171560.45404099999</v>
      </c>
      <c r="AN417" s="92">
        <f t="shared" si="290"/>
        <v>428000</v>
      </c>
      <c r="AO417" s="92" t="str">
        <f t="shared" si="270"/>
        <v>42K</v>
      </c>
      <c r="AP417" s="92">
        <f t="shared" si="271"/>
        <v>171560.45404099999</v>
      </c>
      <c r="AQ417" s="93">
        <f t="shared" si="296"/>
        <v>1000</v>
      </c>
      <c r="AR417" s="95">
        <f t="shared" si="272"/>
        <v>428</v>
      </c>
      <c r="AS417" s="94">
        <f t="shared" si="273"/>
        <v>0.42799999999999999</v>
      </c>
      <c r="AT417" s="94">
        <f t="shared" si="291"/>
        <v>0.40084218233878505</v>
      </c>
    </row>
    <row r="418" spans="6:46" x14ac:dyDescent="0.25">
      <c r="F418">
        <f t="shared" si="297"/>
        <v>429000</v>
      </c>
      <c r="G418">
        <f t="shared" si="274"/>
        <v>-750</v>
      </c>
      <c r="H418">
        <f t="shared" ref="H418:H481" si="298">F418+G418</f>
        <v>428250</v>
      </c>
      <c r="I418" s="32">
        <f t="shared" si="292"/>
        <v>428250</v>
      </c>
      <c r="J418" s="10">
        <f t="shared" si="275"/>
        <v>0</v>
      </c>
      <c r="K418" s="10">
        <f t="shared" si="276"/>
        <v>0</v>
      </c>
      <c r="L418" s="32">
        <f t="shared" si="293"/>
        <v>428250</v>
      </c>
      <c r="M418" s="9">
        <f t="shared" si="277"/>
        <v>0</v>
      </c>
      <c r="N418" s="9">
        <f t="shared" si="278"/>
        <v>0</v>
      </c>
      <c r="O418" s="10">
        <f t="shared" ref="O418:O481" si="299">M418+N418</f>
        <v>0</v>
      </c>
      <c r="P418" s="13"/>
      <c r="R418" s="31">
        <f t="shared" si="294"/>
        <v>428250</v>
      </c>
      <c r="S418" s="8">
        <f t="shared" si="279"/>
        <v>52100</v>
      </c>
      <c r="T418" s="9">
        <f t="shared" ref="T418:T481" si="300">-1*VLOOKUP(S418,Tuloveroasteikko,2,0)</f>
        <v>-11053.55</v>
      </c>
      <c r="U418" s="9">
        <f t="shared" ref="U418:U481" si="301">-(R418-S418)*VLOOKUP(S418,Tuloveroasteikko,3,0)/100</f>
        <v>-141056.25</v>
      </c>
      <c r="V418" s="10">
        <f t="shared" ref="V418:V481" si="302">T418+U418</f>
        <v>-152109.79999999999</v>
      </c>
      <c r="W418" s="10">
        <f t="shared" ref="W418:W481" si="303">-R418*Kunnallisvero</f>
        <v>-22697.25</v>
      </c>
      <c r="X418" s="87">
        <f t="shared" si="280"/>
        <v>0</v>
      </c>
      <c r="Y418" s="87">
        <f t="shared" si="281"/>
        <v>0</v>
      </c>
      <c r="Z418" s="10">
        <f t="shared" si="282"/>
        <v>-103.65398999999999</v>
      </c>
      <c r="AA418" s="125">
        <f t="shared" si="283"/>
        <v>-36.750050999999999</v>
      </c>
      <c r="AB418" s="10">
        <f t="shared" si="284"/>
        <v>-36.750050999999999</v>
      </c>
      <c r="AC418" s="87">
        <f t="shared" si="285"/>
        <v>0</v>
      </c>
      <c r="AD418" s="22">
        <f t="shared" si="295"/>
        <v>-174947.45404099999</v>
      </c>
      <c r="AE418" s="9">
        <f t="shared" si="286"/>
        <v>-3430</v>
      </c>
      <c r="AF418" s="9">
        <f t="shared" si="287"/>
        <v>311</v>
      </c>
      <c r="AG418" s="9">
        <f t="shared" si="288"/>
        <v>0</v>
      </c>
      <c r="AH418" s="10">
        <f t="shared" ref="AH418:AH481" si="304">AE418+AF418+AG418</f>
        <v>-3119</v>
      </c>
      <c r="AI418" s="10">
        <f t="shared" si="289"/>
        <v>-160</v>
      </c>
      <c r="AJ418" s="22">
        <f t="shared" ref="AJ418:AJ481" si="305">IF(AD418&gt;AH418,0,AD418-AH418)+AI418</f>
        <v>-171988.45404099999</v>
      </c>
      <c r="AN418" s="92">
        <f t="shared" si="290"/>
        <v>429000</v>
      </c>
      <c r="AO418" s="92" t="str">
        <f t="shared" ref="AO418:AO481" si="306">MID(AN418,1,2)&amp;"K"</f>
        <v>42K</v>
      </c>
      <c r="AP418" s="92">
        <f t="shared" ref="AP418:AP481" si="307">-AJ418</f>
        <v>171988.45404099999</v>
      </c>
      <c r="AQ418" s="93">
        <f t="shared" si="296"/>
        <v>1000</v>
      </c>
      <c r="AR418" s="95">
        <f t="shared" ref="AR418:AR481" si="308">-AJ418+AJ417</f>
        <v>428</v>
      </c>
      <c r="AS418" s="94">
        <f t="shared" ref="AS418:AS481" si="309">IFERROR(AR418/AQ418,0)</f>
        <v>0.42799999999999999</v>
      </c>
      <c r="AT418" s="94">
        <f t="shared" si="291"/>
        <v>0.40090548727505826</v>
      </c>
    </row>
    <row r="419" spans="6:46" x14ac:dyDescent="0.25">
      <c r="F419">
        <f t="shared" si="297"/>
        <v>430000</v>
      </c>
      <c r="G419">
        <f t="shared" si="274"/>
        <v>-750</v>
      </c>
      <c r="H419">
        <f t="shared" si="298"/>
        <v>429250</v>
      </c>
      <c r="I419" s="32">
        <f t="shared" si="292"/>
        <v>429250</v>
      </c>
      <c r="J419" s="10">
        <f t="shared" si="275"/>
        <v>0</v>
      </c>
      <c r="K419" s="10">
        <f t="shared" si="276"/>
        <v>0</v>
      </c>
      <c r="L419" s="32">
        <f t="shared" si="293"/>
        <v>429250</v>
      </c>
      <c r="M419" s="9">
        <f t="shared" si="277"/>
        <v>0</v>
      </c>
      <c r="N419" s="9">
        <f t="shared" si="278"/>
        <v>0</v>
      </c>
      <c r="O419" s="10">
        <f t="shared" si="299"/>
        <v>0</v>
      </c>
      <c r="P419" s="13"/>
      <c r="R419" s="31">
        <f t="shared" si="294"/>
        <v>429250</v>
      </c>
      <c r="S419" s="8">
        <f t="shared" si="279"/>
        <v>52100</v>
      </c>
      <c r="T419" s="9">
        <f t="shared" si="300"/>
        <v>-11053.55</v>
      </c>
      <c r="U419" s="9">
        <f t="shared" si="301"/>
        <v>-141431.25</v>
      </c>
      <c r="V419" s="10">
        <f t="shared" si="302"/>
        <v>-152484.79999999999</v>
      </c>
      <c r="W419" s="10">
        <f t="shared" si="303"/>
        <v>-22750.25</v>
      </c>
      <c r="X419" s="87">
        <f t="shared" si="280"/>
        <v>0</v>
      </c>
      <c r="Y419" s="87">
        <f t="shared" si="281"/>
        <v>0</v>
      </c>
      <c r="Z419" s="10">
        <f t="shared" si="282"/>
        <v>-103.65398999999999</v>
      </c>
      <c r="AA419" s="125">
        <f t="shared" si="283"/>
        <v>-36.750050999999999</v>
      </c>
      <c r="AB419" s="10">
        <f t="shared" si="284"/>
        <v>-36.750050999999999</v>
      </c>
      <c r="AC419" s="87">
        <f t="shared" si="285"/>
        <v>0</v>
      </c>
      <c r="AD419" s="22">
        <f t="shared" si="295"/>
        <v>-175375.45404099999</v>
      </c>
      <c r="AE419" s="9">
        <f t="shared" si="286"/>
        <v>-3430</v>
      </c>
      <c r="AF419" s="9">
        <f t="shared" si="287"/>
        <v>311</v>
      </c>
      <c r="AG419" s="9">
        <f t="shared" si="288"/>
        <v>0</v>
      </c>
      <c r="AH419" s="10">
        <f t="shared" si="304"/>
        <v>-3119</v>
      </c>
      <c r="AI419" s="10">
        <f t="shared" si="289"/>
        <v>-160</v>
      </c>
      <c r="AJ419" s="22">
        <f t="shared" si="305"/>
        <v>-172416.45404099999</v>
      </c>
      <c r="AN419" s="92">
        <f t="shared" si="290"/>
        <v>430000</v>
      </c>
      <c r="AO419" s="92" t="str">
        <f t="shared" si="306"/>
        <v>43K</v>
      </c>
      <c r="AP419" s="92">
        <f t="shared" si="307"/>
        <v>172416.45404099999</v>
      </c>
      <c r="AQ419" s="93">
        <f t="shared" si="296"/>
        <v>1000</v>
      </c>
      <c r="AR419" s="95">
        <f t="shared" si="308"/>
        <v>428</v>
      </c>
      <c r="AS419" s="94">
        <f t="shared" si="309"/>
        <v>0.42799999999999999</v>
      </c>
      <c r="AT419" s="94">
        <f t="shared" si="291"/>
        <v>0.4009684977697674</v>
      </c>
    </row>
    <row r="420" spans="6:46" x14ac:dyDescent="0.25">
      <c r="F420">
        <f t="shared" si="297"/>
        <v>431000</v>
      </c>
      <c r="G420">
        <f t="shared" si="274"/>
        <v>-750</v>
      </c>
      <c r="H420">
        <f t="shared" si="298"/>
        <v>430250</v>
      </c>
      <c r="I420" s="32">
        <f t="shared" si="292"/>
        <v>430250</v>
      </c>
      <c r="J420" s="10">
        <f t="shared" si="275"/>
        <v>0</v>
      </c>
      <c r="K420" s="10">
        <f t="shared" si="276"/>
        <v>0</v>
      </c>
      <c r="L420" s="32">
        <f t="shared" si="293"/>
        <v>430250</v>
      </c>
      <c r="M420" s="9">
        <f t="shared" si="277"/>
        <v>0</v>
      </c>
      <c r="N420" s="9">
        <f t="shared" si="278"/>
        <v>0</v>
      </c>
      <c r="O420" s="10">
        <f t="shared" si="299"/>
        <v>0</v>
      </c>
      <c r="P420" s="13"/>
      <c r="R420" s="31">
        <f t="shared" si="294"/>
        <v>430250</v>
      </c>
      <c r="S420" s="8">
        <f t="shared" si="279"/>
        <v>52100</v>
      </c>
      <c r="T420" s="9">
        <f t="shared" si="300"/>
        <v>-11053.55</v>
      </c>
      <c r="U420" s="9">
        <f t="shared" si="301"/>
        <v>-141806.25</v>
      </c>
      <c r="V420" s="10">
        <f t="shared" si="302"/>
        <v>-152859.79999999999</v>
      </c>
      <c r="W420" s="10">
        <f t="shared" si="303"/>
        <v>-22803.25</v>
      </c>
      <c r="X420" s="87">
        <f t="shared" si="280"/>
        <v>0</v>
      </c>
      <c r="Y420" s="87">
        <f t="shared" si="281"/>
        <v>0</v>
      </c>
      <c r="Z420" s="10">
        <f t="shared" si="282"/>
        <v>-103.65398999999999</v>
      </c>
      <c r="AA420" s="125">
        <f t="shared" si="283"/>
        <v>-36.750050999999999</v>
      </c>
      <c r="AB420" s="10">
        <f t="shared" si="284"/>
        <v>-36.750050999999999</v>
      </c>
      <c r="AC420" s="87">
        <f t="shared" si="285"/>
        <v>0</v>
      </c>
      <c r="AD420" s="22">
        <f t="shared" si="295"/>
        <v>-175803.45404099999</v>
      </c>
      <c r="AE420" s="9">
        <f t="shared" si="286"/>
        <v>-3430</v>
      </c>
      <c r="AF420" s="9">
        <f t="shared" si="287"/>
        <v>311</v>
      </c>
      <c r="AG420" s="9">
        <f t="shared" si="288"/>
        <v>0</v>
      </c>
      <c r="AH420" s="10">
        <f t="shared" si="304"/>
        <v>-3119</v>
      </c>
      <c r="AI420" s="10">
        <f t="shared" si="289"/>
        <v>-160</v>
      </c>
      <c r="AJ420" s="22">
        <f t="shared" si="305"/>
        <v>-172844.45404099999</v>
      </c>
      <c r="AN420" s="92">
        <f t="shared" si="290"/>
        <v>431000</v>
      </c>
      <c r="AO420" s="92" t="str">
        <f t="shared" si="306"/>
        <v>43K</v>
      </c>
      <c r="AP420" s="92">
        <f t="shared" si="307"/>
        <v>172844.45404099999</v>
      </c>
      <c r="AQ420" s="93">
        <f t="shared" si="296"/>
        <v>1000</v>
      </c>
      <c r="AR420" s="95">
        <f t="shared" si="308"/>
        <v>428</v>
      </c>
      <c r="AS420" s="94">
        <f t="shared" si="309"/>
        <v>0.42799999999999999</v>
      </c>
      <c r="AT420" s="94">
        <f t="shared" si="291"/>
        <v>0.40103121587238977</v>
      </c>
    </row>
    <row r="421" spans="6:46" x14ac:dyDescent="0.25">
      <c r="F421">
        <f t="shared" si="297"/>
        <v>432000</v>
      </c>
      <c r="G421">
        <f t="shared" si="274"/>
        <v>-750</v>
      </c>
      <c r="H421">
        <f t="shared" si="298"/>
        <v>431250</v>
      </c>
      <c r="I421" s="32">
        <f t="shared" si="292"/>
        <v>431250</v>
      </c>
      <c r="J421" s="10">
        <f t="shared" si="275"/>
        <v>0</v>
      </c>
      <c r="K421" s="10">
        <f t="shared" si="276"/>
        <v>0</v>
      </c>
      <c r="L421" s="32">
        <f t="shared" si="293"/>
        <v>431250</v>
      </c>
      <c r="M421" s="9">
        <f t="shared" si="277"/>
        <v>0</v>
      </c>
      <c r="N421" s="9">
        <f t="shared" si="278"/>
        <v>0</v>
      </c>
      <c r="O421" s="10">
        <f t="shared" si="299"/>
        <v>0</v>
      </c>
      <c r="P421" s="13"/>
      <c r="R421" s="31">
        <f t="shared" si="294"/>
        <v>431250</v>
      </c>
      <c r="S421" s="8">
        <f t="shared" si="279"/>
        <v>52100</v>
      </c>
      <c r="T421" s="9">
        <f t="shared" si="300"/>
        <v>-11053.55</v>
      </c>
      <c r="U421" s="9">
        <f t="shared" si="301"/>
        <v>-142181.25</v>
      </c>
      <c r="V421" s="10">
        <f t="shared" si="302"/>
        <v>-153234.79999999999</v>
      </c>
      <c r="W421" s="10">
        <f t="shared" si="303"/>
        <v>-22856.25</v>
      </c>
      <c r="X421" s="87">
        <f t="shared" si="280"/>
        <v>0</v>
      </c>
      <c r="Y421" s="87">
        <f t="shared" si="281"/>
        <v>0</v>
      </c>
      <c r="Z421" s="10">
        <f t="shared" si="282"/>
        <v>-103.65398999999999</v>
      </c>
      <c r="AA421" s="125">
        <f t="shared" si="283"/>
        <v>-36.750050999999999</v>
      </c>
      <c r="AB421" s="10">
        <f t="shared" si="284"/>
        <v>-36.750050999999999</v>
      </c>
      <c r="AC421" s="87">
        <f t="shared" si="285"/>
        <v>0</v>
      </c>
      <c r="AD421" s="22">
        <f t="shared" si="295"/>
        <v>-176231.45404099999</v>
      </c>
      <c r="AE421" s="9">
        <f t="shared" si="286"/>
        <v>-3430</v>
      </c>
      <c r="AF421" s="9">
        <f t="shared" si="287"/>
        <v>311</v>
      </c>
      <c r="AG421" s="9">
        <f t="shared" si="288"/>
        <v>0</v>
      </c>
      <c r="AH421" s="10">
        <f t="shared" si="304"/>
        <v>-3119</v>
      </c>
      <c r="AI421" s="10">
        <f t="shared" si="289"/>
        <v>-160</v>
      </c>
      <c r="AJ421" s="22">
        <f t="shared" si="305"/>
        <v>-173272.45404099999</v>
      </c>
      <c r="AN421" s="92">
        <f t="shared" si="290"/>
        <v>432000</v>
      </c>
      <c r="AO421" s="92" t="str">
        <f t="shared" si="306"/>
        <v>43K</v>
      </c>
      <c r="AP421" s="92">
        <f t="shared" si="307"/>
        <v>173272.45404099999</v>
      </c>
      <c r="AQ421" s="93">
        <f t="shared" si="296"/>
        <v>1000</v>
      </c>
      <c r="AR421" s="95">
        <f t="shared" si="308"/>
        <v>428</v>
      </c>
      <c r="AS421" s="94">
        <f t="shared" si="309"/>
        <v>0.42799999999999999</v>
      </c>
      <c r="AT421" s="94">
        <f t="shared" si="291"/>
        <v>0.40109364361342592</v>
      </c>
    </row>
    <row r="422" spans="6:46" x14ac:dyDescent="0.25">
      <c r="F422">
        <f t="shared" si="297"/>
        <v>433000</v>
      </c>
      <c r="G422">
        <f t="shared" si="274"/>
        <v>-750</v>
      </c>
      <c r="H422">
        <f t="shared" si="298"/>
        <v>432250</v>
      </c>
      <c r="I422" s="32">
        <f t="shared" si="292"/>
        <v>432250</v>
      </c>
      <c r="J422" s="10">
        <f t="shared" si="275"/>
        <v>0</v>
      </c>
      <c r="K422" s="10">
        <f t="shared" si="276"/>
        <v>0</v>
      </c>
      <c r="L422" s="32">
        <f t="shared" si="293"/>
        <v>432250</v>
      </c>
      <c r="M422" s="9">
        <f t="shared" si="277"/>
        <v>0</v>
      </c>
      <c r="N422" s="9">
        <f t="shared" si="278"/>
        <v>0</v>
      </c>
      <c r="O422" s="10">
        <f t="shared" si="299"/>
        <v>0</v>
      </c>
      <c r="P422" s="13"/>
      <c r="R422" s="31">
        <f t="shared" si="294"/>
        <v>432250</v>
      </c>
      <c r="S422" s="8">
        <f t="shared" si="279"/>
        <v>52100</v>
      </c>
      <c r="T422" s="9">
        <f t="shared" si="300"/>
        <v>-11053.55</v>
      </c>
      <c r="U422" s="9">
        <f t="shared" si="301"/>
        <v>-142556.25</v>
      </c>
      <c r="V422" s="10">
        <f t="shared" si="302"/>
        <v>-153609.79999999999</v>
      </c>
      <c r="W422" s="10">
        <f t="shared" si="303"/>
        <v>-22909.25</v>
      </c>
      <c r="X422" s="87">
        <f t="shared" si="280"/>
        <v>0</v>
      </c>
      <c r="Y422" s="87">
        <f t="shared" si="281"/>
        <v>0</v>
      </c>
      <c r="Z422" s="10">
        <f t="shared" si="282"/>
        <v>-103.65398999999999</v>
      </c>
      <c r="AA422" s="125">
        <f t="shared" si="283"/>
        <v>-36.750050999999999</v>
      </c>
      <c r="AB422" s="10">
        <f t="shared" si="284"/>
        <v>-36.750050999999999</v>
      </c>
      <c r="AC422" s="87">
        <f t="shared" si="285"/>
        <v>0</v>
      </c>
      <c r="AD422" s="22">
        <f t="shared" si="295"/>
        <v>-176659.45404099999</v>
      </c>
      <c r="AE422" s="9">
        <f t="shared" si="286"/>
        <v>-3430</v>
      </c>
      <c r="AF422" s="9">
        <f t="shared" si="287"/>
        <v>311</v>
      </c>
      <c r="AG422" s="9">
        <f t="shared" si="288"/>
        <v>0</v>
      </c>
      <c r="AH422" s="10">
        <f t="shared" si="304"/>
        <v>-3119</v>
      </c>
      <c r="AI422" s="10">
        <f t="shared" si="289"/>
        <v>-160</v>
      </c>
      <c r="AJ422" s="22">
        <f t="shared" si="305"/>
        <v>-173700.45404099999</v>
      </c>
      <c r="AN422" s="92">
        <f t="shared" si="290"/>
        <v>433000</v>
      </c>
      <c r="AO422" s="92" t="str">
        <f t="shared" si="306"/>
        <v>43K</v>
      </c>
      <c r="AP422" s="92">
        <f t="shared" si="307"/>
        <v>173700.45404099999</v>
      </c>
      <c r="AQ422" s="93">
        <f t="shared" si="296"/>
        <v>1000</v>
      </c>
      <c r="AR422" s="95">
        <f t="shared" si="308"/>
        <v>428</v>
      </c>
      <c r="AS422" s="94">
        <f t="shared" si="309"/>
        <v>0.42799999999999999</v>
      </c>
      <c r="AT422" s="94">
        <f t="shared" si="291"/>
        <v>0.4011557830046189</v>
      </c>
    </row>
    <row r="423" spans="6:46" x14ac:dyDescent="0.25">
      <c r="F423">
        <f t="shared" si="297"/>
        <v>434000</v>
      </c>
      <c r="G423">
        <f t="shared" si="274"/>
        <v>-750</v>
      </c>
      <c r="H423">
        <f t="shared" si="298"/>
        <v>433250</v>
      </c>
      <c r="I423" s="32">
        <f t="shared" si="292"/>
        <v>433250</v>
      </c>
      <c r="J423" s="10">
        <f t="shared" si="275"/>
        <v>0</v>
      </c>
      <c r="K423" s="10">
        <f t="shared" si="276"/>
        <v>0</v>
      </c>
      <c r="L423" s="32">
        <f t="shared" si="293"/>
        <v>433250</v>
      </c>
      <c r="M423" s="9">
        <f t="shared" si="277"/>
        <v>0</v>
      </c>
      <c r="N423" s="9">
        <f t="shared" si="278"/>
        <v>0</v>
      </c>
      <c r="O423" s="10">
        <f t="shared" si="299"/>
        <v>0</v>
      </c>
      <c r="P423" s="13"/>
      <c r="R423" s="31">
        <f t="shared" si="294"/>
        <v>433250</v>
      </c>
      <c r="S423" s="8">
        <f t="shared" si="279"/>
        <v>52100</v>
      </c>
      <c r="T423" s="9">
        <f t="shared" si="300"/>
        <v>-11053.55</v>
      </c>
      <c r="U423" s="9">
        <f t="shared" si="301"/>
        <v>-142931.25</v>
      </c>
      <c r="V423" s="10">
        <f t="shared" si="302"/>
        <v>-153984.79999999999</v>
      </c>
      <c r="W423" s="10">
        <f t="shared" si="303"/>
        <v>-22962.25</v>
      </c>
      <c r="X423" s="87">
        <f t="shared" si="280"/>
        <v>0</v>
      </c>
      <c r="Y423" s="87">
        <f t="shared" si="281"/>
        <v>0</v>
      </c>
      <c r="Z423" s="10">
        <f t="shared" si="282"/>
        <v>-103.65398999999999</v>
      </c>
      <c r="AA423" s="125">
        <f t="shared" si="283"/>
        <v>-36.750050999999999</v>
      </c>
      <c r="AB423" s="10">
        <f t="shared" si="284"/>
        <v>-36.750050999999999</v>
      </c>
      <c r="AC423" s="87">
        <f t="shared" si="285"/>
        <v>0</v>
      </c>
      <c r="AD423" s="22">
        <f t="shared" si="295"/>
        <v>-177087.45404099999</v>
      </c>
      <c r="AE423" s="9">
        <f t="shared" si="286"/>
        <v>-3430</v>
      </c>
      <c r="AF423" s="9">
        <f t="shared" si="287"/>
        <v>311</v>
      </c>
      <c r="AG423" s="9">
        <f t="shared" si="288"/>
        <v>0</v>
      </c>
      <c r="AH423" s="10">
        <f t="shared" si="304"/>
        <v>-3119</v>
      </c>
      <c r="AI423" s="10">
        <f t="shared" si="289"/>
        <v>-160</v>
      </c>
      <c r="AJ423" s="22">
        <f t="shared" si="305"/>
        <v>-174128.45404099999</v>
      </c>
      <c r="AN423" s="92">
        <f t="shared" si="290"/>
        <v>434000</v>
      </c>
      <c r="AO423" s="92" t="str">
        <f t="shared" si="306"/>
        <v>43K</v>
      </c>
      <c r="AP423" s="92">
        <f t="shared" si="307"/>
        <v>174128.45404099999</v>
      </c>
      <c r="AQ423" s="93">
        <f t="shared" si="296"/>
        <v>1000</v>
      </c>
      <c r="AR423" s="95">
        <f t="shared" si="308"/>
        <v>428</v>
      </c>
      <c r="AS423" s="94">
        <f t="shared" si="309"/>
        <v>0.42799999999999999</v>
      </c>
      <c r="AT423" s="94">
        <f t="shared" si="291"/>
        <v>0.40121763603917049</v>
      </c>
    </row>
    <row r="424" spans="6:46" x14ac:dyDescent="0.25">
      <c r="F424">
        <f t="shared" si="297"/>
        <v>435000</v>
      </c>
      <c r="G424">
        <f t="shared" ref="G424:G487" si="310">G423</f>
        <v>-750</v>
      </c>
      <c r="H424">
        <f t="shared" si="298"/>
        <v>434250</v>
      </c>
      <c r="I424" s="32">
        <f t="shared" si="292"/>
        <v>434250</v>
      </c>
      <c r="J424" s="10">
        <f t="shared" si="275"/>
        <v>0</v>
      </c>
      <c r="K424" s="10">
        <f t="shared" si="276"/>
        <v>0</v>
      </c>
      <c r="L424" s="32">
        <f t="shared" si="293"/>
        <v>434250</v>
      </c>
      <c r="M424" s="9">
        <f t="shared" si="277"/>
        <v>0</v>
      </c>
      <c r="N424" s="9">
        <f t="shared" si="278"/>
        <v>0</v>
      </c>
      <c r="O424" s="10">
        <f t="shared" si="299"/>
        <v>0</v>
      </c>
      <c r="P424" s="13"/>
      <c r="R424" s="31">
        <f t="shared" si="294"/>
        <v>434250</v>
      </c>
      <c r="S424" s="8">
        <f t="shared" si="279"/>
        <v>52100</v>
      </c>
      <c r="T424" s="9">
        <f t="shared" si="300"/>
        <v>-11053.55</v>
      </c>
      <c r="U424" s="9">
        <f t="shared" si="301"/>
        <v>-143306.25</v>
      </c>
      <c r="V424" s="10">
        <f t="shared" si="302"/>
        <v>-154359.79999999999</v>
      </c>
      <c r="W424" s="10">
        <f t="shared" si="303"/>
        <v>-23015.25</v>
      </c>
      <c r="X424" s="87">
        <f t="shared" si="280"/>
        <v>0</v>
      </c>
      <c r="Y424" s="87">
        <f t="shared" si="281"/>
        <v>0</v>
      </c>
      <c r="Z424" s="10">
        <f t="shared" si="282"/>
        <v>-103.65398999999999</v>
      </c>
      <c r="AA424" s="125">
        <f t="shared" si="283"/>
        <v>-36.750050999999999</v>
      </c>
      <c r="AB424" s="10">
        <f t="shared" si="284"/>
        <v>-36.750050999999999</v>
      </c>
      <c r="AC424" s="87">
        <f t="shared" si="285"/>
        <v>0</v>
      </c>
      <c r="AD424" s="22">
        <f t="shared" si="295"/>
        <v>-177515.45404099999</v>
      </c>
      <c r="AE424" s="9">
        <f t="shared" si="286"/>
        <v>-3430</v>
      </c>
      <c r="AF424" s="9">
        <f t="shared" si="287"/>
        <v>311</v>
      </c>
      <c r="AG424" s="9">
        <f t="shared" si="288"/>
        <v>0</v>
      </c>
      <c r="AH424" s="10">
        <f t="shared" si="304"/>
        <v>-3119</v>
      </c>
      <c r="AI424" s="10">
        <f t="shared" si="289"/>
        <v>-160</v>
      </c>
      <c r="AJ424" s="22">
        <f t="shared" si="305"/>
        <v>-174556.45404099999</v>
      </c>
      <c r="AN424" s="92">
        <f t="shared" si="290"/>
        <v>435000</v>
      </c>
      <c r="AO424" s="92" t="str">
        <f t="shared" si="306"/>
        <v>43K</v>
      </c>
      <c r="AP424" s="92">
        <f t="shared" si="307"/>
        <v>174556.45404099999</v>
      </c>
      <c r="AQ424" s="93">
        <f t="shared" si="296"/>
        <v>1000</v>
      </c>
      <c r="AR424" s="95">
        <f t="shared" si="308"/>
        <v>428</v>
      </c>
      <c r="AS424" s="94">
        <f t="shared" si="309"/>
        <v>0.42799999999999999</v>
      </c>
      <c r="AT424" s="94">
        <f t="shared" si="291"/>
        <v>0.40127920469195399</v>
      </c>
    </row>
    <row r="425" spans="6:46" x14ac:dyDescent="0.25">
      <c r="F425">
        <f t="shared" si="297"/>
        <v>436000</v>
      </c>
      <c r="G425">
        <f t="shared" si="310"/>
        <v>-750</v>
      </c>
      <c r="H425">
        <f t="shared" si="298"/>
        <v>435250</v>
      </c>
      <c r="I425" s="32">
        <f t="shared" si="292"/>
        <v>435250</v>
      </c>
      <c r="J425" s="10">
        <f t="shared" si="275"/>
        <v>0</v>
      </c>
      <c r="K425" s="10">
        <f t="shared" si="276"/>
        <v>0</v>
      </c>
      <c r="L425" s="32">
        <f t="shared" si="293"/>
        <v>435250</v>
      </c>
      <c r="M425" s="9">
        <f t="shared" si="277"/>
        <v>0</v>
      </c>
      <c r="N425" s="9">
        <f t="shared" si="278"/>
        <v>0</v>
      </c>
      <c r="O425" s="10">
        <f t="shared" si="299"/>
        <v>0</v>
      </c>
      <c r="P425" s="13"/>
      <c r="R425" s="31">
        <f t="shared" si="294"/>
        <v>435250</v>
      </c>
      <c r="S425" s="8">
        <f t="shared" si="279"/>
        <v>52100</v>
      </c>
      <c r="T425" s="9">
        <f t="shared" si="300"/>
        <v>-11053.55</v>
      </c>
      <c r="U425" s="9">
        <f t="shared" si="301"/>
        <v>-143681.25</v>
      </c>
      <c r="V425" s="10">
        <f t="shared" si="302"/>
        <v>-154734.79999999999</v>
      </c>
      <c r="W425" s="10">
        <f t="shared" si="303"/>
        <v>-23068.25</v>
      </c>
      <c r="X425" s="87">
        <f t="shared" si="280"/>
        <v>0</v>
      </c>
      <c r="Y425" s="87">
        <f t="shared" si="281"/>
        <v>0</v>
      </c>
      <c r="Z425" s="10">
        <f t="shared" si="282"/>
        <v>-103.65398999999999</v>
      </c>
      <c r="AA425" s="125">
        <f t="shared" si="283"/>
        <v>-36.750050999999999</v>
      </c>
      <c r="AB425" s="10">
        <f t="shared" si="284"/>
        <v>-36.750050999999999</v>
      </c>
      <c r="AC425" s="87">
        <f t="shared" si="285"/>
        <v>0</v>
      </c>
      <c r="AD425" s="22">
        <f t="shared" si="295"/>
        <v>-177943.45404099999</v>
      </c>
      <c r="AE425" s="9">
        <f t="shared" si="286"/>
        <v>-3430</v>
      </c>
      <c r="AF425" s="9">
        <f t="shared" si="287"/>
        <v>311</v>
      </c>
      <c r="AG425" s="9">
        <f t="shared" si="288"/>
        <v>0</v>
      </c>
      <c r="AH425" s="10">
        <f t="shared" si="304"/>
        <v>-3119</v>
      </c>
      <c r="AI425" s="10">
        <f t="shared" si="289"/>
        <v>-160</v>
      </c>
      <c r="AJ425" s="22">
        <f t="shared" si="305"/>
        <v>-174984.45404099999</v>
      </c>
      <c r="AN425" s="92">
        <f t="shared" si="290"/>
        <v>436000</v>
      </c>
      <c r="AO425" s="92" t="str">
        <f t="shared" si="306"/>
        <v>43K</v>
      </c>
      <c r="AP425" s="92">
        <f t="shared" si="307"/>
        <v>174984.45404099999</v>
      </c>
      <c r="AQ425" s="93">
        <f t="shared" si="296"/>
        <v>1000</v>
      </c>
      <c r="AR425" s="95">
        <f t="shared" si="308"/>
        <v>428</v>
      </c>
      <c r="AS425" s="94">
        <f t="shared" si="309"/>
        <v>0.42799999999999999</v>
      </c>
      <c r="AT425" s="94">
        <f t="shared" si="291"/>
        <v>0.40134049091972473</v>
      </c>
    </row>
    <row r="426" spans="6:46" x14ac:dyDescent="0.25">
      <c r="F426">
        <f t="shared" si="297"/>
        <v>437000</v>
      </c>
      <c r="G426">
        <f t="shared" si="310"/>
        <v>-750</v>
      </c>
      <c r="H426">
        <f t="shared" si="298"/>
        <v>436250</v>
      </c>
      <c r="I426" s="32">
        <f t="shared" si="292"/>
        <v>436250</v>
      </c>
      <c r="J426" s="10">
        <f t="shared" si="275"/>
        <v>0</v>
      </c>
      <c r="K426" s="10">
        <f t="shared" si="276"/>
        <v>0</v>
      </c>
      <c r="L426" s="32">
        <f t="shared" si="293"/>
        <v>436250</v>
      </c>
      <c r="M426" s="9">
        <f t="shared" si="277"/>
        <v>0</v>
      </c>
      <c r="N426" s="9">
        <f t="shared" si="278"/>
        <v>0</v>
      </c>
      <c r="O426" s="10">
        <f t="shared" si="299"/>
        <v>0</v>
      </c>
      <c r="P426" s="13"/>
      <c r="R426" s="31">
        <f t="shared" si="294"/>
        <v>436250</v>
      </c>
      <c r="S426" s="8">
        <f t="shared" si="279"/>
        <v>52100</v>
      </c>
      <c r="T426" s="9">
        <f t="shared" si="300"/>
        <v>-11053.55</v>
      </c>
      <c r="U426" s="9">
        <f t="shared" si="301"/>
        <v>-144056.25</v>
      </c>
      <c r="V426" s="10">
        <f t="shared" si="302"/>
        <v>-155109.79999999999</v>
      </c>
      <c r="W426" s="10">
        <f t="shared" si="303"/>
        <v>-23121.25</v>
      </c>
      <c r="X426" s="87">
        <f t="shared" si="280"/>
        <v>0</v>
      </c>
      <c r="Y426" s="87">
        <f t="shared" si="281"/>
        <v>0</v>
      </c>
      <c r="Z426" s="10">
        <f t="shared" si="282"/>
        <v>-103.65398999999999</v>
      </c>
      <c r="AA426" s="125">
        <f t="shared" si="283"/>
        <v>-36.750050999999999</v>
      </c>
      <c r="AB426" s="10">
        <f t="shared" si="284"/>
        <v>-36.750050999999999</v>
      </c>
      <c r="AC426" s="87">
        <f t="shared" si="285"/>
        <v>0</v>
      </c>
      <c r="AD426" s="22">
        <f t="shared" si="295"/>
        <v>-178371.45404099999</v>
      </c>
      <c r="AE426" s="9">
        <f t="shared" si="286"/>
        <v>-3430</v>
      </c>
      <c r="AF426" s="9">
        <f t="shared" si="287"/>
        <v>311</v>
      </c>
      <c r="AG426" s="9">
        <f t="shared" si="288"/>
        <v>0</v>
      </c>
      <c r="AH426" s="10">
        <f t="shared" si="304"/>
        <v>-3119</v>
      </c>
      <c r="AI426" s="10">
        <f t="shared" si="289"/>
        <v>-160</v>
      </c>
      <c r="AJ426" s="22">
        <f t="shared" si="305"/>
        <v>-175412.45404099999</v>
      </c>
      <c r="AN426" s="92">
        <f t="shared" si="290"/>
        <v>437000</v>
      </c>
      <c r="AO426" s="92" t="str">
        <f t="shared" si="306"/>
        <v>43K</v>
      </c>
      <c r="AP426" s="92">
        <f t="shared" si="307"/>
        <v>175412.45404099999</v>
      </c>
      <c r="AQ426" s="93">
        <f t="shared" si="296"/>
        <v>1000</v>
      </c>
      <c r="AR426" s="95">
        <f t="shared" si="308"/>
        <v>428</v>
      </c>
      <c r="AS426" s="94">
        <f t="shared" si="309"/>
        <v>0.42799999999999999</v>
      </c>
      <c r="AT426" s="94">
        <f t="shared" si="291"/>
        <v>0.40140149666132718</v>
      </c>
    </row>
    <row r="427" spans="6:46" x14ac:dyDescent="0.25">
      <c r="F427">
        <f t="shared" si="297"/>
        <v>438000</v>
      </c>
      <c r="G427">
        <f t="shared" si="310"/>
        <v>-750</v>
      </c>
      <c r="H427">
        <f t="shared" si="298"/>
        <v>437250</v>
      </c>
      <c r="I427" s="32">
        <f t="shared" si="292"/>
        <v>437250</v>
      </c>
      <c r="J427" s="10">
        <f t="shared" si="275"/>
        <v>0</v>
      </c>
      <c r="K427" s="10">
        <f t="shared" si="276"/>
        <v>0</v>
      </c>
      <c r="L427" s="32">
        <f t="shared" si="293"/>
        <v>437250</v>
      </c>
      <c r="M427" s="9">
        <f t="shared" si="277"/>
        <v>0</v>
      </c>
      <c r="N427" s="9">
        <f t="shared" si="278"/>
        <v>0</v>
      </c>
      <c r="O427" s="10">
        <f t="shared" si="299"/>
        <v>0</v>
      </c>
      <c r="P427" s="13"/>
      <c r="R427" s="31">
        <f t="shared" si="294"/>
        <v>437250</v>
      </c>
      <c r="S427" s="8">
        <f t="shared" si="279"/>
        <v>52100</v>
      </c>
      <c r="T427" s="9">
        <f t="shared" si="300"/>
        <v>-11053.55</v>
      </c>
      <c r="U427" s="9">
        <f t="shared" si="301"/>
        <v>-144431.25</v>
      </c>
      <c r="V427" s="10">
        <f t="shared" si="302"/>
        <v>-155484.79999999999</v>
      </c>
      <c r="W427" s="10">
        <f t="shared" si="303"/>
        <v>-23174.25</v>
      </c>
      <c r="X427" s="87">
        <f t="shared" si="280"/>
        <v>0</v>
      </c>
      <c r="Y427" s="87">
        <f t="shared" si="281"/>
        <v>0</v>
      </c>
      <c r="Z427" s="10">
        <f t="shared" si="282"/>
        <v>-103.65398999999999</v>
      </c>
      <c r="AA427" s="125">
        <f t="shared" si="283"/>
        <v>-36.750050999999999</v>
      </c>
      <c r="AB427" s="10">
        <f t="shared" si="284"/>
        <v>-36.750050999999999</v>
      </c>
      <c r="AC427" s="87">
        <f t="shared" si="285"/>
        <v>0</v>
      </c>
      <c r="AD427" s="22">
        <f t="shared" si="295"/>
        <v>-178799.45404099999</v>
      </c>
      <c r="AE427" s="9">
        <f t="shared" si="286"/>
        <v>-3430</v>
      </c>
      <c r="AF427" s="9">
        <f t="shared" si="287"/>
        <v>311</v>
      </c>
      <c r="AG427" s="9">
        <f t="shared" si="288"/>
        <v>0</v>
      </c>
      <c r="AH427" s="10">
        <f t="shared" si="304"/>
        <v>-3119</v>
      </c>
      <c r="AI427" s="10">
        <f t="shared" si="289"/>
        <v>-160</v>
      </c>
      <c r="AJ427" s="22">
        <f t="shared" si="305"/>
        <v>-175840.45404099999</v>
      </c>
      <c r="AN427" s="92">
        <f t="shared" si="290"/>
        <v>438000</v>
      </c>
      <c r="AO427" s="92" t="str">
        <f t="shared" si="306"/>
        <v>43K</v>
      </c>
      <c r="AP427" s="92">
        <f t="shared" si="307"/>
        <v>175840.45404099999</v>
      </c>
      <c r="AQ427" s="93">
        <f t="shared" si="296"/>
        <v>1000</v>
      </c>
      <c r="AR427" s="95">
        <f t="shared" si="308"/>
        <v>428</v>
      </c>
      <c r="AS427" s="94">
        <f t="shared" si="309"/>
        <v>0.42799999999999999</v>
      </c>
      <c r="AT427" s="94">
        <f t="shared" si="291"/>
        <v>0.40146222383789953</v>
      </c>
    </row>
    <row r="428" spans="6:46" x14ac:dyDescent="0.25">
      <c r="F428">
        <f t="shared" si="297"/>
        <v>439000</v>
      </c>
      <c r="G428">
        <f t="shared" si="310"/>
        <v>-750</v>
      </c>
      <c r="H428">
        <f t="shared" si="298"/>
        <v>438250</v>
      </c>
      <c r="I428" s="32">
        <f t="shared" si="292"/>
        <v>438250</v>
      </c>
      <c r="J428" s="10">
        <f t="shared" si="275"/>
        <v>0</v>
      </c>
      <c r="K428" s="10">
        <f t="shared" si="276"/>
        <v>0</v>
      </c>
      <c r="L428" s="32">
        <f t="shared" si="293"/>
        <v>438250</v>
      </c>
      <c r="M428" s="9">
        <f t="shared" si="277"/>
        <v>0</v>
      </c>
      <c r="N428" s="9">
        <f t="shared" si="278"/>
        <v>0</v>
      </c>
      <c r="O428" s="10">
        <f t="shared" si="299"/>
        <v>0</v>
      </c>
      <c r="P428" s="13"/>
      <c r="R428" s="31">
        <f t="shared" si="294"/>
        <v>438250</v>
      </c>
      <c r="S428" s="8">
        <f t="shared" si="279"/>
        <v>52100</v>
      </c>
      <c r="T428" s="9">
        <f t="shared" si="300"/>
        <v>-11053.55</v>
      </c>
      <c r="U428" s="9">
        <f t="shared" si="301"/>
        <v>-144806.25</v>
      </c>
      <c r="V428" s="10">
        <f t="shared" si="302"/>
        <v>-155859.79999999999</v>
      </c>
      <c r="W428" s="10">
        <f t="shared" si="303"/>
        <v>-23227.25</v>
      </c>
      <c r="X428" s="87">
        <f t="shared" si="280"/>
        <v>0</v>
      </c>
      <c r="Y428" s="87">
        <f t="shared" si="281"/>
        <v>0</v>
      </c>
      <c r="Z428" s="10">
        <f t="shared" si="282"/>
        <v>-103.65398999999999</v>
      </c>
      <c r="AA428" s="125">
        <f t="shared" si="283"/>
        <v>-36.750050999999999</v>
      </c>
      <c r="AB428" s="10">
        <f t="shared" si="284"/>
        <v>-36.750050999999999</v>
      </c>
      <c r="AC428" s="87">
        <f t="shared" si="285"/>
        <v>0</v>
      </c>
      <c r="AD428" s="22">
        <f t="shared" si="295"/>
        <v>-179227.45404099999</v>
      </c>
      <c r="AE428" s="9">
        <f t="shared" si="286"/>
        <v>-3430</v>
      </c>
      <c r="AF428" s="9">
        <f t="shared" si="287"/>
        <v>311</v>
      </c>
      <c r="AG428" s="9">
        <f t="shared" si="288"/>
        <v>0</v>
      </c>
      <c r="AH428" s="10">
        <f t="shared" si="304"/>
        <v>-3119</v>
      </c>
      <c r="AI428" s="10">
        <f t="shared" si="289"/>
        <v>-160</v>
      </c>
      <c r="AJ428" s="22">
        <f t="shared" si="305"/>
        <v>-176268.45404099999</v>
      </c>
      <c r="AN428" s="92">
        <f t="shared" si="290"/>
        <v>439000</v>
      </c>
      <c r="AO428" s="92" t="str">
        <f t="shared" si="306"/>
        <v>43K</v>
      </c>
      <c r="AP428" s="92">
        <f t="shared" si="307"/>
        <v>176268.45404099999</v>
      </c>
      <c r="AQ428" s="93">
        <f t="shared" si="296"/>
        <v>1000</v>
      </c>
      <c r="AR428" s="95">
        <f t="shared" si="308"/>
        <v>428</v>
      </c>
      <c r="AS428" s="94">
        <f t="shared" si="309"/>
        <v>0.42799999999999999</v>
      </c>
      <c r="AT428" s="94">
        <f t="shared" si="291"/>
        <v>0.40152267435307515</v>
      </c>
    </row>
    <row r="429" spans="6:46" x14ac:dyDescent="0.25">
      <c r="F429">
        <f t="shared" si="297"/>
        <v>440000</v>
      </c>
      <c r="G429">
        <f t="shared" si="310"/>
        <v>-750</v>
      </c>
      <c r="H429">
        <f t="shared" si="298"/>
        <v>439250</v>
      </c>
      <c r="I429" s="32">
        <f t="shared" si="292"/>
        <v>439250</v>
      </c>
      <c r="J429" s="10">
        <f t="shared" si="275"/>
        <v>0</v>
      </c>
      <c r="K429" s="10">
        <f t="shared" si="276"/>
        <v>0</v>
      </c>
      <c r="L429" s="32">
        <f t="shared" si="293"/>
        <v>439250</v>
      </c>
      <c r="M429" s="9">
        <f t="shared" si="277"/>
        <v>0</v>
      </c>
      <c r="N429" s="9">
        <f t="shared" si="278"/>
        <v>0</v>
      </c>
      <c r="O429" s="10">
        <f t="shared" si="299"/>
        <v>0</v>
      </c>
      <c r="P429" s="13"/>
      <c r="R429" s="31">
        <f t="shared" si="294"/>
        <v>439250</v>
      </c>
      <c r="S429" s="8">
        <f t="shared" si="279"/>
        <v>52100</v>
      </c>
      <c r="T429" s="9">
        <f t="shared" si="300"/>
        <v>-11053.55</v>
      </c>
      <c r="U429" s="9">
        <f t="shared" si="301"/>
        <v>-145181.25</v>
      </c>
      <c r="V429" s="10">
        <f t="shared" si="302"/>
        <v>-156234.79999999999</v>
      </c>
      <c r="W429" s="10">
        <f t="shared" si="303"/>
        <v>-23280.25</v>
      </c>
      <c r="X429" s="87">
        <f t="shared" si="280"/>
        <v>0</v>
      </c>
      <c r="Y429" s="87">
        <f t="shared" si="281"/>
        <v>0</v>
      </c>
      <c r="Z429" s="10">
        <f t="shared" si="282"/>
        <v>-103.65398999999999</v>
      </c>
      <c r="AA429" s="125">
        <f t="shared" si="283"/>
        <v>-36.750050999999999</v>
      </c>
      <c r="AB429" s="10">
        <f t="shared" si="284"/>
        <v>-36.750050999999999</v>
      </c>
      <c r="AC429" s="87">
        <f t="shared" si="285"/>
        <v>0</v>
      </c>
      <c r="AD429" s="22">
        <f t="shared" si="295"/>
        <v>-179655.45404099999</v>
      </c>
      <c r="AE429" s="9">
        <f t="shared" si="286"/>
        <v>-3430</v>
      </c>
      <c r="AF429" s="9">
        <f t="shared" si="287"/>
        <v>311</v>
      </c>
      <c r="AG429" s="9">
        <f t="shared" si="288"/>
        <v>0</v>
      </c>
      <c r="AH429" s="10">
        <f t="shared" si="304"/>
        <v>-3119</v>
      </c>
      <c r="AI429" s="10">
        <f t="shared" si="289"/>
        <v>-160</v>
      </c>
      <c r="AJ429" s="22">
        <f t="shared" si="305"/>
        <v>-176696.45404099999</v>
      </c>
      <c r="AN429" s="92">
        <f t="shared" si="290"/>
        <v>440000</v>
      </c>
      <c r="AO429" s="92" t="str">
        <f t="shared" si="306"/>
        <v>44K</v>
      </c>
      <c r="AP429" s="92">
        <f t="shared" si="307"/>
        <v>176696.45404099999</v>
      </c>
      <c r="AQ429" s="93">
        <f t="shared" si="296"/>
        <v>1000</v>
      </c>
      <c r="AR429" s="95">
        <f t="shared" si="308"/>
        <v>428</v>
      </c>
      <c r="AS429" s="94">
        <f t="shared" si="309"/>
        <v>0.42799999999999999</v>
      </c>
      <c r="AT429" s="94">
        <f t="shared" si="291"/>
        <v>0.40158285009318179</v>
      </c>
    </row>
    <row r="430" spans="6:46" x14ac:dyDescent="0.25">
      <c r="F430">
        <f t="shared" si="297"/>
        <v>441000</v>
      </c>
      <c r="G430">
        <f t="shared" si="310"/>
        <v>-750</v>
      </c>
      <c r="H430">
        <f t="shared" si="298"/>
        <v>440250</v>
      </c>
      <c r="I430" s="32">
        <f t="shared" si="292"/>
        <v>440250</v>
      </c>
      <c r="J430" s="10">
        <f t="shared" si="275"/>
        <v>0</v>
      </c>
      <c r="K430" s="10">
        <f t="shared" si="276"/>
        <v>0</v>
      </c>
      <c r="L430" s="32">
        <f t="shared" si="293"/>
        <v>440250</v>
      </c>
      <c r="M430" s="9">
        <f t="shared" si="277"/>
        <v>0</v>
      </c>
      <c r="N430" s="9">
        <f t="shared" si="278"/>
        <v>0</v>
      </c>
      <c r="O430" s="10">
        <f t="shared" si="299"/>
        <v>0</v>
      </c>
      <c r="P430" s="13"/>
      <c r="R430" s="31">
        <f t="shared" si="294"/>
        <v>440250</v>
      </c>
      <c r="S430" s="8">
        <f t="shared" si="279"/>
        <v>52100</v>
      </c>
      <c r="T430" s="9">
        <f t="shared" si="300"/>
        <v>-11053.55</v>
      </c>
      <c r="U430" s="9">
        <f t="shared" si="301"/>
        <v>-145556.25</v>
      </c>
      <c r="V430" s="10">
        <f t="shared" si="302"/>
        <v>-156609.79999999999</v>
      </c>
      <c r="W430" s="10">
        <f t="shared" si="303"/>
        <v>-23333.25</v>
      </c>
      <c r="X430" s="87">
        <f t="shared" si="280"/>
        <v>0</v>
      </c>
      <c r="Y430" s="87">
        <f t="shared" si="281"/>
        <v>0</v>
      </c>
      <c r="Z430" s="10">
        <f t="shared" si="282"/>
        <v>-103.65398999999999</v>
      </c>
      <c r="AA430" s="125">
        <f t="shared" si="283"/>
        <v>-36.750050999999999</v>
      </c>
      <c r="AB430" s="10">
        <f t="shared" si="284"/>
        <v>-36.750050999999999</v>
      </c>
      <c r="AC430" s="87">
        <f t="shared" si="285"/>
        <v>0</v>
      </c>
      <c r="AD430" s="22">
        <f t="shared" si="295"/>
        <v>-180083.45404099999</v>
      </c>
      <c r="AE430" s="9">
        <f t="shared" si="286"/>
        <v>-3430</v>
      </c>
      <c r="AF430" s="9">
        <f t="shared" si="287"/>
        <v>311</v>
      </c>
      <c r="AG430" s="9">
        <f t="shared" si="288"/>
        <v>0</v>
      </c>
      <c r="AH430" s="10">
        <f t="shared" si="304"/>
        <v>-3119</v>
      </c>
      <c r="AI430" s="10">
        <f t="shared" si="289"/>
        <v>-160</v>
      </c>
      <c r="AJ430" s="22">
        <f t="shared" si="305"/>
        <v>-177124.45404099999</v>
      </c>
      <c r="AN430" s="92">
        <f t="shared" si="290"/>
        <v>441000</v>
      </c>
      <c r="AO430" s="92" t="str">
        <f t="shared" si="306"/>
        <v>44K</v>
      </c>
      <c r="AP430" s="92">
        <f t="shared" si="307"/>
        <v>177124.45404099999</v>
      </c>
      <c r="AQ430" s="93">
        <f t="shared" si="296"/>
        <v>1000</v>
      </c>
      <c r="AR430" s="95">
        <f t="shared" si="308"/>
        <v>428</v>
      </c>
      <c r="AS430" s="94">
        <f t="shared" si="309"/>
        <v>0.42799999999999999</v>
      </c>
      <c r="AT430" s="94">
        <f t="shared" si="291"/>
        <v>0.40164275292743762</v>
      </c>
    </row>
    <row r="431" spans="6:46" x14ac:dyDescent="0.25">
      <c r="F431">
        <f t="shared" si="297"/>
        <v>442000</v>
      </c>
      <c r="G431">
        <f t="shared" si="310"/>
        <v>-750</v>
      </c>
      <c r="H431">
        <f t="shared" si="298"/>
        <v>441250</v>
      </c>
      <c r="I431" s="32">
        <f t="shared" si="292"/>
        <v>441250</v>
      </c>
      <c r="J431" s="10">
        <f t="shared" si="275"/>
        <v>0</v>
      </c>
      <c r="K431" s="10">
        <f t="shared" si="276"/>
        <v>0</v>
      </c>
      <c r="L431" s="32">
        <f t="shared" si="293"/>
        <v>441250</v>
      </c>
      <c r="M431" s="9">
        <f t="shared" si="277"/>
        <v>0</v>
      </c>
      <c r="N431" s="9">
        <f t="shared" si="278"/>
        <v>0</v>
      </c>
      <c r="O431" s="10">
        <f t="shared" si="299"/>
        <v>0</v>
      </c>
      <c r="P431" s="13"/>
      <c r="R431" s="31">
        <f t="shared" si="294"/>
        <v>441250</v>
      </c>
      <c r="S431" s="8">
        <f t="shared" si="279"/>
        <v>52100</v>
      </c>
      <c r="T431" s="9">
        <f t="shared" si="300"/>
        <v>-11053.55</v>
      </c>
      <c r="U431" s="9">
        <f t="shared" si="301"/>
        <v>-145931.25</v>
      </c>
      <c r="V431" s="10">
        <f t="shared" si="302"/>
        <v>-156984.79999999999</v>
      </c>
      <c r="W431" s="10">
        <f t="shared" si="303"/>
        <v>-23386.25</v>
      </c>
      <c r="X431" s="87">
        <f t="shared" si="280"/>
        <v>0</v>
      </c>
      <c r="Y431" s="87">
        <f t="shared" si="281"/>
        <v>0</v>
      </c>
      <c r="Z431" s="10">
        <f t="shared" si="282"/>
        <v>-103.65398999999999</v>
      </c>
      <c r="AA431" s="125">
        <f t="shared" si="283"/>
        <v>-36.750050999999999</v>
      </c>
      <c r="AB431" s="10">
        <f t="shared" si="284"/>
        <v>-36.750050999999999</v>
      </c>
      <c r="AC431" s="87">
        <f t="shared" si="285"/>
        <v>0</v>
      </c>
      <c r="AD431" s="22">
        <f t="shared" si="295"/>
        <v>-180511.45404099999</v>
      </c>
      <c r="AE431" s="9">
        <f t="shared" si="286"/>
        <v>-3430</v>
      </c>
      <c r="AF431" s="9">
        <f t="shared" si="287"/>
        <v>311</v>
      </c>
      <c r="AG431" s="9">
        <f t="shared" si="288"/>
        <v>0</v>
      </c>
      <c r="AH431" s="10">
        <f t="shared" si="304"/>
        <v>-3119</v>
      </c>
      <c r="AI431" s="10">
        <f t="shared" si="289"/>
        <v>-160</v>
      </c>
      <c r="AJ431" s="22">
        <f t="shared" si="305"/>
        <v>-177552.45404099999</v>
      </c>
      <c r="AN431" s="92">
        <f t="shared" si="290"/>
        <v>442000</v>
      </c>
      <c r="AO431" s="92" t="str">
        <f t="shared" si="306"/>
        <v>44K</v>
      </c>
      <c r="AP431" s="92">
        <f t="shared" si="307"/>
        <v>177552.45404099999</v>
      </c>
      <c r="AQ431" s="93">
        <f t="shared" si="296"/>
        <v>1000</v>
      </c>
      <c r="AR431" s="95">
        <f t="shared" si="308"/>
        <v>428</v>
      </c>
      <c r="AS431" s="94">
        <f t="shared" si="309"/>
        <v>0.42799999999999999</v>
      </c>
      <c r="AT431" s="94">
        <f t="shared" si="291"/>
        <v>0.40170238470814479</v>
      </c>
    </row>
    <row r="432" spans="6:46" x14ac:dyDescent="0.25">
      <c r="F432">
        <f t="shared" si="297"/>
        <v>443000</v>
      </c>
      <c r="G432">
        <f t="shared" si="310"/>
        <v>-750</v>
      </c>
      <c r="H432">
        <f t="shared" si="298"/>
        <v>442250</v>
      </c>
      <c r="I432" s="32">
        <f t="shared" si="292"/>
        <v>442250</v>
      </c>
      <c r="J432" s="10">
        <f t="shared" si="275"/>
        <v>0</v>
      </c>
      <c r="K432" s="10">
        <f t="shared" si="276"/>
        <v>0</v>
      </c>
      <c r="L432" s="32">
        <f t="shared" si="293"/>
        <v>442250</v>
      </c>
      <c r="M432" s="9">
        <f t="shared" si="277"/>
        <v>0</v>
      </c>
      <c r="N432" s="9">
        <f t="shared" si="278"/>
        <v>0</v>
      </c>
      <c r="O432" s="10">
        <f t="shared" si="299"/>
        <v>0</v>
      </c>
      <c r="P432" s="13"/>
      <c r="R432" s="31">
        <f t="shared" si="294"/>
        <v>442250</v>
      </c>
      <c r="S432" s="8">
        <f t="shared" si="279"/>
        <v>52100</v>
      </c>
      <c r="T432" s="9">
        <f t="shared" si="300"/>
        <v>-11053.55</v>
      </c>
      <c r="U432" s="9">
        <f t="shared" si="301"/>
        <v>-146306.25</v>
      </c>
      <c r="V432" s="10">
        <f t="shared" si="302"/>
        <v>-157359.79999999999</v>
      </c>
      <c r="W432" s="10">
        <f t="shared" si="303"/>
        <v>-23439.25</v>
      </c>
      <c r="X432" s="87">
        <f t="shared" si="280"/>
        <v>0</v>
      </c>
      <c r="Y432" s="87">
        <f t="shared" si="281"/>
        <v>0</v>
      </c>
      <c r="Z432" s="10">
        <f t="shared" si="282"/>
        <v>-103.65398999999999</v>
      </c>
      <c r="AA432" s="125">
        <f t="shared" si="283"/>
        <v>-36.750050999999999</v>
      </c>
      <c r="AB432" s="10">
        <f t="shared" si="284"/>
        <v>-36.750050999999999</v>
      </c>
      <c r="AC432" s="87">
        <f t="shared" si="285"/>
        <v>0</v>
      </c>
      <c r="AD432" s="22">
        <f t="shared" si="295"/>
        <v>-180939.45404099999</v>
      </c>
      <c r="AE432" s="9">
        <f t="shared" si="286"/>
        <v>-3430</v>
      </c>
      <c r="AF432" s="9">
        <f t="shared" si="287"/>
        <v>311</v>
      </c>
      <c r="AG432" s="9">
        <f t="shared" si="288"/>
        <v>0</v>
      </c>
      <c r="AH432" s="10">
        <f t="shared" si="304"/>
        <v>-3119</v>
      </c>
      <c r="AI432" s="10">
        <f t="shared" si="289"/>
        <v>-160</v>
      </c>
      <c r="AJ432" s="22">
        <f t="shared" si="305"/>
        <v>-177980.45404099999</v>
      </c>
      <c r="AN432" s="92">
        <f t="shared" si="290"/>
        <v>443000</v>
      </c>
      <c r="AO432" s="92" t="str">
        <f t="shared" si="306"/>
        <v>44K</v>
      </c>
      <c r="AP432" s="92">
        <f t="shared" si="307"/>
        <v>177980.45404099999</v>
      </c>
      <c r="AQ432" s="93">
        <f t="shared" si="296"/>
        <v>1000</v>
      </c>
      <c r="AR432" s="95">
        <f t="shared" si="308"/>
        <v>428</v>
      </c>
      <c r="AS432" s="94">
        <f t="shared" si="309"/>
        <v>0.42799999999999999</v>
      </c>
      <c r="AT432" s="94">
        <f t="shared" si="291"/>
        <v>0.40176174727088032</v>
      </c>
    </row>
    <row r="433" spans="6:46" x14ac:dyDescent="0.25">
      <c r="F433">
        <f t="shared" si="297"/>
        <v>444000</v>
      </c>
      <c r="G433">
        <f t="shared" si="310"/>
        <v>-750</v>
      </c>
      <c r="H433">
        <f t="shared" si="298"/>
        <v>443250</v>
      </c>
      <c r="I433" s="32">
        <f t="shared" si="292"/>
        <v>443250</v>
      </c>
      <c r="J433" s="10">
        <f t="shared" si="275"/>
        <v>0</v>
      </c>
      <c r="K433" s="10">
        <f t="shared" si="276"/>
        <v>0</v>
      </c>
      <c r="L433" s="32">
        <f t="shared" si="293"/>
        <v>443250</v>
      </c>
      <c r="M433" s="9">
        <f t="shared" si="277"/>
        <v>0</v>
      </c>
      <c r="N433" s="9">
        <f t="shared" si="278"/>
        <v>0</v>
      </c>
      <c r="O433" s="10">
        <f t="shared" si="299"/>
        <v>0</v>
      </c>
      <c r="P433" s="13"/>
      <c r="R433" s="31">
        <f t="shared" si="294"/>
        <v>443250</v>
      </c>
      <c r="S433" s="8">
        <f t="shared" si="279"/>
        <v>52100</v>
      </c>
      <c r="T433" s="9">
        <f t="shared" si="300"/>
        <v>-11053.55</v>
      </c>
      <c r="U433" s="9">
        <f t="shared" si="301"/>
        <v>-146681.25</v>
      </c>
      <c r="V433" s="10">
        <f t="shared" si="302"/>
        <v>-157734.79999999999</v>
      </c>
      <c r="W433" s="10">
        <f t="shared" si="303"/>
        <v>-23492.25</v>
      </c>
      <c r="X433" s="87">
        <f t="shared" si="280"/>
        <v>0</v>
      </c>
      <c r="Y433" s="87">
        <f t="shared" si="281"/>
        <v>0</v>
      </c>
      <c r="Z433" s="10">
        <f t="shared" si="282"/>
        <v>-103.65398999999999</v>
      </c>
      <c r="AA433" s="125">
        <f t="shared" si="283"/>
        <v>-36.750050999999999</v>
      </c>
      <c r="AB433" s="10">
        <f t="shared" si="284"/>
        <v>-36.750050999999999</v>
      </c>
      <c r="AC433" s="87">
        <f t="shared" si="285"/>
        <v>0</v>
      </c>
      <c r="AD433" s="22">
        <f t="shared" si="295"/>
        <v>-181367.45404099999</v>
      </c>
      <c r="AE433" s="9">
        <f t="shared" si="286"/>
        <v>-3430</v>
      </c>
      <c r="AF433" s="9">
        <f t="shared" si="287"/>
        <v>311</v>
      </c>
      <c r="AG433" s="9">
        <f t="shared" si="288"/>
        <v>0</v>
      </c>
      <c r="AH433" s="10">
        <f t="shared" si="304"/>
        <v>-3119</v>
      </c>
      <c r="AI433" s="10">
        <f t="shared" si="289"/>
        <v>-160</v>
      </c>
      <c r="AJ433" s="22">
        <f t="shared" si="305"/>
        <v>-178408.45404099999</v>
      </c>
      <c r="AN433" s="92">
        <f t="shared" si="290"/>
        <v>444000</v>
      </c>
      <c r="AO433" s="92" t="str">
        <f t="shared" si="306"/>
        <v>44K</v>
      </c>
      <c r="AP433" s="92">
        <f t="shared" si="307"/>
        <v>178408.45404099999</v>
      </c>
      <c r="AQ433" s="93">
        <f t="shared" si="296"/>
        <v>1000</v>
      </c>
      <c r="AR433" s="95">
        <f t="shared" si="308"/>
        <v>428</v>
      </c>
      <c r="AS433" s="94">
        <f t="shared" si="309"/>
        <v>0.42799999999999999</v>
      </c>
      <c r="AT433" s="94">
        <f t="shared" si="291"/>
        <v>0.40182084243468469</v>
      </c>
    </row>
    <row r="434" spans="6:46" x14ac:dyDescent="0.25">
      <c r="F434">
        <f t="shared" si="297"/>
        <v>445000</v>
      </c>
      <c r="G434">
        <f t="shared" si="310"/>
        <v>-750</v>
      </c>
      <c r="H434">
        <f t="shared" si="298"/>
        <v>444250</v>
      </c>
      <c r="I434" s="32">
        <f t="shared" si="292"/>
        <v>444250</v>
      </c>
      <c r="J434" s="10">
        <f t="shared" si="275"/>
        <v>0</v>
      </c>
      <c r="K434" s="10">
        <f t="shared" si="276"/>
        <v>0</v>
      </c>
      <c r="L434" s="32">
        <f t="shared" si="293"/>
        <v>444250</v>
      </c>
      <c r="M434" s="9">
        <f t="shared" si="277"/>
        <v>0</v>
      </c>
      <c r="N434" s="9">
        <f t="shared" si="278"/>
        <v>0</v>
      </c>
      <c r="O434" s="10">
        <f t="shared" si="299"/>
        <v>0</v>
      </c>
      <c r="P434" s="13"/>
      <c r="R434" s="31">
        <f t="shared" si="294"/>
        <v>444250</v>
      </c>
      <c r="S434" s="8">
        <f t="shared" si="279"/>
        <v>52100</v>
      </c>
      <c r="T434" s="9">
        <f t="shared" si="300"/>
        <v>-11053.55</v>
      </c>
      <c r="U434" s="9">
        <f t="shared" si="301"/>
        <v>-147056.25</v>
      </c>
      <c r="V434" s="10">
        <f t="shared" si="302"/>
        <v>-158109.79999999999</v>
      </c>
      <c r="W434" s="10">
        <f t="shared" si="303"/>
        <v>-23545.25</v>
      </c>
      <c r="X434" s="87">
        <f t="shared" si="280"/>
        <v>0</v>
      </c>
      <c r="Y434" s="87">
        <f t="shared" si="281"/>
        <v>0</v>
      </c>
      <c r="Z434" s="10">
        <f t="shared" si="282"/>
        <v>-103.65398999999999</v>
      </c>
      <c r="AA434" s="125">
        <f t="shared" si="283"/>
        <v>-36.750050999999999</v>
      </c>
      <c r="AB434" s="10">
        <f t="shared" si="284"/>
        <v>-36.750050999999999</v>
      </c>
      <c r="AC434" s="87">
        <f t="shared" si="285"/>
        <v>0</v>
      </c>
      <c r="AD434" s="22">
        <f t="shared" si="295"/>
        <v>-181795.45404099999</v>
      </c>
      <c r="AE434" s="9">
        <f t="shared" si="286"/>
        <v>-3430</v>
      </c>
      <c r="AF434" s="9">
        <f t="shared" si="287"/>
        <v>311</v>
      </c>
      <c r="AG434" s="9">
        <f t="shared" si="288"/>
        <v>0</v>
      </c>
      <c r="AH434" s="10">
        <f t="shared" si="304"/>
        <v>-3119</v>
      </c>
      <c r="AI434" s="10">
        <f t="shared" si="289"/>
        <v>-160</v>
      </c>
      <c r="AJ434" s="22">
        <f t="shared" si="305"/>
        <v>-178836.45404099999</v>
      </c>
      <c r="AN434" s="92">
        <f t="shared" si="290"/>
        <v>445000</v>
      </c>
      <c r="AO434" s="92" t="str">
        <f t="shared" si="306"/>
        <v>44K</v>
      </c>
      <c r="AP434" s="92">
        <f t="shared" si="307"/>
        <v>178836.45404099999</v>
      </c>
      <c r="AQ434" s="93">
        <f t="shared" si="296"/>
        <v>1000</v>
      </c>
      <c r="AR434" s="95">
        <f t="shared" si="308"/>
        <v>428</v>
      </c>
      <c r="AS434" s="94">
        <f t="shared" si="309"/>
        <v>0.42799999999999999</v>
      </c>
      <c r="AT434" s="94">
        <f t="shared" si="291"/>
        <v>0.40187967200224717</v>
      </c>
    </row>
    <row r="435" spans="6:46" x14ac:dyDescent="0.25">
      <c r="F435">
        <f t="shared" si="297"/>
        <v>446000</v>
      </c>
      <c r="G435">
        <f t="shared" si="310"/>
        <v>-750</v>
      </c>
      <c r="H435">
        <f t="shared" si="298"/>
        <v>445250</v>
      </c>
      <c r="I435" s="32">
        <f t="shared" si="292"/>
        <v>445250</v>
      </c>
      <c r="J435" s="10">
        <f t="shared" si="275"/>
        <v>0</v>
      </c>
      <c r="K435" s="10">
        <f t="shared" si="276"/>
        <v>0</v>
      </c>
      <c r="L435" s="32">
        <f t="shared" si="293"/>
        <v>445250</v>
      </c>
      <c r="M435" s="9">
        <f t="shared" si="277"/>
        <v>0</v>
      </c>
      <c r="N435" s="9">
        <f t="shared" si="278"/>
        <v>0</v>
      </c>
      <c r="O435" s="10">
        <f t="shared" si="299"/>
        <v>0</v>
      </c>
      <c r="P435" s="13"/>
      <c r="R435" s="31">
        <f t="shared" si="294"/>
        <v>445250</v>
      </c>
      <c r="S435" s="8">
        <f t="shared" si="279"/>
        <v>52100</v>
      </c>
      <c r="T435" s="9">
        <f t="shared" si="300"/>
        <v>-11053.55</v>
      </c>
      <c r="U435" s="9">
        <f t="shared" si="301"/>
        <v>-147431.25</v>
      </c>
      <c r="V435" s="10">
        <f t="shared" si="302"/>
        <v>-158484.79999999999</v>
      </c>
      <c r="W435" s="10">
        <f t="shared" si="303"/>
        <v>-23598.25</v>
      </c>
      <c r="X435" s="87">
        <f t="shared" si="280"/>
        <v>0</v>
      </c>
      <c r="Y435" s="87">
        <f t="shared" si="281"/>
        <v>0</v>
      </c>
      <c r="Z435" s="10">
        <f t="shared" si="282"/>
        <v>-103.65398999999999</v>
      </c>
      <c r="AA435" s="125">
        <f t="shared" si="283"/>
        <v>-36.750050999999999</v>
      </c>
      <c r="AB435" s="10">
        <f t="shared" si="284"/>
        <v>-36.750050999999999</v>
      </c>
      <c r="AC435" s="87">
        <f t="shared" si="285"/>
        <v>0</v>
      </c>
      <c r="AD435" s="22">
        <f t="shared" si="295"/>
        <v>-182223.45404099999</v>
      </c>
      <c r="AE435" s="9">
        <f t="shared" si="286"/>
        <v>-3430</v>
      </c>
      <c r="AF435" s="9">
        <f t="shared" si="287"/>
        <v>311</v>
      </c>
      <c r="AG435" s="9">
        <f t="shared" si="288"/>
        <v>0</v>
      </c>
      <c r="AH435" s="10">
        <f t="shared" si="304"/>
        <v>-3119</v>
      </c>
      <c r="AI435" s="10">
        <f t="shared" si="289"/>
        <v>-160</v>
      </c>
      <c r="AJ435" s="22">
        <f t="shared" si="305"/>
        <v>-179264.45404099999</v>
      </c>
      <c r="AN435" s="92">
        <f t="shared" si="290"/>
        <v>446000</v>
      </c>
      <c r="AO435" s="92" t="str">
        <f t="shared" si="306"/>
        <v>44K</v>
      </c>
      <c r="AP435" s="92">
        <f t="shared" si="307"/>
        <v>179264.45404099999</v>
      </c>
      <c r="AQ435" s="93">
        <f t="shared" si="296"/>
        <v>1000</v>
      </c>
      <c r="AR435" s="95">
        <f t="shared" si="308"/>
        <v>428</v>
      </c>
      <c r="AS435" s="94">
        <f t="shared" si="309"/>
        <v>0.42799999999999999</v>
      </c>
      <c r="AT435" s="94">
        <f t="shared" si="291"/>
        <v>0.40193823776008969</v>
      </c>
    </row>
    <row r="436" spans="6:46" x14ac:dyDescent="0.25">
      <c r="F436">
        <f t="shared" si="297"/>
        <v>447000</v>
      </c>
      <c r="G436">
        <f t="shared" si="310"/>
        <v>-750</v>
      </c>
      <c r="H436">
        <f t="shared" si="298"/>
        <v>446250</v>
      </c>
      <c r="I436" s="32">
        <f t="shared" si="292"/>
        <v>446250</v>
      </c>
      <c r="J436" s="10">
        <f t="shared" si="275"/>
        <v>0</v>
      </c>
      <c r="K436" s="10">
        <f t="shared" si="276"/>
        <v>0</v>
      </c>
      <c r="L436" s="32">
        <f t="shared" si="293"/>
        <v>446250</v>
      </c>
      <c r="M436" s="9">
        <f t="shared" si="277"/>
        <v>0</v>
      </c>
      <c r="N436" s="9">
        <f t="shared" si="278"/>
        <v>0</v>
      </c>
      <c r="O436" s="10">
        <f t="shared" si="299"/>
        <v>0</v>
      </c>
      <c r="P436" s="13"/>
      <c r="R436" s="31">
        <f t="shared" si="294"/>
        <v>446250</v>
      </c>
      <c r="S436" s="8">
        <f t="shared" si="279"/>
        <v>52100</v>
      </c>
      <c r="T436" s="9">
        <f t="shared" si="300"/>
        <v>-11053.55</v>
      </c>
      <c r="U436" s="9">
        <f t="shared" si="301"/>
        <v>-147806.25</v>
      </c>
      <c r="V436" s="10">
        <f t="shared" si="302"/>
        <v>-158859.79999999999</v>
      </c>
      <c r="W436" s="10">
        <f t="shared" si="303"/>
        <v>-23651.25</v>
      </c>
      <c r="X436" s="87">
        <f t="shared" si="280"/>
        <v>0</v>
      </c>
      <c r="Y436" s="87">
        <f t="shared" si="281"/>
        <v>0</v>
      </c>
      <c r="Z436" s="10">
        <f t="shared" si="282"/>
        <v>-103.65398999999999</v>
      </c>
      <c r="AA436" s="125">
        <f t="shared" si="283"/>
        <v>-36.750050999999999</v>
      </c>
      <c r="AB436" s="10">
        <f t="shared" si="284"/>
        <v>-36.750050999999999</v>
      </c>
      <c r="AC436" s="87">
        <f t="shared" si="285"/>
        <v>0</v>
      </c>
      <c r="AD436" s="22">
        <f t="shared" si="295"/>
        <v>-182651.45404099999</v>
      </c>
      <c r="AE436" s="9">
        <f t="shared" si="286"/>
        <v>-3430</v>
      </c>
      <c r="AF436" s="9">
        <f t="shared" si="287"/>
        <v>311</v>
      </c>
      <c r="AG436" s="9">
        <f t="shared" si="288"/>
        <v>0</v>
      </c>
      <c r="AH436" s="10">
        <f t="shared" si="304"/>
        <v>-3119</v>
      </c>
      <c r="AI436" s="10">
        <f t="shared" si="289"/>
        <v>-160</v>
      </c>
      <c r="AJ436" s="22">
        <f t="shared" si="305"/>
        <v>-179692.45404099999</v>
      </c>
      <c r="AN436" s="92">
        <f t="shared" si="290"/>
        <v>447000</v>
      </c>
      <c r="AO436" s="92" t="str">
        <f t="shared" si="306"/>
        <v>44K</v>
      </c>
      <c r="AP436" s="92">
        <f t="shared" si="307"/>
        <v>179692.45404099999</v>
      </c>
      <c r="AQ436" s="93">
        <f t="shared" si="296"/>
        <v>1000</v>
      </c>
      <c r="AR436" s="95">
        <f t="shared" si="308"/>
        <v>428</v>
      </c>
      <c r="AS436" s="94">
        <f t="shared" si="309"/>
        <v>0.42799999999999999</v>
      </c>
      <c r="AT436" s="94">
        <f t="shared" si="291"/>
        <v>0.40199654147874719</v>
      </c>
    </row>
    <row r="437" spans="6:46" x14ac:dyDescent="0.25">
      <c r="F437">
        <f t="shared" si="297"/>
        <v>448000</v>
      </c>
      <c r="G437">
        <f t="shared" si="310"/>
        <v>-750</v>
      </c>
      <c r="H437">
        <f t="shared" si="298"/>
        <v>447250</v>
      </c>
      <c r="I437" s="32">
        <f t="shared" si="292"/>
        <v>447250</v>
      </c>
      <c r="J437" s="10">
        <f t="shared" si="275"/>
        <v>0</v>
      </c>
      <c r="K437" s="10">
        <f t="shared" si="276"/>
        <v>0</v>
      </c>
      <c r="L437" s="32">
        <f t="shared" si="293"/>
        <v>447250</v>
      </c>
      <c r="M437" s="9">
        <f t="shared" si="277"/>
        <v>0</v>
      </c>
      <c r="N437" s="9">
        <f t="shared" si="278"/>
        <v>0</v>
      </c>
      <c r="O437" s="10">
        <f t="shared" si="299"/>
        <v>0</v>
      </c>
      <c r="P437" s="13"/>
      <c r="R437" s="31">
        <f t="shared" si="294"/>
        <v>447250</v>
      </c>
      <c r="S437" s="8">
        <f t="shared" si="279"/>
        <v>52100</v>
      </c>
      <c r="T437" s="9">
        <f t="shared" si="300"/>
        <v>-11053.55</v>
      </c>
      <c r="U437" s="9">
        <f t="shared" si="301"/>
        <v>-148181.25</v>
      </c>
      <c r="V437" s="10">
        <f t="shared" si="302"/>
        <v>-159234.79999999999</v>
      </c>
      <c r="W437" s="10">
        <f t="shared" si="303"/>
        <v>-23704.25</v>
      </c>
      <c r="X437" s="87">
        <f t="shared" si="280"/>
        <v>0</v>
      </c>
      <c r="Y437" s="87">
        <f t="shared" si="281"/>
        <v>0</v>
      </c>
      <c r="Z437" s="10">
        <f t="shared" si="282"/>
        <v>-103.65398999999999</v>
      </c>
      <c r="AA437" s="125">
        <f t="shared" si="283"/>
        <v>-36.750050999999999</v>
      </c>
      <c r="AB437" s="10">
        <f t="shared" si="284"/>
        <v>-36.750050999999999</v>
      </c>
      <c r="AC437" s="87">
        <f t="shared" si="285"/>
        <v>0</v>
      </c>
      <c r="AD437" s="22">
        <f t="shared" si="295"/>
        <v>-183079.45404099999</v>
      </c>
      <c r="AE437" s="9">
        <f t="shared" si="286"/>
        <v>-3430</v>
      </c>
      <c r="AF437" s="9">
        <f t="shared" si="287"/>
        <v>311</v>
      </c>
      <c r="AG437" s="9">
        <f t="shared" si="288"/>
        <v>0</v>
      </c>
      <c r="AH437" s="10">
        <f t="shared" si="304"/>
        <v>-3119</v>
      </c>
      <c r="AI437" s="10">
        <f t="shared" si="289"/>
        <v>-160</v>
      </c>
      <c r="AJ437" s="22">
        <f t="shared" si="305"/>
        <v>-180120.45404099999</v>
      </c>
      <c r="AN437" s="92">
        <f t="shared" si="290"/>
        <v>448000</v>
      </c>
      <c r="AO437" s="92" t="str">
        <f t="shared" si="306"/>
        <v>44K</v>
      </c>
      <c r="AP437" s="92">
        <f t="shared" si="307"/>
        <v>180120.45404099999</v>
      </c>
      <c r="AQ437" s="93">
        <f t="shared" si="296"/>
        <v>1000</v>
      </c>
      <c r="AR437" s="95">
        <f t="shared" si="308"/>
        <v>428</v>
      </c>
      <c r="AS437" s="94">
        <f t="shared" si="309"/>
        <v>0.42799999999999999</v>
      </c>
      <c r="AT437" s="94">
        <f t="shared" si="291"/>
        <v>0.40205458491294643</v>
      </c>
    </row>
    <row r="438" spans="6:46" x14ac:dyDescent="0.25">
      <c r="F438">
        <f t="shared" si="297"/>
        <v>449000</v>
      </c>
      <c r="G438">
        <f t="shared" si="310"/>
        <v>-750</v>
      </c>
      <c r="H438">
        <f t="shared" si="298"/>
        <v>448250</v>
      </c>
      <c r="I438" s="32">
        <f t="shared" si="292"/>
        <v>448250</v>
      </c>
      <c r="J438" s="10">
        <f t="shared" si="275"/>
        <v>0</v>
      </c>
      <c r="K438" s="10">
        <f t="shared" si="276"/>
        <v>0</v>
      </c>
      <c r="L438" s="32">
        <f t="shared" si="293"/>
        <v>448250</v>
      </c>
      <c r="M438" s="9">
        <f t="shared" si="277"/>
        <v>0</v>
      </c>
      <c r="N438" s="9">
        <f t="shared" si="278"/>
        <v>0</v>
      </c>
      <c r="O438" s="10">
        <f t="shared" si="299"/>
        <v>0</v>
      </c>
      <c r="P438" s="13"/>
      <c r="R438" s="31">
        <f t="shared" si="294"/>
        <v>448250</v>
      </c>
      <c r="S438" s="8">
        <f t="shared" si="279"/>
        <v>52100</v>
      </c>
      <c r="T438" s="9">
        <f t="shared" si="300"/>
        <v>-11053.55</v>
      </c>
      <c r="U438" s="9">
        <f t="shared" si="301"/>
        <v>-148556.25</v>
      </c>
      <c r="V438" s="10">
        <f t="shared" si="302"/>
        <v>-159609.79999999999</v>
      </c>
      <c r="W438" s="10">
        <f t="shared" si="303"/>
        <v>-23757.25</v>
      </c>
      <c r="X438" s="87">
        <f t="shared" si="280"/>
        <v>0</v>
      </c>
      <c r="Y438" s="87">
        <f t="shared" si="281"/>
        <v>0</v>
      </c>
      <c r="Z438" s="10">
        <f t="shared" si="282"/>
        <v>-103.65398999999999</v>
      </c>
      <c r="AA438" s="125">
        <f t="shared" si="283"/>
        <v>-36.750050999999999</v>
      </c>
      <c r="AB438" s="10">
        <f t="shared" si="284"/>
        <v>-36.750050999999999</v>
      </c>
      <c r="AC438" s="87">
        <f t="shared" si="285"/>
        <v>0</v>
      </c>
      <c r="AD438" s="22">
        <f t="shared" si="295"/>
        <v>-183507.45404099999</v>
      </c>
      <c r="AE438" s="9">
        <f t="shared" si="286"/>
        <v>-3430</v>
      </c>
      <c r="AF438" s="9">
        <f t="shared" si="287"/>
        <v>311</v>
      </c>
      <c r="AG438" s="9">
        <f t="shared" si="288"/>
        <v>0</v>
      </c>
      <c r="AH438" s="10">
        <f t="shared" si="304"/>
        <v>-3119</v>
      </c>
      <c r="AI438" s="10">
        <f t="shared" si="289"/>
        <v>-160</v>
      </c>
      <c r="AJ438" s="22">
        <f t="shared" si="305"/>
        <v>-180548.45404099999</v>
      </c>
      <c r="AN438" s="92">
        <f t="shared" si="290"/>
        <v>449000</v>
      </c>
      <c r="AO438" s="92" t="str">
        <f t="shared" si="306"/>
        <v>44K</v>
      </c>
      <c r="AP438" s="92">
        <f t="shared" si="307"/>
        <v>180548.45404099999</v>
      </c>
      <c r="AQ438" s="93">
        <f t="shared" si="296"/>
        <v>1000</v>
      </c>
      <c r="AR438" s="95">
        <f t="shared" si="308"/>
        <v>428</v>
      </c>
      <c r="AS438" s="94">
        <f t="shared" si="309"/>
        <v>0.42799999999999999</v>
      </c>
      <c r="AT438" s="94">
        <f t="shared" si="291"/>
        <v>0.40211236980178172</v>
      </c>
    </row>
    <row r="439" spans="6:46" x14ac:dyDescent="0.25">
      <c r="F439">
        <f t="shared" si="297"/>
        <v>450000</v>
      </c>
      <c r="G439">
        <f t="shared" si="310"/>
        <v>-750</v>
      </c>
      <c r="H439">
        <f t="shared" si="298"/>
        <v>449250</v>
      </c>
      <c r="I439" s="32">
        <f t="shared" si="292"/>
        <v>449250</v>
      </c>
      <c r="J439" s="10">
        <f t="shared" si="275"/>
        <v>0</v>
      </c>
      <c r="K439" s="10">
        <f t="shared" si="276"/>
        <v>0</v>
      </c>
      <c r="L439" s="32">
        <f t="shared" si="293"/>
        <v>449250</v>
      </c>
      <c r="M439" s="9">
        <f t="shared" si="277"/>
        <v>0</v>
      </c>
      <c r="N439" s="9">
        <f t="shared" si="278"/>
        <v>0</v>
      </c>
      <c r="O439" s="10">
        <f t="shared" si="299"/>
        <v>0</v>
      </c>
      <c r="P439" s="13"/>
      <c r="R439" s="31">
        <f t="shared" si="294"/>
        <v>449250</v>
      </c>
      <c r="S439" s="8">
        <f t="shared" si="279"/>
        <v>52100</v>
      </c>
      <c r="T439" s="9">
        <f t="shared" si="300"/>
        <v>-11053.55</v>
      </c>
      <c r="U439" s="9">
        <f t="shared" si="301"/>
        <v>-148931.25</v>
      </c>
      <c r="V439" s="10">
        <f t="shared" si="302"/>
        <v>-159984.79999999999</v>
      </c>
      <c r="W439" s="10">
        <f t="shared" si="303"/>
        <v>-23810.25</v>
      </c>
      <c r="X439" s="87">
        <f t="shared" si="280"/>
        <v>0</v>
      </c>
      <c r="Y439" s="87">
        <f t="shared" si="281"/>
        <v>0</v>
      </c>
      <c r="Z439" s="10">
        <f t="shared" si="282"/>
        <v>-103.65398999999999</v>
      </c>
      <c r="AA439" s="125">
        <f t="shared" si="283"/>
        <v>-36.750050999999999</v>
      </c>
      <c r="AB439" s="10">
        <f t="shared" si="284"/>
        <v>-36.750050999999999</v>
      </c>
      <c r="AC439" s="87">
        <f t="shared" si="285"/>
        <v>0</v>
      </c>
      <c r="AD439" s="22">
        <f t="shared" si="295"/>
        <v>-183935.45404099999</v>
      </c>
      <c r="AE439" s="9">
        <f t="shared" si="286"/>
        <v>-3430</v>
      </c>
      <c r="AF439" s="9">
        <f t="shared" si="287"/>
        <v>311</v>
      </c>
      <c r="AG439" s="9">
        <f t="shared" si="288"/>
        <v>0</v>
      </c>
      <c r="AH439" s="10">
        <f t="shared" si="304"/>
        <v>-3119</v>
      </c>
      <c r="AI439" s="10">
        <f t="shared" si="289"/>
        <v>-160</v>
      </c>
      <c r="AJ439" s="22">
        <f t="shared" si="305"/>
        <v>-180976.45404099999</v>
      </c>
      <c r="AN439" s="92">
        <f t="shared" si="290"/>
        <v>450000</v>
      </c>
      <c r="AO439" s="92" t="str">
        <f t="shared" si="306"/>
        <v>45K</v>
      </c>
      <c r="AP439" s="92">
        <f t="shared" si="307"/>
        <v>180976.45404099999</v>
      </c>
      <c r="AQ439" s="93">
        <f t="shared" si="296"/>
        <v>1000</v>
      </c>
      <c r="AR439" s="95">
        <f t="shared" si="308"/>
        <v>428</v>
      </c>
      <c r="AS439" s="94">
        <f t="shared" si="309"/>
        <v>0.42799999999999999</v>
      </c>
      <c r="AT439" s="94">
        <f t="shared" si="291"/>
        <v>0.40216989786888885</v>
      </c>
    </row>
    <row r="440" spans="6:46" x14ac:dyDescent="0.25">
      <c r="F440">
        <f t="shared" si="297"/>
        <v>451000</v>
      </c>
      <c r="G440">
        <f t="shared" si="310"/>
        <v>-750</v>
      </c>
      <c r="H440">
        <f t="shared" si="298"/>
        <v>450250</v>
      </c>
      <c r="I440" s="32">
        <f t="shared" si="292"/>
        <v>450250</v>
      </c>
      <c r="J440" s="10">
        <f t="shared" si="275"/>
        <v>0</v>
      </c>
      <c r="K440" s="10">
        <f t="shared" si="276"/>
        <v>0</v>
      </c>
      <c r="L440" s="32">
        <f t="shared" si="293"/>
        <v>450250</v>
      </c>
      <c r="M440" s="9">
        <f t="shared" si="277"/>
        <v>0</v>
      </c>
      <c r="N440" s="9">
        <f t="shared" si="278"/>
        <v>0</v>
      </c>
      <c r="O440" s="10">
        <f t="shared" si="299"/>
        <v>0</v>
      </c>
      <c r="P440" s="13"/>
      <c r="R440" s="31">
        <f t="shared" si="294"/>
        <v>450250</v>
      </c>
      <c r="S440" s="8">
        <f t="shared" si="279"/>
        <v>52100</v>
      </c>
      <c r="T440" s="9">
        <f t="shared" si="300"/>
        <v>-11053.55</v>
      </c>
      <c r="U440" s="9">
        <f t="shared" si="301"/>
        <v>-149306.25</v>
      </c>
      <c r="V440" s="10">
        <f t="shared" si="302"/>
        <v>-160359.79999999999</v>
      </c>
      <c r="W440" s="10">
        <f t="shared" si="303"/>
        <v>-23863.25</v>
      </c>
      <c r="X440" s="87">
        <f t="shared" si="280"/>
        <v>0</v>
      </c>
      <c r="Y440" s="87">
        <f t="shared" si="281"/>
        <v>0</v>
      </c>
      <c r="Z440" s="10">
        <f t="shared" si="282"/>
        <v>-103.65398999999999</v>
      </c>
      <c r="AA440" s="125">
        <f t="shared" si="283"/>
        <v>-36.750050999999999</v>
      </c>
      <c r="AB440" s="10">
        <f t="shared" si="284"/>
        <v>-36.750050999999999</v>
      </c>
      <c r="AC440" s="87">
        <f t="shared" si="285"/>
        <v>0</v>
      </c>
      <c r="AD440" s="22">
        <f t="shared" si="295"/>
        <v>-184363.45404099999</v>
      </c>
      <c r="AE440" s="9">
        <f t="shared" si="286"/>
        <v>-3430</v>
      </c>
      <c r="AF440" s="9">
        <f t="shared" si="287"/>
        <v>311</v>
      </c>
      <c r="AG440" s="9">
        <f t="shared" si="288"/>
        <v>0</v>
      </c>
      <c r="AH440" s="10">
        <f t="shared" si="304"/>
        <v>-3119</v>
      </c>
      <c r="AI440" s="10">
        <f t="shared" si="289"/>
        <v>-160</v>
      </c>
      <c r="AJ440" s="22">
        <f t="shared" si="305"/>
        <v>-181404.45404099999</v>
      </c>
      <c r="AN440" s="92">
        <f t="shared" si="290"/>
        <v>451000</v>
      </c>
      <c r="AO440" s="92" t="str">
        <f t="shared" si="306"/>
        <v>45K</v>
      </c>
      <c r="AP440" s="92">
        <f t="shared" si="307"/>
        <v>181404.45404099999</v>
      </c>
      <c r="AQ440" s="93">
        <f t="shared" si="296"/>
        <v>1000</v>
      </c>
      <c r="AR440" s="95">
        <f t="shared" si="308"/>
        <v>428</v>
      </c>
      <c r="AS440" s="94">
        <f t="shared" si="309"/>
        <v>0.42799999999999999</v>
      </c>
      <c r="AT440" s="94">
        <f t="shared" si="291"/>
        <v>0.40222717082261639</v>
      </c>
    </row>
    <row r="441" spans="6:46" x14ac:dyDescent="0.25">
      <c r="F441">
        <f t="shared" si="297"/>
        <v>452000</v>
      </c>
      <c r="G441">
        <f t="shared" si="310"/>
        <v>-750</v>
      </c>
      <c r="H441">
        <f t="shared" si="298"/>
        <v>451250</v>
      </c>
      <c r="I441" s="32">
        <f t="shared" si="292"/>
        <v>451250</v>
      </c>
      <c r="J441" s="10">
        <f t="shared" si="275"/>
        <v>0</v>
      </c>
      <c r="K441" s="10">
        <f t="shared" si="276"/>
        <v>0</v>
      </c>
      <c r="L441" s="32">
        <f t="shared" si="293"/>
        <v>451250</v>
      </c>
      <c r="M441" s="9">
        <f t="shared" si="277"/>
        <v>0</v>
      </c>
      <c r="N441" s="9">
        <f t="shared" si="278"/>
        <v>0</v>
      </c>
      <c r="O441" s="10">
        <f t="shared" si="299"/>
        <v>0</v>
      </c>
      <c r="P441" s="13"/>
      <c r="R441" s="31">
        <f t="shared" si="294"/>
        <v>451250</v>
      </c>
      <c r="S441" s="8">
        <f t="shared" si="279"/>
        <v>52100</v>
      </c>
      <c r="T441" s="9">
        <f t="shared" si="300"/>
        <v>-11053.55</v>
      </c>
      <c r="U441" s="9">
        <f t="shared" si="301"/>
        <v>-149681.25</v>
      </c>
      <c r="V441" s="10">
        <f t="shared" si="302"/>
        <v>-160734.79999999999</v>
      </c>
      <c r="W441" s="10">
        <f t="shared" si="303"/>
        <v>-23916.25</v>
      </c>
      <c r="X441" s="87">
        <f t="shared" si="280"/>
        <v>0</v>
      </c>
      <c r="Y441" s="87">
        <f t="shared" si="281"/>
        <v>0</v>
      </c>
      <c r="Z441" s="10">
        <f t="shared" si="282"/>
        <v>-103.65398999999999</v>
      </c>
      <c r="AA441" s="125">
        <f t="shared" si="283"/>
        <v>-36.750050999999999</v>
      </c>
      <c r="AB441" s="10">
        <f t="shared" si="284"/>
        <v>-36.750050999999999</v>
      </c>
      <c r="AC441" s="87">
        <f t="shared" si="285"/>
        <v>0</v>
      </c>
      <c r="AD441" s="22">
        <f t="shared" si="295"/>
        <v>-184791.45404099999</v>
      </c>
      <c r="AE441" s="9">
        <f t="shared" si="286"/>
        <v>-3430</v>
      </c>
      <c r="AF441" s="9">
        <f t="shared" si="287"/>
        <v>311</v>
      </c>
      <c r="AG441" s="9">
        <f t="shared" si="288"/>
        <v>0</v>
      </c>
      <c r="AH441" s="10">
        <f t="shared" si="304"/>
        <v>-3119</v>
      </c>
      <c r="AI441" s="10">
        <f t="shared" si="289"/>
        <v>-160</v>
      </c>
      <c r="AJ441" s="22">
        <f t="shared" si="305"/>
        <v>-181832.45404099999</v>
      </c>
      <c r="AN441" s="92">
        <f t="shared" si="290"/>
        <v>452000</v>
      </c>
      <c r="AO441" s="92" t="str">
        <f t="shared" si="306"/>
        <v>45K</v>
      </c>
      <c r="AP441" s="92">
        <f t="shared" si="307"/>
        <v>181832.45404099999</v>
      </c>
      <c r="AQ441" s="93">
        <f t="shared" si="296"/>
        <v>1000</v>
      </c>
      <c r="AR441" s="95">
        <f t="shared" si="308"/>
        <v>428</v>
      </c>
      <c r="AS441" s="94">
        <f t="shared" si="309"/>
        <v>0.42799999999999999</v>
      </c>
      <c r="AT441" s="94">
        <f t="shared" si="291"/>
        <v>0.40228419035619467</v>
      </c>
    </row>
    <row r="442" spans="6:46" x14ac:dyDescent="0.25">
      <c r="F442">
        <f t="shared" si="297"/>
        <v>453000</v>
      </c>
      <c r="G442">
        <f t="shared" si="310"/>
        <v>-750</v>
      </c>
      <c r="H442">
        <f t="shared" si="298"/>
        <v>452250</v>
      </c>
      <c r="I442" s="32">
        <f t="shared" si="292"/>
        <v>452250</v>
      </c>
      <c r="J442" s="10">
        <f t="shared" si="275"/>
        <v>0</v>
      </c>
      <c r="K442" s="10">
        <f t="shared" si="276"/>
        <v>0</v>
      </c>
      <c r="L442" s="32">
        <f t="shared" si="293"/>
        <v>452250</v>
      </c>
      <c r="M442" s="9">
        <f t="shared" si="277"/>
        <v>0</v>
      </c>
      <c r="N442" s="9">
        <f t="shared" si="278"/>
        <v>0</v>
      </c>
      <c r="O442" s="10">
        <f t="shared" si="299"/>
        <v>0</v>
      </c>
      <c r="P442" s="13"/>
      <c r="R442" s="31">
        <f t="shared" si="294"/>
        <v>452250</v>
      </c>
      <c r="S442" s="8">
        <f t="shared" si="279"/>
        <v>52100</v>
      </c>
      <c r="T442" s="9">
        <f t="shared" si="300"/>
        <v>-11053.55</v>
      </c>
      <c r="U442" s="9">
        <f t="shared" si="301"/>
        <v>-150056.25</v>
      </c>
      <c r="V442" s="10">
        <f t="shared" si="302"/>
        <v>-161109.79999999999</v>
      </c>
      <c r="W442" s="10">
        <f t="shared" si="303"/>
        <v>-23969.25</v>
      </c>
      <c r="X442" s="87">
        <f t="shared" si="280"/>
        <v>0</v>
      </c>
      <c r="Y442" s="87">
        <f t="shared" si="281"/>
        <v>0</v>
      </c>
      <c r="Z442" s="10">
        <f t="shared" si="282"/>
        <v>-103.65398999999999</v>
      </c>
      <c r="AA442" s="125">
        <f t="shared" si="283"/>
        <v>-36.750050999999999</v>
      </c>
      <c r="AB442" s="10">
        <f t="shared" si="284"/>
        <v>-36.750050999999999</v>
      </c>
      <c r="AC442" s="87">
        <f t="shared" si="285"/>
        <v>0</v>
      </c>
      <c r="AD442" s="22">
        <f t="shared" si="295"/>
        <v>-185219.45404099999</v>
      </c>
      <c r="AE442" s="9">
        <f t="shared" si="286"/>
        <v>-3430</v>
      </c>
      <c r="AF442" s="9">
        <f t="shared" si="287"/>
        <v>311</v>
      </c>
      <c r="AG442" s="9">
        <f t="shared" si="288"/>
        <v>0</v>
      </c>
      <c r="AH442" s="10">
        <f t="shared" si="304"/>
        <v>-3119</v>
      </c>
      <c r="AI442" s="10">
        <f t="shared" si="289"/>
        <v>-160</v>
      </c>
      <c r="AJ442" s="22">
        <f t="shared" si="305"/>
        <v>-182260.45404099999</v>
      </c>
      <c r="AN442" s="92">
        <f t="shared" si="290"/>
        <v>453000</v>
      </c>
      <c r="AO442" s="92" t="str">
        <f t="shared" si="306"/>
        <v>45K</v>
      </c>
      <c r="AP442" s="92">
        <f t="shared" si="307"/>
        <v>182260.45404099999</v>
      </c>
      <c r="AQ442" s="93">
        <f t="shared" si="296"/>
        <v>1000</v>
      </c>
      <c r="AR442" s="95">
        <f t="shared" si="308"/>
        <v>428</v>
      </c>
      <c r="AS442" s="94">
        <f t="shared" si="309"/>
        <v>0.42799999999999999</v>
      </c>
      <c r="AT442" s="94">
        <f t="shared" si="291"/>
        <v>0.40234095814790283</v>
      </c>
    </row>
    <row r="443" spans="6:46" x14ac:dyDescent="0.25">
      <c r="F443">
        <f t="shared" si="297"/>
        <v>454000</v>
      </c>
      <c r="G443">
        <f t="shared" si="310"/>
        <v>-750</v>
      </c>
      <c r="H443">
        <f t="shared" si="298"/>
        <v>453250</v>
      </c>
      <c r="I443" s="32">
        <f t="shared" si="292"/>
        <v>453250</v>
      </c>
      <c r="J443" s="10">
        <f t="shared" si="275"/>
        <v>0</v>
      </c>
      <c r="K443" s="10">
        <f t="shared" si="276"/>
        <v>0</v>
      </c>
      <c r="L443" s="32">
        <f t="shared" si="293"/>
        <v>453250</v>
      </c>
      <c r="M443" s="9">
        <f t="shared" si="277"/>
        <v>0</v>
      </c>
      <c r="N443" s="9">
        <f t="shared" si="278"/>
        <v>0</v>
      </c>
      <c r="O443" s="10">
        <f t="shared" si="299"/>
        <v>0</v>
      </c>
      <c r="P443" s="13"/>
      <c r="R443" s="31">
        <f t="shared" si="294"/>
        <v>453250</v>
      </c>
      <c r="S443" s="8">
        <f t="shared" si="279"/>
        <v>52100</v>
      </c>
      <c r="T443" s="9">
        <f t="shared" si="300"/>
        <v>-11053.55</v>
      </c>
      <c r="U443" s="9">
        <f t="shared" si="301"/>
        <v>-150431.25</v>
      </c>
      <c r="V443" s="10">
        <f t="shared" si="302"/>
        <v>-161484.79999999999</v>
      </c>
      <c r="W443" s="10">
        <f t="shared" si="303"/>
        <v>-24022.25</v>
      </c>
      <c r="X443" s="87">
        <f t="shared" si="280"/>
        <v>0</v>
      </c>
      <c r="Y443" s="87">
        <f t="shared" si="281"/>
        <v>0</v>
      </c>
      <c r="Z443" s="10">
        <f t="shared" si="282"/>
        <v>-103.65398999999999</v>
      </c>
      <c r="AA443" s="125">
        <f t="shared" si="283"/>
        <v>-36.750050999999999</v>
      </c>
      <c r="AB443" s="10">
        <f t="shared" si="284"/>
        <v>-36.750050999999999</v>
      </c>
      <c r="AC443" s="87">
        <f t="shared" si="285"/>
        <v>0</v>
      </c>
      <c r="AD443" s="22">
        <f t="shared" si="295"/>
        <v>-185647.45404099999</v>
      </c>
      <c r="AE443" s="9">
        <f t="shared" si="286"/>
        <v>-3430</v>
      </c>
      <c r="AF443" s="9">
        <f t="shared" si="287"/>
        <v>311</v>
      </c>
      <c r="AG443" s="9">
        <f t="shared" si="288"/>
        <v>0</v>
      </c>
      <c r="AH443" s="10">
        <f t="shared" si="304"/>
        <v>-3119</v>
      </c>
      <c r="AI443" s="10">
        <f t="shared" si="289"/>
        <v>-160</v>
      </c>
      <c r="AJ443" s="22">
        <f t="shared" si="305"/>
        <v>-182688.45404099999</v>
      </c>
      <c r="AN443" s="92">
        <f t="shared" si="290"/>
        <v>454000</v>
      </c>
      <c r="AO443" s="92" t="str">
        <f t="shared" si="306"/>
        <v>45K</v>
      </c>
      <c r="AP443" s="92">
        <f t="shared" si="307"/>
        <v>182688.45404099999</v>
      </c>
      <c r="AQ443" s="93">
        <f t="shared" si="296"/>
        <v>1000</v>
      </c>
      <c r="AR443" s="95">
        <f t="shared" si="308"/>
        <v>428</v>
      </c>
      <c r="AS443" s="94">
        <f t="shared" si="309"/>
        <v>0.42799999999999999</v>
      </c>
      <c r="AT443" s="94">
        <f t="shared" si="291"/>
        <v>0.40239747586123348</v>
      </c>
    </row>
    <row r="444" spans="6:46" x14ac:dyDescent="0.25">
      <c r="F444">
        <f t="shared" si="297"/>
        <v>455000</v>
      </c>
      <c r="G444">
        <f t="shared" si="310"/>
        <v>-750</v>
      </c>
      <c r="H444">
        <f t="shared" si="298"/>
        <v>454250</v>
      </c>
      <c r="I444" s="32">
        <f t="shared" si="292"/>
        <v>454250</v>
      </c>
      <c r="J444" s="10">
        <f t="shared" si="275"/>
        <v>0</v>
      </c>
      <c r="K444" s="10">
        <f t="shared" si="276"/>
        <v>0</v>
      </c>
      <c r="L444" s="32">
        <f t="shared" si="293"/>
        <v>454250</v>
      </c>
      <c r="M444" s="9">
        <f t="shared" si="277"/>
        <v>0</v>
      </c>
      <c r="N444" s="9">
        <f t="shared" si="278"/>
        <v>0</v>
      </c>
      <c r="O444" s="10">
        <f t="shared" si="299"/>
        <v>0</v>
      </c>
      <c r="P444" s="13"/>
      <c r="R444" s="31">
        <f t="shared" si="294"/>
        <v>454250</v>
      </c>
      <c r="S444" s="8">
        <f t="shared" si="279"/>
        <v>52100</v>
      </c>
      <c r="T444" s="9">
        <f t="shared" si="300"/>
        <v>-11053.55</v>
      </c>
      <c r="U444" s="9">
        <f t="shared" si="301"/>
        <v>-150806.25</v>
      </c>
      <c r="V444" s="10">
        <f t="shared" si="302"/>
        <v>-161859.79999999999</v>
      </c>
      <c r="W444" s="10">
        <f t="shared" si="303"/>
        <v>-24075.25</v>
      </c>
      <c r="X444" s="87">
        <f t="shared" si="280"/>
        <v>0</v>
      </c>
      <c r="Y444" s="87">
        <f t="shared" si="281"/>
        <v>0</v>
      </c>
      <c r="Z444" s="10">
        <f t="shared" si="282"/>
        <v>-103.65398999999999</v>
      </c>
      <c r="AA444" s="125">
        <f t="shared" si="283"/>
        <v>-36.750050999999999</v>
      </c>
      <c r="AB444" s="10">
        <f t="shared" si="284"/>
        <v>-36.750050999999999</v>
      </c>
      <c r="AC444" s="87">
        <f t="shared" si="285"/>
        <v>0</v>
      </c>
      <c r="AD444" s="22">
        <f t="shared" si="295"/>
        <v>-186075.45404099999</v>
      </c>
      <c r="AE444" s="9">
        <f t="shared" si="286"/>
        <v>-3430</v>
      </c>
      <c r="AF444" s="9">
        <f t="shared" si="287"/>
        <v>311</v>
      </c>
      <c r="AG444" s="9">
        <f t="shared" si="288"/>
        <v>0</v>
      </c>
      <c r="AH444" s="10">
        <f t="shared" si="304"/>
        <v>-3119</v>
      </c>
      <c r="AI444" s="10">
        <f t="shared" si="289"/>
        <v>-160</v>
      </c>
      <c r="AJ444" s="22">
        <f t="shared" si="305"/>
        <v>-183116.45404099999</v>
      </c>
      <c r="AN444" s="92">
        <f t="shared" si="290"/>
        <v>455000</v>
      </c>
      <c r="AO444" s="92" t="str">
        <f t="shared" si="306"/>
        <v>45K</v>
      </c>
      <c r="AP444" s="92">
        <f t="shared" si="307"/>
        <v>183116.45404099999</v>
      </c>
      <c r="AQ444" s="93">
        <f t="shared" si="296"/>
        <v>1000</v>
      </c>
      <c r="AR444" s="95">
        <f t="shared" si="308"/>
        <v>428</v>
      </c>
      <c r="AS444" s="94">
        <f t="shared" si="309"/>
        <v>0.42799999999999999</v>
      </c>
      <c r="AT444" s="94">
        <f t="shared" si="291"/>
        <v>0.40245374514505494</v>
      </c>
    </row>
    <row r="445" spans="6:46" x14ac:dyDescent="0.25">
      <c r="F445">
        <f t="shared" si="297"/>
        <v>456000</v>
      </c>
      <c r="G445">
        <f t="shared" si="310"/>
        <v>-750</v>
      </c>
      <c r="H445">
        <f t="shared" si="298"/>
        <v>455250</v>
      </c>
      <c r="I445" s="32">
        <f t="shared" si="292"/>
        <v>455250</v>
      </c>
      <c r="J445" s="10">
        <f t="shared" si="275"/>
        <v>0</v>
      </c>
      <c r="K445" s="10">
        <f t="shared" si="276"/>
        <v>0</v>
      </c>
      <c r="L445" s="32">
        <f t="shared" si="293"/>
        <v>455250</v>
      </c>
      <c r="M445" s="9">
        <f t="shared" si="277"/>
        <v>0</v>
      </c>
      <c r="N445" s="9">
        <f t="shared" si="278"/>
        <v>0</v>
      </c>
      <c r="O445" s="10">
        <f t="shared" si="299"/>
        <v>0</v>
      </c>
      <c r="P445" s="13"/>
      <c r="R445" s="31">
        <f t="shared" si="294"/>
        <v>455250</v>
      </c>
      <c r="S445" s="8">
        <f t="shared" si="279"/>
        <v>52100</v>
      </c>
      <c r="T445" s="9">
        <f t="shared" si="300"/>
        <v>-11053.55</v>
      </c>
      <c r="U445" s="9">
        <f t="shared" si="301"/>
        <v>-151181.25</v>
      </c>
      <c r="V445" s="10">
        <f t="shared" si="302"/>
        <v>-162234.79999999999</v>
      </c>
      <c r="W445" s="10">
        <f t="shared" si="303"/>
        <v>-24128.25</v>
      </c>
      <c r="X445" s="87">
        <f t="shared" si="280"/>
        <v>0</v>
      </c>
      <c r="Y445" s="87">
        <f t="shared" si="281"/>
        <v>0</v>
      </c>
      <c r="Z445" s="10">
        <f t="shared" si="282"/>
        <v>-103.65398999999999</v>
      </c>
      <c r="AA445" s="125">
        <f t="shared" si="283"/>
        <v>-36.750050999999999</v>
      </c>
      <c r="AB445" s="10">
        <f t="shared" si="284"/>
        <v>-36.750050999999999</v>
      </c>
      <c r="AC445" s="87">
        <f t="shared" si="285"/>
        <v>0</v>
      </c>
      <c r="AD445" s="22">
        <f t="shared" si="295"/>
        <v>-186503.45404099999</v>
      </c>
      <c r="AE445" s="9">
        <f t="shared" si="286"/>
        <v>-3430</v>
      </c>
      <c r="AF445" s="9">
        <f t="shared" si="287"/>
        <v>311</v>
      </c>
      <c r="AG445" s="9">
        <f t="shared" si="288"/>
        <v>0</v>
      </c>
      <c r="AH445" s="10">
        <f t="shared" si="304"/>
        <v>-3119</v>
      </c>
      <c r="AI445" s="10">
        <f t="shared" si="289"/>
        <v>-160</v>
      </c>
      <c r="AJ445" s="22">
        <f t="shared" si="305"/>
        <v>-183544.45404099999</v>
      </c>
      <c r="AN445" s="92">
        <f t="shared" si="290"/>
        <v>456000</v>
      </c>
      <c r="AO445" s="92" t="str">
        <f t="shared" si="306"/>
        <v>45K</v>
      </c>
      <c r="AP445" s="92">
        <f t="shared" si="307"/>
        <v>183544.45404099999</v>
      </c>
      <c r="AQ445" s="93">
        <f t="shared" si="296"/>
        <v>1000</v>
      </c>
      <c r="AR445" s="95">
        <f t="shared" si="308"/>
        <v>428</v>
      </c>
      <c r="AS445" s="94">
        <f t="shared" si="309"/>
        <v>0.42799999999999999</v>
      </c>
      <c r="AT445" s="94">
        <f t="shared" si="291"/>
        <v>0.40250976763377189</v>
      </c>
    </row>
    <row r="446" spans="6:46" x14ac:dyDescent="0.25">
      <c r="F446">
        <f t="shared" si="297"/>
        <v>457000</v>
      </c>
      <c r="G446">
        <f t="shared" si="310"/>
        <v>-750</v>
      </c>
      <c r="H446">
        <f t="shared" si="298"/>
        <v>456250</v>
      </c>
      <c r="I446" s="32">
        <f t="shared" si="292"/>
        <v>456250</v>
      </c>
      <c r="J446" s="10">
        <f t="shared" si="275"/>
        <v>0</v>
      </c>
      <c r="K446" s="10">
        <f t="shared" si="276"/>
        <v>0</v>
      </c>
      <c r="L446" s="32">
        <f t="shared" si="293"/>
        <v>456250</v>
      </c>
      <c r="M446" s="9">
        <f t="shared" si="277"/>
        <v>0</v>
      </c>
      <c r="N446" s="9">
        <f t="shared" si="278"/>
        <v>0</v>
      </c>
      <c r="O446" s="10">
        <f t="shared" si="299"/>
        <v>0</v>
      </c>
      <c r="P446" s="13"/>
      <c r="R446" s="31">
        <f t="shared" si="294"/>
        <v>456250</v>
      </c>
      <c r="S446" s="8">
        <f t="shared" si="279"/>
        <v>52100</v>
      </c>
      <c r="T446" s="9">
        <f t="shared" si="300"/>
        <v>-11053.55</v>
      </c>
      <c r="U446" s="9">
        <f t="shared" si="301"/>
        <v>-151556.25</v>
      </c>
      <c r="V446" s="10">
        <f t="shared" si="302"/>
        <v>-162609.79999999999</v>
      </c>
      <c r="W446" s="10">
        <f t="shared" si="303"/>
        <v>-24181.25</v>
      </c>
      <c r="X446" s="87">
        <f t="shared" si="280"/>
        <v>0</v>
      </c>
      <c r="Y446" s="87">
        <f t="shared" si="281"/>
        <v>0</v>
      </c>
      <c r="Z446" s="10">
        <f t="shared" si="282"/>
        <v>-103.65398999999999</v>
      </c>
      <c r="AA446" s="125">
        <f t="shared" si="283"/>
        <v>-36.750050999999999</v>
      </c>
      <c r="AB446" s="10">
        <f t="shared" si="284"/>
        <v>-36.750050999999999</v>
      </c>
      <c r="AC446" s="87">
        <f t="shared" si="285"/>
        <v>0</v>
      </c>
      <c r="AD446" s="22">
        <f t="shared" si="295"/>
        <v>-186931.45404099999</v>
      </c>
      <c r="AE446" s="9">
        <f t="shared" si="286"/>
        <v>-3430</v>
      </c>
      <c r="AF446" s="9">
        <f t="shared" si="287"/>
        <v>311</v>
      </c>
      <c r="AG446" s="9">
        <f t="shared" si="288"/>
        <v>0</v>
      </c>
      <c r="AH446" s="10">
        <f t="shared" si="304"/>
        <v>-3119</v>
      </c>
      <c r="AI446" s="10">
        <f t="shared" si="289"/>
        <v>-160</v>
      </c>
      <c r="AJ446" s="22">
        <f t="shared" si="305"/>
        <v>-183972.45404099999</v>
      </c>
      <c r="AN446" s="92">
        <f t="shared" si="290"/>
        <v>457000</v>
      </c>
      <c r="AO446" s="92" t="str">
        <f t="shared" si="306"/>
        <v>45K</v>
      </c>
      <c r="AP446" s="92">
        <f t="shared" si="307"/>
        <v>183972.45404099999</v>
      </c>
      <c r="AQ446" s="93">
        <f t="shared" si="296"/>
        <v>1000</v>
      </c>
      <c r="AR446" s="95">
        <f t="shared" si="308"/>
        <v>428</v>
      </c>
      <c r="AS446" s="94">
        <f t="shared" si="309"/>
        <v>0.42799999999999999</v>
      </c>
      <c r="AT446" s="94">
        <f t="shared" si="291"/>
        <v>0.40256554494748359</v>
      </c>
    </row>
    <row r="447" spans="6:46" x14ac:dyDescent="0.25">
      <c r="F447">
        <f t="shared" si="297"/>
        <v>458000</v>
      </c>
      <c r="G447">
        <f t="shared" si="310"/>
        <v>-750</v>
      </c>
      <c r="H447">
        <f t="shared" si="298"/>
        <v>457250</v>
      </c>
      <c r="I447" s="32">
        <f t="shared" si="292"/>
        <v>457250</v>
      </c>
      <c r="J447" s="10">
        <f t="shared" si="275"/>
        <v>0</v>
      </c>
      <c r="K447" s="10">
        <f t="shared" si="276"/>
        <v>0</v>
      </c>
      <c r="L447" s="32">
        <f t="shared" si="293"/>
        <v>457250</v>
      </c>
      <c r="M447" s="9">
        <f t="shared" si="277"/>
        <v>0</v>
      </c>
      <c r="N447" s="9">
        <f t="shared" si="278"/>
        <v>0</v>
      </c>
      <c r="O447" s="10">
        <f t="shared" si="299"/>
        <v>0</v>
      </c>
      <c r="P447" s="13"/>
      <c r="R447" s="31">
        <f t="shared" si="294"/>
        <v>457250</v>
      </c>
      <c r="S447" s="8">
        <f t="shared" si="279"/>
        <v>52100</v>
      </c>
      <c r="T447" s="9">
        <f t="shared" si="300"/>
        <v>-11053.55</v>
      </c>
      <c r="U447" s="9">
        <f t="shared" si="301"/>
        <v>-151931.25</v>
      </c>
      <c r="V447" s="10">
        <f t="shared" si="302"/>
        <v>-162984.79999999999</v>
      </c>
      <c r="W447" s="10">
        <f t="shared" si="303"/>
        <v>-24234.25</v>
      </c>
      <c r="X447" s="87">
        <f t="shared" si="280"/>
        <v>0</v>
      </c>
      <c r="Y447" s="87">
        <f t="shared" si="281"/>
        <v>0</v>
      </c>
      <c r="Z447" s="10">
        <f t="shared" si="282"/>
        <v>-103.65398999999999</v>
      </c>
      <c r="AA447" s="125">
        <f t="shared" si="283"/>
        <v>-36.750050999999999</v>
      </c>
      <c r="AB447" s="10">
        <f t="shared" si="284"/>
        <v>-36.750050999999999</v>
      </c>
      <c r="AC447" s="87">
        <f t="shared" si="285"/>
        <v>0</v>
      </c>
      <c r="AD447" s="22">
        <f t="shared" si="295"/>
        <v>-187359.45404099999</v>
      </c>
      <c r="AE447" s="9">
        <f t="shared" si="286"/>
        <v>-3430</v>
      </c>
      <c r="AF447" s="9">
        <f t="shared" si="287"/>
        <v>311</v>
      </c>
      <c r="AG447" s="9">
        <f t="shared" si="288"/>
        <v>0</v>
      </c>
      <c r="AH447" s="10">
        <f t="shared" si="304"/>
        <v>-3119</v>
      </c>
      <c r="AI447" s="10">
        <f t="shared" si="289"/>
        <v>-160</v>
      </c>
      <c r="AJ447" s="22">
        <f t="shared" si="305"/>
        <v>-184400.45404099999</v>
      </c>
      <c r="AN447" s="92">
        <f t="shared" si="290"/>
        <v>458000</v>
      </c>
      <c r="AO447" s="92" t="str">
        <f t="shared" si="306"/>
        <v>45K</v>
      </c>
      <c r="AP447" s="92">
        <f t="shared" si="307"/>
        <v>184400.45404099999</v>
      </c>
      <c r="AQ447" s="93">
        <f t="shared" si="296"/>
        <v>1000</v>
      </c>
      <c r="AR447" s="95">
        <f t="shared" si="308"/>
        <v>428</v>
      </c>
      <c r="AS447" s="94">
        <f t="shared" si="309"/>
        <v>0.42799999999999999</v>
      </c>
      <c r="AT447" s="94">
        <f t="shared" si="291"/>
        <v>0.4026210786921397</v>
      </c>
    </row>
    <row r="448" spans="6:46" x14ac:dyDescent="0.25">
      <c r="F448">
        <f t="shared" si="297"/>
        <v>459000</v>
      </c>
      <c r="G448">
        <f t="shared" si="310"/>
        <v>-750</v>
      </c>
      <c r="H448">
        <f t="shared" si="298"/>
        <v>458250</v>
      </c>
      <c r="I448" s="32">
        <f t="shared" si="292"/>
        <v>458250</v>
      </c>
      <c r="J448" s="10">
        <f t="shared" si="275"/>
        <v>0</v>
      </c>
      <c r="K448" s="10">
        <f t="shared" si="276"/>
        <v>0</v>
      </c>
      <c r="L448" s="32">
        <f t="shared" si="293"/>
        <v>458250</v>
      </c>
      <c r="M448" s="9">
        <f t="shared" si="277"/>
        <v>0</v>
      </c>
      <c r="N448" s="9">
        <f t="shared" si="278"/>
        <v>0</v>
      </c>
      <c r="O448" s="10">
        <f t="shared" si="299"/>
        <v>0</v>
      </c>
      <c r="P448" s="13"/>
      <c r="R448" s="31">
        <f t="shared" si="294"/>
        <v>458250</v>
      </c>
      <c r="S448" s="8">
        <f t="shared" si="279"/>
        <v>52100</v>
      </c>
      <c r="T448" s="9">
        <f t="shared" si="300"/>
        <v>-11053.55</v>
      </c>
      <c r="U448" s="9">
        <f t="shared" si="301"/>
        <v>-152306.25</v>
      </c>
      <c r="V448" s="10">
        <f t="shared" si="302"/>
        <v>-163359.79999999999</v>
      </c>
      <c r="W448" s="10">
        <f t="shared" si="303"/>
        <v>-24287.25</v>
      </c>
      <c r="X448" s="87">
        <f t="shared" si="280"/>
        <v>0</v>
      </c>
      <c r="Y448" s="87">
        <f t="shared" si="281"/>
        <v>0</v>
      </c>
      <c r="Z448" s="10">
        <f t="shared" si="282"/>
        <v>-103.65398999999999</v>
      </c>
      <c r="AA448" s="125">
        <f t="shared" si="283"/>
        <v>-36.750050999999999</v>
      </c>
      <c r="AB448" s="10">
        <f t="shared" si="284"/>
        <v>-36.750050999999999</v>
      </c>
      <c r="AC448" s="87">
        <f t="shared" si="285"/>
        <v>0</v>
      </c>
      <c r="AD448" s="22">
        <f t="shared" si="295"/>
        <v>-187787.45404099999</v>
      </c>
      <c r="AE448" s="9">
        <f t="shared" si="286"/>
        <v>-3430</v>
      </c>
      <c r="AF448" s="9">
        <f t="shared" si="287"/>
        <v>311</v>
      </c>
      <c r="AG448" s="9">
        <f t="shared" si="288"/>
        <v>0</v>
      </c>
      <c r="AH448" s="10">
        <f t="shared" si="304"/>
        <v>-3119</v>
      </c>
      <c r="AI448" s="10">
        <f t="shared" si="289"/>
        <v>-160</v>
      </c>
      <c r="AJ448" s="22">
        <f t="shared" si="305"/>
        <v>-184828.45404099999</v>
      </c>
      <c r="AN448" s="92">
        <f t="shared" si="290"/>
        <v>459000</v>
      </c>
      <c r="AO448" s="92" t="str">
        <f t="shared" si="306"/>
        <v>45K</v>
      </c>
      <c r="AP448" s="92">
        <f t="shared" si="307"/>
        <v>184828.45404099999</v>
      </c>
      <c r="AQ448" s="93">
        <f t="shared" si="296"/>
        <v>1000</v>
      </c>
      <c r="AR448" s="95">
        <f t="shared" si="308"/>
        <v>428</v>
      </c>
      <c r="AS448" s="94">
        <f t="shared" si="309"/>
        <v>0.42799999999999999</v>
      </c>
      <c r="AT448" s="94">
        <f t="shared" si="291"/>
        <v>0.40267637045969495</v>
      </c>
    </row>
    <row r="449" spans="6:46" x14ac:dyDescent="0.25">
      <c r="F449">
        <f t="shared" si="297"/>
        <v>460000</v>
      </c>
      <c r="G449">
        <f t="shared" si="310"/>
        <v>-750</v>
      </c>
      <c r="H449">
        <f t="shared" si="298"/>
        <v>459250</v>
      </c>
      <c r="I449" s="32">
        <f t="shared" si="292"/>
        <v>459250</v>
      </c>
      <c r="J449" s="10">
        <f t="shared" si="275"/>
        <v>0</v>
      </c>
      <c r="K449" s="10">
        <f t="shared" si="276"/>
        <v>0</v>
      </c>
      <c r="L449" s="32">
        <f t="shared" si="293"/>
        <v>459250</v>
      </c>
      <c r="M449" s="9">
        <f t="shared" si="277"/>
        <v>0</v>
      </c>
      <c r="N449" s="9">
        <f t="shared" si="278"/>
        <v>0</v>
      </c>
      <c r="O449" s="10">
        <f t="shared" si="299"/>
        <v>0</v>
      </c>
      <c r="P449" s="13"/>
      <c r="R449" s="31">
        <f t="shared" si="294"/>
        <v>459250</v>
      </c>
      <c r="S449" s="8">
        <f t="shared" si="279"/>
        <v>52100</v>
      </c>
      <c r="T449" s="9">
        <f t="shared" si="300"/>
        <v>-11053.55</v>
      </c>
      <c r="U449" s="9">
        <f t="shared" si="301"/>
        <v>-152681.25</v>
      </c>
      <c r="V449" s="10">
        <f t="shared" si="302"/>
        <v>-163734.79999999999</v>
      </c>
      <c r="W449" s="10">
        <f t="shared" si="303"/>
        <v>-24340.25</v>
      </c>
      <c r="X449" s="87">
        <f t="shared" si="280"/>
        <v>0</v>
      </c>
      <c r="Y449" s="87">
        <f t="shared" si="281"/>
        <v>0</v>
      </c>
      <c r="Z449" s="10">
        <f t="shared" si="282"/>
        <v>-103.65398999999999</v>
      </c>
      <c r="AA449" s="125">
        <f t="shared" si="283"/>
        <v>-36.750050999999999</v>
      </c>
      <c r="AB449" s="10">
        <f t="shared" si="284"/>
        <v>-36.750050999999999</v>
      </c>
      <c r="AC449" s="87">
        <f t="shared" si="285"/>
        <v>0</v>
      </c>
      <c r="AD449" s="22">
        <f t="shared" si="295"/>
        <v>-188215.45404099999</v>
      </c>
      <c r="AE449" s="9">
        <f t="shared" si="286"/>
        <v>-3430</v>
      </c>
      <c r="AF449" s="9">
        <f t="shared" si="287"/>
        <v>311</v>
      </c>
      <c r="AG449" s="9">
        <f t="shared" si="288"/>
        <v>0</v>
      </c>
      <c r="AH449" s="10">
        <f t="shared" si="304"/>
        <v>-3119</v>
      </c>
      <c r="AI449" s="10">
        <f t="shared" si="289"/>
        <v>-160</v>
      </c>
      <c r="AJ449" s="22">
        <f t="shared" si="305"/>
        <v>-185256.45404099999</v>
      </c>
      <c r="AN449" s="92">
        <f t="shared" si="290"/>
        <v>460000</v>
      </c>
      <c r="AO449" s="92" t="str">
        <f t="shared" si="306"/>
        <v>46K</v>
      </c>
      <c r="AP449" s="92">
        <f t="shared" si="307"/>
        <v>185256.45404099999</v>
      </c>
      <c r="AQ449" s="93">
        <f t="shared" si="296"/>
        <v>1000</v>
      </c>
      <c r="AR449" s="95">
        <f t="shared" si="308"/>
        <v>428</v>
      </c>
      <c r="AS449" s="94">
        <f t="shared" si="309"/>
        <v>0.42799999999999999</v>
      </c>
      <c r="AT449" s="94">
        <f t="shared" si="291"/>
        <v>0.40273142182826083</v>
      </c>
    </row>
    <row r="450" spans="6:46" x14ac:dyDescent="0.25">
      <c r="F450">
        <f t="shared" si="297"/>
        <v>461000</v>
      </c>
      <c r="G450">
        <f t="shared" si="310"/>
        <v>-750</v>
      </c>
      <c r="H450">
        <f t="shared" si="298"/>
        <v>460250</v>
      </c>
      <c r="I450" s="32">
        <f t="shared" si="292"/>
        <v>460250</v>
      </c>
      <c r="J450" s="10">
        <f t="shared" si="275"/>
        <v>0</v>
      </c>
      <c r="K450" s="10">
        <f t="shared" si="276"/>
        <v>0</v>
      </c>
      <c r="L450" s="32">
        <f t="shared" si="293"/>
        <v>460250</v>
      </c>
      <c r="M450" s="9">
        <f t="shared" si="277"/>
        <v>0</v>
      </c>
      <c r="N450" s="9">
        <f t="shared" si="278"/>
        <v>0</v>
      </c>
      <c r="O450" s="10">
        <f t="shared" si="299"/>
        <v>0</v>
      </c>
      <c r="P450" s="13"/>
      <c r="R450" s="31">
        <f t="shared" si="294"/>
        <v>460250</v>
      </c>
      <c r="S450" s="8">
        <f t="shared" si="279"/>
        <v>52100</v>
      </c>
      <c r="T450" s="9">
        <f t="shared" si="300"/>
        <v>-11053.55</v>
      </c>
      <c r="U450" s="9">
        <f t="shared" si="301"/>
        <v>-153056.25</v>
      </c>
      <c r="V450" s="10">
        <f t="shared" si="302"/>
        <v>-164109.79999999999</v>
      </c>
      <c r="W450" s="10">
        <f t="shared" si="303"/>
        <v>-24393.25</v>
      </c>
      <c r="X450" s="87">
        <f t="shared" si="280"/>
        <v>0</v>
      </c>
      <c r="Y450" s="87">
        <f t="shared" si="281"/>
        <v>0</v>
      </c>
      <c r="Z450" s="10">
        <f t="shared" si="282"/>
        <v>-103.65398999999999</v>
      </c>
      <c r="AA450" s="125">
        <f t="shared" si="283"/>
        <v>-36.750050999999999</v>
      </c>
      <c r="AB450" s="10">
        <f t="shared" si="284"/>
        <v>-36.750050999999999</v>
      </c>
      <c r="AC450" s="87">
        <f t="shared" si="285"/>
        <v>0</v>
      </c>
      <c r="AD450" s="22">
        <f t="shared" si="295"/>
        <v>-188643.45404099999</v>
      </c>
      <c r="AE450" s="9">
        <f t="shared" si="286"/>
        <v>-3430</v>
      </c>
      <c r="AF450" s="9">
        <f t="shared" si="287"/>
        <v>311</v>
      </c>
      <c r="AG450" s="9">
        <f t="shared" si="288"/>
        <v>0</v>
      </c>
      <c r="AH450" s="10">
        <f t="shared" si="304"/>
        <v>-3119</v>
      </c>
      <c r="AI450" s="10">
        <f t="shared" si="289"/>
        <v>-160</v>
      </c>
      <c r="AJ450" s="22">
        <f t="shared" si="305"/>
        <v>-185684.45404099999</v>
      </c>
      <c r="AN450" s="92">
        <f t="shared" si="290"/>
        <v>461000</v>
      </c>
      <c r="AO450" s="92" t="str">
        <f t="shared" si="306"/>
        <v>46K</v>
      </c>
      <c r="AP450" s="92">
        <f t="shared" si="307"/>
        <v>185684.45404099999</v>
      </c>
      <c r="AQ450" s="93">
        <f t="shared" si="296"/>
        <v>1000</v>
      </c>
      <c r="AR450" s="95">
        <f t="shared" si="308"/>
        <v>428</v>
      </c>
      <c r="AS450" s="94">
        <f t="shared" si="309"/>
        <v>0.42799999999999999</v>
      </c>
      <c r="AT450" s="94">
        <f t="shared" si="291"/>
        <v>0.40278623436225597</v>
      </c>
    </row>
    <row r="451" spans="6:46" x14ac:dyDescent="0.25">
      <c r="F451">
        <f t="shared" si="297"/>
        <v>462000</v>
      </c>
      <c r="G451">
        <f t="shared" si="310"/>
        <v>-750</v>
      </c>
      <c r="H451">
        <f t="shared" si="298"/>
        <v>461250</v>
      </c>
      <c r="I451" s="32">
        <f t="shared" si="292"/>
        <v>461250</v>
      </c>
      <c r="J451" s="10">
        <f t="shared" si="275"/>
        <v>0</v>
      </c>
      <c r="K451" s="10">
        <f t="shared" si="276"/>
        <v>0</v>
      </c>
      <c r="L451" s="32">
        <f t="shared" si="293"/>
        <v>461250</v>
      </c>
      <c r="M451" s="9">
        <f t="shared" si="277"/>
        <v>0</v>
      </c>
      <c r="N451" s="9">
        <f t="shared" si="278"/>
        <v>0</v>
      </c>
      <c r="O451" s="10">
        <f t="shared" si="299"/>
        <v>0</v>
      </c>
      <c r="P451" s="13"/>
      <c r="R451" s="31">
        <f t="shared" si="294"/>
        <v>461250</v>
      </c>
      <c r="S451" s="8">
        <f t="shared" si="279"/>
        <v>52100</v>
      </c>
      <c r="T451" s="9">
        <f t="shared" si="300"/>
        <v>-11053.55</v>
      </c>
      <c r="U451" s="9">
        <f t="shared" si="301"/>
        <v>-153431.25</v>
      </c>
      <c r="V451" s="10">
        <f t="shared" si="302"/>
        <v>-164484.79999999999</v>
      </c>
      <c r="W451" s="10">
        <f t="shared" si="303"/>
        <v>-24446.25</v>
      </c>
      <c r="X451" s="87">
        <f t="shared" si="280"/>
        <v>0</v>
      </c>
      <c r="Y451" s="87">
        <f t="shared" si="281"/>
        <v>0</v>
      </c>
      <c r="Z451" s="10">
        <f t="shared" si="282"/>
        <v>-103.65398999999999</v>
      </c>
      <c r="AA451" s="125">
        <f t="shared" si="283"/>
        <v>-36.750050999999999</v>
      </c>
      <c r="AB451" s="10">
        <f t="shared" si="284"/>
        <v>-36.750050999999999</v>
      </c>
      <c r="AC451" s="87">
        <f t="shared" si="285"/>
        <v>0</v>
      </c>
      <c r="AD451" s="22">
        <f t="shared" si="295"/>
        <v>-189071.45404099999</v>
      </c>
      <c r="AE451" s="9">
        <f t="shared" si="286"/>
        <v>-3430</v>
      </c>
      <c r="AF451" s="9">
        <f t="shared" si="287"/>
        <v>311</v>
      </c>
      <c r="AG451" s="9">
        <f t="shared" si="288"/>
        <v>0</v>
      </c>
      <c r="AH451" s="10">
        <f t="shared" si="304"/>
        <v>-3119</v>
      </c>
      <c r="AI451" s="10">
        <f t="shared" si="289"/>
        <v>-160</v>
      </c>
      <c r="AJ451" s="22">
        <f t="shared" si="305"/>
        <v>-186112.45404099999</v>
      </c>
      <c r="AN451" s="92">
        <f t="shared" si="290"/>
        <v>462000</v>
      </c>
      <c r="AO451" s="92" t="str">
        <f t="shared" si="306"/>
        <v>46K</v>
      </c>
      <c r="AP451" s="92">
        <f t="shared" si="307"/>
        <v>186112.45404099999</v>
      </c>
      <c r="AQ451" s="93">
        <f t="shared" si="296"/>
        <v>1000</v>
      </c>
      <c r="AR451" s="95">
        <f t="shared" si="308"/>
        <v>428</v>
      </c>
      <c r="AS451" s="94">
        <f t="shared" si="309"/>
        <v>0.42799999999999999</v>
      </c>
      <c r="AT451" s="94">
        <f t="shared" si="291"/>
        <v>0.40284080961255408</v>
      </c>
    </row>
    <row r="452" spans="6:46" x14ac:dyDescent="0.25">
      <c r="F452">
        <f t="shared" si="297"/>
        <v>463000</v>
      </c>
      <c r="G452">
        <f t="shared" si="310"/>
        <v>-750</v>
      </c>
      <c r="H452">
        <f t="shared" si="298"/>
        <v>462250</v>
      </c>
      <c r="I452" s="32">
        <f t="shared" si="292"/>
        <v>462250</v>
      </c>
      <c r="J452" s="10">
        <f t="shared" ref="J452:J515" si="311">IF(YEL_työtulo&gt;=Päivärahamaksu_alaraja,-YEL_työtulo*Päivärahamaksu,0)</f>
        <v>0</v>
      </c>
      <c r="K452" s="10">
        <f t="shared" ref="K452:K515" si="312">IF(YEL_työtulo&gt;=Päivärahamaksu_alaraja,-(Korotettu_pvrahamaksu-Päivärahamaksu)*YEL_työtulo,0)</f>
        <v>0</v>
      </c>
      <c r="L452" s="32">
        <f t="shared" si="293"/>
        <v>462250</v>
      </c>
      <c r="M452" s="9">
        <f t="shared" ref="M452:M515" si="313">-IF(L452&lt;Perusväh_yläraja,Perusväh,0)</f>
        <v>0</v>
      </c>
      <c r="N452" s="9">
        <f t="shared" ref="N452:N515" si="314">IF(L452&lt;Perusväh_yläraja,(L452-Perusväh)*Perusväh_pienennysprosentti,0)</f>
        <v>0</v>
      </c>
      <c r="O452" s="10">
        <f t="shared" si="299"/>
        <v>0</v>
      </c>
      <c r="P452" s="13"/>
      <c r="R452" s="31">
        <f t="shared" si="294"/>
        <v>462250</v>
      </c>
      <c r="S452" s="8">
        <f t="shared" ref="S452:S515" si="315">VLOOKUP($R452,Tuloveroasteikko,1,1)</f>
        <v>52100</v>
      </c>
      <c r="T452" s="9">
        <f t="shared" si="300"/>
        <v>-11053.55</v>
      </c>
      <c r="U452" s="9">
        <f t="shared" si="301"/>
        <v>-153806.25</v>
      </c>
      <c r="V452" s="10">
        <f t="shared" si="302"/>
        <v>-164859.79999999999</v>
      </c>
      <c r="W452" s="10">
        <f t="shared" si="303"/>
        <v>-24499.25</v>
      </c>
      <c r="X452" s="87">
        <f t="shared" ref="X452:X515" si="316">IF(YEL_työtulo&gt;=Päivärahamaksu_alaraja,-YEL_työtulo*Päivärahamaksu,0)</f>
        <v>0</v>
      </c>
      <c r="Y452" s="87">
        <f t="shared" ref="Y452:Y515" si="317">IF(YEL_työtulo&gt;=Päivärahamaksu_alaraja,-(Korotettu_pvrahamaksu-Päivärahamaksu)*YEL_työtulo,0)</f>
        <v>0</v>
      </c>
      <c r="Z452" s="10">
        <f t="shared" ref="Z452:Z515" si="318">IF(NOT(ISBLANK(YEL_työtulo)),YEL_työtulo*-Sairaanhoitomaksu,R452*-Sairaanhoitomaksu)</f>
        <v>-103.65398999999999</v>
      </c>
      <c r="AA452" s="125">
        <f t="shared" ref="AA452:AA515" si="319">IF(NOT(ISBLANK(YEL_työtulo)),YEL_työtulo*-Sairaanhoitomaksu_korotus,R452*-Sairaanhoitomaksu_korotus)</f>
        <v>-36.750050999999999</v>
      </c>
      <c r="AB452" s="10">
        <f t="shared" ref="AB452:AB515" si="320">IF(AND(X452=0,F452&gt;Päivärahamaksu_alaraja),AA452,0)</f>
        <v>-36.750050999999999</v>
      </c>
      <c r="AC452" s="87">
        <f t="shared" ref="AC452:AC515" si="321">-R452*Kirkollisvero</f>
        <v>0</v>
      </c>
      <c r="AD452" s="22">
        <f t="shared" si="295"/>
        <v>-189499.45404099999</v>
      </c>
      <c r="AE452" s="9">
        <f t="shared" ref="AE452:AE515" si="322">IF(Työtulovähennysprosentti*F452 &gt; Työtulovähennys_max, -Työtulovähennys_max, -Työtulovähennysprosentti*F452)</f>
        <v>-3430</v>
      </c>
      <c r="AF452" s="9">
        <f t="shared" ref="AF452:AF515" si="323">IF(H452&lt;Työtuloväh_1_raja,0,IF(H452&gt;=Työtuloväh_yläraja,(Työtuloväh_yläraja-Työtuloväh_1_raja)*Työtuloväh_1_pienennysprosentti,(H452-Työtuloväh_1_raja)*Työtuloväh_1_pienennysprosentti))</f>
        <v>311</v>
      </c>
      <c r="AG452" s="9">
        <f t="shared" ref="AG452:AG515" si="324">IF( (H452-Työtuloväh_yläraja) &lt; 0,0,(H452-Työtuloväh_yläraja)*Työtuloväh_2_pienennysprosentti)</f>
        <v>0</v>
      </c>
      <c r="AH452" s="10">
        <f t="shared" si="304"/>
        <v>-3119</v>
      </c>
      <c r="AI452" s="10">
        <f t="shared" ref="AI452:AI515" si="325">-IF( (H452-yle_vero_tuloraja)*YLE_veroprosentti &gt; YLE_vero_max,YLE_vero_max,IF(H452 &lt; yle_vero_tuloraja,0,(H452-yle_vero_tuloraja)*YLE_veroprosentti))</f>
        <v>-160</v>
      </c>
      <c r="AJ452" s="22">
        <f t="shared" si="305"/>
        <v>-186540.45404099999</v>
      </c>
      <c r="AN452" s="92">
        <f t="shared" ref="AN452:AN515" si="326">F452</f>
        <v>463000</v>
      </c>
      <c r="AO452" s="92" t="str">
        <f t="shared" si="306"/>
        <v>46K</v>
      </c>
      <c r="AP452" s="92">
        <f t="shared" si="307"/>
        <v>186540.45404099999</v>
      </c>
      <c r="AQ452" s="93">
        <f t="shared" si="296"/>
        <v>1000</v>
      </c>
      <c r="AR452" s="95">
        <f t="shared" si="308"/>
        <v>428</v>
      </c>
      <c r="AS452" s="94">
        <f t="shared" si="309"/>
        <v>0.42799999999999999</v>
      </c>
      <c r="AT452" s="94">
        <f t="shared" ref="AT452:AT515" si="327">-AJ452/F452</f>
        <v>0.40289514911663066</v>
      </c>
    </row>
    <row r="453" spans="6:46" x14ac:dyDescent="0.25">
      <c r="F453">
        <f t="shared" si="297"/>
        <v>464000</v>
      </c>
      <c r="G453">
        <f t="shared" si="310"/>
        <v>-750</v>
      </c>
      <c r="H453">
        <f t="shared" si="298"/>
        <v>463250</v>
      </c>
      <c r="I453" s="32">
        <f t="shared" ref="I453:I516" si="328">H453</f>
        <v>463250</v>
      </c>
      <c r="J453" s="10">
        <f t="shared" si="311"/>
        <v>0</v>
      </c>
      <c r="K453" s="10">
        <f t="shared" si="312"/>
        <v>0</v>
      </c>
      <c r="L453" s="32">
        <f t="shared" ref="L453:L516" si="329">+I453+J453+K453</f>
        <v>463250</v>
      </c>
      <c r="M453" s="9">
        <f t="shared" si="313"/>
        <v>0</v>
      </c>
      <c r="N453" s="9">
        <f t="shared" si="314"/>
        <v>0</v>
      </c>
      <c r="O453" s="10">
        <f t="shared" si="299"/>
        <v>0</v>
      </c>
      <c r="P453" s="13"/>
      <c r="R453" s="31">
        <f t="shared" ref="R453:R516" si="330">+L453+O453</f>
        <v>463250</v>
      </c>
      <c r="S453" s="8">
        <f t="shared" si="315"/>
        <v>52100</v>
      </c>
      <c r="T453" s="9">
        <f t="shared" si="300"/>
        <v>-11053.55</v>
      </c>
      <c r="U453" s="9">
        <f t="shared" si="301"/>
        <v>-154181.25</v>
      </c>
      <c r="V453" s="10">
        <f t="shared" si="302"/>
        <v>-165234.79999999999</v>
      </c>
      <c r="W453" s="10">
        <f t="shared" si="303"/>
        <v>-24552.25</v>
      </c>
      <c r="X453" s="87">
        <f t="shared" si="316"/>
        <v>0</v>
      </c>
      <c r="Y453" s="87">
        <f t="shared" si="317"/>
        <v>0</v>
      </c>
      <c r="Z453" s="10">
        <f t="shared" si="318"/>
        <v>-103.65398999999999</v>
      </c>
      <c r="AA453" s="125">
        <f t="shared" si="319"/>
        <v>-36.750050999999999</v>
      </c>
      <c r="AB453" s="10">
        <f t="shared" si="320"/>
        <v>-36.750050999999999</v>
      </c>
      <c r="AC453" s="87">
        <f t="shared" si="321"/>
        <v>0</v>
      </c>
      <c r="AD453" s="22">
        <f t="shared" ref="AD453:AD516" si="331">+V453+W453+Z453+X453+AC453+Y453+AB453</f>
        <v>-189927.45404099999</v>
      </c>
      <c r="AE453" s="9">
        <f t="shared" si="322"/>
        <v>-3430</v>
      </c>
      <c r="AF453" s="9">
        <f t="shared" si="323"/>
        <v>311</v>
      </c>
      <c r="AG453" s="9">
        <f t="shared" si="324"/>
        <v>0</v>
      </c>
      <c r="AH453" s="10">
        <f t="shared" si="304"/>
        <v>-3119</v>
      </c>
      <c r="AI453" s="10">
        <f t="shared" si="325"/>
        <v>-160</v>
      </c>
      <c r="AJ453" s="22">
        <f t="shared" si="305"/>
        <v>-186968.45404099999</v>
      </c>
      <c r="AN453" s="92">
        <f t="shared" si="326"/>
        <v>464000</v>
      </c>
      <c r="AO453" s="92" t="str">
        <f t="shared" si="306"/>
        <v>46K</v>
      </c>
      <c r="AP453" s="92">
        <f t="shared" si="307"/>
        <v>186968.45404099999</v>
      </c>
      <c r="AQ453" s="93">
        <f t="shared" ref="AQ453:AQ516" si="332">F453-F452</f>
        <v>1000</v>
      </c>
      <c r="AR453" s="95">
        <f t="shared" si="308"/>
        <v>428</v>
      </c>
      <c r="AS453" s="94">
        <f t="shared" si="309"/>
        <v>0.42799999999999999</v>
      </c>
      <c r="AT453" s="94">
        <f t="shared" si="327"/>
        <v>0.40294925439870688</v>
      </c>
    </row>
    <row r="454" spans="6:46" x14ac:dyDescent="0.25">
      <c r="F454">
        <f t="shared" ref="F454:F517" si="333">F453+1000</f>
        <v>465000</v>
      </c>
      <c r="G454">
        <f t="shared" si="310"/>
        <v>-750</v>
      </c>
      <c r="H454">
        <f t="shared" si="298"/>
        <v>464250</v>
      </c>
      <c r="I454" s="32">
        <f t="shared" si="328"/>
        <v>464250</v>
      </c>
      <c r="J454" s="10">
        <f t="shared" si="311"/>
        <v>0</v>
      </c>
      <c r="K454" s="10">
        <f t="shared" si="312"/>
        <v>0</v>
      </c>
      <c r="L454" s="32">
        <f t="shared" si="329"/>
        <v>464250</v>
      </c>
      <c r="M454" s="9">
        <f t="shared" si="313"/>
        <v>0</v>
      </c>
      <c r="N454" s="9">
        <f t="shared" si="314"/>
        <v>0</v>
      </c>
      <c r="O454" s="10">
        <f t="shared" si="299"/>
        <v>0</v>
      </c>
      <c r="P454" s="13"/>
      <c r="R454" s="31">
        <f t="shared" si="330"/>
        <v>464250</v>
      </c>
      <c r="S454" s="8">
        <f t="shared" si="315"/>
        <v>52100</v>
      </c>
      <c r="T454" s="9">
        <f t="shared" si="300"/>
        <v>-11053.55</v>
      </c>
      <c r="U454" s="9">
        <f t="shared" si="301"/>
        <v>-154556.25</v>
      </c>
      <c r="V454" s="10">
        <f t="shared" si="302"/>
        <v>-165609.79999999999</v>
      </c>
      <c r="W454" s="10">
        <f t="shared" si="303"/>
        <v>-24605.25</v>
      </c>
      <c r="X454" s="87">
        <f t="shared" si="316"/>
        <v>0</v>
      </c>
      <c r="Y454" s="87">
        <f t="shared" si="317"/>
        <v>0</v>
      </c>
      <c r="Z454" s="10">
        <f t="shared" si="318"/>
        <v>-103.65398999999999</v>
      </c>
      <c r="AA454" s="125">
        <f t="shared" si="319"/>
        <v>-36.750050999999999</v>
      </c>
      <c r="AB454" s="10">
        <f t="shared" si="320"/>
        <v>-36.750050999999999</v>
      </c>
      <c r="AC454" s="87">
        <f t="shared" si="321"/>
        <v>0</v>
      </c>
      <c r="AD454" s="22">
        <f t="shared" si="331"/>
        <v>-190355.45404099999</v>
      </c>
      <c r="AE454" s="9">
        <f t="shared" si="322"/>
        <v>-3430</v>
      </c>
      <c r="AF454" s="9">
        <f t="shared" si="323"/>
        <v>311</v>
      </c>
      <c r="AG454" s="9">
        <f t="shared" si="324"/>
        <v>0</v>
      </c>
      <c r="AH454" s="10">
        <f t="shared" si="304"/>
        <v>-3119</v>
      </c>
      <c r="AI454" s="10">
        <f t="shared" si="325"/>
        <v>-160</v>
      </c>
      <c r="AJ454" s="22">
        <f t="shared" si="305"/>
        <v>-187396.45404099999</v>
      </c>
      <c r="AN454" s="92">
        <f t="shared" si="326"/>
        <v>465000</v>
      </c>
      <c r="AO454" s="92" t="str">
        <f t="shared" si="306"/>
        <v>46K</v>
      </c>
      <c r="AP454" s="92">
        <f t="shared" si="307"/>
        <v>187396.45404099999</v>
      </c>
      <c r="AQ454" s="93">
        <f t="shared" si="332"/>
        <v>1000</v>
      </c>
      <c r="AR454" s="95">
        <f t="shared" si="308"/>
        <v>428</v>
      </c>
      <c r="AS454" s="94">
        <f t="shared" si="309"/>
        <v>0.42799999999999999</v>
      </c>
      <c r="AT454" s="94">
        <f t="shared" si="327"/>
        <v>0.40300312696989243</v>
      </c>
    </row>
    <row r="455" spans="6:46" x14ac:dyDescent="0.25">
      <c r="F455">
        <f t="shared" si="333"/>
        <v>466000</v>
      </c>
      <c r="G455">
        <f t="shared" si="310"/>
        <v>-750</v>
      </c>
      <c r="H455">
        <f t="shared" si="298"/>
        <v>465250</v>
      </c>
      <c r="I455" s="32">
        <f t="shared" si="328"/>
        <v>465250</v>
      </c>
      <c r="J455" s="10">
        <f t="shared" si="311"/>
        <v>0</v>
      </c>
      <c r="K455" s="10">
        <f t="shared" si="312"/>
        <v>0</v>
      </c>
      <c r="L455" s="32">
        <f t="shared" si="329"/>
        <v>465250</v>
      </c>
      <c r="M455" s="9">
        <f t="shared" si="313"/>
        <v>0</v>
      </c>
      <c r="N455" s="9">
        <f t="shared" si="314"/>
        <v>0</v>
      </c>
      <c r="O455" s="10">
        <f t="shared" si="299"/>
        <v>0</v>
      </c>
      <c r="P455" s="13"/>
      <c r="R455" s="31">
        <f t="shared" si="330"/>
        <v>465250</v>
      </c>
      <c r="S455" s="8">
        <f t="shared" si="315"/>
        <v>52100</v>
      </c>
      <c r="T455" s="9">
        <f t="shared" si="300"/>
        <v>-11053.55</v>
      </c>
      <c r="U455" s="9">
        <f t="shared" si="301"/>
        <v>-154931.25</v>
      </c>
      <c r="V455" s="10">
        <f t="shared" si="302"/>
        <v>-165984.79999999999</v>
      </c>
      <c r="W455" s="10">
        <f t="shared" si="303"/>
        <v>-24658.25</v>
      </c>
      <c r="X455" s="87">
        <f t="shared" si="316"/>
        <v>0</v>
      </c>
      <c r="Y455" s="87">
        <f t="shared" si="317"/>
        <v>0</v>
      </c>
      <c r="Z455" s="10">
        <f t="shared" si="318"/>
        <v>-103.65398999999999</v>
      </c>
      <c r="AA455" s="125">
        <f t="shared" si="319"/>
        <v>-36.750050999999999</v>
      </c>
      <c r="AB455" s="10">
        <f t="shared" si="320"/>
        <v>-36.750050999999999</v>
      </c>
      <c r="AC455" s="87">
        <f t="shared" si="321"/>
        <v>0</v>
      </c>
      <c r="AD455" s="22">
        <f t="shared" si="331"/>
        <v>-190783.45404099999</v>
      </c>
      <c r="AE455" s="9">
        <f t="shared" si="322"/>
        <v>-3430</v>
      </c>
      <c r="AF455" s="9">
        <f t="shared" si="323"/>
        <v>311</v>
      </c>
      <c r="AG455" s="9">
        <f t="shared" si="324"/>
        <v>0</v>
      </c>
      <c r="AH455" s="10">
        <f t="shared" si="304"/>
        <v>-3119</v>
      </c>
      <c r="AI455" s="10">
        <f t="shared" si="325"/>
        <v>-160</v>
      </c>
      <c r="AJ455" s="22">
        <f t="shared" si="305"/>
        <v>-187824.45404099999</v>
      </c>
      <c r="AN455" s="92">
        <f t="shared" si="326"/>
        <v>466000</v>
      </c>
      <c r="AO455" s="92" t="str">
        <f t="shared" si="306"/>
        <v>46K</v>
      </c>
      <c r="AP455" s="92">
        <f t="shared" si="307"/>
        <v>187824.45404099999</v>
      </c>
      <c r="AQ455" s="93">
        <f t="shared" si="332"/>
        <v>1000</v>
      </c>
      <c r="AR455" s="95">
        <f t="shared" si="308"/>
        <v>428</v>
      </c>
      <c r="AS455" s="94">
        <f t="shared" si="309"/>
        <v>0.42799999999999999</v>
      </c>
      <c r="AT455" s="94">
        <f t="shared" si="327"/>
        <v>0.40305676832832615</v>
      </c>
    </row>
    <row r="456" spans="6:46" x14ac:dyDescent="0.25">
      <c r="F456">
        <f t="shared" si="333"/>
        <v>467000</v>
      </c>
      <c r="G456">
        <f t="shared" si="310"/>
        <v>-750</v>
      </c>
      <c r="H456">
        <f t="shared" si="298"/>
        <v>466250</v>
      </c>
      <c r="I456" s="32">
        <f t="shared" si="328"/>
        <v>466250</v>
      </c>
      <c r="J456" s="10">
        <f t="shared" si="311"/>
        <v>0</v>
      </c>
      <c r="K456" s="10">
        <f t="shared" si="312"/>
        <v>0</v>
      </c>
      <c r="L456" s="32">
        <f t="shared" si="329"/>
        <v>466250</v>
      </c>
      <c r="M456" s="9">
        <f t="shared" si="313"/>
        <v>0</v>
      </c>
      <c r="N456" s="9">
        <f t="shared" si="314"/>
        <v>0</v>
      </c>
      <c r="O456" s="10">
        <f t="shared" si="299"/>
        <v>0</v>
      </c>
      <c r="P456" s="13"/>
      <c r="R456" s="31">
        <f t="shared" si="330"/>
        <v>466250</v>
      </c>
      <c r="S456" s="8">
        <f t="shared" si="315"/>
        <v>52100</v>
      </c>
      <c r="T456" s="9">
        <f t="shared" si="300"/>
        <v>-11053.55</v>
      </c>
      <c r="U456" s="9">
        <f t="shared" si="301"/>
        <v>-155306.25</v>
      </c>
      <c r="V456" s="10">
        <f t="shared" si="302"/>
        <v>-166359.79999999999</v>
      </c>
      <c r="W456" s="10">
        <f t="shared" si="303"/>
        <v>-24711.25</v>
      </c>
      <c r="X456" s="87">
        <f t="shared" si="316"/>
        <v>0</v>
      </c>
      <c r="Y456" s="87">
        <f t="shared" si="317"/>
        <v>0</v>
      </c>
      <c r="Z456" s="10">
        <f t="shared" si="318"/>
        <v>-103.65398999999999</v>
      </c>
      <c r="AA456" s="125">
        <f t="shared" si="319"/>
        <v>-36.750050999999999</v>
      </c>
      <c r="AB456" s="10">
        <f t="shared" si="320"/>
        <v>-36.750050999999999</v>
      </c>
      <c r="AC456" s="87">
        <f t="shared" si="321"/>
        <v>0</v>
      </c>
      <c r="AD456" s="22">
        <f t="shared" si="331"/>
        <v>-191211.45404099999</v>
      </c>
      <c r="AE456" s="9">
        <f t="shared" si="322"/>
        <v>-3430</v>
      </c>
      <c r="AF456" s="9">
        <f t="shared" si="323"/>
        <v>311</v>
      </c>
      <c r="AG456" s="9">
        <f t="shared" si="324"/>
        <v>0</v>
      </c>
      <c r="AH456" s="10">
        <f t="shared" si="304"/>
        <v>-3119</v>
      </c>
      <c r="AI456" s="10">
        <f t="shared" si="325"/>
        <v>-160</v>
      </c>
      <c r="AJ456" s="22">
        <f t="shared" si="305"/>
        <v>-188252.45404099999</v>
      </c>
      <c r="AN456" s="92">
        <f t="shared" si="326"/>
        <v>467000</v>
      </c>
      <c r="AO456" s="92" t="str">
        <f t="shared" si="306"/>
        <v>46K</v>
      </c>
      <c r="AP456" s="92">
        <f t="shared" si="307"/>
        <v>188252.45404099999</v>
      </c>
      <c r="AQ456" s="93">
        <f t="shared" si="332"/>
        <v>1000</v>
      </c>
      <c r="AR456" s="95">
        <f t="shared" si="308"/>
        <v>428</v>
      </c>
      <c r="AS456" s="94">
        <f t="shared" si="309"/>
        <v>0.42799999999999999</v>
      </c>
      <c r="AT456" s="94">
        <f t="shared" si="327"/>
        <v>0.40311017995931475</v>
      </c>
    </row>
    <row r="457" spans="6:46" x14ac:dyDescent="0.25">
      <c r="F457">
        <f t="shared" si="333"/>
        <v>468000</v>
      </c>
      <c r="G457">
        <f t="shared" si="310"/>
        <v>-750</v>
      </c>
      <c r="H457">
        <f t="shared" si="298"/>
        <v>467250</v>
      </c>
      <c r="I457" s="32">
        <f t="shared" si="328"/>
        <v>467250</v>
      </c>
      <c r="J457" s="10">
        <f t="shared" si="311"/>
        <v>0</v>
      </c>
      <c r="K457" s="10">
        <f t="shared" si="312"/>
        <v>0</v>
      </c>
      <c r="L457" s="32">
        <f t="shared" si="329"/>
        <v>467250</v>
      </c>
      <c r="M457" s="9">
        <f t="shared" si="313"/>
        <v>0</v>
      </c>
      <c r="N457" s="9">
        <f t="shared" si="314"/>
        <v>0</v>
      </c>
      <c r="O457" s="10">
        <f t="shared" si="299"/>
        <v>0</v>
      </c>
      <c r="P457" s="13"/>
      <c r="R457" s="31">
        <f t="shared" si="330"/>
        <v>467250</v>
      </c>
      <c r="S457" s="8">
        <f t="shared" si="315"/>
        <v>52100</v>
      </c>
      <c r="T457" s="9">
        <f t="shared" si="300"/>
        <v>-11053.55</v>
      </c>
      <c r="U457" s="9">
        <f t="shared" si="301"/>
        <v>-155681.25</v>
      </c>
      <c r="V457" s="10">
        <f t="shared" si="302"/>
        <v>-166734.79999999999</v>
      </c>
      <c r="W457" s="10">
        <f t="shared" si="303"/>
        <v>-24764.25</v>
      </c>
      <c r="X457" s="87">
        <f t="shared" si="316"/>
        <v>0</v>
      </c>
      <c r="Y457" s="87">
        <f t="shared" si="317"/>
        <v>0</v>
      </c>
      <c r="Z457" s="10">
        <f t="shared" si="318"/>
        <v>-103.65398999999999</v>
      </c>
      <c r="AA457" s="125">
        <f t="shared" si="319"/>
        <v>-36.750050999999999</v>
      </c>
      <c r="AB457" s="10">
        <f t="shared" si="320"/>
        <v>-36.750050999999999</v>
      </c>
      <c r="AC457" s="87">
        <f t="shared" si="321"/>
        <v>0</v>
      </c>
      <c r="AD457" s="22">
        <f t="shared" si="331"/>
        <v>-191639.45404099999</v>
      </c>
      <c r="AE457" s="9">
        <f t="shared" si="322"/>
        <v>-3430</v>
      </c>
      <c r="AF457" s="9">
        <f t="shared" si="323"/>
        <v>311</v>
      </c>
      <c r="AG457" s="9">
        <f t="shared" si="324"/>
        <v>0</v>
      </c>
      <c r="AH457" s="10">
        <f t="shared" si="304"/>
        <v>-3119</v>
      </c>
      <c r="AI457" s="10">
        <f t="shared" si="325"/>
        <v>-160</v>
      </c>
      <c r="AJ457" s="22">
        <f t="shared" si="305"/>
        <v>-188680.45404099999</v>
      </c>
      <c r="AN457" s="92">
        <f t="shared" si="326"/>
        <v>468000</v>
      </c>
      <c r="AO457" s="92" t="str">
        <f t="shared" si="306"/>
        <v>46K</v>
      </c>
      <c r="AP457" s="92">
        <f t="shared" si="307"/>
        <v>188680.45404099999</v>
      </c>
      <c r="AQ457" s="93">
        <f t="shared" si="332"/>
        <v>1000</v>
      </c>
      <c r="AR457" s="95">
        <f t="shared" si="308"/>
        <v>428</v>
      </c>
      <c r="AS457" s="94">
        <f t="shared" si="309"/>
        <v>0.42799999999999999</v>
      </c>
      <c r="AT457" s="94">
        <f t="shared" si="327"/>
        <v>0.40316336333547004</v>
      </c>
    </row>
    <row r="458" spans="6:46" x14ac:dyDescent="0.25">
      <c r="F458">
        <f t="shared" si="333"/>
        <v>469000</v>
      </c>
      <c r="G458">
        <f t="shared" si="310"/>
        <v>-750</v>
      </c>
      <c r="H458">
        <f t="shared" si="298"/>
        <v>468250</v>
      </c>
      <c r="I458" s="32">
        <f t="shared" si="328"/>
        <v>468250</v>
      </c>
      <c r="J458" s="10">
        <f t="shared" si="311"/>
        <v>0</v>
      </c>
      <c r="K458" s="10">
        <f t="shared" si="312"/>
        <v>0</v>
      </c>
      <c r="L458" s="32">
        <f t="shared" si="329"/>
        <v>468250</v>
      </c>
      <c r="M458" s="9">
        <f t="shared" si="313"/>
        <v>0</v>
      </c>
      <c r="N458" s="9">
        <f t="shared" si="314"/>
        <v>0</v>
      </c>
      <c r="O458" s="10">
        <f t="shared" si="299"/>
        <v>0</v>
      </c>
      <c r="P458" s="13"/>
      <c r="R458" s="31">
        <f t="shared" si="330"/>
        <v>468250</v>
      </c>
      <c r="S458" s="8">
        <f t="shared" si="315"/>
        <v>52100</v>
      </c>
      <c r="T458" s="9">
        <f t="shared" si="300"/>
        <v>-11053.55</v>
      </c>
      <c r="U458" s="9">
        <f t="shared" si="301"/>
        <v>-156056.25</v>
      </c>
      <c r="V458" s="10">
        <f t="shared" si="302"/>
        <v>-167109.79999999999</v>
      </c>
      <c r="W458" s="10">
        <f t="shared" si="303"/>
        <v>-24817.25</v>
      </c>
      <c r="X458" s="87">
        <f t="shared" si="316"/>
        <v>0</v>
      </c>
      <c r="Y458" s="87">
        <f t="shared" si="317"/>
        <v>0</v>
      </c>
      <c r="Z458" s="10">
        <f t="shared" si="318"/>
        <v>-103.65398999999999</v>
      </c>
      <c r="AA458" s="125">
        <f t="shared" si="319"/>
        <v>-36.750050999999999</v>
      </c>
      <c r="AB458" s="10">
        <f t="shared" si="320"/>
        <v>-36.750050999999999</v>
      </c>
      <c r="AC458" s="87">
        <f t="shared" si="321"/>
        <v>0</v>
      </c>
      <c r="AD458" s="22">
        <f t="shared" si="331"/>
        <v>-192067.45404099999</v>
      </c>
      <c r="AE458" s="9">
        <f t="shared" si="322"/>
        <v>-3430</v>
      </c>
      <c r="AF458" s="9">
        <f t="shared" si="323"/>
        <v>311</v>
      </c>
      <c r="AG458" s="9">
        <f t="shared" si="324"/>
        <v>0</v>
      </c>
      <c r="AH458" s="10">
        <f t="shared" si="304"/>
        <v>-3119</v>
      </c>
      <c r="AI458" s="10">
        <f t="shared" si="325"/>
        <v>-160</v>
      </c>
      <c r="AJ458" s="22">
        <f t="shared" si="305"/>
        <v>-189108.45404099999</v>
      </c>
      <c r="AN458" s="92">
        <f t="shared" si="326"/>
        <v>469000</v>
      </c>
      <c r="AO458" s="92" t="str">
        <f t="shared" si="306"/>
        <v>46K</v>
      </c>
      <c r="AP458" s="92">
        <f t="shared" si="307"/>
        <v>189108.45404099999</v>
      </c>
      <c r="AQ458" s="93">
        <f t="shared" si="332"/>
        <v>1000</v>
      </c>
      <c r="AR458" s="95">
        <f t="shared" si="308"/>
        <v>428</v>
      </c>
      <c r="AS458" s="94">
        <f t="shared" si="309"/>
        <v>0.42799999999999999</v>
      </c>
      <c r="AT458" s="94">
        <f t="shared" si="327"/>
        <v>0.40321631991684431</v>
      </c>
    </row>
    <row r="459" spans="6:46" x14ac:dyDescent="0.25">
      <c r="F459">
        <f t="shared" si="333"/>
        <v>470000</v>
      </c>
      <c r="G459">
        <f t="shared" si="310"/>
        <v>-750</v>
      </c>
      <c r="H459">
        <f t="shared" si="298"/>
        <v>469250</v>
      </c>
      <c r="I459" s="32">
        <f t="shared" si="328"/>
        <v>469250</v>
      </c>
      <c r="J459" s="10">
        <f t="shared" si="311"/>
        <v>0</v>
      </c>
      <c r="K459" s="10">
        <f t="shared" si="312"/>
        <v>0</v>
      </c>
      <c r="L459" s="32">
        <f t="shared" si="329"/>
        <v>469250</v>
      </c>
      <c r="M459" s="9">
        <f t="shared" si="313"/>
        <v>0</v>
      </c>
      <c r="N459" s="9">
        <f t="shared" si="314"/>
        <v>0</v>
      </c>
      <c r="O459" s="10">
        <f t="shared" si="299"/>
        <v>0</v>
      </c>
      <c r="P459" s="13"/>
      <c r="R459" s="31">
        <f t="shared" si="330"/>
        <v>469250</v>
      </c>
      <c r="S459" s="8">
        <f t="shared" si="315"/>
        <v>52100</v>
      </c>
      <c r="T459" s="9">
        <f t="shared" si="300"/>
        <v>-11053.55</v>
      </c>
      <c r="U459" s="9">
        <f t="shared" si="301"/>
        <v>-156431.25</v>
      </c>
      <c r="V459" s="10">
        <f t="shared" si="302"/>
        <v>-167484.79999999999</v>
      </c>
      <c r="W459" s="10">
        <f t="shared" si="303"/>
        <v>-24870.25</v>
      </c>
      <c r="X459" s="87">
        <f t="shared" si="316"/>
        <v>0</v>
      </c>
      <c r="Y459" s="87">
        <f t="shared" si="317"/>
        <v>0</v>
      </c>
      <c r="Z459" s="10">
        <f t="shared" si="318"/>
        <v>-103.65398999999999</v>
      </c>
      <c r="AA459" s="125">
        <f t="shared" si="319"/>
        <v>-36.750050999999999</v>
      </c>
      <c r="AB459" s="10">
        <f t="shared" si="320"/>
        <v>-36.750050999999999</v>
      </c>
      <c r="AC459" s="87">
        <f t="shared" si="321"/>
        <v>0</v>
      </c>
      <c r="AD459" s="22">
        <f t="shared" si="331"/>
        <v>-192495.45404099999</v>
      </c>
      <c r="AE459" s="9">
        <f t="shared" si="322"/>
        <v>-3430</v>
      </c>
      <c r="AF459" s="9">
        <f t="shared" si="323"/>
        <v>311</v>
      </c>
      <c r="AG459" s="9">
        <f t="shared" si="324"/>
        <v>0</v>
      </c>
      <c r="AH459" s="10">
        <f t="shared" si="304"/>
        <v>-3119</v>
      </c>
      <c r="AI459" s="10">
        <f t="shared" si="325"/>
        <v>-160</v>
      </c>
      <c r="AJ459" s="22">
        <f t="shared" si="305"/>
        <v>-189536.45404099999</v>
      </c>
      <c r="AN459" s="92">
        <f t="shared" si="326"/>
        <v>470000</v>
      </c>
      <c r="AO459" s="92" t="str">
        <f t="shared" si="306"/>
        <v>47K</v>
      </c>
      <c r="AP459" s="92">
        <f t="shared" si="307"/>
        <v>189536.45404099999</v>
      </c>
      <c r="AQ459" s="93">
        <f t="shared" si="332"/>
        <v>1000</v>
      </c>
      <c r="AR459" s="95">
        <f t="shared" si="308"/>
        <v>428</v>
      </c>
      <c r="AS459" s="94">
        <f t="shared" si="309"/>
        <v>0.42799999999999999</v>
      </c>
      <c r="AT459" s="94">
        <f t="shared" si="327"/>
        <v>0.40326905115106382</v>
      </c>
    </row>
    <row r="460" spans="6:46" x14ac:dyDescent="0.25">
      <c r="F460">
        <f t="shared" si="333"/>
        <v>471000</v>
      </c>
      <c r="G460">
        <f t="shared" si="310"/>
        <v>-750</v>
      </c>
      <c r="H460">
        <f t="shared" si="298"/>
        <v>470250</v>
      </c>
      <c r="I460" s="32">
        <f t="shared" si="328"/>
        <v>470250</v>
      </c>
      <c r="J460" s="10">
        <f t="shared" si="311"/>
        <v>0</v>
      </c>
      <c r="K460" s="10">
        <f t="shared" si="312"/>
        <v>0</v>
      </c>
      <c r="L460" s="32">
        <f t="shared" si="329"/>
        <v>470250</v>
      </c>
      <c r="M460" s="9">
        <f t="shared" si="313"/>
        <v>0</v>
      </c>
      <c r="N460" s="9">
        <f t="shared" si="314"/>
        <v>0</v>
      </c>
      <c r="O460" s="10">
        <f t="shared" si="299"/>
        <v>0</v>
      </c>
      <c r="P460" s="13"/>
      <c r="R460" s="31">
        <f t="shared" si="330"/>
        <v>470250</v>
      </c>
      <c r="S460" s="8">
        <f t="shared" si="315"/>
        <v>52100</v>
      </c>
      <c r="T460" s="9">
        <f t="shared" si="300"/>
        <v>-11053.55</v>
      </c>
      <c r="U460" s="9">
        <f t="shared" si="301"/>
        <v>-156806.25</v>
      </c>
      <c r="V460" s="10">
        <f t="shared" si="302"/>
        <v>-167859.8</v>
      </c>
      <c r="W460" s="10">
        <f t="shared" si="303"/>
        <v>-24923.25</v>
      </c>
      <c r="X460" s="87">
        <f t="shared" si="316"/>
        <v>0</v>
      </c>
      <c r="Y460" s="87">
        <f t="shared" si="317"/>
        <v>0</v>
      </c>
      <c r="Z460" s="10">
        <f t="shared" si="318"/>
        <v>-103.65398999999999</v>
      </c>
      <c r="AA460" s="125">
        <f t="shared" si="319"/>
        <v>-36.750050999999999</v>
      </c>
      <c r="AB460" s="10">
        <f t="shared" si="320"/>
        <v>-36.750050999999999</v>
      </c>
      <c r="AC460" s="87">
        <f t="shared" si="321"/>
        <v>0</v>
      </c>
      <c r="AD460" s="22">
        <f t="shared" si="331"/>
        <v>-192923.45404099999</v>
      </c>
      <c r="AE460" s="9">
        <f t="shared" si="322"/>
        <v>-3430</v>
      </c>
      <c r="AF460" s="9">
        <f t="shared" si="323"/>
        <v>311</v>
      </c>
      <c r="AG460" s="9">
        <f t="shared" si="324"/>
        <v>0</v>
      </c>
      <c r="AH460" s="10">
        <f t="shared" si="304"/>
        <v>-3119</v>
      </c>
      <c r="AI460" s="10">
        <f t="shared" si="325"/>
        <v>-160</v>
      </c>
      <c r="AJ460" s="22">
        <f t="shared" si="305"/>
        <v>-189964.45404099999</v>
      </c>
      <c r="AN460" s="92">
        <f t="shared" si="326"/>
        <v>471000</v>
      </c>
      <c r="AO460" s="92" t="str">
        <f t="shared" si="306"/>
        <v>47K</v>
      </c>
      <c r="AP460" s="92">
        <f t="shared" si="307"/>
        <v>189964.45404099999</v>
      </c>
      <c r="AQ460" s="93">
        <f t="shared" si="332"/>
        <v>1000</v>
      </c>
      <c r="AR460" s="95">
        <f t="shared" si="308"/>
        <v>428</v>
      </c>
      <c r="AS460" s="94">
        <f t="shared" si="309"/>
        <v>0.42799999999999999</v>
      </c>
      <c r="AT460" s="94">
        <f t="shared" si="327"/>
        <v>0.40332155847346068</v>
      </c>
    </row>
    <row r="461" spans="6:46" x14ac:dyDescent="0.25">
      <c r="F461">
        <f t="shared" si="333"/>
        <v>472000</v>
      </c>
      <c r="G461">
        <f t="shared" si="310"/>
        <v>-750</v>
      </c>
      <c r="H461">
        <f t="shared" si="298"/>
        <v>471250</v>
      </c>
      <c r="I461" s="32">
        <f t="shared" si="328"/>
        <v>471250</v>
      </c>
      <c r="J461" s="10">
        <f t="shared" si="311"/>
        <v>0</v>
      </c>
      <c r="K461" s="10">
        <f t="shared" si="312"/>
        <v>0</v>
      </c>
      <c r="L461" s="32">
        <f t="shared" si="329"/>
        <v>471250</v>
      </c>
      <c r="M461" s="9">
        <f t="shared" si="313"/>
        <v>0</v>
      </c>
      <c r="N461" s="9">
        <f t="shared" si="314"/>
        <v>0</v>
      </c>
      <c r="O461" s="10">
        <f t="shared" si="299"/>
        <v>0</v>
      </c>
      <c r="P461" s="13"/>
      <c r="R461" s="31">
        <f t="shared" si="330"/>
        <v>471250</v>
      </c>
      <c r="S461" s="8">
        <f t="shared" si="315"/>
        <v>52100</v>
      </c>
      <c r="T461" s="9">
        <f t="shared" si="300"/>
        <v>-11053.55</v>
      </c>
      <c r="U461" s="9">
        <f t="shared" si="301"/>
        <v>-157181.25</v>
      </c>
      <c r="V461" s="10">
        <f t="shared" si="302"/>
        <v>-168234.8</v>
      </c>
      <c r="W461" s="10">
        <f t="shared" si="303"/>
        <v>-24976.25</v>
      </c>
      <c r="X461" s="87">
        <f t="shared" si="316"/>
        <v>0</v>
      </c>
      <c r="Y461" s="87">
        <f t="shared" si="317"/>
        <v>0</v>
      </c>
      <c r="Z461" s="10">
        <f t="shared" si="318"/>
        <v>-103.65398999999999</v>
      </c>
      <c r="AA461" s="125">
        <f t="shared" si="319"/>
        <v>-36.750050999999999</v>
      </c>
      <c r="AB461" s="10">
        <f t="shared" si="320"/>
        <v>-36.750050999999999</v>
      </c>
      <c r="AC461" s="87">
        <f t="shared" si="321"/>
        <v>0</v>
      </c>
      <c r="AD461" s="22">
        <f t="shared" si="331"/>
        <v>-193351.45404099999</v>
      </c>
      <c r="AE461" s="9">
        <f t="shared" si="322"/>
        <v>-3430</v>
      </c>
      <c r="AF461" s="9">
        <f t="shared" si="323"/>
        <v>311</v>
      </c>
      <c r="AG461" s="9">
        <f t="shared" si="324"/>
        <v>0</v>
      </c>
      <c r="AH461" s="10">
        <f t="shared" si="304"/>
        <v>-3119</v>
      </c>
      <c r="AI461" s="10">
        <f t="shared" si="325"/>
        <v>-160</v>
      </c>
      <c r="AJ461" s="22">
        <f t="shared" si="305"/>
        <v>-190392.45404099999</v>
      </c>
      <c r="AN461" s="92">
        <f t="shared" si="326"/>
        <v>472000</v>
      </c>
      <c r="AO461" s="92" t="str">
        <f t="shared" si="306"/>
        <v>47K</v>
      </c>
      <c r="AP461" s="92">
        <f t="shared" si="307"/>
        <v>190392.45404099999</v>
      </c>
      <c r="AQ461" s="93">
        <f t="shared" si="332"/>
        <v>1000</v>
      </c>
      <c r="AR461" s="95">
        <f t="shared" si="308"/>
        <v>428</v>
      </c>
      <c r="AS461" s="94">
        <f t="shared" si="309"/>
        <v>0.42799999999999999</v>
      </c>
      <c r="AT461" s="94">
        <f t="shared" si="327"/>
        <v>0.40337384330720338</v>
      </c>
    </row>
    <row r="462" spans="6:46" x14ac:dyDescent="0.25">
      <c r="F462">
        <f t="shared" si="333"/>
        <v>473000</v>
      </c>
      <c r="G462">
        <f t="shared" si="310"/>
        <v>-750</v>
      </c>
      <c r="H462">
        <f t="shared" si="298"/>
        <v>472250</v>
      </c>
      <c r="I462" s="32">
        <f t="shared" si="328"/>
        <v>472250</v>
      </c>
      <c r="J462" s="10">
        <f t="shared" si="311"/>
        <v>0</v>
      </c>
      <c r="K462" s="10">
        <f t="shared" si="312"/>
        <v>0</v>
      </c>
      <c r="L462" s="32">
        <f t="shared" si="329"/>
        <v>472250</v>
      </c>
      <c r="M462" s="9">
        <f t="shared" si="313"/>
        <v>0</v>
      </c>
      <c r="N462" s="9">
        <f t="shared" si="314"/>
        <v>0</v>
      </c>
      <c r="O462" s="10">
        <f t="shared" si="299"/>
        <v>0</v>
      </c>
      <c r="P462" s="13"/>
      <c r="R462" s="31">
        <f t="shared" si="330"/>
        <v>472250</v>
      </c>
      <c r="S462" s="8">
        <f t="shared" si="315"/>
        <v>52100</v>
      </c>
      <c r="T462" s="9">
        <f t="shared" si="300"/>
        <v>-11053.55</v>
      </c>
      <c r="U462" s="9">
        <f t="shared" si="301"/>
        <v>-157556.25</v>
      </c>
      <c r="V462" s="10">
        <f t="shared" si="302"/>
        <v>-168609.8</v>
      </c>
      <c r="W462" s="10">
        <f t="shared" si="303"/>
        <v>-25029.25</v>
      </c>
      <c r="X462" s="87">
        <f t="shared" si="316"/>
        <v>0</v>
      </c>
      <c r="Y462" s="87">
        <f t="shared" si="317"/>
        <v>0</v>
      </c>
      <c r="Z462" s="10">
        <f t="shared" si="318"/>
        <v>-103.65398999999999</v>
      </c>
      <c r="AA462" s="125">
        <f t="shared" si="319"/>
        <v>-36.750050999999999</v>
      </c>
      <c r="AB462" s="10">
        <f t="shared" si="320"/>
        <v>-36.750050999999999</v>
      </c>
      <c r="AC462" s="87">
        <f t="shared" si="321"/>
        <v>0</v>
      </c>
      <c r="AD462" s="22">
        <f t="shared" si="331"/>
        <v>-193779.45404099999</v>
      </c>
      <c r="AE462" s="9">
        <f t="shared" si="322"/>
        <v>-3430</v>
      </c>
      <c r="AF462" s="9">
        <f t="shared" si="323"/>
        <v>311</v>
      </c>
      <c r="AG462" s="9">
        <f t="shared" si="324"/>
        <v>0</v>
      </c>
      <c r="AH462" s="10">
        <f t="shared" si="304"/>
        <v>-3119</v>
      </c>
      <c r="AI462" s="10">
        <f t="shared" si="325"/>
        <v>-160</v>
      </c>
      <c r="AJ462" s="22">
        <f t="shared" si="305"/>
        <v>-190820.45404099999</v>
      </c>
      <c r="AN462" s="92">
        <f t="shared" si="326"/>
        <v>473000</v>
      </c>
      <c r="AO462" s="92" t="str">
        <f t="shared" si="306"/>
        <v>47K</v>
      </c>
      <c r="AP462" s="92">
        <f t="shared" si="307"/>
        <v>190820.45404099999</v>
      </c>
      <c r="AQ462" s="93">
        <f t="shared" si="332"/>
        <v>1000</v>
      </c>
      <c r="AR462" s="95">
        <f t="shared" si="308"/>
        <v>428</v>
      </c>
      <c r="AS462" s="94">
        <f t="shared" si="309"/>
        <v>0.42799999999999999</v>
      </c>
      <c r="AT462" s="94">
        <f t="shared" si="327"/>
        <v>0.4034259070634249</v>
      </c>
    </row>
    <row r="463" spans="6:46" x14ac:dyDescent="0.25">
      <c r="F463">
        <f t="shared" si="333"/>
        <v>474000</v>
      </c>
      <c r="G463">
        <f t="shared" si="310"/>
        <v>-750</v>
      </c>
      <c r="H463">
        <f t="shared" si="298"/>
        <v>473250</v>
      </c>
      <c r="I463" s="32">
        <f t="shared" si="328"/>
        <v>473250</v>
      </c>
      <c r="J463" s="10">
        <f t="shared" si="311"/>
        <v>0</v>
      </c>
      <c r="K463" s="10">
        <f t="shared" si="312"/>
        <v>0</v>
      </c>
      <c r="L463" s="32">
        <f t="shared" si="329"/>
        <v>473250</v>
      </c>
      <c r="M463" s="9">
        <f t="shared" si="313"/>
        <v>0</v>
      </c>
      <c r="N463" s="9">
        <f t="shared" si="314"/>
        <v>0</v>
      </c>
      <c r="O463" s="10">
        <f t="shared" si="299"/>
        <v>0</v>
      </c>
      <c r="P463" s="13"/>
      <c r="R463" s="31">
        <f t="shared" si="330"/>
        <v>473250</v>
      </c>
      <c r="S463" s="8">
        <f t="shared" si="315"/>
        <v>52100</v>
      </c>
      <c r="T463" s="9">
        <f t="shared" si="300"/>
        <v>-11053.55</v>
      </c>
      <c r="U463" s="9">
        <f t="shared" si="301"/>
        <v>-157931.25</v>
      </c>
      <c r="V463" s="10">
        <f t="shared" si="302"/>
        <v>-168984.8</v>
      </c>
      <c r="W463" s="10">
        <f t="shared" si="303"/>
        <v>-25082.25</v>
      </c>
      <c r="X463" s="87">
        <f t="shared" si="316"/>
        <v>0</v>
      </c>
      <c r="Y463" s="87">
        <f t="shared" si="317"/>
        <v>0</v>
      </c>
      <c r="Z463" s="10">
        <f t="shared" si="318"/>
        <v>-103.65398999999999</v>
      </c>
      <c r="AA463" s="125">
        <f t="shared" si="319"/>
        <v>-36.750050999999999</v>
      </c>
      <c r="AB463" s="10">
        <f t="shared" si="320"/>
        <v>-36.750050999999999</v>
      </c>
      <c r="AC463" s="87">
        <f t="shared" si="321"/>
        <v>0</v>
      </c>
      <c r="AD463" s="22">
        <f t="shared" si="331"/>
        <v>-194207.45404099999</v>
      </c>
      <c r="AE463" s="9">
        <f t="shared" si="322"/>
        <v>-3430</v>
      </c>
      <c r="AF463" s="9">
        <f t="shared" si="323"/>
        <v>311</v>
      </c>
      <c r="AG463" s="9">
        <f t="shared" si="324"/>
        <v>0</v>
      </c>
      <c r="AH463" s="10">
        <f t="shared" si="304"/>
        <v>-3119</v>
      </c>
      <c r="AI463" s="10">
        <f t="shared" si="325"/>
        <v>-160</v>
      </c>
      <c r="AJ463" s="22">
        <f t="shared" si="305"/>
        <v>-191248.45404099999</v>
      </c>
      <c r="AN463" s="92">
        <f t="shared" si="326"/>
        <v>474000</v>
      </c>
      <c r="AO463" s="92" t="str">
        <f t="shared" si="306"/>
        <v>47K</v>
      </c>
      <c r="AP463" s="92">
        <f t="shared" si="307"/>
        <v>191248.45404099999</v>
      </c>
      <c r="AQ463" s="93">
        <f t="shared" si="332"/>
        <v>1000</v>
      </c>
      <c r="AR463" s="95">
        <f t="shared" si="308"/>
        <v>428</v>
      </c>
      <c r="AS463" s="94">
        <f t="shared" si="309"/>
        <v>0.42799999999999999</v>
      </c>
      <c r="AT463" s="94">
        <f t="shared" si="327"/>
        <v>0.4034777511413502</v>
      </c>
    </row>
    <row r="464" spans="6:46" x14ac:dyDescent="0.25">
      <c r="F464">
        <f t="shared" si="333"/>
        <v>475000</v>
      </c>
      <c r="G464">
        <f t="shared" si="310"/>
        <v>-750</v>
      </c>
      <c r="H464">
        <f t="shared" si="298"/>
        <v>474250</v>
      </c>
      <c r="I464" s="32">
        <f t="shared" si="328"/>
        <v>474250</v>
      </c>
      <c r="J464" s="10">
        <f t="shared" si="311"/>
        <v>0</v>
      </c>
      <c r="K464" s="10">
        <f t="shared" si="312"/>
        <v>0</v>
      </c>
      <c r="L464" s="32">
        <f t="shared" si="329"/>
        <v>474250</v>
      </c>
      <c r="M464" s="9">
        <f t="shared" si="313"/>
        <v>0</v>
      </c>
      <c r="N464" s="9">
        <f t="shared" si="314"/>
        <v>0</v>
      </c>
      <c r="O464" s="10">
        <f t="shared" si="299"/>
        <v>0</v>
      </c>
      <c r="P464" s="13"/>
      <c r="R464" s="31">
        <f t="shared" si="330"/>
        <v>474250</v>
      </c>
      <c r="S464" s="8">
        <f t="shared" si="315"/>
        <v>52100</v>
      </c>
      <c r="T464" s="9">
        <f t="shared" si="300"/>
        <v>-11053.55</v>
      </c>
      <c r="U464" s="9">
        <f t="shared" si="301"/>
        <v>-158306.25</v>
      </c>
      <c r="V464" s="10">
        <f t="shared" si="302"/>
        <v>-169359.8</v>
      </c>
      <c r="W464" s="10">
        <f t="shared" si="303"/>
        <v>-25135.25</v>
      </c>
      <c r="X464" s="87">
        <f t="shared" si="316"/>
        <v>0</v>
      </c>
      <c r="Y464" s="87">
        <f t="shared" si="317"/>
        <v>0</v>
      </c>
      <c r="Z464" s="10">
        <f t="shared" si="318"/>
        <v>-103.65398999999999</v>
      </c>
      <c r="AA464" s="125">
        <f t="shared" si="319"/>
        <v>-36.750050999999999</v>
      </c>
      <c r="AB464" s="10">
        <f t="shared" si="320"/>
        <v>-36.750050999999999</v>
      </c>
      <c r="AC464" s="87">
        <f t="shared" si="321"/>
        <v>0</v>
      </c>
      <c r="AD464" s="22">
        <f t="shared" si="331"/>
        <v>-194635.45404099999</v>
      </c>
      <c r="AE464" s="9">
        <f t="shared" si="322"/>
        <v>-3430</v>
      </c>
      <c r="AF464" s="9">
        <f t="shared" si="323"/>
        <v>311</v>
      </c>
      <c r="AG464" s="9">
        <f t="shared" si="324"/>
        <v>0</v>
      </c>
      <c r="AH464" s="10">
        <f t="shared" si="304"/>
        <v>-3119</v>
      </c>
      <c r="AI464" s="10">
        <f t="shared" si="325"/>
        <v>-160</v>
      </c>
      <c r="AJ464" s="22">
        <f t="shared" si="305"/>
        <v>-191676.45404099999</v>
      </c>
      <c r="AN464" s="92">
        <f t="shared" si="326"/>
        <v>475000</v>
      </c>
      <c r="AO464" s="92" t="str">
        <f t="shared" si="306"/>
        <v>47K</v>
      </c>
      <c r="AP464" s="92">
        <f t="shared" si="307"/>
        <v>191676.45404099999</v>
      </c>
      <c r="AQ464" s="93">
        <f t="shared" si="332"/>
        <v>1000</v>
      </c>
      <c r="AR464" s="95">
        <f t="shared" si="308"/>
        <v>428</v>
      </c>
      <c r="AS464" s="94">
        <f t="shared" si="309"/>
        <v>0.42799999999999999</v>
      </c>
      <c r="AT464" s="94">
        <f t="shared" si="327"/>
        <v>0.40352937692842106</v>
      </c>
    </row>
    <row r="465" spans="6:46" x14ac:dyDescent="0.25">
      <c r="F465">
        <f t="shared" si="333"/>
        <v>476000</v>
      </c>
      <c r="G465">
        <f t="shared" si="310"/>
        <v>-750</v>
      </c>
      <c r="H465">
        <f t="shared" si="298"/>
        <v>475250</v>
      </c>
      <c r="I465" s="32">
        <f t="shared" si="328"/>
        <v>475250</v>
      </c>
      <c r="J465" s="10">
        <f t="shared" si="311"/>
        <v>0</v>
      </c>
      <c r="K465" s="10">
        <f t="shared" si="312"/>
        <v>0</v>
      </c>
      <c r="L465" s="32">
        <f t="shared" si="329"/>
        <v>475250</v>
      </c>
      <c r="M465" s="9">
        <f t="shared" si="313"/>
        <v>0</v>
      </c>
      <c r="N465" s="9">
        <f t="shared" si="314"/>
        <v>0</v>
      </c>
      <c r="O465" s="10">
        <f t="shared" si="299"/>
        <v>0</v>
      </c>
      <c r="P465" s="13"/>
      <c r="R465" s="31">
        <f t="shared" si="330"/>
        <v>475250</v>
      </c>
      <c r="S465" s="8">
        <f t="shared" si="315"/>
        <v>52100</v>
      </c>
      <c r="T465" s="9">
        <f t="shared" si="300"/>
        <v>-11053.55</v>
      </c>
      <c r="U465" s="9">
        <f t="shared" si="301"/>
        <v>-158681.25</v>
      </c>
      <c r="V465" s="10">
        <f t="shared" si="302"/>
        <v>-169734.8</v>
      </c>
      <c r="W465" s="10">
        <f t="shared" si="303"/>
        <v>-25188.25</v>
      </c>
      <c r="X465" s="87">
        <f t="shared" si="316"/>
        <v>0</v>
      </c>
      <c r="Y465" s="87">
        <f t="shared" si="317"/>
        <v>0</v>
      </c>
      <c r="Z465" s="10">
        <f t="shared" si="318"/>
        <v>-103.65398999999999</v>
      </c>
      <c r="AA465" s="125">
        <f t="shared" si="319"/>
        <v>-36.750050999999999</v>
      </c>
      <c r="AB465" s="10">
        <f t="shared" si="320"/>
        <v>-36.750050999999999</v>
      </c>
      <c r="AC465" s="87">
        <f t="shared" si="321"/>
        <v>0</v>
      </c>
      <c r="AD465" s="22">
        <f t="shared" si="331"/>
        <v>-195063.45404099999</v>
      </c>
      <c r="AE465" s="9">
        <f t="shared" si="322"/>
        <v>-3430</v>
      </c>
      <c r="AF465" s="9">
        <f t="shared" si="323"/>
        <v>311</v>
      </c>
      <c r="AG465" s="9">
        <f t="shared" si="324"/>
        <v>0</v>
      </c>
      <c r="AH465" s="10">
        <f t="shared" si="304"/>
        <v>-3119</v>
      </c>
      <c r="AI465" s="10">
        <f t="shared" si="325"/>
        <v>-160</v>
      </c>
      <c r="AJ465" s="22">
        <f t="shared" si="305"/>
        <v>-192104.45404099999</v>
      </c>
      <c r="AN465" s="92">
        <f t="shared" si="326"/>
        <v>476000</v>
      </c>
      <c r="AO465" s="92" t="str">
        <f t="shared" si="306"/>
        <v>47K</v>
      </c>
      <c r="AP465" s="92">
        <f t="shared" si="307"/>
        <v>192104.45404099999</v>
      </c>
      <c r="AQ465" s="93">
        <f t="shared" si="332"/>
        <v>1000</v>
      </c>
      <c r="AR465" s="95">
        <f t="shared" si="308"/>
        <v>428</v>
      </c>
      <c r="AS465" s="94">
        <f t="shared" si="309"/>
        <v>0.42799999999999999</v>
      </c>
      <c r="AT465" s="94">
        <f t="shared" si="327"/>
        <v>0.40358078580042017</v>
      </c>
    </row>
    <row r="466" spans="6:46" x14ac:dyDescent="0.25">
      <c r="F466">
        <f t="shared" si="333"/>
        <v>477000</v>
      </c>
      <c r="G466">
        <f t="shared" si="310"/>
        <v>-750</v>
      </c>
      <c r="H466">
        <f t="shared" si="298"/>
        <v>476250</v>
      </c>
      <c r="I466" s="32">
        <f t="shared" si="328"/>
        <v>476250</v>
      </c>
      <c r="J466" s="10">
        <f t="shared" si="311"/>
        <v>0</v>
      </c>
      <c r="K466" s="10">
        <f t="shared" si="312"/>
        <v>0</v>
      </c>
      <c r="L466" s="32">
        <f t="shared" si="329"/>
        <v>476250</v>
      </c>
      <c r="M466" s="9">
        <f t="shared" si="313"/>
        <v>0</v>
      </c>
      <c r="N466" s="9">
        <f t="shared" si="314"/>
        <v>0</v>
      </c>
      <c r="O466" s="10">
        <f t="shared" si="299"/>
        <v>0</v>
      </c>
      <c r="P466" s="13"/>
      <c r="R466" s="31">
        <f t="shared" si="330"/>
        <v>476250</v>
      </c>
      <c r="S466" s="8">
        <f t="shared" si="315"/>
        <v>52100</v>
      </c>
      <c r="T466" s="9">
        <f t="shared" si="300"/>
        <v>-11053.55</v>
      </c>
      <c r="U466" s="9">
        <f t="shared" si="301"/>
        <v>-159056.25</v>
      </c>
      <c r="V466" s="10">
        <f t="shared" si="302"/>
        <v>-170109.8</v>
      </c>
      <c r="W466" s="10">
        <f t="shared" si="303"/>
        <v>-25241.25</v>
      </c>
      <c r="X466" s="87">
        <f t="shared" si="316"/>
        <v>0</v>
      </c>
      <c r="Y466" s="87">
        <f t="shared" si="317"/>
        <v>0</v>
      </c>
      <c r="Z466" s="10">
        <f t="shared" si="318"/>
        <v>-103.65398999999999</v>
      </c>
      <c r="AA466" s="125">
        <f t="shared" si="319"/>
        <v>-36.750050999999999</v>
      </c>
      <c r="AB466" s="10">
        <f t="shared" si="320"/>
        <v>-36.750050999999999</v>
      </c>
      <c r="AC466" s="87">
        <f t="shared" si="321"/>
        <v>0</v>
      </c>
      <c r="AD466" s="22">
        <f t="shared" si="331"/>
        <v>-195491.45404099999</v>
      </c>
      <c r="AE466" s="9">
        <f t="shared" si="322"/>
        <v>-3430</v>
      </c>
      <c r="AF466" s="9">
        <f t="shared" si="323"/>
        <v>311</v>
      </c>
      <c r="AG466" s="9">
        <f t="shared" si="324"/>
        <v>0</v>
      </c>
      <c r="AH466" s="10">
        <f t="shared" si="304"/>
        <v>-3119</v>
      </c>
      <c r="AI466" s="10">
        <f t="shared" si="325"/>
        <v>-160</v>
      </c>
      <c r="AJ466" s="22">
        <f t="shared" si="305"/>
        <v>-192532.45404099999</v>
      </c>
      <c r="AN466" s="92">
        <f t="shared" si="326"/>
        <v>477000</v>
      </c>
      <c r="AO466" s="92" t="str">
        <f t="shared" si="306"/>
        <v>47K</v>
      </c>
      <c r="AP466" s="92">
        <f t="shared" si="307"/>
        <v>192532.45404099999</v>
      </c>
      <c r="AQ466" s="93">
        <f t="shared" si="332"/>
        <v>1000</v>
      </c>
      <c r="AR466" s="95">
        <f t="shared" si="308"/>
        <v>428</v>
      </c>
      <c r="AS466" s="94">
        <f t="shared" si="309"/>
        <v>0.42799999999999999</v>
      </c>
      <c r="AT466" s="94">
        <f t="shared" si="327"/>
        <v>0.40363197912159327</v>
      </c>
    </row>
    <row r="467" spans="6:46" x14ac:dyDescent="0.25">
      <c r="F467">
        <f t="shared" si="333"/>
        <v>478000</v>
      </c>
      <c r="G467">
        <f t="shared" si="310"/>
        <v>-750</v>
      </c>
      <c r="H467">
        <f t="shared" si="298"/>
        <v>477250</v>
      </c>
      <c r="I467" s="32">
        <f t="shared" si="328"/>
        <v>477250</v>
      </c>
      <c r="J467" s="10">
        <f t="shared" si="311"/>
        <v>0</v>
      </c>
      <c r="K467" s="10">
        <f t="shared" si="312"/>
        <v>0</v>
      </c>
      <c r="L467" s="32">
        <f t="shared" si="329"/>
        <v>477250</v>
      </c>
      <c r="M467" s="9">
        <f t="shared" si="313"/>
        <v>0</v>
      </c>
      <c r="N467" s="9">
        <f t="shared" si="314"/>
        <v>0</v>
      </c>
      <c r="O467" s="10">
        <f t="shared" si="299"/>
        <v>0</v>
      </c>
      <c r="P467" s="13"/>
      <c r="R467" s="31">
        <f t="shared" si="330"/>
        <v>477250</v>
      </c>
      <c r="S467" s="8">
        <f t="shared" si="315"/>
        <v>52100</v>
      </c>
      <c r="T467" s="9">
        <f t="shared" si="300"/>
        <v>-11053.55</v>
      </c>
      <c r="U467" s="9">
        <f t="shared" si="301"/>
        <v>-159431.25</v>
      </c>
      <c r="V467" s="10">
        <f t="shared" si="302"/>
        <v>-170484.8</v>
      </c>
      <c r="W467" s="10">
        <f t="shared" si="303"/>
        <v>-25294.25</v>
      </c>
      <c r="X467" s="87">
        <f t="shared" si="316"/>
        <v>0</v>
      </c>
      <c r="Y467" s="87">
        <f t="shared" si="317"/>
        <v>0</v>
      </c>
      <c r="Z467" s="10">
        <f t="shared" si="318"/>
        <v>-103.65398999999999</v>
      </c>
      <c r="AA467" s="125">
        <f t="shared" si="319"/>
        <v>-36.750050999999999</v>
      </c>
      <c r="AB467" s="10">
        <f t="shared" si="320"/>
        <v>-36.750050999999999</v>
      </c>
      <c r="AC467" s="87">
        <f t="shared" si="321"/>
        <v>0</v>
      </c>
      <c r="AD467" s="22">
        <f t="shared" si="331"/>
        <v>-195919.45404099999</v>
      </c>
      <c r="AE467" s="9">
        <f t="shared" si="322"/>
        <v>-3430</v>
      </c>
      <c r="AF467" s="9">
        <f t="shared" si="323"/>
        <v>311</v>
      </c>
      <c r="AG467" s="9">
        <f t="shared" si="324"/>
        <v>0</v>
      </c>
      <c r="AH467" s="10">
        <f t="shared" si="304"/>
        <v>-3119</v>
      </c>
      <c r="AI467" s="10">
        <f t="shared" si="325"/>
        <v>-160</v>
      </c>
      <c r="AJ467" s="22">
        <f t="shared" si="305"/>
        <v>-192960.45404099999</v>
      </c>
      <c r="AN467" s="92">
        <f t="shared" si="326"/>
        <v>478000</v>
      </c>
      <c r="AO467" s="92" t="str">
        <f t="shared" si="306"/>
        <v>47K</v>
      </c>
      <c r="AP467" s="92">
        <f t="shared" si="307"/>
        <v>192960.45404099999</v>
      </c>
      <c r="AQ467" s="93">
        <f t="shared" si="332"/>
        <v>1000</v>
      </c>
      <c r="AR467" s="95">
        <f t="shared" si="308"/>
        <v>428</v>
      </c>
      <c r="AS467" s="94">
        <f t="shared" si="309"/>
        <v>0.42799999999999999</v>
      </c>
      <c r="AT467" s="94">
        <f t="shared" si="327"/>
        <v>0.40368295824476985</v>
      </c>
    </row>
    <row r="468" spans="6:46" x14ac:dyDescent="0.25">
      <c r="F468">
        <f t="shared" si="333"/>
        <v>479000</v>
      </c>
      <c r="G468">
        <f t="shared" si="310"/>
        <v>-750</v>
      </c>
      <c r="H468">
        <f t="shared" si="298"/>
        <v>478250</v>
      </c>
      <c r="I468" s="32">
        <f t="shared" si="328"/>
        <v>478250</v>
      </c>
      <c r="J468" s="10">
        <f t="shared" si="311"/>
        <v>0</v>
      </c>
      <c r="K468" s="10">
        <f t="shared" si="312"/>
        <v>0</v>
      </c>
      <c r="L468" s="32">
        <f t="shared" si="329"/>
        <v>478250</v>
      </c>
      <c r="M468" s="9">
        <f t="shared" si="313"/>
        <v>0</v>
      </c>
      <c r="N468" s="9">
        <f t="shared" si="314"/>
        <v>0</v>
      </c>
      <c r="O468" s="10">
        <f t="shared" si="299"/>
        <v>0</v>
      </c>
      <c r="P468" s="13"/>
      <c r="R468" s="31">
        <f t="shared" si="330"/>
        <v>478250</v>
      </c>
      <c r="S468" s="8">
        <f t="shared" si="315"/>
        <v>52100</v>
      </c>
      <c r="T468" s="9">
        <f t="shared" si="300"/>
        <v>-11053.55</v>
      </c>
      <c r="U468" s="9">
        <f t="shared" si="301"/>
        <v>-159806.25</v>
      </c>
      <c r="V468" s="10">
        <f t="shared" si="302"/>
        <v>-170859.8</v>
      </c>
      <c r="W468" s="10">
        <f t="shared" si="303"/>
        <v>-25347.25</v>
      </c>
      <c r="X468" s="87">
        <f t="shared" si="316"/>
        <v>0</v>
      </c>
      <c r="Y468" s="87">
        <f t="shared" si="317"/>
        <v>0</v>
      </c>
      <c r="Z468" s="10">
        <f t="shared" si="318"/>
        <v>-103.65398999999999</v>
      </c>
      <c r="AA468" s="125">
        <f t="shared" si="319"/>
        <v>-36.750050999999999</v>
      </c>
      <c r="AB468" s="10">
        <f t="shared" si="320"/>
        <v>-36.750050999999999</v>
      </c>
      <c r="AC468" s="87">
        <f t="shared" si="321"/>
        <v>0</v>
      </c>
      <c r="AD468" s="22">
        <f t="shared" si="331"/>
        <v>-196347.45404099999</v>
      </c>
      <c r="AE468" s="9">
        <f t="shared" si="322"/>
        <v>-3430</v>
      </c>
      <c r="AF468" s="9">
        <f t="shared" si="323"/>
        <v>311</v>
      </c>
      <c r="AG468" s="9">
        <f t="shared" si="324"/>
        <v>0</v>
      </c>
      <c r="AH468" s="10">
        <f t="shared" si="304"/>
        <v>-3119</v>
      </c>
      <c r="AI468" s="10">
        <f t="shared" si="325"/>
        <v>-160</v>
      </c>
      <c r="AJ468" s="22">
        <f t="shared" si="305"/>
        <v>-193388.45404099999</v>
      </c>
      <c r="AN468" s="92">
        <f t="shared" si="326"/>
        <v>479000</v>
      </c>
      <c r="AO468" s="92" t="str">
        <f t="shared" si="306"/>
        <v>47K</v>
      </c>
      <c r="AP468" s="92">
        <f t="shared" si="307"/>
        <v>193388.45404099999</v>
      </c>
      <c r="AQ468" s="93">
        <f t="shared" si="332"/>
        <v>1000</v>
      </c>
      <c r="AR468" s="95">
        <f t="shared" si="308"/>
        <v>428</v>
      </c>
      <c r="AS468" s="94">
        <f t="shared" si="309"/>
        <v>0.42799999999999999</v>
      </c>
      <c r="AT468" s="94">
        <f t="shared" si="327"/>
        <v>0.40373372451148226</v>
      </c>
    </row>
    <row r="469" spans="6:46" x14ac:dyDescent="0.25">
      <c r="F469">
        <f t="shared" si="333"/>
        <v>480000</v>
      </c>
      <c r="G469">
        <f t="shared" si="310"/>
        <v>-750</v>
      </c>
      <c r="H469">
        <f t="shared" si="298"/>
        <v>479250</v>
      </c>
      <c r="I469" s="32">
        <f t="shared" si="328"/>
        <v>479250</v>
      </c>
      <c r="J469" s="10">
        <f t="shared" si="311"/>
        <v>0</v>
      </c>
      <c r="K469" s="10">
        <f t="shared" si="312"/>
        <v>0</v>
      </c>
      <c r="L469" s="32">
        <f t="shared" si="329"/>
        <v>479250</v>
      </c>
      <c r="M469" s="9">
        <f t="shared" si="313"/>
        <v>0</v>
      </c>
      <c r="N469" s="9">
        <f t="shared" si="314"/>
        <v>0</v>
      </c>
      <c r="O469" s="10">
        <f t="shared" si="299"/>
        <v>0</v>
      </c>
      <c r="P469" s="13"/>
      <c r="R469" s="31">
        <f t="shared" si="330"/>
        <v>479250</v>
      </c>
      <c r="S469" s="8">
        <f t="shared" si="315"/>
        <v>52100</v>
      </c>
      <c r="T469" s="9">
        <f t="shared" si="300"/>
        <v>-11053.55</v>
      </c>
      <c r="U469" s="9">
        <f t="shared" si="301"/>
        <v>-160181.25</v>
      </c>
      <c r="V469" s="10">
        <f t="shared" si="302"/>
        <v>-171234.8</v>
      </c>
      <c r="W469" s="10">
        <f t="shared" si="303"/>
        <v>-25400.25</v>
      </c>
      <c r="X469" s="87">
        <f t="shared" si="316"/>
        <v>0</v>
      </c>
      <c r="Y469" s="87">
        <f t="shared" si="317"/>
        <v>0</v>
      </c>
      <c r="Z469" s="10">
        <f t="shared" si="318"/>
        <v>-103.65398999999999</v>
      </c>
      <c r="AA469" s="125">
        <f t="shared" si="319"/>
        <v>-36.750050999999999</v>
      </c>
      <c r="AB469" s="10">
        <f t="shared" si="320"/>
        <v>-36.750050999999999</v>
      </c>
      <c r="AC469" s="87">
        <f t="shared" si="321"/>
        <v>0</v>
      </c>
      <c r="AD469" s="22">
        <f t="shared" si="331"/>
        <v>-196775.45404099999</v>
      </c>
      <c r="AE469" s="9">
        <f t="shared" si="322"/>
        <v>-3430</v>
      </c>
      <c r="AF469" s="9">
        <f t="shared" si="323"/>
        <v>311</v>
      </c>
      <c r="AG469" s="9">
        <f t="shared" si="324"/>
        <v>0</v>
      </c>
      <c r="AH469" s="10">
        <f t="shared" si="304"/>
        <v>-3119</v>
      </c>
      <c r="AI469" s="10">
        <f t="shared" si="325"/>
        <v>-160</v>
      </c>
      <c r="AJ469" s="22">
        <f t="shared" si="305"/>
        <v>-193816.45404099999</v>
      </c>
      <c r="AN469" s="92">
        <f t="shared" si="326"/>
        <v>480000</v>
      </c>
      <c r="AO469" s="92" t="str">
        <f t="shared" si="306"/>
        <v>48K</v>
      </c>
      <c r="AP469" s="92">
        <f t="shared" si="307"/>
        <v>193816.45404099999</v>
      </c>
      <c r="AQ469" s="93">
        <f t="shared" si="332"/>
        <v>1000</v>
      </c>
      <c r="AR469" s="95">
        <f t="shared" si="308"/>
        <v>428</v>
      </c>
      <c r="AS469" s="94">
        <f t="shared" si="309"/>
        <v>0.42799999999999999</v>
      </c>
      <c r="AT469" s="94">
        <f t="shared" si="327"/>
        <v>0.40378427925208332</v>
      </c>
    </row>
    <row r="470" spans="6:46" x14ac:dyDescent="0.25">
      <c r="F470">
        <f t="shared" si="333"/>
        <v>481000</v>
      </c>
      <c r="G470">
        <f t="shared" si="310"/>
        <v>-750</v>
      </c>
      <c r="H470">
        <f t="shared" si="298"/>
        <v>480250</v>
      </c>
      <c r="I470" s="32">
        <f t="shared" si="328"/>
        <v>480250</v>
      </c>
      <c r="J470" s="10">
        <f t="shared" si="311"/>
        <v>0</v>
      </c>
      <c r="K470" s="10">
        <f t="shared" si="312"/>
        <v>0</v>
      </c>
      <c r="L470" s="32">
        <f t="shared" si="329"/>
        <v>480250</v>
      </c>
      <c r="M470" s="9">
        <f t="shared" si="313"/>
        <v>0</v>
      </c>
      <c r="N470" s="9">
        <f t="shared" si="314"/>
        <v>0</v>
      </c>
      <c r="O470" s="10">
        <f t="shared" si="299"/>
        <v>0</v>
      </c>
      <c r="P470" s="13"/>
      <c r="R470" s="31">
        <f t="shared" si="330"/>
        <v>480250</v>
      </c>
      <c r="S470" s="8">
        <f t="shared" si="315"/>
        <v>52100</v>
      </c>
      <c r="T470" s="9">
        <f t="shared" si="300"/>
        <v>-11053.55</v>
      </c>
      <c r="U470" s="9">
        <f t="shared" si="301"/>
        <v>-160556.25</v>
      </c>
      <c r="V470" s="10">
        <f t="shared" si="302"/>
        <v>-171609.8</v>
      </c>
      <c r="W470" s="10">
        <f t="shared" si="303"/>
        <v>-25453.25</v>
      </c>
      <c r="X470" s="87">
        <f t="shared" si="316"/>
        <v>0</v>
      </c>
      <c r="Y470" s="87">
        <f t="shared" si="317"/>
        <v>0</v>
      </c>
      <c r="Z470" s="10">
        <f t="shared" si="318"/>
        <v>-103.65398999999999</v>
      </c>
      <c r="AA470" s="125">
        <f t="shared" si="319"/>
        <v>-36.750050999999999</v>
      </c>
      <c r="AB470" s="10">
        <f t="shared" si="320"/>
        <v>-36.750050999999999</v>
      </c>
      <c r="AC470" s="87">
        <f t="shared" si="321"/>
        <v>0</v>
      </c>
      <c r="AD470" s="22">
        <f t="shared" si="331"/>
        <v>-197203.45404099999</v>
      </c>
      <c r="AE470" s="9">
        <f t="shared" si="322"/>
        <v>-3430</v>
      </c>
      <c r="AF470" s="9">
        <f t="shared" si="323"/>
        <v>311</v>
      </c>
      <c r="AG470" s="9">
        <f t="shared" si="324"/>
        <v>0</v>
      </c>
      <c r="AH470" s="10">
        <f t="shared" si="304"/>
        <v>-3119</v>
      </c>
      <c r="AI470" s="10">
        <f t="shared" si="325"/>
        <v>-160</v>
      </c>
      <c r="AJ470" s="22">
        <f t="shared" si="305"/>
        <v>-194244.45404099999</v>
      </c>
      <c r="AN470" s="92">
        <f t="shared" si="326"/>
        <v>481000</v>
      </c>
      <c r="AO470" s="92" t="str">
        <f t="shared" si="306"/>
        <v>48K</v>
      </c>
      <c r="AP470" s="92">
        <f t="shared" si="307"/>
        <v>194244.45404099999</v>
      </c>
      <c r="AQ470" s="93">
        <f t="shared" si="332"/>
        <v>1000</v>
      </c>
      <c r="AR470" s="95">
        <f t="shared" si="308"/>
        <v>428</v>
      </c>
      <c r="AS470" s="94">
        <f t="shared" si="309"/>
        <v>0.42799999999999999</v>
      </c>
      <c r="AT470" s="94">
        <f t="shared" si="327"/>
        <v>0.40383462378586277</v>
      </c>
    </row>
    <row r="471" spans="6:46" x14ac:dyDescent="0.25">
      <c r="F471">
        <f t="shared" si="333"/>
        <v>482000</v>
      </c>
      <c r="G471">
        <f t="shared" si="310"/>
        <v>-750</v>
      </c>
      <c r="H471">
        <f t="shared" si="298"/>
        <v>481250</v>
      </c>
      <c r="I471" s="32">
        <f t="shared" si="328"/>
        <v>481250</v>
      </c>
      <c r="J471" s="10">
        <f t="shared" si="311"/>
        <v>0</v>
      </c>
      <c r="K471" s="10">
        <f t="shared" si="312"/>
        <v>0</v>
      </c>
      <c r="L471" s="32">
        <f t="shared" si="329"/>
        <v>481250</v>
      </c>
      <c r="M471" s="9">
        <f t="shared" si="313"/>
        <v>0</v>
      </c>
      <c r="N471" s="9">
        <f t="shared" si="314"/>
        <v>0</v>
      </c>
      <c r="O471" s="10">
        <f t="shared" si="299"/>
        <v>0</v>
      </c>
      <c r="P471" s="13"/>
      <c r="R471" s="31">
        <f t="shared" si="330"/>
        <v>481250</v>
      </c>
      <c r="S471" s="8">
        <f t="shared" si="315"/>
        <v>52100</v>
      </c>
      <c r="T471" s="9">
        <f t="shared" si="300"/>
        <v>-11053.55</v>
      </c>
      <c r="U471" s="9">
        <f t="shared" si="301"/>
        <v>-160931.25</v>
      </c>
      <c r="V471" s="10">
        <f t="shared" si="302"/>
        <v>-171984.8</v>
      </c>
      <c r="W471" s="10">
        <f t="shared" si="303"/>
        <v>-25506.25</v>
      </c>
      <c r="X471" s="87">
        <f t="shared" si="316"/>
        <v>0</v>
      </c>
      <c r="Y471" s="87">
        <f t="shared" si="317"/>
        <v>0</v>
      </c>
      <c r="Z471" s="10">
        <f t="shared" si="318"/>
        <v>-103.65398999999999</v>
      </c>
      <c r="AA471" s="125">
        <f t="shared" si="319"/>
        <v>-36.750050999999999</v>
      </c>
      <c r="AB471" s="10">
        <f t="shared" si="320"/>
        <v>-36.750050999999999</v>
      </c>
      <c r="AC471" s="87">
        <f t="shared" si="321"/>
        <v>0</v>
      </c>
      <c r="AD471" s="22">
        <f t="shared" si="331"/>
        <v>-197631.45404099999</v>
      </c>
      <c r="AE471" s="9">
        <f t="shared" si="322"/>
        <v>-3430</v>
      </c>
      <c r="AF471" s="9">
        <f t="shared" si="323"/>
        <v>311</v>
      </c>
      <c r="AG471" s="9">
        <f t="shared" si="324"/>
        <v>0</v>
      </c>
      <c r="AH471" s="10">
        <f t="shared" si="304"/>
        <v>-3119</v>
      </c>
      <c r="AI471" s="10">
        <f t="shared" si="325"/>
        <v>-160</v>
      </c>
      <c r="AJ471" s="22">
        <f t="shared" si="305"/>
        <v>-194672.45404099999</v>
      </c>
      <c r="AN471" s="92">
        <f t="shared" si="326"/>
        <v>482000</v>
      </c>
      <c r="AO471" s="92" t="str">
        <f t="shared" si="306"/>
        <v>48K</v>
      </c>
      <c r="AP471" s="92">
        <f t="shared" si="307"/>
        <v>194672.45404099999</v>
      </c>
      <c r="AQ471" s="93">
        <f t="shared" si="332"/>
        <v>1000</v>
      </c>
      <c r="AR471" s="95">
        <f t="shared" si="308"/>
        <v>428</v>
      </c>
      <c r="AS471" s="94">
        <f t="shared" si="309"/>
        <v>0.42799999999999999</v>
      </c>
      <c r="AT471" s="94">
        <f t="shared" si="327"/>
        <v>0.40388475942116181</v>
      </c>
    </row>
    <row r="472" spans="6:46" x14ac:dyDescent="0.25">
      <c r="F472">
        <f t="shared" si="333"/>
        <v>483000</v>
      </c>
      <c r="G472">
        <f t="shared" si="310"/>
        <v>-750</v>
      </c>
      <c r="H472">
        <f t="shared" si="298"/>
        <v>482250</v>
      </c>
      <c r="I472" s="32">
        <f t="shared" si="328"/>
        <v>482250</v>
      </c>
      <c r="J472" s="10">
        <f t="shared" si="311"/>
        <v>0</v>
      </c>
      <c r="K472" s="10">
        <f t="shared" si="312"/>
        <v>0</v>
      </c>
      <c r="L472" s="32">
        <f t="shared" si="329"/>
        <v>482250</v>
      </c>
      <c r="M472" s="9">
        <f t="shared" si="313"/>
        <v>0</v>
      </c>
      <c r="N472" s="9">
        <f t="shared" si="314"/>
        <v>0</v>
      </c>
      <c r="O472" s="10">
        <f t="shared" si="299"/>
        <v>0</v>
      </c>
      <c r="P472" s="13"/>
      <c r="R472" s="31">
        <f t="shared" si="330"/>
        <v>482250</v>
      </c>
      <c r="S472" s="8">
        <f t="shared" si="315"/>
        <v>52100</v>
      </c>
      <c r="T472" s="9">
        <f t="shared" si="300"/>
        <v>-11053.55</v>
      </c>
      <c r="U472" s="9">
        <f t="shared" si="301"/>
        <v>-161306.25</v>
      </c>
      <c r="V472" s="10">
        <f t="shared" si="302"/>
        <v>-172359.8</v>
      </c>
      <c r="W472" s="10">
        <f t="shared" si="303"/>
        <v>-25559.25</v>
      </c>
      <c r="X472" s="87">
        <f t="shared" si="316"/>
        <v>0</v>
      </c>
      <c r="Y472" s="87">
        <f t="shared" si="317"/>
        <v>0</v>
      </c>
      <c r="Z472" s="10">
        <f t="shared" si="318"/>
        <v>-103.65398999999999</v>
      </c>
      <c r="AA472" s="125">
        <f t="shared" si="319"/>
        <v>-36.750050999999999</v>
      </c>
      <c r="AB472" s="10">
        <f t="shared" si="320"/>
        <v>-36.750050999999999</v>
      </c>
      <c r="AC472" s="87">
        <f t="shared" si="321"/>
        <v>0</v>
      </c>
      <c r="AD472" s="22">
        <f t="shared" si="331"/>
        <v>-198059.45404099999</v>
      </c>
      <c r="AE472" s="9">
        <f t="shared" si="322"/>
        <v>-3430</v>
      </c>
      <c r="AF472" s="9">
        <f t="shared" si="323"/>
        <v>311</v>
      </c>
      <c r="AG472" s="9">
        <f t="shared" si="324"/>
        <v>0</v>
      </c>
      <c r="AH472" s="10">
        <f t="shared" si="304"/>
        <v>-3119</v>
      </c>
      <c r="AI472" s="10">
        <f t="shared" si="325"/>
        <v>-160</v>
      </c>
      <c r="AJ472" s="22">
        <f t="shared" si="305"/>
        <v>-195100.45404099999</v>
      </c>
      <c r="AN472" s="92">
        <f t="shared" si="326"/>
        <v>483000</v>
      </c>
      <c r="AO472" s="92" t="str">
        <f t="shared" si="306"/>
        <v>48K</v>
      </c>
      <c r="AP472" s="92">
        <f t="shared" si="307"/>
        <v>195100.45404099999</v>
      </c>
      <c r="AQ472" s="93">
        <f t="shared" si="332"/>
        <v>1000</v>
      </c>
      <c r="AR472" s="95">
        <f t="shared" si="308"/>
        <v>428</v>
      </c>
      <c r="AS472" s="94">
        <f t="shared" si="309"/>
        <v>0.42799999999999999</v>
      </c>
      <c r="AT472" s="94">
        <f t="shared" si="327"/>
        <v>0.4039346874554865</v>
      </c>
    </row>
    <row r="473" spans="6:46" x14ac:dyDescent="0.25">
      <c r="F473">
        <f t="shared" si="333"/>
        <v>484000</v>
      </c>
      <c r="G473">
        <f t="shared" si="310"/>
        <v>-750</v>
      </c>
      <c r="H473">
        <f t="shared" si="298"/>
        <v>483250</v>
      </c>
      <c r="I473" s="32">
        <f t="shared" si="328"/>
        <v>483250</v>
      </c>
      <c r="J473" s="10">
        <f t="shared" si="311"/>
        <v>0</v>
      </c>
      <c r="K473" s="10">
        <f t="shared" si="312"/>
        <v>0</v>
      </c>
      <c r="L473" s="32">
        <f t="shared" si="329"/>
        <v>483250</v>
      </c>
      <c r="M473" s="9">
        <f t="shared" si="313"/>
        <v>0</v>
      </c>
      <c r="N473" s="9">
        <f t="shared" si="314"/>
        <v>0</v>
      </c>
      <c r="O473" s="10">
        <f t="shared" si="299"/>
        <v>0</v>
      </c>
      <c r="P473" s="13"/>
      <c r="R473" s="31">
        <f t="shared" si="330"/>
        <v>483250</v>
      </c>
      <c r="S473" s="8">
        <f t="shared" si="315"/>
        <v>52100</v>
      </c>
      <c r="T473" s="9">
        <f t="shared" si="300"/>
        <v>-11053.55</v>
      </c>
      <c r="U473" s="9">
        <f t="shared" si="301"/>
        <v>-161681.25</v>
      </c>
      <c r="V473" s="10">
        <f t="shared" si="302"/>
        <v>-172734.8</v>
      </c>
      <c r="W473" s="10">
        <f t="shared" si="303"/>
        <v>-25612.25</v>
      </c>
      <c r="X473" s="87">
        <f t="shared" si="316"/>
        <v>0</v>
      </c>
      <c r="Y473" s="87">
        <f t="shared" si="317"/>
        <v>0</v>
      </c>
      <c r="Z473" s="10">
        <f t="shared" si="318"/>
        <v>-103.65398999999999</v>
      </c>
      <c r="AA473" s="125">
        <f t="shared" si="319"/>
        <v>-36.750050999999999</v>
      </c>
      <c r="AB473" s="10">
        <f t="shared" si="320"/>
        <v>-36.750050999999999</v>
      </c>
      <c r="AC473" s="87">
        <f t="shared" si="321"/>
        <v>0</v>
      </c>
      <c r="AD473" s="22">
        <f t="shared" si="331"/>
        <v>-198487.45404099999</v>
      </c>
      <c r="AE473" s="9">
        <f t="shared" si="322"/>
        <v>-3430</v>
      </c>
      <c r="AF473" s="9">
        <f t="shared" si="323"/>
        <v>311</v>
      </c>
      <c r="AG473" s="9">
        <f t="shared" si="324"/>
        <v>0</v>
      </c>
      <c r="AH473" s="10">
        <f t="shared" si="304"/>
        <v>-3119</v>
      </c>
      <c r="AI473" s="10">
        <f t="shared" si="325"/>
        <v>-160</v>
      </c>
      <c r="AJ473" s="22">
        <f t="shared" si="305"/>
        <v>-195528.45404099999</v>
      </c>
      <c r="AN473" s="92">
        <f t="shared" si="326"/>
        <v>484000</v>
      </c>
      <c r="AO473" s="92" t="str">
        <f t="shared" si="306"/>
        <v>48K</v>
      </c>
      <c r="AP473" s="92">
        <f t="shared" si="307"/>
        <v>195528.45404099999</v>
      </c>
      <c r="AQ473" s="93">
        <f t="shared" si="332"/>
        <v>1000</v>
      </c>
      <c r="AR473" s="95">
        <f t="shared" si="308"/>
        <v>428</v>
      </c>
      <c r="AS473" s="94">
        <f t="shared" si="309"/>
        <v>0.42799999999999999</v>
      </c>
      <c r="AT473" s="94">
        <f t="shared" si="327"/>
        <v>0.40398440917561984</v>
      </c>
    </row>
    <row r="474" spans="6:46" x14ac:dyDescent="0.25">
      <c r="F474">
        <f t="shared" si="333"/>
        <v>485000</v>
      </c>
      <c r="G474">
        <f t="shared" si="310"/>
        <v>-750</v>
      </c>
      <c r="H474">
        <f t="shared" si="298"/>
        <v>484250</v>
      </c>
      <c r="I474" s="32">
        <f t="shared" si="328"/>
        <v>484250</v>
      </c>
      <c r="J474" s="10">
        <f t="shared" si="311"/>
        <v>0</v>
      </c>
      <c r="K474" s="10">
        <f t="shared" si="312"/>
        <v>0</v>
      </c>
      <c r="L474" s="32">
        <f t="shared" si="329"/>
        <v>484250</v>
      </c>
      <c r="M474" s="9">
        <f t="shared" si="313"/>
        <v>0</v>
      </c>
      <c r="N474" s="9">
        <f t="shared" si="314"/>
        <v>0</v>
      </c>
      <c r="O474" s="10">
        <f t="shared" si="299"/>
        <v>0</v>
      </c>
      <c r="P474" s="13"/>
      <c r="R474" s="31">
        <f t="shared" si="330"/>
        <v>484250</v>
      </c>
      <c r="S474" s="8">
        <f t="shared" si="315"/>
        <v>52100</v>
      </c>
      <c r="T474" s="9">
        <f t="shared" si="300"/>
        <v>-11053.55</v>
      </c>
      <c r="U474" s="9">
        <f t="shared" si="301"/>
        <v>-162056.25</v>
      </c>
      <c r="V474" s="10">
        <f t="shared" si="302"/>
        <v>-173109.8</v>
      </c>
      <c r="W474" s="10">
        <f t="shared" si="303"/>
        <v>-25665.25</v>
      </c>
      <c r="X474" s="87">
        <f t="shared" si="316"/>
        <v>0</v>
      </c>
      <c r="Y474" s="87">
        <f t="shared" si="317"/>
        <v>0</v>
      </c>
      <c r="Z474" s="10">
        <f t="shared" si="318"/>
        <v>-103.65398999999999</v>
      </c>
      <c r="AA474" s="125">
        <f t="shared" si="319"/>
        <v>-36.750050999999999</v>
      </c>
      <c r="AB474" s="10">
        <f t="shared" si="320"/>
        <v>-36.750050999999999</v>
      </c>
      <c r="AC474" s="87">
        <f t="shared" si="321"/>
        <v>0</v>
      </c>
      <c r="AD474" s="22">
        <f t="shared" si="331"/>
        <v>-198915.45404099999</v>
      </c>
      <c r="AE474" s="9">
        <f t="shared" si="322"/>
        <v>-3430</v>
      </c>
      <c r="AF474" s="9">
        <f t="shared" si="323"/>
        <v>311</v>
      </c>
      <c r="AG474" s="9">
        <f t="shared" si="324"/>
        <v>0</v>
      </c>
      <c r="AH474" s="10">
        <f t="shared" si="304"/>
        <v>-3119</v>
      </c>
      <c r="AI474" s="10">
        <f t="shared" si="325"/>
        <v>-160</v>
      </c>
      <c r="AJ474" s="22">
        <f t="shared" si="305"/>
        <v>-195956.45404099999</v>
      </c>
      <c r="AN474" s="92">
        <f t="shared" si="326"/>
        <v>485000</v>
      </c>
      <c r="AO474" s="92" t="str">
        <f t="shared" si="306"/>
        <v>48K</v>
      </c>
      <c r="AP474" s="92">
        <f t="shared" si="307"/>
        <v>195956.45404099999</v>
      </c>
      <c r="AQ474" s="93">
        <f t="shared" si="332"/>
        <v>1000</v>
      </c>
      <c r="AR474" s="95">
        <f t="shared" si="308"/>
        <v>428</v>
      </c>
      <c r="AS474" s="94">
        <f t="shared" si="309"/>
        <v>0.42799999999999999</v>
      </c>
      <c r="AT474" s="94">
        <f t="shared" si="327"/>
        <v>0.40403392585773196</v>
      </c>
    </row>
    <row r="475" spans="6:46" x14ac:dyDescent="0.25">
      <c r="F475">
        <f t="shared" si="333"/>
        <v>486000</v>
      </c>
      <c r="G475">
        <f t="shared" si="310"/>
        <v>-750</v>
      </c>
      <c r="H475">
        <f t="shared" si="298"/>
        <v>485250</v>
      </c>
      <c r="I475" s="32">
        <f t="shared" si="328"/>
        <v>485250</v>
      </c>
      <c r="J475" s="10">
        <f t="shared" si="311"/>
        <v>0</v>
      </c>
      <c r="K475" s="10">
        <f t="shared" si="312"/>
        <v>0</v>
      </c>
      <c r="L475" s="32">
        <f t="shared" si="329"/>
        <v>485250</v>
      </c>
      <c r="M475" s="9">
        <f t="shared" si="313"/>
        <v>0</v>
      </c>
      <c r="N475" s="9">
        <f t="shared" si="314"/>
        <v>0</v>
      </c>
      <c r="O475" s="10">
        <f t="shared" si="299"/>
        <v>0</v>
      </c>
      <c r="P475" s="13"/>
      <c r="R475" s="31">
        <f t="shared" si="330"/>
        <v>485250</v>
      </c>
      <c r="S475" s="8">
        <f t="shared" si="315"/>
        <v>52100</v>
      </c>
      <c r="T475" s="9">
        <f t="shared" si="300"/>
        <v>-11053.55</v>
      </c>
      <c r="U475" s="9">
        <f t="shared" si="301"/>
        <v>-162431.25</v>
      </c>
      <c r="V475" s="10">
        <f t="shared" si="302"/>
        <v>-173484.79999999999</v>
      </c>
      <c r="W475" s="10">
        <f t="shared" si="303"/>
        <v>-25718.25</v>
      </c>
      <c r="X475" s="87">
        <f t="shared" si="316"/>
        <v>0</v>
      </c>
      <c r="Y475" s="87">
        <f t="shared" si="317"/>
        <v>0</v>
      </c>
      <c r="Z475" s="10">
        <f t="shared" si="318"/>
        <v>-103.65398999999999</v>
      </c>
      <c r="AA475" s="125">
        <f t="shared" si="319"/>
        <v>-36.750050999999999</v>
      </c>
      <c r="AB475" s="10">
        <f t="shared" si="320"/>
        <v>-36.750050999999999</v>
      </c>
      <c r="AC475" s="87">
        <f t="shared" si="321"/>
        <v>0</v>
      </c>
      <c r="AD475" s="22">
        <f t="shared" si="331"/>
        <v>-199343.45404099999</v>
      </c>
      <c r="AE475" s="9">
        <f t="shared" si="322"/>
        <v>-3430</v>
      </c>
      <c r="AF475" s="9">
        <f t="shared" si="323"/>
        <v>311</v>
      </c>
      <c r="AG475" s="9">
        <f t="shared" si="324"/>
        <v>0</v>
      </c>
      <c r="AH475" s="10">
        <f t="shared" si="304"/>
        <v>-3119</v>
      </c>
      <c r="AI475" s="10">
        <f t="shared" si="325"/>
        <v>-160</v>
      </c>
      <c r="AJ475" s="22">
        <f t="shared" si="305"/>
        <v>-196384.45404099999</v>
      </c>
      <c r="AN475" s="92">
        <f t="shared" si="326"/>
        <v>486000</v>
      </c>
      <c r="AO475" s="92" t="str">
        <f t="shared" si="306"/>
        <v>48K</v>
      </c>
      <c r="AP475" s="92">
        <f t="shared" si="307"/>
        <v>196384.45404099999</v>
      </c>
      <c r="AQ475" s="93">
        <f t="shared" si="332"/>
        <v>1000</v>
      </c>
      <c r="AR475" s="95">
        <f t="shared" si="308"/>
        <v>428</v>
      </c>
      <c r="AS475" s="94">
        <f t="shared" si="309"/>
        <v>0.42799999999999999</v>
      </c>
      <c r="AT475" s="94">
        <f t="shared" si="327"/>
        <v>0.40408323876748969</v>
      </c>
    </row>
    <row r="476" spans="6:46" x14ac:dyDescent="0.25">
      <c r="F476">
        <f t="shared" si="333"/>
        <v>487000</v>
      </c>
      <c r="G476">
        <f t="shared" si="310"/>
        <v>-750</v>
      </c>
      <c r="H476">
        <f t="shared" si="298"/>
        <v>486250</v>
      </c>
      <c r="I476" s="32">
        <f t="shared" si="328"/>
        <v>486250</v>
      </c>
      <c r="J476" s="10">
        <f t="shared" si="311"/>
        <v>0</v>
      </c>
      <c r="K476" s="10">
        <f t="shared" si="312"/>
        <v>0</v>
      </c>
      <c r="L476" s="32">
        <f t="shared" si="329"/>
        <v>486250</v>
      </c>
      <c r="M476" s="9">
        <f t="shared" si="313"/>
        <v>0</v>
      </c>
      <c r="N476" s="9">
        <f t="shared" si="314"/>
        <v>0</v>
      </c>
      <c r="O476" s="10">
        <f t="shared" si="299"/>
        <v>0</v>
      </c>
      <c r="P476" s="13"/>
      <c r="R476" s="31">
        <f t="shared" si="330"/>
        <v>486250</v>
      </c>
      <c r="S476" s="8">
        <f t="shared" si="315"/>
        <v>52100</v>
      </c>
      <c r="T476" s="9">
        <f t="shared" si="300"/>
        <v>-11053.55</v>
      </c>
      <c r="U476" s="9">
        <f t="shared" si="301"/>
        <v>-162806.25</v>
      </c>
      <c r="V476" s="10">
        <f t="shared" si="302"/>
        <v>-173859.8</v>
      </c>
      <c r="W476" s="10">
        <f t="shared" si="303"/>
        <v>-25771.25</v>
      </c>
      <c r="X476" s="87">
        <f t="shared" si="316"/>
        <v>0</v>
      </c>
      <c r="Y476" s="87">
        <f t="shared" si="317"/>
        <v>0</v>
      </c>
      <c r="Z476" s="10">
        <f t="shared" si="318"/>
        <v>-103.65398999999999</v>
      </c>
      <c r="AA476" s="125">
        <f t="shared" si="319"/>
        <v>-36.750050999999999</v>
      </c>
      <c r="AB476" s="10">
        <f t="shared" si="320"/>
        <v>-36.750050999999999</v>
      </c>
      <c r="AC476" s="87">
        <f t="shared" si="321"/>
        <v>0</v>
      </c>
      <c r="AD476" s="22">
        <f t="shared" si="331"/>
        <v>-199771.45404099999</v>
      </c>
      <c r="AE476" s="9">
        <f t="shared" si="322"/>
        <v>-3430</v>
      </c>
      <c r="AF476" s="9">
        <f t="shared" si="323"/>
        <v>311</v>
      </c>
      <c r="AG476" s="9">
        <f t="shared" si="324"/>
        <v>0</v>
      </c>
      <c r="AH476" s="10">
        <f t="shared" si="304"/>
        <v>-3119</v>
      </c>
      <c r="AI476" s="10">
        <f t="shared" si="325"/>
        <v>-160</v>
      </c>
      <c r="AJ476" s="22">
        <f t="shared" si="305"/>
        <v>-196812.45404099999</v>
      </c>
      <c r="AN476" s="92">
        <f t="shared" si="326"/>
        <v>487000</v>
      </c>
      <c r="AO476" s="92" t="str">
        <f t="shared" si="306"/>
        <v>48K</v>
      </c>
      <c r="AP476" s="92">
        <f t="shared" si="307"/>
        <v>196812.45404099999</v>
      </c>
      <c r="AQ476" s="93">
        <f t="shared" si="332"/>
        <v>1000</v>
      </c>
      <c r="AR476" s="95">
        <f t="shared" si="308"/>
        <v>428</v>
      </c>
      <c r="AS476" s="94">
        <f t="shared" si="309"/>
        <v>0.42799999999999999</v>
      </c>
      <c r="AT476" s="94">
        <f t="shared" si="327"/>
        <v>0.40413234916016427</v>
      </c>
    </row>
    <row r="477" spans="6:46" x14ac:dyDescent="0.25">
      <c r="F477">
        <f t="shared" si="333"/>
        <v>488000</v>
      </c>
      <c r="G477">
        <f t="shared" si="310"/>
        <v>-750</v>
      </c>
      <c r="H477">
        <f t="shared" si="298"/>
        <v>487250</v>
      </c>
      <c r="I477" s="32">
        <f t="shared" si="328"/>
        <v>487250</v>
      </c>
      <c r="J477" s="10">
        <f t="shared" si="311"/>
        <v>0</v>
      </c>
      <c r="K477" s="10">
        <f t="shared" si="312"/>
        <v>0</v>
      </c>
      <c r="L477" s="32">
        <f t="shared" si="329"/>
        <v>487250</v>
      </c>
      <c r="M477" s="9">
        <f t="shared" si="313"/>
        <v>0</v>
      </c>
      <c r="N477" s="9">
        <f t="shared" si="314"/>
        <v>0</v>
      </c>
      <c r="O477" s="10">
        <f t="shared" si="299"/>
        <v>0</v>
      </c>
      <c r="P477" s="13"/>
      <c r="R477" s="31">
        <f t="shared" si="330"/>
        <v>487250</v>
      </c>
      <c r="S477" s="8">
        <f t="shared" si="315"/>
        <v>52100</v>
      </c>
      <c r="T477" s="9">
        <f t="shared" si="300"/>
        <v>-11053.55</v>
      </c>
      <c r="U477" s="9">
        <f t="shared" si="301"/>
        <v>-163181.25</v>
      </c>
      <c r="V477" s="10">
        <f t="shared" si="302"/>
        <v>-174234.8</v>
      </c>
      <c r="W477" s="10">
        <f t="shared" si="303"/>
        <v>-25824.25</v>
      </c>
      <c r="X477" s="87">
        <f t="shared" si="316"/>
        <v>0</v>
      </c>
      <c r="Y477" s="87">
        <f t="shared" si="317"/>
        <v>0</v>
      </c>
      <c r="Z477" s="10">
        <f t="shared" si="318"/>
        <v>-103.65398999999999</v>
      </c>
      <c r="AA477" s="125">
        <f t="shared" si="319"/>
        <v>-36.750050999999999</v>
      </c>
      <c r="AB477" s="10">
        <f t="shared" si="320"/>
        <v>-36.750050999999999</v>
      </c>
      <c r="AC477" s="87">
        <f t="shared" si="321"/>
        <v>0</v>
      </c>
      <c r="AD477" s="22">
        <f t="shared" si="331"/>
        <v>-200199.45404099999</v>
      </c>
      <c r="AE477" s="9">
        <f t="shared" si="322"/>
        <v>-3430</v>
      </c>
      <c r="AF477" s="9">
        <f t="shared" si="323"/>
        <v>311</v>
      </c>
      <c r="AG477" s="9">
        <f t="shared" si="324"/>
        <v>0</v>
      </c>
      <c r="AH477" s="10">
        <f t="shared" si="304"/>
        <v>-3119</v>
      </c>
      <c r="AI477" s="10">
        <f t="shared" si="325"/>
        <v>-160</v>
      </c>
      <c r="AJ477" s="22">
        <f t="shared" si="305"/>
        <v>-197240.45404099999</v>
      </c>
      <c r="AN477" s="92">
        <f t="shared" si="326"/>
        <v>488000</v>
      </c>
      <c r="AO477" s="92" t="str">
        <f t="shared" si="306"/>
        <v>48K</v>
      </c>
      <c r="AP477" s="92">
        <f t="shared" si="307"/>
        <v>197240.45404099999</v>
      </c>
      <c r="AQ477" s="93">
        <f t="shared" si="332"/>
        <v>1000</v>
      </c>
      <c r="AR477" s="95">
        <f t="shared" si="308"/>
        <v>428</v>
      </c>
      <c r="AS477" s="94">
        <f t="shared" si="309"/>
        <v>0.42799999999999999</v>
      </c>
      <c r="AT477" s="94">
        <f t="shared" si="327"/>
        <v>0.4041812582807377</v>
      </c>
    </row>
    <row r="478" spans="6:46" x14ac:dyDescent="0.25">
      <c r="F478">
        <f t="shared" si="333"/>
        <v>489000</v>
      </c>
      <c r="G478">
        <f t="shared" si="310"/>
        <v>-750</v>
      </c>
      <c r="H478">
        <f t="shared" si="298"/>
        <v>488250</v>
      </c>
      <c r="I478" s="32">
        <f t="shared" si="328"/>
        <v>488250</v>
      </c>
      <c r="J478" s="10">
        <f t="shared" si="311"/>
        <v>0</v>
      </c>
      <c r="K478" s="10">
        <f t="shared" si="312"/>
        <v>0</v>
      </c>
      <c r="L478" s="32">
        <f t="shared" si="329"/>
        <v>488250</v>
      </c>
      <c r="M478" s="9">
        <f t="shared" si="313"/>
        <v>0</v>
      </c>
      <c r="N478" s="9">
        <f t="shared" si="314"/>
        <v>0</v>
      </c>
      <c r="O478" s="10">
        <f t="shared" si="299"/>
        <v>0</v>
      </c>
      <c r="P478" s="13"/>
      <c r="R478" s="31">
        <f t="shared" si="330"/>
        <v>488250</v>
      </c>
      <c r="S478" s="8">
        <f t="shared" si="315"/>
        <v>52100</v>
      </c>
      <c r="T478" s="9">
        <f t="shared" si="300"/>
        <v>-11053.55</v>
      </c>
      <c r="U478" s="9">
        <f t="shared" si="301"/>
        <v>-163556.25</v>
      </c>
      <c r="V478" s="10">
        <f t="shared" si="302"/>
        <v>-174609.8</v>
      </c>
      <c r="W478" s="10">
        <f t="shared" si="303"/>
        <v>-25877.25</v>
      </c>
      <c r="X478" s="87">
        <f t="shared" si="316"/>
        <v>0</v>
      </c>
      <c r="Y478" s="87">
        <f t="shared" si="317"/>
        <v>0</v>
      </c>
      <c r="Z478" s="10">
        <f t="shared" si="318"/>
        <v>-103.65398999999999</v>
      </c>
      <c r="AA478" s="125">
        <f t="shared" si="319"/>
        <v>-36.750050999999999</v>
      </c>
      <c r="AB478" s="10">
        <f t="shared" si="320"/>
        <v>-36.750050999999999</v>
      </c>
      <c r="AC478" s="87">
        <f t="shared" si="321"/>
        <v>0</v>
      </c>
      <c r="AD478" s="22">
        <f t="shared" si="331"/>
        <v>-200627.45404099999</v>
      </c>
      <c r="AE478" s="9">
        <f t="shared" si="322"/>
        <v>-3430</v>
      </c>
      <c r="AF478" s="9">
        <f t="shared" si="323"/>
        <v>311</v>
      </c>
      <c r="AG478" s="9">
        <f t="shared" si="324"/>
        <v>0</v>
      </c>
      <c r="AH478" s="10">
        <f t="shared" si="304"/>
        <v>-3119</v>
      </c>
      <c r="AI478" s="10">
        <f t="shared" si="325"/>
        <v>-160</v>
      </c>
      <c r="AJ478" s="22">
        <f t="shared" si="305"/>
        <v>-197668.45404099999</v>
      </c>
      <c r="AN478" s="92">
        <f t="shared" si="326"/>
        <v>489000</v>
      </c>
      <c r="AO478" s="92" t="str">
        <f t="shared" si="306"/>
        <v>48K</v>
      </c>
      <c r="AP478" s="92">
        <f t="shared" si="307"/>
        <v>197668.45404099999</v>
      </c>
      <c r="AQ478" s="93">
        <f t="shared" si="332"/>
        <v>1000</v>
      </c>
      <c r="AR478" s="95">
        <f t="shared" si="308"/>
        <v>428</v>
      </c>
      <c r="AS478" s="94">
        <f t="shared" si="309"/>
        <v>0.42799999999999999</v>
      </c>
      <c r="AT478" s="94">
        <f t="shared" si="327"/>
        <v>0.40422996736400818</v>
      </c>
    </row>
    <row r="479" spans="6:46" x14ac:dyDescent="0.25">
      <c r="F479">
        <f t="shared" si="333"/>
        <v>490000</v>
      </c>
      <c r="G479">
        <f t="shared" si="310"/>
        <v>-750</v>
      </c>
      <c r="H479">
        <f t="shared" si="298"/>
        <v>489250</v>
      </c>
      <c r="I479" s="32">
        <f t="shared" si="328"/>
        <v>489250</v>
      </c>
      <c r="J479" s="10">
        <f t="shared" si="311"/>
        <v>0</v>
      </c>
      <c r="K479" s="10">
        <f t="shared" si="312"/>
        <v>0</v>
      </c>
      <c r="L479" s="32">
        <f t="shared" si="329"/>
        <v>489250</v>
      </c>
      <c r="M479" s="9">
        <f t="shared" si="313"/>
        <v>0</v>
      </c>
      <c r="N479" s="9">
        <f t="shared" si="314"/>
        <v>0</v>
      </c>
      <c r="O479" s="10">
        <f t="shared" si="299"/>
        <v>0</v>
      </c>
      <c r="P479" s="13"/>
      <c r="R479" s="31">
        <f t="shared" si="330"/>
        <v>489250</v>
      </c>
      <c r="S479" s="8">
        <f t="shared" si="315"/>
        <v>52100</v>
      </c>
      <c r="T479" s="9">
        <f t="shared" si="300"/>
        <v>-11053.55</v>
      </c>
      <c r="U479" s="9">
        <f t="shared" si="301"/>
        <v>-163931.25</v>
      </c>
      <c r="V479" s="10">
        <f t="shared" si="302"/>
        <v>-174984.8</v>
      </c>
      <c r="W479" s="10">
        <f t="shared" si="303"/>
        <v>-25930.25</v>
      </c>
      <c r="X479" s="87">
        <f t="shared" si="316"/>
        <v>0</v>
      </c>
      <c r="Y479" s="87">
        <f t="shared" si="317"/>
        <v>0</v>
      </c>
      <c r="Z479" s="10">
        <f t="shared" si="318"/>
        <v>-103.65398999999999</v>
      </c>
      <c r="AA479" s="125">
        <f t="shared" si="319"/>
        <v>-36.750050999999999</v>
      </c>
      <c r="AB479" s="10">
        <f t="shared" si="320"/>
        <v>-36.750050999999999</v>
      </c>
      <c r="AC479" s="87">
        <f t="shared" si="321"/>
        <v>0</v>
      </c>
      <c r="AD479" s="22">
        <f t="shared" si="331"/>
        <v>-201055.45404099999</v>
      </c>
      <c r="AE479" s="9">
        <f t="shared" si="322"/>
        <v>-3430</v>
      </c>
      <c r="AF479" s="9">
        <f t="shared" si="323"/>
        <v>311</v>
      </c>
      <c r="AG479" s="9">
        <f t="shared" si="324"/>
        <v>0</v>
      </c>
      <c r="AH479" s="10">
        <f t="shared" si="304"/>
        <v>-3119</v>
      </c>
      <c r="AI479" s="10">
        <f t="shared" si="325"/>
        <v>-160</v>
      </c>
      <c r="AJ479" s="22">
        <f t="shared" si="305"/>
        <v>-198096.45404099999</v>
      </c>
      <c r="AN479" s="92">
        <f t="shared" si="326"/>
        <v>490000</v>
      </c>
      <c r="AO479" s="92" t="str">
        <f t="shared" si="306"/>
        <v>49K</v>
      </c>
      <c r="AP479" s="92">
        <f t="shared" si="307"/>
        <v>198096.45404099999</v>
      </c>
      <c r="AQ479" s="93">
        <f t="shared" si="332"/>
        <v>1000</v>
      </c>
      <c r="AR479" s="95">
        <f t="shared" si="308"/>
        <v>428</v>
      </c>
      <c r="AS479" s="94">
        <f t="shared" si="309"/>
        <v>0.42799999999999999</v>
      </c>
      <c r="AT479" s="94">
        <f t="shared" si="327"/>
        <v>0.40427847763469388</v>
      </c>
    </row>
    <row r="480" spans="6:46" x14ac:dyDescent="0.25">
      <c r="F480">
        <f t="shared" si="333"/>
        <v>491000</v>
      </c>
      <c r="G480">
        <f t="shared" si="310"/>
        <v>-750</v>
      </c>
      <c r="H480">
        <f t="shared" si="298"/>
        <v>490250</v>
      </c>
      <c r="I480" s="32">
        <f t="shared" si="328"/>
        <v>490250</v>
      </c>
      <c r="J480" s="10">
        <f t="shared" si="311"/>
        <v>0</v>
      </c>
      <c r="K480" s="10">
        <f t="shared" si="312"/>
        <v>0</v>
      </c>
      <c r="L480" s="32">
        <f t="shared" si="329"/>
        <v>490250</v>
      </c>
      <c r="M480" s="9">
        <f t="shared" si="313"/>
        <v>0</v>
      </c>
      <c r="N480" s="9">
        <f t="shared" si="314"/>
        <v>0</v>
      </c>
      <c r="O480" s="10">
        <f t="shared" si="299"/>
        <v>0</v>
      </c>
      <c r="P480" s="13"/>
      <c r="R480" s="31">
        <f t="shared" si="330"/>
        <v>490250</v>
      </c>
      <c r="S480" s="8">
        <f t="shared" si="315"/>
        <v>52100</v>
      </c>
      <c r="T480" s="9">
        <f t="shared" si="300"/>
        <v>-11053.55</v>
      </c>
      <c r="U480" s="9">
        <f t="shared" si="301"/>
        <v>-164306.25</v>
      </c>
      <c r="V480" s="10">
        <f t="shared" si="302"/>
        <v>-175359.8</v>
      </c>
      <c r="W480" s="10">
        <f t="shared" si="303"/>
        <v>-25983.25</v>
      </c>
      <c r="X480" s="87">
        <f t="shared" si="316"/>
        <v>0</v>
      </c>
      <c r="Y480" s="87">
        <f t="shared" si="317"/>
        <v>0</v>
      </c>
      <c r="Z480" s="10">
        <f t="shared" si="318"/>
        <v>-103.65398999999999</v>
      </c>
      <c r="AA480" s="125">
        <f t="shared" si="319"/>
        <v>-36.750050999999999</v>
      </c>
      <c r="AB480" s="10">
        <f t="shared" si="320"/>
        <v>-36.750050999999999</v>
      </c>
      <c r="AC480" s="87">
        <f t="shared" si="321"/>
        <v>0</v>
      </c>
      <c r="AD480" s="22">
        <f t="shared" si="331"/>
        <v>-201483.45404099999</v>
      </c>
      <c r="AE480" s="9">
        <f t="shared" si="322"/>
        <v>-3430</v>
      </c>
      <c r="AF480" s="9">
        <f t="shared" si="323"/>
        <v>311</v>
      </c>
      <c r="AG480" s="9">
        <f t="shared" si="324"/>
        <v>0</v>
      </c>
      <c r="AH480" s="10">
        <f t="shared" si="304"/>
        <v>-3119</v>
      </c>
      <c r="AI480" s="10">
        <f t="shared" si="325"/>
        <v>-160</v>
      </c>
      <c r="AJ480" s="22">
        <f t="shared" si="305"/>
        <v>-198524.45404099999</v>
      </c>
      <c r="AN480" s="92">
        <f t="shared" si="326"/>
        <v>491000</v>
      </c>
      <c r="AO480" s="92" t="str">
        <f t="shared" si="306"/>
        <v>49K</v>
      </c>
      <c r="AP480" s="92">
        <f t="shared" si="307"/>
        <v>198524.45404099999</v>
      </c>
      <c r="AQ480" s="93">
        <f t="shared" si="332"/>
        <v>1000</v>
      </c>
      <c r="AR480" s="95">
        <f t="shared" si="308"/>
        <v>428</v>
      </c>
      <c r="AS480" s="94">
        <f t="shared" si="309"/>
        <v>0.42799999999999999</v>
      </c>
      <c r="AT480" s="94">
        <f t="shared" si="327"/>
        <v>0.4043267903075356</v>
      </c>
    </row>
    <row r="481" spans="6:46" x14ac:dyDescent="0.25">
      <c r="F481">
        <f t="shared" si="333"/>
        <v>492000</v>
      </c>
      <c r="G481">
        <f t="shared" si="310"/>
        <v>-750</v>
      </c>
      <c r="H481">
        <f t="shared" si="298"/>
        <v>491250</v>
      </c>
      <c r="I481" s="32">
        <f t="shared" si="328"/>
        <v>491250</v>
      </c>
      <c r="J481" s="10">
        <f t="shared" si="311"/>
        <v>0</v>
      </c>
      <c r="K481" s="10">
        <f t="shared" si="312"/>
        <v>0</v>
      </c>
      <c r="L481" s="32">
        <f t="shared" si="329"/>
        <v>491250</v>
      </c>
      <c r="M481" s="9">
        <f t="shared" si="313"/>
        <v>0</v>
      </c>
      <c r="N481" s="9">
        <f t="shared" si="314"/>
        <v>0</v>
      </c>
      <c r="O481" s="10">
        <f t="shared" si="299"/>
        <v>0</v>
      </c>
      <c r="P481" s="13"/>
      <c r="R481" s="31">
        <f t="shared" si="330"/>
        <v>491250</v>
      </c>
      <c r="S481" s="8">
        <f t="shared" si="315"/>
        <v>52100</v>
      </c>
      <c r="T481" s="9">
        <f t="shared" si="300"/>
        <v>-11053.55</v>
      </c>
      <c r="U481" s="9">
        <f t="shared" si="301"/>
        <v>-164681.25</v>
      </c>
      <c r="V481" s="10">
        <f t="shared" si="302"/>
        <v>-175734.8</v>
      </c>
      <c r="W481" s="10">
        <f t="shared" si="303"/>
        <v>-26036.25</v>
      </c>
      <c r="X481" s="87">
        <f t="shared" si="316"/>
        <v>0</v>
      </c>
      <c r="Y481" s="87">
        <f t="shared" si="317"/>
        <v>0</v>
      </c>
      <c r="Z481" s="10">
        <f t="shared" si="318"/>
        <v>-103.65398999999999</v>
      </c>
      <c r="AA481" s="125">
        <f t="shared" si="319"/>
        <v>-36.750050999999999</v>
      </c>
      <c r="AB481" s="10">
        <f t="shared" si="320"/>
        <v>-36.750050999999999</v>
      </c>
      <c r="AC481" s="87">
        <f t="shared" si="321"/>
        <v>0</v>
      </c>
      <c r="AD481" s="22">
        <f t="shared" si="331"/>
        <v>-201911.45404099999</v>
      </c>
      <c r="AE481" s="9">
        <f t="shared" si="322"/>
        <v>-3430</v>
      </c>
      <c r="AF481" s="9">
        <f t="shared" si="323"/>
        <v>311</v>
      </c>
      <c r="AG481" s="9">
        <f t="shared" si="324"/>
        <v>0</v>
      </c>
      <c r="AH481" s="10">
        <f t="shared" si="304"/>
        <v>-3119</v>
      </c>
      <c r="AI481" s="10">
        <f t="shared" si="325"/>
        <v>-160</v>
      </c>
      <c r="AJ481" s="22">
        <f t="shared" si="305"/>
        <v>-198952.45404099999</v>
      </c>
      <c r="AN481" s="92">
        <f t="shared" si="326"/>
        <v>492000</v>
      </c>
      <c r="AO481" s="92" t="str">
        <f t="shared" si="306"/>
        <v>49K</v>
      </c>
      <c r="AP481" s="92">
        <f t="shared" si="307"/>
        <v>198952.45404099999</v>
      </c>
      <c r="AQ481" s="93">
        <f t="shared" si="332"/>
        <v>1000</v>
      </c>
      <c r="AR481" s="95">
        <f t="shared" si="308"/>
        <v>428</v>
      </c>
      <c r="AS481" s="94">
        <f t="shared" si="309"/>
        <v>0.42799999999999999</v>
      </c>
      <c r="AT481" s="94">
        <f t="shared" si="327"/>
        <v>0.40437490658739833</v>
      </c>
    </row>
    <row r="482" spans="6:46" x14ac:dyDescent="0.25">
      <c r="F482">
        <f t="shared" si="333"/>
        <v>493000</v>
      </c>
      <c r="G482">
        <f t="shared" si="310"/>
        <v>-750</v>
      </c>
      <c r="H482">
        <f t="shared" ref="H482:H545" si="334">F482+G482</f>
        <v>492250</v>
      </c>
      <c r="I482" s="32">
        <f t="shared" si="328"/>
        <v>492250</v>
      </c>
      <c r="J482" s="10">
        <f t="shared" si="311"/>
        <v>0</v>
      </c>
      <c r="K482" s="10">
        <f t="shared" si="312"/>
        <v>0</v>
      </c>
      <c r="L482" s="32">
        <f t="shared" si="329"/>
        <v>492250</v>
      </c>
      <c r="M482" s="9">
        <f t="shared" si="313"/>
        <v>0</v>
      </c>
      <c r="N482" s="9">
        <f t="shared" si="314"/>
        <v>0</v>
      </c>
      <c r="O482" s="10">
        <f t="shared" ref="O482:O545" si="335">M482+N482</f>
        <v>0</v>
      </c>
      <c r="P482" s="13"/>
      <c r="R482" s="31">
        <f t="shared" si="330"/>
        <v>492250</v>
      </c>
      <c r="S482" s="8">
        <f t="shared" si="315"/>
        <v>52100</v>
      </c>
      <c r="T482" s="9">
        <f t="shared" ref="T482:T545" si="336">-1*VLOOKUP(S482,Tuloveroasteikko,2,0)</f>
        <v>-11053.55</v>
      </c>
      <c r="U482" s="9">
        <f t="shared" ref="U482:U545" si="337">-(R482-S482)*VLOOKUP(S482,Tuloveroasteikko,3,0)/100</f>
        <v>-165056.25</v>
      </c>
      <c r="V482" s="10">
        <f t="shared" ref="V482:V545" si="338">T482+U482</f>
        <v>-176109.8</v>
      </c>
      <c r="W482" s="10">
        <f t="shared" ref="W482:W545" si="339">-R482*Kunnallisvero</f>
        <v>-26089.25</v>
      </c>
      <c r="X482" s="87">
        <f t="shared" si="316"/>
        <v>0</v>
      </c>
      <c r="Y482" s="87">
        <f t="shared" si="317"/>
        <v>0</v>
      </c>
      <c r="Z482" s="10">
        <f t="shared" si="318"/>
        <v>-103.65398999999999</v>
      </c>
      <c r="AA482" s="125">
        <f t="shared" si="319"/>
        <v>-36.750050999999999</v>
      </c>
      <c r="AB482" s="10">
        <f t="shared" si="320"/>
        <v>-36.750050999999999</v>
      </c>
      <c r="AC482" s="87">
        <f t="shared" si="321"/>
        <v>0</v>
      </c>
      <c r="AD482" s="22">
        <f t="shared" si="331"/>
        <v>-202339.45404099999</v>
      </c>
      <c r="AE482" s="9">
        <f t="shared" si="322"/>
        <v>-3430</v>
      </c>
      <c r="AF482" s="9">
        <f t="shared" si="323"/>
        <v>311</v>
      </c>
      <c r="AG482" s="9">
        <f t="shared" si="324"/>
        <v>0</v>
      </c>
      <c r="AH482" s="10">
        <f t="shared" ref="AH482:AH545" si="340">AE482+AF482+AG482</f>
        <v>-3119</v>
      </c>
      <c r="AI482" s="10">
        <f t="shared" si="325"/>
        <v>-160</v>
      </c>
      <c r="AJ482" s="22">
        <f t="shared" ref="AJ482:AJ545" si="341">IF(AD482&gt;AH482,0,AD482-AH482)+AI482</f>
        <v>-199380.45404099999</v>
      </c>
      <c r="AN482" s="92">
        <f t="shared" si="326"/>
        <v>493000</v>
      </c>
      <c r="AO482" s="92" t="str">
        <f t="shared" ref="AO482:AO545" si="342">MID(AN482,1,2)&amp;"K"</f>
        <v>49K</v>
      </c>
      <c r="AP482" s="92">
        <f t="shared" ref="AP482:AP545" si="343">-AJ482</f>
        <v>199380.45404099999</v>
      </c>
      <c r="AQ482" s="93">
        <f t="shared" si="332"/>
        <v>1000</v>
      </c>
      <c r="AR482" s="95">
        <f t="shared" ref="AR482:AR545" si="344">-AJ482+AJ481</f>
        <v>428</v>
      </c>
      <c r="AS482" s="94">
        <f t="shared" ref="AS482:AS545" si="345">IFERROR(AR482/AQ482,0)</f>
        <v>0.42799999999999999</v>
      </c>
      <c r="AT482" s="94">
        <f t="shared" si="327"/>
        <v>0.40442282766937115</v>
      </c>
    </row>
    <row r="483" spans="6:46" x14ac:dyDescent="0.25">
      <c r="F483">
        <f t="shared" si="333"/>
        <v>494000</v>
      </c>
      <c r="G483">
        <f t="shared" si="310"/>
        <v>-750</v>
      </c>
      <c r="H483">
        <f t="shared" si="334"/>
        <v>493250</v>
      </c>
      <c r="I483" s="32">
        <f t="shared" si="328"/>
        <v>493250</v>
      </c>
      <c r="J483" s="10">
        <f t="shared" si="311"/>
        <v>0</v>
      </c>
      <c r="K483" s="10">
        <f t="shared" si="312"/>
        <v>0</v>
      </c>
      <c r="L483" s="32">
        <f t="shared" si="329"/>
        <v>493250</v>
      </c>
      <c r="M483" s="9">
        <f t="shared" si="313"/>
        <v>0</v>
      </c>
      <c r="N483" s="9">
        <f t="shared" si="314"/>
        <v>0</v>
      </c>
      <c r="O483" s="10">
        <f t="shared" si="335"/>
        <v>0</v>
      </c>
      <c r="P483" s="13"/>
      <c r="R483" s="31">
        <f t="shared" si="330"/>
        <v>493250</v>
      </c>
      <c r="S483" s="8">
        <f t="shared" si="315"/>
        <v>52100</v>
      </c>
      <c r="T483" s="9">
        <f t="shared" si="336"/>
        <v>-11053.55</v>
      </c>
      <c r="U483" s="9">
        <f t="shared" si="337"/>
        <v>-165431.25</v>
      </c>
      <c r="V483" s="10">
        <f t="shared" si="338"/>
        <v>-176484.8</v>
      </c>
      <c r="W483" s="10">
        <f t="shared" si="339"/>
        <v>-26142.25</v>
      </c>
      <c r="X483" s="87">
        <f t="shared" si="316"/>
        <v>0</v>
      </c>
      <c r="Y483" s="87">
        <f t="shared" si="317"/>
        <v>0</v>
      </c>
      <c r="Z483" s="10">
        <f t="shared" si="318"/>
        <v>-103.65398999999999</v>
      </c>
      <c r="AA483" s="125">
        <f t="shared" si="319"/>
        <v>-36.750050999999999</v>
      </c>
      <c r="AB483" s="10">
        <f t="shared" si="320"/>
        <v>-36.750050999999999</v>
      </c>
      <c r="AC483" s="87">
        <f t="shared" si="321"/>
        <v>0</v>
      </c>
      <c r="AD483" s="22">
        <f t="shared" si="331"/>
        <v>-202767.45404099999</v>
      </c>
      <c r="AE483" s="9">
        <f t="shared" si="322"/>
        <v>-3430</v>
      </c>
      <c r="AF483" s="9">
        <f t="shared" si="323"/>
        <v>311</v>
      </c>
      <c r="AG483" s="9">
        <f t="shared" si="324"/>
        <v>0</v>
      </c>
      <c r="AH483" s="10">
        <f t="shared" si="340"/>
        <v>-3119</v>
      </c>
      <c r="AI483" s="10">
        <f t="shared" si="325"/>
        <v>-160</v>
      </c>
      <c r="AJ483" s="22">
        <f t="shared" si="341"/>
        <v>-199808.45404099999</v>
      </c>
      <c r="AN483" s="92">
        <f t="shared" si="326"/>
        <v>494000</v>
      </c>
      <c r="AO483" s="92" t="str">
        <f t="shared" si="342"/>
        <v>49K</v>
      </c>
      <c r="AP483" s="92">
        <f t="shared" si="343"/>
        <v>199808.45404099999</v>
      </c>
      <c r="AQ483" s="93">
        <f t="shared" si="332"/>
        <v>1000</v>
      </c>
      <c r="AR483" s="95">
        <f t="shared" si="344"/>
        <v>428</v>
      </c>
      <c r="AS483" s="94">
        <f t="shared" si="345"/>
        <v>0.42799999999999999</v>
      </c>
      <c r="AT483" s="94">
        <f t="shared" si="327"/>
        <v>0.40447055473886639</v>
      </c>
    </row>
    <row r="484" spans="6:46" x14ac:dyDescent="0.25">
      <c r="F484">
        <f t="shared" si="333"/>
        <v>495000</v>
      </c>
      <c r="G484">
        <f t="shared" si="310"/>
        <v>-750</v>
      </c>
      <c r="H484">
        <f t="shared" si="334"/>
        <v>494250</v>
      </c>
      <c r="I484" s="32">
        <f t="shared" si="328"/>
        <v>494250</v>
      </c>
      <c r="J484" s="10">
        <f t="shared" si="311"/>
        <v>0</v>
      </c>
      <c r="K484" s="10">
        <f t="shared" si="312"/>
        <v>0</v>
      </c>
      <c r="L484" s="32">
        <f t="shared" si="329"/>
        <v>494250</v>
      </c>
      <c r="M484" s="9">
        <f t="shared" si="313"/>
        <v>0</v>
      </c>
      <c r="N484" s="9">
        <f t="shared" si="314"/>
        <v>0</v>
      </c>
      <c r="O484" s="10">
        <f t="shared" si="335"/>
        <v>0</v>
      </c>
      <c r="P484" s="13"/>
      <c r="R484" s="31">
        <f t="shared" si="330"/>
        <v>494250</v>
      </c>
      <c r="S484" s="8">
        <f t="shared" si="315"/>
        <v>52100</v>
      </c>
      <c r="T484" s="9">
        <f t="shared" si="336"/>
        <v>-11053.55</v>
      </c>
      <c r="U484" s="9">
        <f t="shared" si="337"/>
        <v>-165806.25</v>
      </c>
      <c r="V484" s="10">
        <f t="shared" si="338"/>
        <v>-176859.8</v>
      </c>
      <c r="W484" s="10">
        <f t="shared" si="339"/>
        <v>-26195.25</v>
      </c>
      <c r="X484" s="87">
        <f t="shared" si="316"/>
        <v>0</v>
      </c>
      <c r="Y484" s="87">
        <f t="shared" si="317"/>
        <v>0</v>
      </c>
      <c r="Z484" s="10">
        <f t="shared" si="318"/>
        <v>-103.65398999999999</v>
      </c>
      <c r="AA484" s="125">
        <f t="shared" si="319"/>
        <v>-36.750050999999999</v>
      </c>
      <c r="AB484" s="10">
        <f t="shared" si="320"/>
        <v>-36.750050999999999</v>
      </c>
      <c r="AC484" s="87">
        <f t="shared" si="321"/>
        <v>0</v>
      </c>
      <c r="AD484" s="22">
        <f t="shared" si="331"/>
        <v>-203195.45404099999</v>
      </c>
      <c r="AE484" s="9">
        <f t="shared" si="322"/>
        <v>-3430</v>
      </c>
      <c r="AF484" s="9">
        <f t="shared" si="323"/>
        <v>311</v>
      </c>
      <c r="AG484" s="9">
        <f t="shared" si="324"/>
        <v>0</v>
      </c>
      <c r="AH484" s="10">
        <f t="shared" si="340"/>
        <v>-3119</v>
      </c>
      <c r="AI484" s="10">
        <f t="shared" si="325"/>
        <v>-160</v>
      </c>
      <c r="AJ484" s="22">
        <f t="shared" si="341"/>
        <v>-200236.45404099999</v>
      </c>
      <c r="AN484" s="92">
        <f t="shared" si="326"/>
        <v>495000</v>
      </c>
      <c r="AO484" s="92" t="str">
        <f t="shared" si="342"/>
        <v>49K</v>
      </c>
      <c r="AP484" s="92">
        <f t="shared" si="343"/>
        <v>200236.45404099999</v>
      </c>
      <c r="AQ484" s="93">
        <f t="shared" si="332"/>
        <v>1000</v>
      </c>
      <c r="AR484" s="95">
        <f t="shared" si="344"/>
        <v>428</v>
      </c>
      <c r="AS484" s="94">
        <f t="shared" si="345"/>
        <v>0.42799999999999999</v>
      </c>
      <c r="AT484" s="94">
        <f t="shared" si="327"/>
        <v>0.40451808897171715</v>
      </c>
    </row>
    <row r="485" spans="6:46" x14ac:dyDescent="0.25">
      <c r="F485">
        <f t="shared" si="333"/>
        <v>496000</v>
      </c>
      <c r="G485">
        <f t="shared" si="310"/>
        <v>-750</v>
      </c>
      <c r="H485">
        <f t="shared" si="334"/>
        <v>495250</v>
      </c>
      <c r="I485" s="32">
        <f t="shared" si="328"/>
        <v>495250</v>
      </c>
      <c r="J485" s="10">
        <f t="shared" si="311"/>
        <v>0</v>
      </c>
      <c r="K485" s="10">
        <f t="shared" si="312"/>
        <v>0</v>
      </c>
      <c r="L485" s="32">
        <f t="shared" si="329"/>
        <v>495250</v>
      </c>
      <c r="M485" s="9">
        <f t="shared" si="313"/>
        <v>0</v>
      </c>
      <c r="N485" s="9">
        <f t="shared" si="314"/>
        <v>0</v>
      </c>
      <c r="O485" s="10">
        <f t="shared" si="335"/>
        <v>0</v>
      </c>
      <c r="P485" s="13"/>
      <c r="R485" s="31">
        <f t="shared" si="330"/>
        <v>495250</v>
      </c>
      <c r="S485" s="8">
        <f t="shared" si="315"/>
        <v>52100</v>
      </c>
      <c r="T485" s="9">
        <f t="shared" si="336"/>
        <v>-11053.55</v>
      </c>
      <c r="U485" s="9">
        <f t="shared" si="337"/>
        <v>-166181.25</v>
      </c>
      <c r="V485" s="10">
        <f t="shared" si="338"/>
        <v>-177234.8</v>
      </c>
      <c r="W485" s="10">
        <f t="shared" si="339"/>
        <v>-26248.25</v>
      </c>
      <c r="X485" s="87">
        <f t="shared" si="316"/>
        <v>0</v>
      </c>
      <c r="Y485" s="87">
        <f t="shared" si="317"/>
        <v>0</v>
      </c>
      <c r="Z485" s="10">
        <f t="shared" si="318"/>
        <v>-103.65398999999999</v>
      </c>
      <c r="AA485" s="125">
        <f t="shared" si="319"/>
        <v>-36.750050999999999</v>
      </c>
      <c r="AB485" s="10">
        <f t="shared" si="320"/>
        <v>-36.750050999999999</v>
      </c>
      <c r="AC485" s="87">
        <f t="shared" si="321"/>
        <v>0</v>
      </c>
      <c r="AD485" s="22">
        <f t="shared" si="331"/>
        <v>-203623.45404099999</v>
      </c>
      <c r="AE485" s="9">
        <f t="shared" si="322"/>
        <v>-3430</v>
      </c>
      <c r="AF485" s="9">
        <f t="shared" si="323"/>
        <v>311</v>
      </c>
      <c r="AG485" s="9">
        <f t="shared" si="324"/>
        <v>0</v>
      </c>
      <c r="AH485" s="10">
        <f t="shared" si="340"/>
        <v>-3119</v>
      </c>
      <c r="AI485" s="10">
        <f t="shared" si="325"/>
        <v>-160</v>
      </c>
      <c r="AJ485" s="22">
        <f t="shared" si="341"/>
        <v>-200664.45404099999</v>
      </c>
      <c r="AN485" s="92">
        <f t="shared" si="326"/>
        <v>496000</v>
      </c>
      <c r="AO485" s="92" t="str">
        <f t="shared" si="342"/>
        <v>49K</v>
      </c>
      <c r="AP485" s="92">
        <f t="shared" si="343"/>
        <v>200664.45404099999</v>
      </c>
      <c r="AQ485" s="93">
        <f t="shared" si="332"/>
        <v>1000</v>
      </c>
      <c r="AR485" s="95">
        <f t="shared" si="344"/>
        <v>428</v>
      </c>
      <c r="AS485" s="94">
        <f t="shared" si="345"/>
        <v>0.42799999999999999</v>
      </c>
      <c r="AT485" s="94">
        <f t="shared" si="327"/>
        <v>0.40456543153427416</v>
      </c>
    </row>
    <row r="486" spans="6:46" x14ac:dyDescent="0.25">
      <c r="F486">
        <f t="shared" si="333"/>
        <v>497000</v>
      </c>
      <c r="G486">
        <f t="shared" si="310"/>
        <v>-750</v>
      </c>
      <c r="H486">
        <f t="shared" si="334"/>
        <v>496250</v>
      </c>
      <c r="I486" s="32">
        <f t="shared" si="328"/>
        <v>496250</v>
      </c>
      <c r="J486" s="10">
        <f t="shared" si="311"/>
        <v>0</v>
      </c>
      <c r="K486" s="10">
        <f t="shared" si="312"/>
        <v>0</v>
      </c>
      <c r="L486" s="32">
        <f t="shared" si="329"/>
        <v>496250</v>
      </c>
      <c r="M486" s="9">
        <f t="shared" si="313"/>
        <v>0</v>
      </c>
      <c r="N486" s="9">
        <f t="shared" si="314"/>
        <v>0</v>
      </c>
      <c r="O486" s="10">
        <f t="shared" si="335"/>
        <v>0</v>
      </c>
      <c r="P486" s="13"/>
      <c r="R486" s="31">
        <f t="shared" si="330"/>
        <v>496250</v>
      </c>
      <c r="S486" s="8">
        <f t="shared" si="315"/>
        <v>52100</v>
      </c>
      <c r="T486" s="9">
        <f t="shared" si="336"/>
        <v>-11053.55</v>
      </c>
      <c r="U486" s="9">
        <f t="shared" si="337"/>
        <v>-166556.25</v>
      </c>
      <c r="V486" s="10">
        <f t="shared" si="338"/>
        <v>-177609.8</v>
      </c>
      <c r="W486" s="10">
        <f t="shared" si="339"/>
        <v>-26301.25</v>
      </c>
      <c r="X486" s="87">
        <f t="shared" si="316"/>
        <v>0</v>
      </c>
      <c r="Y486" s="87">
        <f t="shared" si="317"/>
        <v>0</v>
      </c>
      <c r="Z486" s="10">
        <f t="shared" si="318"/>
        <v>-103.65398999999999</v>
      </c>
      <c r="AA486" s="125">
        <f t="shared" si="319"/>
        <v>-36.750050999999999</v>
      </c>
      <c r="AB486" s="10">
        <f t="shared" si="320"/>
        <v>-36.750050999999999</v>
      </c>
      <c r="AC486" s="87">
        <f t="shared" si="321"/>
        <v>0</v>
      </c>
      <c r="AD486" s="22">
        <f t="shared" si="331"/>
        <v>-204051.45404099999</v>
      </c>
      <c r="AE486" s="9">
        <f t="shared" si="322"/>
        <v>-3430</v>
      </c>
      <c r="AF486" s="9">
        <f t="shared" si="323"/>
        <v>311</v>
      </c>
      <c r="AG486" s="9">
        <f t="shared" si="324"/>
        <v>0</v>
      </c>
      <c r="AH486" s="10">
        <f t="shared" si="340"/>
        <v>-3119</v>
      </c>
      <c r="AI486" s="10">
        <f t="shared" si="325"/>
        <v>-160</v>
      </c>
      <c r="AJ486" s="22">
        <f t="shared" si="341"/>
        <v>-201092.45404099999</v>
      </c>
      <c r="AN486" s="92">
        <f t="shared" si="326"/>
        <v>497000</v>
      </c>
      <c r="AO486" s="92" t="str">
        <f t="shared" si="342"/>
        <v>49K</v>
      </c>
      <c r="AP486" s="92">
        <f t="shared" si="343"/>
        <v>201092.45404099999</v>
      </c>
      <c r="AQ486" s="93">
        <f t="shared" si="332"/>
        <v>1000</v>
      </c>
      <c r="AR486" s="95">
        <f t="shared" si="344"/>
        <v>428</v>
      </c>
      <c r="AS486" s="94">
        <f t="shared" si="345"/>
        <v>0.42799999999999999</v>
      </c>
      <c r="AT486" s="94">
        <f t="shared" si="327"/>
        <v>0.404612583583501</v>
      </c>
    </row>
    <row r="487" spans="6:46" x14ac:dyDescent="0.25">
      <c r="F487">
        <f t="shared" si="333"/>
        <v>498000</v>
      </c>
      <c r="G487">
        <f t="shared" si="310"/>
        <v>-750</v>
      </c>
      <c r="H487">
        <f t="shared" si="334"/>
        <v>497250</v>
      </c>
      <c r="I487" s="32">
        <f t="shared" si="328"/>
        <v>497250</v>
      </c>
      <c r="J487" s="10">
        <f t="shared" si="311"/>
        <v>0</v>
      </c>
      <c r="K487" s="10">
        <f t="shared" si="312"/>
        <v>0</v>
      </c>
      <c r="L487" s="32">
        <f t="shared" si="329"/>
        <v>497250</v>
      </c>
      <c r="M487" s="9">
        <f t="shared" si="313"/>
        <v>0</v>
      </c>
      <c r="N487" s="9">
        <f t="shared" si="314"/>
        <v>0</v>
      </c>
      <c r="O487" s="10">
        <f t="shared" si="335"/>
        <v>0</v>
      </c>
      <c r="P487" s="13"/>
      <c r="R487" s="31">
        <f t="shared" si="330"/>
        <v>497250</v>
      </c>
      <c r="S487" s="8">
        <f t="shared" si="315"/>
        <v>52100</v>
      </c>
      <c r="T487" s="9">
        <f t="shared" si="336"/>
        <v>-11053.55</v>
      </c>
      <c r="U487" s="9">
        <f t="shared" si="337"/>
        <v>-166931.25</v>
      </c>
      <c r="V487" s="10">
        <f t="shared" si="338"/>
        <v>-177984.8</v>
      </c>
      <c r="W487" s="10">
        <f t="shared" si="339"/>
        <v>-26354.25</v>
      </c>
      <c r="X487" s="87">
        <f t="shared" si="316"/>
        <v>0</v>
      </c>
      <c r="Y487" s="87">
        <f t="shared" si="317"/>
        <v>0</v>
      </c>
      <c r="Z487" s="10">
        <f t="shared" si="318"/>
        <v>-103.65398999999999</v>
      </c>
      <c r="AA487" s="125">
        <f t="shared" si="319"/>
        <v>-36.750050999999999</v>
      </c>
      <c r="AB487" s="10">
        <f t="shared" si="320"/>
        <v>-36.750050999999999</v>
      </c>
      <c r="AC487" s="87">
        <f t="shared" si="321"/>
        <v>0</v>
      </c>
      <c r="AD487" s="22">
        <f t="shared" si="331"/>
        <v>-204479.45404099999</v>
      </c>
      <c r="AE487" s="9">
        <f t="shared" si="322"/>
        <v>-3430</v>
      </c>
      <c r="AF487" s="9">
        <f t="shared" si="323"/>
        <v>311</v>
      </c>
      <c r="AG487" s="9">
        <f t="shared" si="324"/>
        <v>0</v>
      </c>
      <c r="AH487" s="10">
        <f t="shared" si="340"/>
        <v>-3119</v>
      </c>
      <c r="AI487" s="10">
        <f t="shared" si="325"/>
        <v>-160</v>
      </c>
      <c r="AJ487" s="22">
        <f t="shared" si="341"/>
        <v>-201520.45404099999</v>
      </c>
      <c r="AN487" s="92">
        <f t="shared" si="326"/>
        <v>498000</v>
      </c>
      <c r="AO487" s="92" t="str">
        <f t="shared" si="342"/>
        <v>49K</v>
      </c>
      <c r="AP487" s="92">
        <f t="shared" si="343"/>
        <v>201520.45404099999</v>
      </c>
      <c r="AQ487" s="93">
        <f t="shared" si="332"/>
        <v>1000</v>
      </c>
      <c r="AR487" s="95">
        <f t="shared" si="344"/>
        <v>428</v>
      </c>
      <c r="AS487" s="94">
        <f t="shared" si="345"/>
        <v>0.42799999999999999</v>
      </c>
      <c r="AT487" s="94">
        <f t="shared" si="327"/>
        <v>0.40465954626706824</v>
      </c>
    </row>
    <row r="488" spans="6:46" x14ac:dyDescent="0.25">
      <c r="F488">
        <f t="shared" si="333"/>
        <v>499000</v>
      </c>
      <c r="G488">
        <f t="shared" ref="G488:G551" si="346">G487</f>
        <v>-750</v>
      </c>
      <c r="H488">
        <f t="shared" si="334"/>
        <v>498250</v>
      </c>
      <c r="I488" s="32">
        <f t="shared" si="328"/>
        <v>498250</v>
      </c>
      <c r="J488" s="10">
        <f t="shared" si="311"/>
        <v>0</v>
      </c>
      <c r="K488" s="10">
        <f t="shared" si="312"/>
        <v>0</v>
      </c>
      <c r="L488" s="32">
        <f t="shared" si="329"/>
        <v>498250</v>
      </c>
      <c r="M488" s="9">
        <f t="shared" si="313"/>
        <v>0</v>
      </c>
      <c r="N488" s="9">
        <f t="shared" si="314"/>
        <v>0</v>
      </c>
      <c r="O488" s="10">
        <f t="shared" si="335"/>
        <v>0</v>
      </c>
      <c r="P488" s="13"/>
      <c r="R488" s="31">
        <f t="shared" si="330"/>
        <v>498250</v>
      </c>
      <c r="S488" s="8">
        <f t="shared" si="315"/>
        <v>52100</v>
      </c>
      <c r="T488" s="9">
        <f t="shared" si="336"/>
        <v>-11053.55</v>
      </c>
      <c r="U488" s="9">
        <f t="shared" si="337"/>
        <v>-167306.25</v>
      </c>
      <c r="V488" s="10">
        <f t="shared" si="338"/>
        <v>-178359.8</v>
      </c>
      <c r="W488" s="10">
        <f t="shared" si="339"/>
        <v>-26407.25</v>
      </c>
      <c r="X488" s="87">
        <f t="shared" si="316"/>
        <v>0</v>
      </c>
      <c r="Y488" s="87">
        <f t="shared" si="317"/>
        <v>0</v>
      </c>
      <c r="Z488" s="10">
        <f t="shared" si="318"/>
        <v>-103.65398999999999</v>
      </c>
      <c r="AA488" s="125">
        <f t="shared" si="319"/>
        <v>-36.750050999999999</v>
      </c>
      <c r="AB488" s="10">
        <f t="shared" si="320"/>
        <v>-36.750050999999999</v>
      </c>
      <c r="AC488" s="87">
        <f t="shared" si="321"/>
        <v>0</v>
      </c>
      <c r="AD488" s="22">
        <f t="shared" si="331"/>
        <v>-204907.45404099999</v>
      </c>
      <c r="AE488" s="9">
        <f t="shared" si="322"/>
        <v>-3430</v>
      </c>
      <c r="AF488" s="9">
        <f t="shared" si="323"/>
        <v>311</v>
      </c>
      <c r="AG488" s="9">
        <f t="shared" si="324"/>
        <v>0</v>
      </c>
      <c r="AH488" s="10">
        <f t="shared" si="340"/>
        <v>-3119</v>
      </c>
      <c r="AI488" s="10">
        <f t="shared" si="325"/>
        <v>-160</v>
      </c>
      <c r="AJ488" s="22">
        <f t="shared" si="341"/>
        <v>-201948.45404099999</v>
      </c>
      <c r="AN488" s="92">
        <f t="shared" si="326"/>
        <v>499000</v>
      </c>
      <c r="AO488" s="92" t="str">
        <f t="shared" si="342"/>
        <v>49K</v>
      </c>
      <c r="AP488" s="92">
        <f t="shared" si="343"/>
        <v>201948.45404099999</v>
      </c>
      <c r="AQ488" s="93">
        <f t="shared" si="332"/>
        <v>1000</v>
      </c>
      <c r="AR488" s="95">
        <f t="shared" si="344"/>
        <v>428</v>
      </c>
      <c r="AS488" s="94">
        <f t="shared" si="345"/>
        <v>0.42799999999999999</v>
      </c>
      <c r="AT488" s="94">
        <f t="shared" si="327"/>
        <v>0.40470632072344687</v>
      </c>
    </row>
    <row r="489" spans="6:46" x14ac:dyDescent="0.25">
      <c r="F489">
        <f t="shared" si="333"/>
        <v>500000</v>
      </c>
      <c r="G489">
        <f t="shared" si="346"/>
        <v>-750</v>
      </c>
      <c r="H489">
        <f t="shared" si="334"/>
        <v>499250</v>
      </c>
      <c r="I489" s="32">
        <f t="shared" si="328"/>
        <v>499250</v>
      </c>
      <c r="J489" s="10">
        <f t="shared" si="311"/>
        <v>0</v>
      </c>
      <c r="K489" s="10">
        <f t="shared" si="312"/>
        <v>0</v>
      </c>
      <c r="L489" s="32">
        <f t="shared" si="329"/>
        <v>499250</v>
      </c>
      <c r="M489" s="9">
        <f t="shared" si="313"/>
        <v>0</v>
      </c>
      <c r="N489" s="9">
        <f t="shared" si="314"/>
        <v>0</v>
      </c>
      <c r="O489" s="10">
        <f t="shared" si="335"/>
        <v>0</v>
      </c>
      <c r="P489" s="13"/>
      <c r="R489" s="31">
        <f t="shared" si="330"/>
        <v>499250</v>
      </c>
      <c r="S489" s="8">
        <f t="shared" si="315"/>
        <v>52100</v>
      </c>
      <c r="T489" s="9">
        <f t="shared" si="336"/>
        <v>-11053.55</v>
      </c>
      <c r="U489" s="9">
        <f t="shared" si="337"/>
        <v>-167681.25</v>
      </c>
      <c r="V489" s="10">
        <f t="shared" si="338"/>
        <v>-178734.8</v>
      </c>
      <c r="W489" s="10">
        <f t="shared" si="339"/>
        <v>-26460.25</v>
      </c>
      <c r="X489" s="87">
        <f t="shared" si="316"/>
        <v>0</v>
      </c>
      <c r="Y489" s="87">
        <f t="shared" si="317"/>
        <v>0</v>
      </c>
      <c r="Z489" s="10">
        <f t="shared" si="318"/>
        <v>-103.65398999999999</v>
      </c>
      <c r="AA489" s="125">
        <f t="shared" si="319"/>
        <v>-36.750050999999999</v>
      </c>
      <c r="AB489" s="10">
        <f t="shared" si="320"/>
        <v>-36.750050999999999</v>
      </c>
      <c r="AC489" s="87">
        <f t="shared" si="321"/>
        <v>0</v>
      </c>
      <c r="AD489" s="22">
        <f t="shared" si="331"/>
        <v>-205335.45404099999</v>
      </c>
      <c r="AE489" s="9">
        <f t="shared" si="322"/>
        <v>-3430</v>
      </c>
      <c r="AF489" s="9">
        <f t="shared" si="323"/>
        <v>311</v>
      </c>
      <c r="AG489" s="9">
        <f t="shared" si="324"/>
        <v>0</v>
      </c>
      <c r="AH489" s="10">
        <f t="shared" si="340"/>
        <v>-3119</v>
      </c>
      <c r="AI489" s="10">
        <f t="shared" si="325"/>
        <v>-160</v>
      </c>
      <c r="AJ489" s="22">
        <f t="shared" si="341"/>
        <v>-202376.45404099999</v>
      </c>
      <c r="AN489" s="92">
        <f t="shared" si="326"/>
        <v>500000</v>
      </c>
      <c r="AO489" s="92" t="str">
        <f t="shared" si="342"/>
        <v>50K</v>
      </c>
      <c r="AP489" s="92">
        <f t="shared" si="343"/>
        <v>202376.45404099999</v>
      </c>
      <c r="AQ489" s="93">
        <f t="shared" si="332"/>
        <v>1000</v>
      </c>
      <c r="AR489" s="95">
        <f t="shared" si="344"/>
        <v>428</v>
      </c>
      <c r="AS489" s="94">
        <f t="shared" si="345"/>
        <v>0.42799999999999999</v>
      </c>
      <c r="AT489" s="94">
        <f t="shared" si="327"/>
        <v>0.40475290808199998</v>
      </c>
    </row>
    <row r="490" spans="6:46" x14ac:dyDescent="0.25">
      <c r="F490">
        <f t="shared" si="333"/>
        <v>501000</v>
      </c>
      <c r="G490">
        <f t="shared" si="346"/>
        <v>-750</v>
      </c>
      <c r="H490">
        <f t="shared" si="334"/>
        <v>500250</v>
      </c>
      <c r="I490" s="32">
        <f t="shared" si="328"/>
        <v>500250</v>
      </c>
      <c r="J490" s="10">
        <f t="shared" si="311"/>
        <v>0</v>
      </c>
      <c r="K490" s="10">
        <f t="shared" si="312"/>
        <v>0</v>
      </c>
      <c r="L490" s="32">
        <f t="shared" si="329"/>
        <v>500250</v>
      </c>
      <c r="M490" s="9">
        <f t="shared" si="313"/>
        <v>0</v>
      </c>
      <c r="N490" s="9">
        <f t="shared" si="314"/>
        <v>0</v>
      </c>
      <c r="O490" s="10">
        <f t="shared" si="335"/>
        <v>0</v>
      </c>
      <c r="P490" s="13"/>
      <c r="R490" s="31">
        <f t="shared" si="330"/>
        <v>500250</v>
      </c>
      <c r="S490" s="8">
        <f t="shared" si="315"/>
        <v>52100</v>
      </c>
      <c r="T490" s="9">
        <f t="shared" si="336"/>
        <v>-11053.55</v>
      </c>
      <c r="U490" s="9">
        <f t="shared" si="337"/>
        <v>-168056.25</v>
      </c>
      <c r="V490" s="10">
        <f t="shared" si="338"/>
        <v>-179109.8</v>
      </c>
      <c r="W490" s="10">
        <f t="shared" si="339"/>
        <v>-26513.25</v>
      </c>
      <c r="X490" s="87">
        <f t="shared" si="316"/>
        <v>0</v>
      </c>
      <c r="Y490" s="87">
        <f t="shared" si="317"/>
        <v>0</v>
      </c>
      <c r="Z490" s="10">
        <f t="shared" si="318"/>
        <v>-103.65398999999999</v>
      </c>
      <c r="AA490" s="125">
        <f t="shared" si="319"/>
        <v>-36.750050999999999</v>
      </c>
      <c r="AB490" s="10">
        <f t="shared" si="320"/>
        <v>-36.750050999999999</v>
      </c>
      <c r="AC490" s="87">
        <f t="shared" si="321"/>
        <v>0</v>
      </c>
      <c r="AD490" s="22">
        <f t="shared" si="331"/>
        <v>-205763.45404099999</v>
      </c>
      <c r="AE490" s="9">
        <f t="shared" si="322"/>
        <v>-3430</v>
      </c>
      <c r="AF490" s="9">
        <f t="shared" si="323"/>
        <v>311</v>
      </c>
      <c r="AG490" s="9">
        <f t="shared" si="324"/>
        <v>0</v>
      </c>
      <c r="AH490" s="10">
        <f t="shared" si="340"/>
        <v>-3119</v>
      </c>
      <c r="AI490" s="10">
        <f t="shared" si="325"/>
        <v>-160</v>
      </c>
      <c r="AJ490" s="22">
        <f t="shared" si="341"/>
        <v>-202804.45404099999</v>
      </c>
      <c r="AN490" s="92">
        <f t="shared" si="326"/>
        <v>501000</v>
      </c>
      <c r="AO490" s="92" t="str">
        <f t="shared" si="342"/>
        <v>50K</v>
      </c>
      <c r="AP490" s="92">
        <f t="shared" si="343"/>
        <v>202804.45404099999</v>
      </c>
      <c r="AQ490" s="93">
        <f t="shared" si="332"/>
        <v>1000</v>
      </c>
      <c r="AR490" s="95">
        <f t="shared" si="344"/>
        <v>428</v>
      </c>
      <c r="AS490" s="94">
        <f t="shared" si="345"/>
        <v>0.42799999999999999</v>
      </c>
      <c r="AT490" s="94">
        <f t="shared" si="327"/>
        <v>0.40479930946307385</v>
      </c>
    </row>
    <row r="491" spans="6:46" x14ac:dyDescent="0.25">
      <c r="F491">
        <f t="shared" si="333"/>
        <v>502000</v>
      </c>
      <c r="G491">
        <f t="shared" si="346"/>
        <v>-750</v>
      </c>
      <c r="H491">
        <f t="shared" si="334"/>
        <v>501250</v>
      </c>
      <c r="I491" s="32">
        <f t="shared" si="328"/>
        <v>501250</v>
      </c>
      <c r="J491" s="10">
        <f t="shared" si="311"/>
        <v>0</v>
      </c>
      <c r="K491" s="10">
        <f t="shared" si="312"/>
        <v>0</v>
      </c>
      <c r="L491" s="32">
        <f t="shared" si="329"/>
        <v>501250</v>
      </c>
      <c r="M491" s="9">
        <f t="shared" si="313"/>
        <v>0</v>
      </c>
      <c r="N491" s="9">
        <f t="shared" si="314"/>
        <v>0</v>
      </c>
      <c r="O491" s="10">
        <f t="shared" si="335"/>
        <v>0</v>
      </c>
      <c r="P491" s="13"/>
      <c r="R491" s="31">
        <f t="shared" si="330"/>
        <v>501250</v>
      </c>
      <c r="S491" s="8">
        <f t="shared" si="315"/>
        <v>52100</v>
      </c>
      <c r="T491" s="9">
        <f t="shared" si="336"/>
        <v>-11053.55</v>
      </c>
      <c r="U491" s="9">
        <f t="shared" si="337"/>
        <v>-168431.25</v>
      </c>
      <c r="V491" s="10">
        <f t="shared" si="338"/>
        <v>-179484.79999999999</v>
      </c>
      <c r="W491" s="10">
        <f t="shared" si="339"/>
        <v>-26566.25</v>
      </c>
      <c r="X491" s="87">
        <f t="shared" si="316"/>
        <v>0</v>
      </c>
      <c r="Y491" s="87">
        <f t="shared" si="317"/>
        <v>0</v>
      </c>
      <c r="Z491" s="10">
        <f t="shared" si="318"/>
        <v>-103.65398999999999</v>
      </c>
      <c r="AA491" s="125">
        <f t="shared" si="319"/>
        <v>-36.750050999999999</v>
      </c>
      <c r="AB491" s="10">
        <f t="shared" si="320"/>
        <v>-36.750050999999999</v>
      </c>
      <c r="AC491" s="87">
        <f t="shared" si="321"/>
        <v>0</v>
      </c>
      <c r="AD491" s="22">
        <f t="shared" si="331"/>
        <v>-206191.45404099999</v>
      </c>
      <c r="AE491" s="9">
        <f t="shared" si="322"/>
        <v>-3430</v>
      </c>
      <c r="AF491" s="9">
        <f t="shared" si="323"/>
        <v>311</v>
      </c>
      <c r="AG491" s="9">
        <f t="shared" si="324"/>
        <v>0</v>
      </c>
      <c r="AH491" s="10">
        <f t="shared" si="340"/>
        <v>-3119</v>
      </c>
      <c r="AI491" s="10">
        <f t="shared" si="325"/>
        <v>-160</v>
      </c>
      <c r="AJ491" s="22">
        <f t="shared" si="341"/>
        <v>-203232.45404099999</v>
      </c>
      <c r="AN491" s="92">
        <f t="shared" si="326"/>
        <v>502000</v>
      </c>
      <c r="AO491" s="92" t="str">
        <f t="shared" si="342"/>
        <v>50K</v>
      </c>
      <c r="AP491" s="92">
        <f t="shared" si="343"/>
        <v>203232.45404099999</v>
      </c>
      <c r="AQ491" s="93">
        <f t="shared" si="332"/>
        <v>1000</v>
      </c>
      <c r="AR491" s="95">
        <f t="shared" si="344"/>
        <v>428</v>
      </c>
      <c r="AS491" s="94">
        <f t="shared" si="345"/>
        <v>0.42799999999999999</v>
      </c>
      <c r="AT491" s="94">
        <f t="shared" si="327"/>
        <v>0.40484552597808765</v>
      </c>
    </row>
    <row r="492" spans="6:46" x14ac:dyDescent="0.25">
      <c r="F492">
        <f t="shared" si="333"/>
        <v>503000</v>
      </c>
      <c r="G492">
        <f t="shared" si="346"/>
        <v>-750</v>
      </c>
      <c r="H492">
        <f t="shared" si="334"/>
        <v>502250</v>
      </c>
      <c r="I492" s="32">
        <f t="shared" si="328"/>
        <v>502250</v>
      </c>
      <c r="J492" s="10">
        <f t="shared" si="311"/>
        <v>0</v>
      </c>
      <c r="K492" s="10">
        <f t="shared" si="312"/>
        <v>0</v>
      </c>
      <c r="L492" s="32">
        <f t="shared" si="329"/>
        <v>502250</v>
      </c>
      <c r="M492" s="9">
        <f t="shared" si="313"/>
        <v>0</v>
      </c>
      <c r="N492" s="9">
        <f t="shared" si="314"/>
        <v>0</v>
      </c>
      <c r="O492" s="10">
        <f t="shared" si="335"/>
        <v>0</v>
      </c>
      <c r="P492" s="13"/>
      <c r="R492" s="31">
        <f t="shared" si="330"/>
        <v>502250</v>
      </c>
      <c r="S492" s="8">
        <f t="shared" si="315"/>
        <v>52100</v>
      </c>
      <c r="T492" s="9">
        <f t="shared" si="336"/>
        <v>-11053.55</v>
      </c>
      <c r="U492" s="9">
        <f t="shared" si="337"/>
        <v>-168806.25</v>
      </c>
      <c r="V492" s="10">
        <f t="shared" si="338"/>
        <v>-179859.8</v>
      </c>
      <c r="W492" s="10">
        <f t="shared" si="339"/>
        <v>-26619.25</v>
      </c>
      <c r="X492" s="87">
        <f t="shared" si="316"/>
        <v>0</v>
      </c>
      <c r="Y492" s="87">
        <f t="shared" si="317"/>
        <v>0</v>
      </c>
      <c r="Z492" s="10">
        <f t="shared" si="318"/>
        <v>-103.65398999999999</v>
      </c>
      <c r="AA492" s="125">
        <f t="shared" si="319"/>
        <v>-36.750050999999999</v>
      </c>
      <c r="AB492" s="10">
        <f t="shared" si="320"/>
        <v>-36.750050999999999</v>
      </c>
      <c r="AC492" s="87">
        <f t="shared" si="321"/>
        <v>0</v>
      </c>
      <c r="AD492" s="22">
        <f t="shared" si="331"/>
        <v>-206619.45404099999</v>
      </c>
      <c r="AE492" s="9">
        <f t="shared" si="322"/>
        <v>-3430</v>
      </c>
      <c r="AF492" s="9">
        <f t="shared" si="323"/>
        <v>311</v>
      </c>
      <c r="AG492" s="9">
        <f t="shared" si="324"/>
        <v>0</v>
      </c>
      <c r="AH492" s="10">
        <f t="shared" si="340"/>
        <v>-3119</v>
      </c>
      <c r="AI492" s="10">
        <f t="shared" si="325"/>
        <v>-160</v>
      </c>
      <c r="AJ492" s="22">
        <f t="shared" si="341"/>
        <v>-203660.45404099999</v>
      </c>
      <c r="AN492" s="92">
        <f t="shared" si="326"/>
        <v>503000</v>
      </c>
      <c r="AO492" s="92" t="str">
        <f t="shared" si="342"/>
        <v>50K</v>
      </c>
      <c r="AP492" s="92">
        <f t="shared" si="343"/>
        <v>203660.45404099999</v>
      </c>
      <c r="AQ492" s="93">
        <f t="shared" si="332"/>
        <v>1000</v>
      </c>
      <c r="AR492" s="95">
        <f t="shared" si="344"/>
        <v>428</v>
      </c>
      <c r="AS492" s="94">
        <f t="shared" si="345"/>
        <v>0.42799999999999999</v>
      </c>
      <c r="AT492" s="94">
        <f t="shared" si="327"/>
        <v>0.40489155872962224</v>
      </c>
    </row>
    <row r="493" spans="6:46" x14ac:dyDescent="0.25">
      <c r="F493">
        <f t="shared" si="333"/>
        <v>504000</v>
      </c>
      <c r="G493">
        <f t="shared" si="346"/>
        <v>-750</v>
      </c>
      <c r="H493">
        <f t="shared" si="334"/>
        <v>503250</v>
      </c>
      <c r="I493" s="32">
        <f t="shared" si="328"/>
        <v>503250</v>
      </c>
      <c r="J493" s="10">
        <f t="shared" si="311"/>
        <v>0</v>
      </c>
      <c r="K493" s="10">
        <f t="shared" si="312"/>
        <v>0</v>
      </c>
      <c r="L493" s="32">
        <f t="shared" si="329"/>
        <v>503250</v>
      </c>
      <c r="M493" s="9">
        <f t="shared" si="313"/>
        <v>0</v>
      </c>
      <c r="N493" s="9">
        <f t="shared" si="314"/>
        <v>0</v>
      </c>
      <c r="O493" s="10">
        <f t="shared" si="335"/>
        <v>0</v>
      </c>
      <c r="P493" s="13"/>
      <c r="R493" s="31">
        <f t="shared" si="330"/>
        <v>503250</v>
      </c>
      <c r="S493" s="8">
        <f t="shared" si="315"/>
        <v>52100</v>
      </c>
      <c r="T493" s="9">
        <f t="shared" si="336"/>
        <v>-11053.55</v>
      </c>
      <c r="U493" s="9">
        <f t="shared" si="337"/>
        <v>-169181.25</v>
      </c>
      <c r="V493" s="10">
        <f t="shared" si="338"/>
        <v>-180234.8</v>
      </c>
      <c r="W493" s="10">
        <f t="shared" si="339"/>
        <v>-26672.25</v>
      </c>
      <c r="X493" s="87">
        <f t="shared" si="316"/>
        <v>0</v>
      </c>
      <c r="Y493" s="87">
        <f t="shared" si="317"/>
        <v>0</v>
      </c>
      <c r="Z493" s="10">
        <f t="shared" si="318"/>
        <v>-103.65398999999999</v>
      </c>
      <c r="AA493" s="125">
        <f t="shared" si="319"/>
        <v>-36.750050999999999</v>
      </c>
      <c r="AB493" s="10">
        <f t="shared" si="320"/>
        <v>-36.750050999999999</v>
      </c>
      <c r="AC493" s="87">
        <f t="shared" si="321"/>
        <v>0</v>
      </c>
      <c r="AD493" s="22">
        <f t="shared" si="331"/>
        <v>-207047.45404099999</v>
      </c>
      <c r="AE493" s="9">
        <f t="shared" si="322"/>
        <v>-3430</v>
      </c>
      <c r="AF493" s="9">
        <f t="shared" si="323"/>
        <v>311</v>
      </c>
      <c r="AG493" s="9">
        <f t="shared" si="324"/>
        <v>0</v>
      </c>
      <c r="AH493" s="10">
        <f t="shared" si="340"/>
        <v>-3119</v>
      </c>
      <c r="AI493" s="10">
        <f t="shared" si="325"/>
        <v>-160</v>
      </c>
      <c r="AJ493" s="22">
        <f t="shared" si="341"/>
        <v>-204088.45404099999</v>
      </c>
      <c r="AN493" s="92">
        <f t="shared" si="326"/>
        <v>504000</v>
      </c>
      <c r="AO493" s="92" t="str">
        <f t="shared" si="342"/>
        <v>50K</v>
      </c>
      <c r="AP493" s="92">
        <f t="shared" si="343"/>
        <v>204088.45404099999</v>
      </c>
      <c r="AQ493" s="93">
        <f t="shared" si="332"/>
        <v>1000</v>
      </c>
      <c r="AR493" s="95">
        <f t="shared" si="344"/>
        <v>428</v>
      </c>
      <c r="AS493" s="94">
        <f t="shared" si="345"/>
        <v>0.42799999999999999</v>
      </c>
      <c r="AT493" s="94">
        <f t="shared" si="327"/>
        <v>0.40493740881150792</v>
      </c>
    </row>
    <row r="494" spans="6:46" x14ac:dyDescent="0.25">
      <c r="F494">
        <f t="shared" si="333"/>
        <v>505000</v>
      </c>
      <c r="G494">
        <f t="shared" si="346"/>
        <v>-750</v>
      </c>
      <c r="H494">
        <f t="shared" si="334"/>
        <v>504250</v>
      </c>
      <c r="I494" s="32">
        <f t="shared" si="328"/>
        <v>504250</v>
      </c>
      <c r="J494" s="10">
        <f t="shared" si="311"/>
        <v>0</v>
      </c>
      <c r="K494" s="10">
        <f t="shared" si="312"/>
        <v>0</v>
      </c>
      <c r="L494" s="32">
        <f t="shared" si="329"/>
        <v>504250</v>
      </c>
      <c r="M494" s="9">
        <f t="shared" si="313"/>
        <v>0</v>
      </c>
      <c r="N494" s="9">
        <f t="shared" si="314"/>
        <v>0</v>
      </c>
      <c r="O494" s="10">
        <f t="shared" si="335"/>
        <v>0</v>
      </c>
      <c r="P494" s="13"/>
      <c r="R494" s="31">
        <f t="shared" si="330"/>
        <v>504250</v>
      </c>
      <c r="S494" s="8">
        <f t="shared" si="315"/>
        <v>52100</v>
      </c>
      <c r="T494" s="9">
        <f t="shared" si="336"/>
        <v>-11053.55</v>
      </c>
      <c r="U494" s="9">
        <f t="shared" si="337"/>
        <v>-169556.25</v>
      </c>
      <c r="V494" s="10">
        <f t="shared" si="338"/>
        <v>-180609.8</v>
      </c>
      <c r="W494" s="10">
        <f t="shared" si="339"/>
        <v>-26725.25</v>
      </c>
      <c r="X494" s="87">
        <f t="shared" si="316"/>
        <v>0</v>
      </c>
      <c r="Y494" s="87">
        <f t="shared" si="317"/>
        <v>0</v>
      </c>
      <c r="Z494" s="10">
        <f t="shared" si="318"/>
        <v>-103.65398999999999</v>
      </c>
      <c r="AA494" s="125">
        <f t="shared" si="319"/>
        <v>-36.750050999999999</v>
      </c>
      <c r="AB494" s="10">
        <f t="shared" si="320"/>
        <v>-36.750050999999999</v>
      </c>
      <c r="AC494" s="87">
        <f t="shared" si="321"/>
        <v>0</v>
      </c>
      <c r="AD494" s="22">
        <f t="shared" si="331"/>
        <v>-207475.45404099999</v>
      </c>
      <c r="AE494" s="9">
        <f t="shared" si="322"/>
        <v>-3430</v>
      </c>
      <c r="AF494" s="9">
        <f t="shared" si="323"/>
        <v>311</v>
      </c>
      <c r="AG494" s="9">
        <f t="shared" si="324"/>
        <v>0</v>
      </c>
      <c r="AH494" s="10">
        <f t="shared" si="340"/>
        <v>-3119</v>
      </c>
      <c r="AI494" s="10">
        <f t="shared" si="325"/>
        <v>-160</v>
      </c>
      <c r="AJ494" s="22">
        <f t="shared" si="341"/>
        <v>-204516.45404099999</v>
      </c>
      <c r="AN494" s="92">
        <f t="shared" si="326"/>
        <v>505000</v>
      </c>
      <c r="AO494" s="92" t="str">
        <f t="shared" si="342"/>
        <v>50K</v>
      </c>
      <c r="AP494" s="92">
        <f t="shared" si="343"/>
        <v>204516.45404099999</v>
      </c>
      <c r="AQ494" s="93">
        <f t="shared" si="332"/>
        <v>1000</v>
      </c>
      <c r="AR494" s="95">
        <f t="shared" si="344"/>
        <v>428</v>
      </c>
      <c r="AS494" s="94">
        <f t="shared" si="345"/>
        <v>0.42799999999999999</v>
      </c>
      <c r="AT494" s="94">
        <f t="shared" si="327"/>
        <v>0.40498307730891087</v>
      </c>
    </row>
    <row r="495" spans="6:46" x14ac:dyDescent="0.25">
      <c r="F495">
        <f t="shared" si="333"/>
        <v>506000</v>
      </c>
      <c r="G495">
        <f t="shared" si="346"/>
        <v>-750</v>
      </c>
      <c r="H495">
        <f t="shared" si="334"/>
        <v>505250</v>
      </c>
      <c r="I495" s="32">
        <f t="shared" si="328"/>
        <v>505250</v>
      </c>
      <c r="J495" s="10">
        <f t="shared" si="311"/>
        <v>0</v>
      </c>
      <c r="K495" s="10">
        <f t="shared" si="312"/>
        <v>0</v>
      </c>
      <c r="L495" s="32">
        <f t="shared" si="329"/>
        <v>505250</v>
      </c>
      <c r="M495" s="9">
        <f t="shared" si="313"/>
        <v>0</v>
      </c>
      <c r="N495" s="9">
        <f t="shared" si="314"/>
        <v>0</v>
      </c>
      <c r="O495" s="10">
        <f t="shared" si="335"/>
        <v>0</v>
      </c>
      <c r="P495" s="13"/>
      <c r="R495" s="31">
        <f t="shared" si="330"/>
        <v>505250</v>
      </c>
      <c r="S495" s="8">
        <f t="shared" si="315"/>
        <v>52100</v>
      </c>
      <c r="T495" s="9">
        <f t="shared" si="336"/>
        <v>-11053.55</v>
      </c>
      <c r="U495" s="9">
        <f t="shared" si="337"/>
        <v>-169931.25</v>
      </c>
      <c r="V495" s="10">
        <f t="shared" si="338"/>
        <v>-180984.8</v>
      </c>
      <c r="W495" s="10">
        <f t="shared" si="339"/>
        <v>-26778.25</v>
      </c>
      <c r="X495" s="87">
        <f t="shared" si="316"/>
        <v>0</v>
      </c>
      <c r="Y495" s="87">
        <f t="shared" si="317"/>
        <v>0</v>
      </c>
      <c r="Z495" s="10">
        <f t="shared" si="318"/>
        <v>-103.65398999999999</v>
      </c>
      <c r="AA495" s="125">
        <f t="shared" si="319"/>
        <v>-36.750050999999999</v>
      </c>
      <c r="AB495" s="10">
        <f t="shared" si="320"/>
        <v>-36.750050999999999</v>
      </c>
      <c r="AC495" s="87">
        <f t="shared" si="321"/>
        <v>0</v>
      </c>
      <c r="AD495" s="22">
        <f t="shared" si="331"/>
        <v>-207903.45404099999</v>
      </c>
      <c r="AE495" s="9">
        <f t="shared" si="322"/>
        <v>-3430</v>
      </c>
      <c r="AF495" s="9">
        <f t="shared" si="323"/>
        <v>311</v>
      </c>
      <c r="AG495" s="9">
        <f t="shared" si="324"/>
        <v>0</v>
      </c>
      <c r="AH495" s="10">
        <f t="shared" si="340"/>
        <v>-3119</v>
      </c>
      <c r="AI495" s="10">
        <f t="shared" si="325"/>
        <v>-160</v>
      </c>
      <c r="AJ495" s="22">
        <f t="shared" si="341"/>
        <v>-204944.45404099999</v>
      </c>
      <c r="AN495" s="92">
        <f t="shared" si="326"/>
        <v>506000</v>
      </c>
      <c r="AO495" s="92" t="str">
        <f t="shared" si="342"/>
        <v>50K</v>
      </c>
      <c r="AP495" s="92">
        <f t="shared" si="343"/>
        <v>204944.45404099999</v>
      </c>
      <c r="AQ495" s="93">
        <f t="shared" si="332"/>
        <v>1000</v>
      </c>
      <c r="AR495" s="95">
        <f t="shared" si="344"/>
        <v>428</v>
      </c>
      <c r="AS495" s="94">
        <f t="shared" si="345"/>
        <v>0.42799999999999999</v>
      </c>
      <c r="AT495" s="94">
        <f t="shared" si="327"/>
        <v>0.40502856529841896</v>
      </c>
    </row>
    <row r="496" spans="6:46" x14ac:dyDescent="0.25">
      <c r="F496">
        <f t="shared" si="333"/>
        <v>507000</v>
      </c>
      <c r="G496">
        <f t="shared" si="346"/>
        <v>-750</v>
      </c>
      <c r="H496">
        <f t="shared" si="334"/>
        <v>506250</v>
      </c>
      <c r="I496" s="32">
        <f t="shared" si="328"/>
        <v>506250</v>
      </c>
      <c r="J496" s="10">
        <f t="shared" si="311"/>
        <v>0</v>
      </c>
      <c r="K496" s="10">
        <f t="shared" si="312"/>
        <v>0</v>
      </c>
      <c r="L496" s="32">
        <f t="shared" si="329"/>
        <v>506250</v>
      </c>
      <c r="M496" s="9">
        <f t="shared" si="313"/>
        <v>0</v>
      </c>
      <c r="N496" s="9">
        <f t="shared" si="314"/>
        <v>0</v>
      </c>
      <c r="O496" s="10">
        <f t="shared" si="335"/>
        <v>0</v>
      </c>
      <c r="P496" s="13"/>
      <c r="R496" s="31">
        <f t="shared" si="330"/>
        <v>506250</v>
      </c>
      <c r="S496" s="8">
        <f t="shared" si="315"/>
        <v>52100</v>
      </c>
      <c r="T496" s="9">
        <f t="shared" si="336"/>
        <v>-11053.55</v>
      </c>
      <c r="U496" s="9">
        <f t="shared" si="337"/>
        <v>-170306.25</v>
      </c>
      <c r="V496" s="10">
        <f t="shared" si="338"/>
        <v>-181359.8</v>
      </c>
      <c r="W496" s="10">
        <f t="shared" si="339"/>
        <v>-26831.25</v>
      </c>
      <c r="X496" s="87">
        <f t="shared" si="316"/>
        <v>0</v>
      </c>
      <c r="Y496" s="87">
        <f t="shared" si="317"/>
        <v>0</v>
      </c>
      <c r="Z496" s="10">
        <f t="shared" si="318"/>
        <v>-103.65398999999999</v>
      </c>
      <c r="AA496" s="125">
        <f t="shared" si="319"/>
        <v>-36.750050999999999</v>
      </c>
      <c r="AB496" s="10">
        <f t="shared" si="320"/>
        <v>-36.750050999999999</v>
      </c>
      <c r="AC496" s="87">
        <f t="shared" si="321"/>
        <v>0</v>
      </c>
      <c r="AD496" s="22">
        <f t="shared" si="331"/>
        <v>-208331.45404099999</v>
      </c>
      <c r="AE496" s="9">
        <f t="shared" si="322"/>
        <v>-3430</v>
      </c>
      <c r="AF496" s="9">
        <f t="shared" si="323"/>
        <v>311</v>
      </c>
      <c r="AG496" s="9">
        <f t="shared" si="324"/>
        <v>0</v>
      </c>
      <c r="AH496" s="10">
        <f t="shared" si="340"/>
        <v>-3119</v>
      </c>
      <c r="AI496" s="10">
        <f t="shared" si="325"/>
        <v>-160</v>
      </c>
      <c r="AJ496" s="22">
        <f t="shared" si="341"/>
        <v>-205372.45404099999</v>
      </c>
      <c r="AN496" s="92">
        <f t="shared" si="326"/>
        <v>507000</v>
      </c>
      <c r="AO496" s="92" t="str">
        <f t="shared" si="342"/>
        <v>50K</v>
      </c>
      <c r="AP496" s="92">
        <f t="shared" si="343"/>
        <v>205372.45404099999</v>
      </c>
      <c r="AQ496" s="93">
        <f t="shared" si="332"/>
        <v>1000</v>
      </c>
      <c r="AR496" s="95">
        <f t="shared" si="344"/>
        <v>428</v>
      </c>
      <c r="AS496" s="94">
        <f t="shared" si="345"/>
        <v>0.42799999999999999</v>
      </c>
      <c r="AT496" s="94">
        <f t="shared" si="327"/>
        <v>0.40507387384812621</v>
      </c>
    </row>
    <row r="497" spans="6:46" x14ac:dyDescent="0.25">
      <c r="F497">
        <f t="shared" si="333"/>
        <v>508000</v>
      </c>
      <c r="G497">
        <f t="shared" si="346"/>
        <v>-750</v>
      </c>
      <c r="H497">
        <f t="shared" si="334"/>
        <v>507250</v>
      </c>
      <c r="I497" s="32">
        <f t="shared" si="328"/>
        <v>507250</v>
      </c>
      <c r="J497" s="10">
        <f t="shared" si="311"/>
        <v>0</v>
      </c>
      <c r="K497" s="10">
        <f t="shared" si="312"/>
        <v>0</v>
      </c>
      <c r="L497" s="32">
        <f t="shared" si="329"/>
        <v>507250</v>
      </c>
      <c r="M497" s="9">
        <f t="shared" si="313"/>
        <v>0</v>
      </c>
      <c r="N497" s="9">
        <f t="shared" si="314"/>
        <v>0</v>
      </c>
      <c r="O497" s="10">
        <f t="shared" si="335"/>
        <v>0</v>
      </c>
      <c r="P497" s="13"/>
      <c r="R497" s="31">
        <f t="shared" si="330"/>
        <v>507250</v>
      </c>
      <c r="S497" s="8">
        <f t="shared" si="315"/>
        <v>52100</v>
      </c>
      <c r="T497" s="9">
        <f t="shared" si="336"/>
        <v>-11053.55</v>
      </c>
      <c r="U497" s="9">
        <f t="shared" si="337"/>
        <v>-170681.25</v>
      </c>
      <c r="V497" s="10">
        <f t="shared" si="338"/>
        <v>-181734.8</v>
      </c>
      <c r="W497" s="10">
        <f t="shared" si="339"/>
        <v>-26884.25</v>
      </c>
      <c r="X497" s="87">
        <f t="shared" si="316"/>
        <v>0</v>
      </c>
      <c r="Y497" s="87">
        <f t="shared" si="317"/>
        <v>0</v>
      </c>
      <c r="Z497" s="10">
        <f t="shared" si="318"/>
        <v>-103.65398999999999</v>
      </c>
      <c r="AA497" s="125">
        <f t="shared" si="319"/>
        <v>-36.750050999999999</v>
      </c>
      <c r="AB497" s="10">
        <f t="shared" si="320"/>
        <v>-36.750050999999999</v>
      </c>
      <c r="AC497" s="87">
        <f t="shared" si="321"/>
        <v>0</v>
      </c>
      <c r="AD497" s="22">
        <f t="shared" si="331"/>
        <v>-208759.45404099999</v>
      </c>
      <c r="AE497" s="9">
        <f t="shared" si="322"/>
        <v>-3430</v>
      </c>
      <c r="AF497" s="9">
        <f t="shared" si="323"/>
        <v>311</v>
      </c>
      <c r="AG497" s="9">
        <f t="shared" si="324"/>
        <v>0</v>
      </c>
      <c r="AH497" s="10">
        <f t="shared" si="340"/>
        <v>-3119</v>
      </c>
      <c r="AI497" s="10">
        <f t="shared" si="325"/>
        <v>-160</v>
      </c>
      <c r="AJ497" s="22">
        <f t="shared" si="341"/>
        <v>-205800.45404099999</v>
      </c>
      <c r="AN497" s="92">
        <f t="shared" si="326"/>
        <v>508000</v>
      </c>
      <c r="AO497" s="92" t="str">
        <f t="shared" si="342"/>
        <v>50K</v>
      </c>
      <c r="AP497" s="92">
        <f t="shared" si="343"/>
        <v>205800.45404099999</v>
      </c>
      <c r="AQ497" s="93">
        <f t="shared" si="332"/>
        <v>1000</v>
      </c>
      <c r="AR497" s="95">
        <f t="shared" si="344"/>
        <v>428</v>
      </c>
      <c r="AS497" s="94">
        <f t="shared" si="345"/>
        <v>0.42799999999999999</v>
      </c>
      <c r="AT497" s="94">
        <f t="shared" si="327"/>
        <v>0.4051190040177165</v>
      </c>
    </row>
    <row r="498" spans="6:46" x14ac:dyDescent="0.25">
      <c r="F498">
        <f t="shared" si="333"/>
        <v>509000</v>
      </c>
      <c r="G498">
        <f t="shared" si="346"/>
        <v>-750</v>
      </c>
      <c r="H498">
        <f t="shared" si="334"/>
        <v>508250</v>
      </c>
      <c r="I498" s="32">
        <f t="shared" si="328"/>
        <v>508250</v>
      </c>
      <c r="J498" s="10">
        <f t="shared" si="311"/>
        <v>0</v>
      </c>
      <c r="K498" s="10">
        <f t="shared" si="312"/>
        <v>0</v>
      </c>
      <c r="L498" s="32">
        <f t="shared" si="329"/>
        <v>508250</v>
      </c>
      <c r="M498" s="9">
        <f t="shared" si="313"/>
        <v>0</v>
      </c>
      <c r="N498" s="9">
        <f t="shared" si="314"/>
        <v>0</v>
      </c>
      <c r="O498" s="10">
        <f t="shared" si="335"/>
        <v>0</v>
      </c>
      <c r="P498" s="13"/>
      <c r="R498" s="31">
        <f t="shared" si="330"/>
        <v>508250</v>
      </c>
      <c r="S498" s="8">
        <f t="shared" si="315"/>
        <v>52100</v>
      </c>
      <c r="T498" s="9">
        <f t="shared" si="336"/>
        <v>-11053.55</v>
      </c>
      <c r="U498" s="9">
        <f t="shared" si="337"/>
        <v>-171056.25</v>
      </c>
      <c r="V498" s="10">
        <f t="shared" si="338"/>
        <v>-182109.8</v>
      </c>
      <c r="W498" s="10">
        <f t="shared" si="339"/>
        <v>-26937.25</v>
      </c>
      <c r="X498" s="87">
        <f t="shared" si="316"/>
        <v>0</v>
      </c>
      <c r="Y498" s="87">
        <f t="shared" si="317"/>
        <v>0</v>
      </c>
      <c r="Z498" s="10">
        <f t="shared" si="318"/>
        <v>-103.65398999999999</v>
      </c>
      <c r="AA498" s="125">
        <f t="shared" si="319"/>
        <v>-36.750050999999999</v>
      </c>
      <c r="AB498" s="10">
        <f t="shared" si="320"/>
        <v>-36.750050999999999</v>
      </c>
      <c r="AC498" s="87">
        <f t="shared" si="321"/>
        <v>0</v>
      </c>
      <c r="AD498" s="22">
        <f t="shared" si="331"/>
        <v>-209187.45404099999</v>
      </c>
      <c r="AE498" s="9">
        <f t="shared" si="322"/>
        <v>-3430</v>
      </c>
      <c r="AF498" s="9">
        <f t="shared" si="323"/>
        <v>311</v>
      </c>
      <c r="AG498" s="9">
        <f t="shared" si="324"/>
        <v>0</v>
      </c>
      <c r="AH498" s="10">
        <f t="shared" si="340"/>
        <v>-3119</v>
      </c>
      <c r="AI498" s="10">
        <f t="shared" si="325"/>
        <v>-160</v>
      </c>
      <c r="AJ498" s="22">
        <f t="shared" si="341"/>
        <v>-206228.45404099999</v>
      </c>
      <c r="AN498" s="92">
        <f t="shared" si="326"/>
        <v>509000</v>
      </c>
      <c r="AO498" s="92" t="str">
        <f t="shared" si="342"/>
        <v>50K</v>
      </c>
      <c r="AP498" s="92">
        <f t="shared" si="343"/>
        <v>206228.45404099999</v>
      </c>
      <c r="AQ498" s="93">
        <f t="shared" si="332"/>
        <v>1000</v>
      </c>
      <c r="AR498" s="95">
        <f t="shared" si="344"/>
        <v>428</v>
      </c>
      <c r="AS498" s="94">
        <f t="shared" si="345"/>
        <v>0.42799999999999999</v>
      </c>
      <c r="AT498" s="94">
        <f t="shared" si="327"/>
        <v>0.40516395685854617</v>
      </c>
    </row>
    <row r="499" spans="6:46" x14ac:dyDescent="0.25">
      <c r="F499">
        <f t="shared" si="333"/>
        <v>510000</v>
      </c>
      <c r="G499">
        <f t="shared" si="346"/>
        <v>-750</v>
      </c>
      <c r="H499">
        <f t="shared" si="334"/>
        <v>509250</v>
      </c>
      <c r="I499" s="32">
        <f t="shared" si="328"/>
        <v>509250</v>
      </c>
      <c r="J499" s="10">
        <f t="shared" si="311"/>
        <v>0</v>
      </c>
      <c r="K499" s="10">
        <f t="shared" si="312"/>
        <v>0</v>
      </c>
      <c r="L499" s="32">
        <f t="shared" si="329"/>
        <v>509250</v>
      </c>
      <c r="M499" s="9">
        <f t="shared" si="313"/>
        <v>0</v>
      </c>
      <c r="N499" s="9">
        <f t="shared" si="314"/>
        <v>0</v>
      </c>
      <c r="O499" s="10">
        <f t="shared" si="335"/>
        <v>0</v>
      </c>
      <c r="P499" s="13"/>
      <c r="R499" s="31">
        <f t="shared" si="330"/>
        <v>509250</v>
      </c>
      <c r="S499" s="8">
        <f t="shared" si="315"/>
        <v>52100</v>
      </c>
      <c r="T499" s="9">
        <f t="shared" si="336"/>
        <v>-11053.55</v>
      </c>
      <c r="U499" s="9">
        <f t="shared" si="337"/>
        <v>-171431.25</v>
      </c>
      <c r="V499" s="10">
        <f t="shared" si="338"/>
        <v>-182484.8</v>
      </c>
      <c r="W499" s="10">
        <f t="shared" si="339"/>
        <v>-26990.25</v>
      </c>
      <c r="X499" s="87">
        <f t="shared" si="316"/>
        <v>0</v>
      </c>
      <c r="Y499" s="87">
        <f t="shared" si="317"/>
        <v>0</v>
      </c>
      <c r="Z499" s="10">
        <f t="shared" si="318"/>
        <v>-103.65398999999999</v>
      </c>
      <c r="AA499" s="125">
        <f t="shared" si="319"/>
        <v>-36.750050999999999</v>
      </c>
      <c r="AB499" s="10">
        <f t="shared" si="320"/>
        <v>-36.750050999999999</v>
      </c>
      <c r="AC499" s="87">
        <f t="shared" si="321"/>
        <v>0</v>
      </c>
      <c r="AD499" s="22">
        <f t="shared" si="331"/>
        <v>-209615.45404099999</v>
      </c>
      <c r="AE499" s="9">
        <f t="shared" si="322"/>
        <v>-3430</v>
      </c>
      <c r="AF499" s="9">
        <f t="shared" si="323"/>
        <v>311</v>
      </c>
      <c r="AG499" s="9">
        <f t="shared" si="324"/>
        <v>0</v>
      </c>
      <c r="AH499" s="10">
        <f t="shared" si="340"/>
        <v>-3119</v>
      </c>
      <c r="AI499" s="10">
        <f t="shared" si="325"/>
        <v>-160</v>
      </c>
      <c r="AJ499" s="22">
        <f t="shared" si="341"/>
        <v>-206656.45404099999</v>
      </c>
      <c r="AN499" s="92">
        <f t="shared" si="326"/>
        <v>510000</v>
      </c>
      <c r="AO499" s="92" t="str">
        <f t="shared" si="342"/>
        <v>51K</v>
      </c>
      <c r="AP499" s="92">
        <f t="shared" si="343"/>
        <v>206656.45404099999</v>
      </c>
      <c r="AQ499" s="93">
        <f t="shared" si="332"/>
        <v>1000</v>
      </c>
      <c r="AR499" s="95">
        <f t="shared" si="344"/>
        <v>428</v>
      </c>
      <c r="AS499" s="94">
        <f t="shared" si="345"/>
        <v>0.42799999999999999</v>
      </c>
      <c r="AT499" s="94">
        <f t="shared" si="327"/>
        <v>0.40520873341372549</v>
      </c>
    </row>
    <row r="500" spans="6:46" x14ac:dyDescent="0.25">
      <c r="F500">
        <f t="shared" si="333"/>
        <v>511000</v>
      </c>
      <c r="G500">
        <f t="shared" si="346"/>
        <v>-750</v>
      </c>
      <c r="H500">
        <f t="shared" si="334"/>
        <v>510250</v>
      </c>
      <c r="I500" s="32">
        <f t="shared" si="328"/>
        <v>510250</v>
      </c>
      <c r="J500" s="10">
        <f t="shared" si="311"/>
        <v>0</v>
      </c>
      <c r="K500" s="10">
        <f t="shared" si="312"/>
        <v>0</v>
      </c>
      <c r="L500" s="32">
        <f t="shared" si="329"/>
        <v>510250</v>
      </c>
      <c r="M500" s="9">
        <f t="shared" si="313"/>
        <v>0</v>
      </c>
      <c r="N500" s="9">
        <f t="shared" si="314"/>
        <v>0</v>
      </c>
      <c r="O500" s="10">
        <f t="shared" si="335"/>
        <v>0</v>
      </c>
      <c r="P500" s="13"/>
      <c r="R500" s="31">
        <f t="shared" si="330"/>
        <v>510250</v>
      </c>
      <c r="S500" s="8">
        <f t="shared" si="315"/>
        <v>52100</v>
      </c>
      <c r="T500" s="9">
        <f t="shared" si="336"/>
        <v>-11053.55</v>
      </c>
      <c r="U500" s="9">
        <f t="shared" si="337"/>
        <v>-171806.25</v>
      </c>
      <c r="V500" s="10">
        <f t="shared" si="338"/>
        <v>-182859.8</v>
      </c>
      <c r="W500" s="10">
        <f t="shared" si="339"/>
        <v>-27043.25</v>
      </c>
      <c r="X500" s="87">
        <f t="shared" si="316"/>
        <v>0</v>
      </c>
      <c r="Y500" s="87">
        <f t="shared" si="317"/>
        <v>0</v>
      </c>
      <c r="Z500" s="10">
        <f t="shared" si="318"/>
        <v>-103.65398999999999</v>
      </c>
      <c r="AA500" s="125">
        <f t="shared" si="319"/>
        <v>-36.750050999999999</v>
      </c>
      <c r="AB500" s="10">
        <f t="shared" si="320"/>
        <v>-36.750050999999999</v>
      </c>
      <c r="AC500" s="87">
        <f t="shared" si="321"/>
        <v>0</v>
      </c>
      <c r="AD500" s="22">
        <f t="shared" si="331"/>
        <v>-210043.45404099999</v>
      </c>
      <c r="AE500" s="9">
        <f t="shared" si="322"/>
        <v>-3430</v>
      </c>
      <c r="AF500" s="9">
        <f t="shared" si="323"/>
        <v>311</v>
      </c>
      <c r="AG500" s="9">
        <f t="shared" si="324"/>
        <v>0</v>
      </c>
      <c r="AH500" s="10">
        <f t="shared" si="340"/>
        <v>-3119</v>
      </c>
      <c r="AI500" s="10">
        <f t="shared" si="325"/>
        <v>-160</v>
      </c>
      <c r="AJ500" s="22">
        <f t="shared" si="341"/>
        <v>-207084.45404099999</v>
      </c>
      <c r="AN500" s="92">
        <f t="shared" si="326"/>
        <v>511000</v>
      </c>
      <c r="AO500" s="92" t="str">
        <f t="shared" si="342"/>
        <v>51K</v>
      </c>
      <c r="AP500" s="92">
        <f t="shared" si="343"/>
        <v>207084.45404099999</v>
      </c>
      <c r="AQ500" s="93">
        <f t="shared" si="332"/>
        <v>1000</v>
      </c>
      <c r="AR500" s="95">
        <f t="shared" si="344"/>
        <v>428</v>
      </c>
      <c r="AS500" s="94">
        <f t="shared" si="345"/>
        <v>0.42799999999999999</v>
      </c>
      <c r="AT500" s="94">
        <f t="shared" si="327"/>
        <v>0.40525333471819958</v>
      </c>
    </row>
    <row r="501" spans="6:46" x14ac:dyDescent="0.25">
      <c r="F501">
        <f t="shared" si="333"/>
        <v>512000</v>
      </c>
      <c r="G501">
        <f t="shared" si="346"/>
        <v>-750</v>
      </c>
      <c r="H501">
        <f t="shared" si="334"/>
        <v>511250</v>
      </c>
      <c r="I501" s="32">
        <f t="shared" si="328"/>
        <v>511250</v>
      </c>
      <c r="J501" s="10">
        <f t="shared" si="311"/>
        <v>0</v>
      </c>
      <c r="K501" s="10">
        <f t="shared" si="312"/>
        <v>0</v>
      </c>
      <c r="L501" s="32">
        <f t="shared" si="329"/>
        <v>511250</v>
      </c>
      <c r="M501" s="9">
        <f t="shared" si="313"/>
        <v>0</v>
      </c>
      <c r="N501" s="9">
        <f t="shared" si="314"/>
        <v>0</v>
      </c>
      <c r="O501" s="10">
        <f t="shared" si="335"/>
        <v>0</v>
      </c>
      <c r="P501" s="13"/>
      <c r="R501" s="31">
        <f t="shared" si="330"/>
        <v>511250</v>
      </c>
      <c r="S501" s="8">
        <f t="shared" si="315"/>
        <v>52100</v>
      </c>
      <c r="T501" s="9">
        <f t="shared" si="336"/>
        <v>-11053.55</v>
      </c>
      <c r="U501" s="9">
        <f t="shared" si="337"/>
        <v>-172181.25</v>
      </c>
      <c r="V501" s="10">
        <f t="shared" si="338"/>
        <v>-183234.8</v>
      </c>
      <c r="W501" s="10">
        <f t="shared" si="339"/>
        <v>-27096.25</v>
      </c>
      <c r="X501" s="87">
        <f t="shared" si="316"/>
        <v>0</v>
      </c>
      <c r="Y501" s="87">
        <f t="shared" si="317"/>
        <v>0</v>
      </c>
      <c r="Z501" s="10">
        <f t="shared" si="318"/>
        <v>-103.65398999999999</v>
      </c>
      <c r="AA501" s="125">
        <f t="shared" si="319"/>
        <v>-36.750050999999999</v>
      </c>
      <c r="AB501" s="10">
        <f t="shared" si="320"/>
        <v>-36.750050999999999</v>
      </c>
      <c r="AC501" s="87">
        <f t="shared" si="321"/>
        <v>0</v>
      </c>
      <c r="AD501" s="22">
        <f t="shared" si="331"/>
        <v>-210471.45404099999</v>
      </c>
      <c r="AE501" s="9">
        <f t="shared" si="322"/>
        <v>-3430</v>
      </c>
      <c r="AF501" s="9">
        <f t="shared" si="323"/>
        <v>311</v>
      </c>
      <c r="AG501" s="9">
        <f t="shared" si="324"/>
        <v>0</v>
      </c>
      <c r="AH501" s="10">
        <f t="shared" si="340"/>
        <v>-3119</v>
      </c>
      <c r="AI501" s="10">
        <f t="shared" si="325"/>
        <v>-160</v>
      </c>
      <c r="AJ501" s="22">
        <f t="shared" si="341"/>
        <v>-207512.45404099999</v>
      </c>
      <c r="AN501" s="92">
        <f t="shared" si="326"/>
        <v>512000</v>
      </c>
      <c r="AO501" s="92" t="str">
        <f t="shared" si="342"/>
        <v>51K</v>
      </c>
      <c r="AP501" s="92">
        <f t="shared" si="343"/>
        <v>207512.45404099999</v>
      </c>
      <c r="AQ501" s="93">
        <f t="shared" si="332"/>
        <v>1000</v>
      </c>
      <c r="AR501" s="95">
        <f t="shared" si="344"/>
        <v>428</v>
      </c>
      <c r="AS501" s="94">
        <f t="shared" si="345"/>
        <v>0.42799999999999999</v>
      </c>
      <c r="AT501" s="94">
        <f t="shared" si="327"/>
        <v>0.40529776179882809</v>
      </c>
    </row>
    <row r="502" spans="6:46" x14ac:dyDescent="0.25">
      <c r="F502">
        <f t="shared" si="333"/>
        <v>513000</v>
      </c>
      <c r="G502">
        <f t="shared" si="346"/>
        <v>-750</v>
      </c>
      <c r="H502">
        <f t="shared" si="334"/>
        <v>512250</v>
      </c>
      <c r="I502" s="32">
        <f t="shared" si="328"/>
        <v>512250</v>
      </c>
      <c r="J502" s="10">
        <f t="shared" si="311"/>
        <v>0</v>
      </c>
      <c r="K502" s="10">
        <f t="shared" si="312"/>
        <v>0</v>
      </c>
      <c r="L502" s="32">
        <f t="shared" si="329"/>
        <v>512250</v>
      </c>
      <c r="M502" s="9">
        <f t="shared" si="313"/>
        <v>0</v>
      </c>
      <c r="N502" s="9">
        <f t="shared" si="314"/>
        <v>0</v>
      </c>
      <c r="O502" s="10">
        <f t="shared" si="335"/>
        <v>0</v>
      </c>
      <c r="P502" s="13"/>
      <c r="R502" s="31">
        <f t="shared" si="330"/>
        <v>512250</v>
      </c>
      <c r="S502" s="8">
        <f t="shared" si="315"/>
        <v>52100</v>
      </c>
      <c r="T502" s="9">
        <f t="shared" si="336"/>
        <v>-11053.55</v>
      </c>
      <c r="U502" s="9">
        <f t="shared" si="337"/>
        <v>-172556.25</v>
      </c>
      <c r="V502" s="10">
        <f t="shared" si="338"/>
        <v>-183609.8</v>
      </c>
      <c r="W502" s="10">
        <f t="shared" si="339"/>
        <v>-27149.25</v>
      </c>
      <c r="X502" s="87">
        <f t="shared" si="316"/>
        <v>0</v>
      </c>
      <c r="Y502" s="87">
        <f t="shared" si="317"/>
        <v>0</v>
      </c>
      <c r="Z502" s="10">
        <f t="shared" si="318"/>
        <v>-103.65398999999999</v>
      </c>
      <c r="AA502" s="125">
        <f t="shared" si="319"/>
        <v>-36.750050999999999</v>
      </c>
      <c r="AB502" s="10">
        <f t="shared" si="320"/>
        <v>-36.750050999999999</v>
      </c>
      <c r="AC502" s="87">
        <f t="shared" si="321"/>
        <v>0</v>
      </c>
      <c r="AD502" s="22">
        <f t="shared" si="331"/>
        <v>-210899.45404099999</v>
      </c>
      <c r="AE502" s="9">
        <f t="shared" si="322"/>
        <v>-3430</v>
      </c>
      <c r="AF502" s="9">
        <f t="shared" si="323"/>
        <v>311</v>
      </c>
      <c r="AG502" s="9">
        <f t="shared" si="324"/>
        <v>0</v>
      </c>
      <c r="AH502" s="10">
        <f t="shared" si="340"/>
        <v>-3119</v>
      </c>
      <c r="AI502" s="10">
        <f t="shared" si="325"/>
        <v>-160</v>
      </c>
      <c r="AJ502" s="22">
        <f t="shared" si="341"/>
        <v>-207940.45404099999</v>
      </c>
      <c r="AN502" s="92">
        <f t="shared" si="326"/>
        <v>513000</v>
      </c>
      <c r="AO502" s="92" t="str">
        <f t="shared" si="342"/>
        <v>51K</v>
      </c>
      <c r="AP502" s="92">
        <f t="shared" si="343"/>
        <v>207940.45404099999</v>
      </c>
      <c r="AQ502" s="93">
        <f t="shared" si="332"/>
        <v>1000</v>
      </c>
      <c r="AR502" s="95">
        <f t="shared" si="344"/>
        <v>428</v>
      </c>
      <c r="AS502" s="94">
        <f t="shared" si="345"/>
        <v>0.42799999999999999</v>
      </c>
      <c r="AT502" s="94">
        <f t="shared" si="327"/>
        <v>0.40534201567446393</v>
      </c>
    </row>
    <row r="503" spans="6:46" x14ac:dyDescent="0.25">
      <c r="F503">
        <f t="shared" si="333"/>
        <v>514000</v>
      </c>
      <c r="G503">
        <f t="shared" si="346"/>
        <v>-750</v>
      </c>
      <c r="H503">
        <f t="shared" si="334"/>
        <v>513250</v>
      </c>
      <c r="I503" s="32">
        <f t="shared" si="328"/>
        <v>513250</v>
      </c>
      <c r="J503" s="10">
        <f t="shared" si="311"/>
        <v>0</v>
      </c>
      <c r="K503" s="10">
        <f t="shared" si="312"/>
        <v>0</v>
      </c>
      <c r="L503" s="32">
        <f t="shared" si="329"/>
        <v>513250</v>
      </c>
      <c r="M503" s="9">
        <f t="shared" si="313"/>
        <v>0</v>
      </c>
      <c r="N503" s="9">
        <f t="shared" si="314"/>
        <v>0</v>
      </c>
      <c r="O503" s="10">
        <f t="shared" si="335"/>
        <v>0</v>
      </c>
      <c r="P503" s="13"/>
      <c r="R503" s="31">
        <f t="shared" si="330"/>
        <v>513250</v>
      </c>
      <c r="S503" s="8">
        <f t="shared" si="315"/>
        <v>52100</v>
      </c>
      <c r="T503" s="9">
        <f t="shared" si="336"/>
        <v>-11053.55</v>
      </c>
      <c r="U503" s="9">
        <f t="shared" si="337"/>
        <v>-172931.25</v>
      </c>
      <c r="V503" s="10">
        <f t="shared" si="338"/>
        <v>-183984.8</v>
      </c>
      <c r="W503" s="10">
        <f t="shared" si="339"/>
        <v>-27202.25</v>
      </c>
      <c r="X503" s="87">
        <f t="shared" si="316"/>
        <v>0</v>
      </c>
      <c r="Y503" s="87">
        <f t="shared" si="317"/>
        <v>0</v>
      </c>
      <c r="Z503" s="10">
        <f t="shared" si="318"/>
        <v>-103.65398999999999</v>
      </c>
      <c r="AA503" s="125">
        <f t="shared" si="319"/>
        <v>-36.750050999999999</v>
      </c>
      <c r="AB503" s="10">
        <f t="shared" si="320"/>
        <v>-36.750050999999999</v>
      </c>
      <c r="AC503" s="87">
        <f t="shared" si="321"/>
        <v>0</v>
      </c>
      <c r="AD503" s="22">
        <f t="shared" si="331"/>
        <v>-211327.45404099999</v>
      </c>
      <c r="AE503" s="9">
        <f t="shared" si="322"/>
        <v>-3430</v>
      </c>
      <c r="AF503" s="9">
        <f t="shared" si="323"/>
        <v>311</v>
      </c>
      <c r="AG503" s="9">
        <f t="shared" si="324"/>
        <v>0</v>
      </c>
      <c r="AH503" s="10">
        <f t="shared" si="340"/>
        <v>-3119</v>
      </c>
      <c r="AI503" s="10">
        <f t="shared" si="325"/>
        <v>-160</v>
      </c>
      <c r="AJ503" s="22">
        <f t="shared" si="341"/>
        <v>-208368.45404099999</v>
      </c>
      <c r="AN503" s="92">
        <f t="shared" si="326"/>
        <v>514000</v>
      </c>
      <c r="AO503" s="92" t="str">
        <f t="shared" si="342"/>
        <v>51K</v>
      </c>
      <c r="AP503" s="92">
        <f t="shared" si="343"/>
        <v>208368.45404099999</v>
      </c>
      <c r="AQ503" s="93">
        <f t="shared" si="332"/>
        <v>1000</v>
      </c>
      <c r="AR503" s="95">
        <f t="shared" si="344"/>
        <v>428</v>
      </c>
      <c r="AS503" s="94">
        <f t="shared" si="345"/>
        <v>0.42799999999999999</v>
      </c>
      <c r="AT503" s="94">
        <f t="shared" si="327"/>
        <v>0.40538609735603109</v>
      </c>
    </row>
    <row r="504" spans="6:46" x14ac:dyDescent="0.25">
      <c r="F504">
        <f t="shared" si="333"/>
        <v>515000</v>
      </c>
      <c r="G504">
        <f t="shared" si="346"/>
        <v>-750</v>
      </c>
      <c r="H504">
        <f t="shared" si="334"/>
        <v>514250</v>
      </c>
      <c r="I504" s="32">
        <f t="shared" si="328"/>
        <v>514250</v>
      </c>
      <c r="J504" s="10">
        <f t="shared" si="311"/>
        <v>0</v>
      </c>
      <c r="K504" s="10">
        <f t="shared" si="312"/>
        <v>0</v>
      </c>
      <c r="L504" s="32">
        <f t="shared" si="329"/>
        <v>514250</v>
      </c>
      <c r="M504" s="9">
        <f t="shared" si="313"/>
        <v>0</v>
      </c>
      <c r="N504" s="9">
        <f t="shared" si="314"/>
        <v>0</v>
      </c>
      <c r="O504" s="10">
        <f t="shared" si="335"/>
        <v>0</v>
      </c>
      <c r="P504" s="13"/>
      <c r="R504" s="31">
        <f t="shared" si="330"/>
        <v>514250</v>
      </c>
      <c r="S504" s="8">
        <f t="shared" si="315"/>
        <v>52100</v>
      </c>
      <c r="T504" s="9">
        <f t="shared" si="336"/>
        <v>-11053.55</v>
      </c>
      <c r="U504" s="9">
        <f t="shared" si="337"/>
        <v>-173306.25</v>
      </c>
      <c r="V504" s="10">
        <f t="shared" si="338"/>
        <v>-184359.8</v>
      </c>
      <c r="W504" s="10">
        <f t="shared" si="339"/>
        <v>-27255.25</v>
      </c>
      <c r="X504" s="87">
        <f t="shared" si="316"/>
        <v>0</v>
      </c>
      <c r="Y504" s="87">
        <f t="shared" si="317"/>
        <v>0</v>
      </c>
      <c r="Z504" s="10">
        <f t="shared" si="318"/>
        <v>-103.65398999999999</v>
      </c>
      <c r="AA504" s="125">
        <f t="shared" si="319"/>
        <v>-36.750050999999999</v>
      </c>
      <c r="AB504" s="10">
        <f t="shared" si="320"/>
        <v>-36.750050999999999</v>
      </c>
      <c r="AC504" s="87">
        <f t="shared" si="321"/>
        <v>0</v>
      </c>
      <c r="AD504" s="22">
        <f t="shared" si="331"/>
        <v>-211755.45404099999</v>
      </c>
      <c r="AE504" s="9">
        <f t="shared" si="322"/>
        <v>-3430</v>
      </c>
      <c r="AF504" s="9">
        <f t="shared" si="323"/>
        <v>311</v>
      </c>
      <c r="AG504" s="9">
        <f t="shared" si="324"/>
        <v>0</v>
      </c>
      <c r="AH504" s="10">
        <f t="shared" si="340"/>
        <v>-3119</v>
      </c>
      <c r="AI504" s="10">
        <f t="shared" si="325"/>
        <v>-160</v>
      </c>
      <c r="AJ504" s="22">
        <f t="shared" si="341"/>
        <v>-208796.45404099999</v>
      </c>
      <c r="AN504" s="92">
        <f t="shared" si="326"/>
        <v>515000</v>
      </c>
      <c r="AO504" s="92" t="str">
        <f t="shared" si="342"/>
        <v>51K</v>
      </c>
      <c r="AP504" s="92">
        <f t="shared" si="343"/>
        <v>208796.45404099999</v>
      </c>
      <c r="AQ504" s="93">
        <f t="shared" si="332"/>
        <v>1000</v>
      </c>
      <c r="AR504" s="95">
        <f t="shared" si="344"/>
        <v>428</v>
      </c>
      <c r="AS504" s="94">
        <f t="shared" si="345"/>
        <v>0.42799999999999999</v>
      </c>
      <c r="AT504" s="94">
        <f t="shared" si="327"/>
        <v>0.40543000784660194</v>
      </c>
    </row>
    <row r="505" spans="6:46" x14ac:dyDescent="0.25">
      <c r="F505">
        <f t="shared" si="333"/>
        <v>516000</v>
      </c>
      <c r="G505">
        <f t="shared" si="346"/>
        <v>-750</v>
      </c>
      <c r="H505">
        <f t="shared" si="334"/>
        <v>515250</v>
      </c>
      <c r="I505" s="32">
        <f t="shared" si="328"/>
        <v>515250</v>
      </c>
      <c r="J505" s="10">
        <f t="shared" si="311"/>
        <v>0</v>
      </c>
      <c r="K505" s="10">
        <f t="shared" si="312"/>
        <v>0</v>
      </c>
      <c r="L505" s="32">
        <f t="shared" si="329"/>
        <v>515250</v>
      </c>
      <c r="M505" s="9">
        <f t="shared" si="313"/>
        <v>0</v>
      </c>
      <c r="N505" s="9">
        <f t="shared" si="314"/>
        <v>0</v>
      </c>
      <c r="O505" s="10">
        <f t="shared" si="335"/>
        <v>0</v>
      </c>
      <c r="P505" s="13"/>
      <c r="R505" s="31">
        <f t="shared" si="330"/>
        <v>515250</v>
      </c>
      <c r="S505" s="8">
        <f t="shared" si="315"/>
        <v>52100</v>
      </c>
      <c r="T505" s="9">
        <f t="shared" si="336"/>
        <v>-11053.55</v>
      </c>
      <c r="U505" s="9">
        <f t="shared" si="337"/>
        <v>-173681.25</v>
      </c>
      <c r="V505" s="10">
        <f t="shared" si="338"/>
        <v>-184734.8</v>
      </c>
      <c r="W505" s="10">
        <f t="shared" si="339"/>
        <v>-27308.25</v>
      </c>
      <c r="X505" s="87">
        <f t="shared" si="316"/>
        <v>0</v>
      </c>
      <c r="Y505" s="87">
        <f t="shared" si="317"/>
        <v>0</v>
      </c>
      <c r="Z505" s="10">
        <f t="shared" si="318"/>
        <v>-103.65398999999999</v>
      </c>
      <c r="AA505" s="125">
        <f t="shared" si="319"/>
        <v>-36.750050999999999</v>
      </c>
      <c r="AB505" s="10">
        <f t="shared" si="320"/>
        <v>-36.750050999999999</v>
      </c>
      <c r="AC505" s="87">
        <f t="shared" si="321"/>
        <v>0</v>
      </c>
      <c r="AD505" s="22">
        <f t="shared" si="331"/>
        <v>-212183.45404099999</v>
      </c>
      <c r="AE505" s="9">
        <f t="shared" si="322"/>
        <v>-3430</v>
      </c>
      <c r="AF505" s="9">
        <f t="shared" si="323"/>
        <v>311</v>
      </c>
      <c r="AG505" s="9">
        <f t="shared" si="324"/>
        <v>0</v>
      </c>
      <c r="AH505" s="10">
        <f t="shared" si="340"/>
        <v>-3119</v>
      </c>
      <c r="AI505" s="10">
        <f t="shared" si="325"/>
        <v>-160</v>
      </c>
      <c r="AJ505" s="22">
        <f t="shared" si="341"/>
        <v>-209224.45404099999</v>
      </c>
      <c r="AN505" s="92">
        <f t="shared" si="326"/>
        <v>516000</v>
      </c>
      <c r="AO505" s="92" t="str">
        <f t="shared" si="342"/>
        <v>51K</v>
      </c>
      <c r="AP505" s="92">
        <f t="shared" si="343"/>
        <v>209224.45404099999</v>
      </c>
      <c r="AQ505" s="93">
        <f t="shared" si="332"/>
        <v>1000</v>
      </c>
      <c r="AR505" s="95">
        <f t="shared" si="344"/>
        <v>428</v>
      </c>
      <c r="AS505" s="94">
        <f t="shared" si="345"/>
        <v>0.42799999999999999</v>
      </c>
      <c r="AT505" s="94">
        <f t="shared" si="327"/>
        <v>0.40547374814147286</v>
      </c>
    </row>
    <row r="506" spans="6:46" x14ac:dyDescent="0.25">
      <c r="F506">
        <f t="shared" si="333"/>
        <v>517000</v>
      </c>
      <c r="G506">
        <f t="shared" si="346"/>
        <v>-750</v>
      </c>
      <c r="H506">
        <f t="shared" si="334"/>
        <v>516250</v>
      </c>
      <c r="I506" s="32">
        <f t="shared" si="328"/>
        <v>516250</v>
      </c>
      <c r="J506" s="10">
        <f t="shared" si="311"/>
        <v>0</v>
      </c>
      <c r="K506" s="10">
        <f t="shared" si="312"/>
        <v>0</v>
      </c>
      <c r="L506" s="32">
        <f t="shared" si="329"/>
        <v>516250</v>
      </c>
      <c r="M506" s="9">
        <f t="shared" si="313"/>
        <v>0</v>
      </c>
      <c r="N506" s="9">
        <f t="shared" si="314"/>
        <v>0</v>
      </c>
      <c r="O506" s="10">
        <f t="shared" si="335"/>
        <v>0</v>
      </c>
      <c r="P506" s="13"/>
      <c r="R506" s="31">
        <f t="shared" si="330"/>
        <v>516250</v>
      </c>
      <c r="S506" s="8">
        <f t="shared" si="315"/>
        <v>52100</v>
      </c>
      <c r="T506" s="9">
        <f t="shared" si="336"/>
        <v>-11053.55</v>
      </c>
      <c r="U506" s="9">
        <f t="shared" si="337"/>
        <v>-174056.25</v>
      </c>
      <c r="V506" s="10">
        <f t="shared" si="338"/>
        <v>-185109.8</v>
      </c>
      <c r="W506" s="10">
        <f t="shared" si="339"/>
        <v>-27361.25</v>
      </c>
      <c r="X506" s="87">
        <f t="shared" si="316"/>
        <v>0</v>
      </c>
      <c r="Y506" s="87">
        <f t="shared" si="317"/>
        <v>0</v>
      </c>
      <c r="Z506" s="10">
        <f t="shared" si="318"/>
        <v>-103.65398999999999</v>
      </c>
      <c r="AA506" s="125">
        <f t="shared" si="319"/>
        <v>-36.750050999999999</v>
      </c>
      <c r="AB506" s="10">
        <f t="shared" si="320"/>
        <v>-36.750050999999999</v>
      </c>
      <c r="AC506" s="87">
        <f t="shared" si="321"/>
        <v>0</v>
      </c>
      <c r="AD506" s="22">
        <f t="shared" si="331"/>
        <v>-212611.45404099999</v>
      </c>
      <c r="AE506" s="9">
        <f t="shared" si="322"/>
        <v>-3430</v>
      </c>
      <c r="AF506" s="9">
        <f t="shared" si="323"/>
        <v>311</v>
      </c>
      <c r="AG506" s="9">
        <f t="shared" si="324"/>
        <v>0</v>
      </c>
      <c r="AH506" s="10">
        <f t="shared" si="340"/>
        <v>-3119</v>
      </c>
      <c r="AI506" s="10">
        <f t="shared" si="325"/>
        <v>-160</v>
      </c>
      <c r="AJ506" s="22">
        <f t="shared" si="341"/>
        <v>-209652.45404099999</v>
      </c>
      <c r="AN506" s="92">
        <f t="shared" si="326"/>
        <v>517000</v>
      </c>
      <c r="AO506" s="92" t="str">
        <f t="shared" si="342"/>
        <v>51K</v>
      </c>
      <c r="AP506" s="92">
        <f t="shared" si="343"/>
        <v>209652.45404099999</v>
      </c>
      <c r="AQ506" s="93">
        <f t="shared" si="332"/>
        <v>1000</v>
      </c>
      <c r="AR506" s="95">
        <f t="shared" si="344"/>
        <v>428</v>
      </c>
      <c r="AS506" s="94">
        <f t="shared" si="345"/>
        <v>0.42799999999999999</v>
      </c>
      <c r="AT506" s="94">
        <f t="shared" si="327"/>
        <v>0.4055173192282398</v>
      </c>
    </row>
    <row r="507" spans="6:46" x14ac:dyDescent="0.25">
      <c r="F507">
        <f t="shared" si="333"/>
        <v>518000</v>
      </c>
      <c r="G507">
        <f t="shared" si="346"/>
        <v>-750</v>
      </c>
      <c r="H507">
        <f t="shared" si="334"/>
        <v>517250</v>
      </c>
      <c r="I507" s="32">
        <f t="shared" si="328"/>
        <v>517250</v>
      </c>
      <c r="J507" s="10">
        <f t="shared" si="311"/>
        <v>0</v>
      </c>
      <c r="K507" s="10">
        <f t="shared" si="312"/>
        <v>0</v>
      </c>
      <c r="L507" s="32">
        <f t="shared" si="329"/>
        <v>517250</v>
      </c>
      <c r="M507" s="9">
        <f t="shared" si="313"/>
        <v>0</v>
      </c>
      <c r="N507" s="9">
        <f t="shared" si="314"/>
        <v>0</v>
      </c>
      <c r="O507" s="10">
        <f t="shared" si="335"/>
        <v>0</v>
      </c>
      <c r="P507" s="13"/>
      <c r="R507" s="31">
        <f t="shared" si="330"/>
        <v>517250</v>
      </c>
      <c r="S507" s="8">
        <f t="shared" si="315"/>
        <v>52100</v>
      </c>
      <c r="T507" s="9">
        <f t="shared" si="336"/>
        <v>-11053.55</v>
      </c>
      <c r="U507" s="9">
        <f t="shared" si="337"/>
        <v>-174431.25</v>
      </c>
      <c r="V507" s="10">
        <f t="shared" si="338"/>
        <v>-185484.79999999999</v>
      </c>
      <c r="W507" s="10">
        <f t="shared" si="339"/>
        <v>-27414.25</v>
      </c>
      <c r="X507" s="87">
        <f t="shared" si="316"/>
        <v>0</v>
      </c>
      <c r="Y507" s="87">
        <f t="shared" si="317"/>
        <v>0</v>
      </c>
      <c r="Z507" s="10">
        <f t="shared" si="318"/>
        <v>-103.65398999999999</v>
      </c>
      <c r="AA507" s="125">
        <f t="shared" si="319"/>
        <v>-36.750050999999999</v>
      </c>
      <c r="AB507" s="10">
        <f t="shared" si="320"/>
        <v>-36.750050999999999</v>
      </c>
      <c r="AC507" s="87">
        <f t="shared" si="321"/>
        <v>0</v>
      </c>
      <c r="AD507" s="22">
        <f t="shared" si="331"/>
        <v>-213039.45404099999</v>
      </c>
      <c r="AE507" s="9">
        <f t="shared" si="322"/>
        <v>-3430</v>
      </c>
      <c r="AF507" s="9">
        <f t="shared" si="323"/>
        <v>311</v>
      </c>
      <c r="AG507" s="9">
        <f t="shared" si="324"/>
        <v>0</v>
      </c>
      <c r="AH507" s="10">
        <f t="shared" si="340"/>
        <v>-3119</v>
      </c>
      <c r="AI507" s="10">
        <f t="shared" si="325"/>
        <v>-160</v>
      </c>
      <c r="AJ507" s="22">
        <f t="shared" si="341"/>
        <v>-210080.45404099999</v>
      </c>
      <c r="AN507" s="92">
        <f t="shared" si="326"/>
        <v>518000</v>
      </c>
      <c r="AO507" s="92" t="str">
        <f t="shared" si="342"/>
        <v>51K</v>
      </c>
      <c r="AP507" s="92">
        <f t="shared" si="343"/>
        <v>210080.45404099999</v>
      </c>
      <c r="AQ507" s="93">
        <f t="shared" si="332"/>
        <v>1000</v>
      </c>
      <c r="AR507" s="95">
        <f t="shared" si="344"/>
        <v>428</v>
      </c>
      <c r="AS507" s="94">
        <f t="shared" si="345"/>
        <v>0.42799999999999999</v>
      </c>
      <c r="AT507" s="94">
        <f t="shared" si="327"/>
        <v>0.40556072208687255</v>
      </c>
    </row>
    <row r="508" spans="6:46" x14ac:dyDescent="0.25">
      <c r="F508">
        <f t="shared" si="333"/>
        <v>519000</v>
      </c>
      <c r="G508">
        <f t="shared" si="346"/>
        <v>-750</v>
      </c>
      <c r="H508">
        <f t="shared" si="334"/>
        <v>518250</v>
      </c>
      <c r="I508" s="32">
        <f t="shared" si="328"/>
        <v>518250</v>
      </c>
      <c r="J508" s="10">
        <f t="shared" si="311"/>
        <v>0</v>
      </c>
      <c r="K508" s="10">
        <f t="shared" si="312"/>
        <v>0</v>
      </c>
      <c r="L508" s="32">
        <f t="shared" si="329"/>
        <v>518250</v>
      </c>
      <c r="M508" s="9">
        <f t="shared" si="313"/>
        <v>0</v>
      </c>
      <c r="N508" s="9">
        <f t="shared" si="314"/>
        <v>0</v>
      </c>
      <c r="O508" s="10">
        <f t="shared" si="335"/>
        <v>0</v>
      </c>
      <c r="P508" s="13"/>
      <c r="R508" s="31">
        <f t="shared" si="330"/>
        <v>518250</v>
      </c>
      <c r="S508" s="8">
        <f t="shared" si="315"/>
        <v>52100</v>
      </c>
      <c r="T508" s="9">
        <f t="shared" si="336"/>
        <v>-11053.55</v>
      </c>
      <c r="U508" s="9">
        <f t="shared" si="337"/>
        <v>-174806.25</v>
      </c>
      <c r="V508" s="10">
        <f t="shared" si="338"/>
        <v>-185859.8</v>
      </c>
      <c r="W508" s="10">
        <f t="shared" si="339"/>
        <v>-27467.25</v>
      </c>
      <c r="X508" s="87">
        <f t="shared" si="316"/>
        <v>0</v>
      </c>
      <c r="Y508" s="87">
        <f t="shared" si="317"/>
        <v>0</v>
      </c>
      <c r="Z508" s="10">
        <f t="shared" si="318"/>
        <v>-103.65398999999999</v>
      </c>
      <c r="AA508" s="125">
        <f t="shared" si="319"/>
        <v>-36.750050999999999</v>
      </c>
      <c r="AB508" s="10">
        <f t="shared" si="320"/>
        <v>-36.750050999999999</v>
      </c>
      <c r="AC508" s="87">
        <f t="shared" si="321"/>
        <v>0</v>
      </c>
      <c r="AD508" s="22">
        <f t="shared" si="331"/>
        <v>-213467.45404099999</v>
      </c>
      <c r="AE508" s="9">
        <f t="shared" si="322"/>
        <v>-3430</v>
      </c>
      <c r="AF508" s="9">
        <f t="shared" si="323"/>
        <v>311</v>
      </c>
      <c r="AG508" s="9">
        <f t="shared" si="324"/>
        <v>0</v>
      </c>
      <c r="AH508" s="10">
        <f t="shared" si="340"/>
        <v>-3119</v>
      </c>
      <c r="AI508" s="10">
        <f t="shared" si="325"/>
        <v>-160</v>
      </c>
      <c r="AJ508" s="22">
        <f t="shared" si="341"/>
        <v>-210508.45404099999</v>
      </c>
      <c r="AN508" s="92">
        <f t="shared" si="326"/>
        <v>519000</v>
      </c>
      <c r="AO508" s="92" t="str">
        <f t="shared" si="342"/>
        <v>51K</v>
      </c>
      <c r="AP508" s="92">
        <f t="shared" si="343"/>
        <v>210508.45404099999</v>
      </c>
      <c r="AQ508" s="93">
        <f t="shared" si="332"/>
        <v>1000</v>
      </c>
      <c r="AR508" s="95">
        <f t="shared" si="344"/>
        <v>428</v>
      </c>
      <c r="AS508" s="94">
        <f t="shared" si="345"/>
        <v>0.42799999999999999</v>
      </c>
      <c r="AT508" s="94">
        <f t="shared" si="327"/>
        <v>0.40560395768978802</v>
      </c>
    </row>
    <row r="509" spans="6:46" x14ac:dyDescent="0.25">
      <c r="F509">
        <f t="shared" si="333"/>
        <v>520000</v>
      </c>
      <c r="G509">
        <f t="shared" si="346"/>
        <v>-750</v>
      </c>
      <c r="H509">
        <f t="shared" si="334"/>
        <v>519250</v>
      </c>
      <c r="I509" s="32">
        <f t="shared" si="328"/>
        <v>519250</v>
      </c>
      <c r="J509" s="10">
        <f t="shared" si="311"/>
        <v>0</v>
      </c>
      <c r="K509" s="10">
        <f t="shared" si="312"/>
        <v>0</v>
      </c>
      <c r="L509" s="32">
        <f t="shared" si="329"/>
        <v>519250</v>
      </c>
      <c r="M509" s="9">
        <f t="shared" si="313"/>
        <v>0</v>
      </c>
      <c r="N509" s="9">
        <f t="shared" si="314"/>
        <v>0</v>
      </c>
      <c r="O509" s="10">
        <f t="shared" si="335"/>
        <v>0</v>
      </c>
      <c r="P509" s="13"/>
      <c r="R509" s="31">
        <f t="shared" si="330"/>
        <v>519250</v>
      </c>
      <c r="S509" s="8">
        <f t="shared" si="315"/>
        <v>52100</v>
      </c>
      <c r="T509" s="9">
        <f t="shared" si="336"/>
        <v>-11053.55</v>
      </c>
      <c r="U509" s="9">
        <f t="shared" si="337"/>
        <v>-175181.25</v>
      </c>
      <c r="V509" s="10">
        <f t="shared" si="338"/>
        <v>-186234.8</v>
      </c>
      <c r="W509" s="10">
        <f t="shared" si="339"/>
        <v>-27520.25</v>
      </c>
      <c r="X509" s="87">
        <f t="shared" si="316"/>
        <v>0</v>
      </c>
      <c r="Y509" s="87">
        <f t="shared" si="317"/>
        <v>0</v>
      </c>
      <c r="Z509" s="10">
        <f t="shared" si="318"/>
        <v>-103.65398999999999</v>
      </c>
      <c r="AA509" s="125">
        <f t="shared" si="319"/>
        <v>-36.750050999999999</v>
      </c>
      <c r="AB509" s="10">
        <f t="shared" si="320"/>
        <v>-36.750050999999999</v>
      </c>
      <c r="AC509" s="87">
        <f t="shared" si="321"/>
        <v>0</v>
      </c>
      <c r="AD509" s="22">
        <f t="shared" si="331"/>
        <v>-213895.45404099999</v>
      </c>
      <c r="AE509" s="9">
        <f t="shared" si="322"/>
        <v>-3430</v>
      </c>
      <c r="AF509" s="9">
        <f t="shared" si="323"/>
        <v>311</v>
      </c>
      <c r="AG509" s="9">
        <f t="shared" si="324"/>
        <v>0</v>
      </c>
      <c r="AH509" s="10">
        <f t="shared" si="340"/>
        <v>-3119</v>
      </c>
      <c r="AI509" s="10">
        <f t="shared" si="325"/>
        <v>-160</v>
      </c>
      <c r="AJ509" s="22">
        <f t="shared" si="341"/>
        <v>-210936.45404099999</v>
      </c>
      <c r="AN509" s="92">
        <f t="shared" si="326"/>
        <v>520000</v>
      </c>
      <c r="AO509" s="92" t="str">
        <f t="shared" si="342"/>
        <v>52K</v>
      </c>
      <c r="AP509" s="92">
        <f t="shared" si="343"/>
        <v>210936.45404099999</v>
      </c>
      <c r="AQ509" s="93">
        <f t="shared" si="332"/>
        <v>1000</v>
      </c>
      <c r="AR509" s="95">
        <f t="shared" si="344"/>
        <v>428</v>
      </c>
      <c r="AS509" s="94">
        <f t="shared" si="345"/>
        <v>0.42799999999999999</v>
      </c>
      <c r="AT509" s="94">
        <f t="shared" si="327"/>
        <v>0.40564702700192307</v>
      </c>
    </row>
    <row r="510" spans="6:46" x14ac:dyDescent="0.25">
      <c r="F510">
        <f t="shared" si="333"/>
        <v>521000</v>
      </c>
      <c r="G510">
        <f t="shared" si="346"/>
        <v>-750</v>
      </c>
      <c r="H510">
        <f t="shared" si="334"/>
        <v>520250</v>
      </c>
      <c r="I510" s="32">
        <f t="shared" si="328"/>
        <v>520250</v>
      </c>
      <c r="J510" s="10">
        <f t="shared" si="311"/>
        <v>0</v>
      </c>
      <c r="K510" s="10">
        <f t="shared" si="312"/>
        <v>0</v>
      </c>
      <c r="L510" s="32">
        <f t="shared" si="329"/>
        <v>520250</v>
      </c>
      <c r="M510" s="9">
        <f t="shared" si="313"/>
        <v>0</v>
      </c>
      <c r="N510" s="9">
        <f t="shared" si="314"/>
        <v>0</v>
      </c>
      <c r="O510" s="10">
        <f t="shared" si="335"/>
        <v>0</v>
      </c>
      <c r="P510" s="13"/>
      <c r="R510" s="31">
        <f t="shared" si="330"/>
        <v>520250</v>
      </c>
      <c r="S510" s="8">
        <f t="shared" si="315"/>
        <v>52100</v>
      </c>
      <c r="T510" s="9">
        <f t="shared" si="336"/>
        <v>-11053.55</v>
      </c>
      <c r="U510" s="9">
        <f t="shared" si="337"/>
        <v>-175556.25</v>
      </c>
      <c r="V510" s="10">
        <f t="shared" si="338"/>
        <v>-186609.8</v>
      </c>
      <c r="W510" s="10">
        <f t="shared" si="339"/>
        <v>-27573.25</v>
      </c>
      <c r="X510" s="87">
        <f t="shared" si="316"/>
        <v>0</v>
      </c>
      <c r="Y510" s="87">
        <f t="shared" si="317"/>
        <v>0</v>
      </c>
      <c r="Z510" s="10">
        <f t="shared" si="318"/>
        <v>-103.65398999999999</v>
      </c>
      <c r="AA510" s="125">
        <f t="shared" si="319"/>
        <v>-36.750050999999999</v>
      </c>
      <c r="AB510" s="10">
        <f t="shared" si="320"/>
        <v>-36.750050999999999</v>
      </c>
      <c r="AC510" s="87">
        <f t="shared" si="321"/>
        <v>0</v>
      </c>
      <c r="AD510" s="22">
        <f t="shared" si="331"/>
        <v>-214323.45404099999</v>
      </c>
      <c r="AE510" s="9">
        <f t="shared" si="322"/>
        <v>-3430</v>
      </c>
      <c r="AF510" s="9">
        <f t="shared" si="323"/>
        <v>311</v>
      </c>
      <c r="AG510" s="9">
        <f t="shared" si="324"/>
        <v>0</v>
      </c>
      <c r="AH510" s="10">
        <f t="shared" si="340"/>
        <v>-3119</v>
      </c>
      <c r="AI510" s="10">
        <f t="shared" si="325"/>
        <v>-160</v>
      </c>
      <c r="AJ510" s="22">
        <f t="shared" si="341"/>
        <v>-211364.45404099999</v>
      </c>
      <c r="AN510" s="92">
        <f t="shared" si="326"/>
        <v>521000</v>
      </c>
      <c r="AO510" s="92" t="str">
        <f t="shared" si="342"/>
        <v>52K</v>
      </c>
      <c r="AP510" s="92">
        <f t="shared" si="343"/>
        <v>211364.45404099999</v>
      </c>
      <c r="AQ510" s="93">
        <f t="shared" si="332"/>
        <v>1000</v>
      </c>
      <c r="AR510" s="95">
        <f t="shared" si="344"/>
        <v>428</v>
      </c>
      <c r="AS510" s="94">
        <f t="shared" si="345"/>
        <v>0.42799999999999999</v>
      </c>
      <c r="AT510" s="94">
        <f t="shared" si="327"/>
        <v>0.40568993098080613</v>
      </c>
    </row>
    <row r="511" spans="6:46" x14ac:dyDescent="0.25">
      <c r="F511">
        <f t="shared" si="333"/>
        <v>522000</v>
      </c>
      <c r="G511">
        <f t="shared" si="346"/>
        <v>-750</v>
      </c>
      <c r="H511">
        <f t="shared" si="334"/>
        <v>521250</v>
      </c>
      <c r="I511" s="32">
        <f t="shared" si="328"/>
        <v>521250</v>
      </c>
      <c r="J511" s="10">
        <f t="shared" si="311"/>
        <v>0</v>
      </c>
      <c r="K511" s="10">
        <f t="shared" si="312"/>
        <v>0</v>
      </c>
      <c r="L511" s="32">
        <f t="shared" si="329"/>
        <v>521250</v>
      </c>
      <c r="M511" s="9">
        <f t="shared" si="313"/>
        <v>0</v>
      </c>
      <c r="N511" s="9">
        <f t="shared" si="314"/>
        <v>0</v>
      </c>
      <c r="O511" s="10">
        <f t="shared" si="335"/>
        <v>0</v>
      </c>
      <c r="P511" s="13"/>
      <c r="R511" s="31">
        <f t="shared" si="330"/>
        <v>521250</v>
      </c>
      <c r="S511" s="8">
        <f t="shared" si="315"/>
        <v>52100</v>
      </c>
      <c r="T511" s="9">
        <f t="shared" si="336"/>
        <v>-11053.55</v>
      </c>
      <c r="U511" s="9">
        <f t="shared" si="337"/>
        <v>-175931.25</v>
      </c>
      <c r="V511" s="10">
        <f t="shared" si="338"/>
        <v>-186984.8</v>
      </c>
      <c r="W511" s="10">
        <f t="shared" si="339"/>
        <v>-27626.25</v>
      </c>
      <c r="X511" s="87">
        <f t="shared" si="316"/>
        <v>0</v>
      </c>
      <c r="Y511" s="87">
        <f t="shared" si="317"/>
        <v>0</v>
      </c>
      <c r="Z511" s="10">
        <f t="shared" si="318"/>
        <v>-103.65398999999999</v>
      </c>
      <c r="AA511" s="125">
        <f t="shared" si="319"/>
        <v>-36.750050999999999</v>
      </c>
      <c r="AB511" s="10">
        <f t="shared" si="320"/>
        <v>-36.750050999999999</v>
      </c>
      <c r="AC511" s="87">
        <f t="shared" si="321"/>
        <v>0</v>
      </c>
      <c r="AD511" s="22">
        <f t="shared" si="331"/>
        <v>-214751.45404099999</v>
      </c>
      <c r="AE511" s="9">
        <f t="shared" si="322"/>
        <v>-3430</v>
      </c>
      <c r="AF511" s="9">
        <f t="shared" si="323"/>
        <v>311</v>
      </c>
      <c r="AG511" s="9">
        <f t="shared" si="324"/>
        <v>0</v>
      </c>
      <c r="AH511" s="10">
        <f t="shared" si="340"/>
        <v>-3119</v>
      </c>
      <c r="AI511" s="10">
        <f t="shared" si="325"/>
        <v>-160</v>
      </c>
      <c r="AJ511" s="22">
        <f t="shared" si="341"/>
        <v>-211792.45404099999</v>
      </c>
      <c r="AN511" s="92">
        <f t="shared" si="326"/>
        <v>522000</v>
      </c>
      <c r="AO511" s="92" t="str">
        <f t="shared" si="342"/>
        <v>52K</v>
      </c>
      <c r="AP511" s="92">
        <f t="shared" si="343"/>
        <v>211792.45404099999</v>
      </c>
      <c r="AQ511" s="93">
        <f t="shared" si="332"/>
        <v>1000</v>
      </c>
      <c r="AR511" s="95">
        <f t="shared" si="344"/>
        <v>428</v>
      </c>
      <c r="AS511" s="94">
        <f t="shared" si="345"/>
        <v>0.42799999999999999</v>
      </c>
      <c r="AT511" s="94">
        <f t="shared" si="327"/>
        <v>0.40573267057662832</v>
      </c>
    </row>
    <row r="512" spans="6:46" x14ac:dyDescent="0.25">
      <c r="F512">
        <f t="shared" si="333"/>
        <v>523000</v>
      </c>
      <c r="G512">
        <f t="shared" si="346"/>
        <v>-750</v>
      </c>
      <c r="H512">
        <f t="shared" si="334"/>
        <v>522250</v>
      </c>
      <c r="I512" s="32">
        <f t="shared" si="328"/>
        <v>522250</v>
      </c>
      <c r="J512" s="10">
        <f t="shared" si="311"/>
        <v>0</v>
      </c>
      <c r="K512" s="10">
        <f t="shared" si="312"/>
        <v>0</v>
      </c>
      <c r="L512" s="32">
        <f t="shared" si="329"/>
        <v>522250</v>
      </c>
      <c r="M512" s="9">
        <f t="shared" si="313"/>
        <v>0</v>
      </c>
      <c r="N512" s="9">
        <f t="shared" si="314"/>
        <v>0</v>
      </c>
      <c r="O512" s="10">
        <f t="shared" si="335"/>
        <v>0</v>
      </c>
      <c r="P512" s="13"/>
      <c r="R512" s="31">
        <f t="shared" si="330"/>
        <v>522250</v>
      </c>
      <c r="S512" s="8">
        <f t="shared" si="315"/>
        <v>52100</v>
      </c>
      <c r="T512" s="9">
        <f t="shared" si="336"/>
        <v>-11053.55</v>
      </c>
      <c r="U512" s="9">
        <f t="shared" si="337"/>
        <v>-176306.25</v>
      </c>
      <c r="V512" s="10">
        <f t="shared" si="338"/>
        <v>-187359.8</v>
      </c>
      <c r="W512" s="10">
        <f t="shared" si="339"/>
        <v>-27679.25</v>
      </c>
      <c r="X512" s="87">
        <f t="shared" si="316"/>
        <v>0</v>
      </c>
      <c r="Y512" s="87">
        <f t="shared" si="317"/>
        <v>0</v>
      </c>
      <c r="Z512" s="10">
        <f t="shared" si="318"/>
        <v>-103.65398999999999</v>
      </c>
      <c r="AA512" s="125">
        <f t="shared" si="319"/>
        <v>-36.750050999999999</v>
      </c>
      <c r="AB512" s="10">
        <f t="shared" si="320"/>
        <v>-36.750050999999999</v>
      </c>
      <c r="AC512" s="87">
        <f t="shared" si="321"/>
        <v>0</v>
      </c>
      <c r="AD512" s="22">
        <f t="shared" si="331"/>
        <v>-215179.45404099999</v>
      </c>
      <c r="AE512" s="9">
        <f t="shared" si="322"/>
        <v>-3430</v>
      </c>
      <c r="AF512" s="9">
        <f t="shared" si="323"/>
        <v>311</v>
      </c>
      <c r="AG512" s="9">
        <f t="shared" si="324"/>
        <v>0</v>
      </c>
      <c r="AH512" s="10">
        <f t="shared" si="340"/>
        <v>-3119</v>
      </c>
      <c r="AI512" s="10">
        <f t="shared" si="325"/>
        <v>-160</v>
      </c>
      <c r="AJ512" s="22">
        <f t="shared" si="341"/>
        <v>-212220.45404099999</v>
      </c>
      <c r="AN512" s="92">
        <f t="shared" si="326"/>
        <v>523000</v>
      </c>
      <c r="AO512" s="92" t="str">
        <f t="shared" si="342"/>
        <v>52K</v>
      </c>
      <c r="AP512" s="92">
        <f t="shared" si="343"/>
        <v>212220.45404099999</v>
      </c>
      <c r="AQ512" s="93">
        <f t="shared" si="332"/>
        <v>1000</v>
      </c>
      <c r="AR512" s="95">
        <f t="shared" si="344"/>
        <v>428</v>
      </c>
      <c r="AS512" s="94">
        <f t="shared" si="345"/>
        <v>0.42799999999999999</v>
      </c>
      <c r="AT512" s="94">
        <f t="shared" si="327"/>
        <v>0.40577524673231358</v>
      </c>
    </row>
    <row r="513" spans="6:46" x14ac:dyDescent="0.25">
      <c r="F513">
        <f t="shared" si="333"/>
        <v>524000</v>
      </c>
      <c r="G513">
        <f t="shared" si="346"/>
        <v>-750</v>
      </c>
      <c r="H513">
        <f t="shared" si="334"/>
        <v>523250</v>
      </c>
      <c r="I513" s="32">
        <f t="shared" si="328"/>
        <v>523250</v>
      </c>
      <c r="J513" s="10">
        <f t="shared" si="311"/>
        <v>0</v>
      </c>
      <c r="K513" s="10">
        <f t="shared" si="312"/>
        <v>0</v>
      </c>
      <c r="L513" s="32">
        <f t="shared" si="329"/>
        <v>523250</v>
      </c>
      <c r="M513" s="9">
        <f t="shared" si="313"/>
        <v>0</v>
      </c>
      <c r="N513" s="9">
        <f t="shared" si="314"/>
        <v>0</v>
      </c>
      <c r="O513" s="10">
        <f t="shared" si="335"/>
        <v>0</v>
      </c>
      <c r="P513" s="13"/>
      <c r="R513" s="31">
        <f t="shared" si="330"/>
        <v>523250</v>
      </c>
      <c r="S513" s="8">
        <f t="shared" si="315"/>
        <v>52100</v>
      </c>
      <c r="T513" s="9">
        <f t="shared" si="336"/>
        <v>-11053.55</v>
      </c>
      <c r="U513" s="9">
        <f t="shared" si="337"/>
        <v>-176681.25</v>
      </c>
      <c r="V513" s="10">
        <f t="shared" si="338"/>
        <v>-187734.8</v>
      </c>
      <c r="W513" s="10">
        <f t="shared" si="339"/>
        <v>-27732.25</v>
      </c>
      <c r="X513" s="87">
        <f t="shared" si="316"/>
        <v>0</v>
      </c>
      <c r="Y513" s="87">
        <f t="shared" si="317"/>
        <v>0</v>
      </c>
      <c r="Z513" s="10">
        <f t="shared" si="318"/>
        <v>-103.65398999999999</v>
      </c>
      <c r="AA513" s="125">
        <f t="shared" si="319"/>
        <v>-36.750050999999999</v>
      </c>
      <c r="AB513" s="10">
        <f t="shared" si="320"/>
        <v>-36.750050999999999</v>
      </c>
      <c r="AC513" s="87">
        <f t="shared" si="321"/>
        <v>0</v>
      </c>
      <c r="AD513" s="22">
        <f t="shared" si="331"/>
        <v>-215607.45404099999</v>
      </c>
      <c r="AE513" s="9">
        <f t="shared" si="322"/>
        <v>-3430</v>
      </c>
      <c r="AF513" s="9">
        <f t="shared" si="323"/>
        <v>311</v>
      </c>
      <c r="AG513" s="9">
        <f t="shared" si="324"/>
        <v>0</v>
      </c>
      <c r="AH513" s="10">
        <f t="shared" si="340"/>
        <v>-3119</v>
      </c>
      <c r="AI513" s="10">
        <f t="shared" si="325"/>
        <v>-160</v>
      </c>
      <c r="AJ513" s="22">
        <f t="shared" si="341"/>
        <v>-212648.45404099999</v>
      </c>
      <c r="AN513" s="92">
        <f t="shared" si="326"/>
        <v>524000</v>
      </c>
      <c r="AO513" s="92" t="str">
        <f t="shared" si="342"/>
        <v>52K</v>
      </c>
      <c r="AP513" s="92">
        <f t="shared" si="343"/>
        <v>212648.45404099999</v>
      </c>
      <c r="AQ513" s="93">
        <f t="shared" si="332"/>
        <v>1000</v>
      </c>
      <c r="AR513" s="95">
        <f t="shared" si="344"/>
        <v>428</v>
      </c>
      <c r="AS513" s="94">
        <f t="shared" si="345"/>
        <v>0.42799999999999999</v>
      </c>
      <c r="AT513" s="94">
        <f t="shared" si="327"/>
        <v>0.40581766038358774</v>
      </c>
    </row>
    <row r="514" spans="6:46" x14ac:dyDescent="0.25">
      <c r="F514">
        <f t="shared" si="333"/>
        <v>525000</v>
      </c>
      <c r="G514">
        <f t="shared" si="346"/>
        <v>-750</v>
      </c>
      <c r="H514">
        <f t="shared" si="334"/>
        <v>524250</v>
      </c>
      <c r="I514" s="32">
        <f t="shared" si="328"/>
        <v>524250</v>
      </c>
      <c r="J514" s="10">
        <f t="shared" si="311"/>
        <v>0</v>
      </c>
      <c r="K514" s="10">
        <f t="shared" si="312"/>
        <v>0</v>
      </c>
      <c r="L514" s="32">
        <f t="shared" si="329"/>
        <v>524250</v>
      </c>
      <c r="M514" s="9">
        <f t="shared" si="313"/>
        <v>0</v>
      </c>
      <c r="N514" s="9">
        <f t="shared" si="314"/>
        <v>0</v>
      </c>
      <c r="O514" s="10">
        <f t="shared" si="335"/>
        <v>0</v>
      </c>
      <c r="P514" s="13"/>
      <c r="R514" s="31">
        <f t="shared" si="330"/>
        <v>524250</v>
      </c>
      <c r="S514" s="8">
        <f t="shared" si="315"/>
        <v>52100</v>
      </c>
      <c r="T514" s="9">
        <f t="shared" si="336"/>
        <v>-11053.55</v>
      </c>
      <c r="U514" s="9">
        <f t="shared" si="337"/>
        <v>-177056.25</v>
      </c>
      <c r="V514" s="10">
        <f t="shared" si="338"/>
        <v>-188109.8</v>
      </c>
      <c r="W514" s="10">
        <f t="shared" si="339"/>
        <v>-27785.25</v>
      </c>
      <c r="X514" s="87">
        <f t="shared" si="316"/>
        <v>0</v>
      </c>
      <c r="Y514" s="87">
        <f t="shared" si="317"/>
        <v>0</v>
      </c>
      <c r="Z514" s="10">
        <f t="shared" si="318"/>
        <v>-103.65398999999999</v>
      </c>
      <c r="AA514" s="125">
        <f t="shared" si="319"/>
        <v>-36.750050999999999</v>
      </c>
      <c r="AB514" s="10">
        <f t="shared" si="320"/>
        <v>-36.750050999999999</v>
      </c>
      <c r="AC514" s="87">
        <f t="shared" si="321"/>
        <v>0</v>
      </c>
      <c r="AD514" s="22">
        <f t="shared" si="331"/>
        <v>-216035.45404099999</v>
      </c>
      <c r="AE514" s="9">
        <f t="shared" si="322"/>
        <v>-3430</v>
      </c>
      <c r="AF514" s="9">
        <f t="shared" si="323"/>
        <v>311</v>
      </c>
      <c r="AG514" s="9">
        <f t="shared" si="324"/>
        <v>0</v>
      </c>
      <c r="AH514" s="10">
        <f t="shared" si="340"/>
        <v>-3119</v>
      </c>
      <c r="AI514" s="10">
        <f t="shared" si="325"/>
        <v>-160</v>
      </c>
      <c r="AJ514" s="22">
        <f t="shared" si="341"/>
        <v>-213076.45404099999</v>
      </c>
      <c r="AN514" s="92">
        <f t="shared" si="326"/>
        <v>525000</v>
      </c>
      <c r="AO514" s="92" t="str">
        <f t="shared" si="342"/>
        <v>52K</v>
      </c>
      <c r="AP514" s="92">
        <f t="shared" si="343"/>
        <v>213076.45404099999</v>
      </c>
      <c r="AQ514" s="93">
        <f t="shared" si="332"/>
        <v>1000</v>
      </c>
      <c r="AR514" s="95">
        <f t="shared" si="344"/>
        <v>428</v>
      </c>
      <c r="AS514" s="94">
        <f t="shared" si="345"/>
        <v>0.42799999999999999</v>
      </c>
      <c r="AT514" s="94">
        <f t="shared" si="327"/>
        <v>0.40585991245904762</v>
      </c>
    </row>
    <row r="515" spans="6:46" x14ac:dyDescent="0.25">
      <c r="F515">
        <f t="shared" si="333"/>
        <v>526000</v>
      </c>
      <c r="G515">
        <f t="shared" si="346"/>
        <v>-750</v>
      </c>
      <c r="H515">
        <f t="shared" si="334"/>
        <v>525250</v>
      </c>
      <c r="I515" s="32">
        <f t="shared" si="328"/>
        <v>525250</v>
      </c>
      <c r="J515" s="10">
        <f t="shared" si="311"/>
        <v>0</v>
      </c>
      <c r="K515" s="10">
        <f t="shared" si="312"/>
        <v>0</v>
      </c>
      <c r="L515" s="32">
        <f t="shared" si="329"/>
        <v>525250</v>
      </c>
      <c r="M515" s="9">
        <f t="shared" si="313"/>
        <v>0</v>
      </c>
      <c r="N515" s="9">
        <f t="shared" si="314"/>
        <v>0</v>
      </c>
      <c r="O515" s="10">
        <f t="shared" si="335"/>
        <v>0</v>
      </c>
      <c r="P515" s="13"/>
      <c r="R515" s="31">
        <f t="shared" si="330"/>
        <v>525250</v>
      </c>
      <c r="S515" s="8">
        <f t="shared" si="315"/>
        <v>52100</v>
      </c>
      <c r="T515" s="9">
        <f t="shared" si="336"/>
        <v>-11053.55</v>
      </c>
      <c r="U515" s="9">
        <f t="shared" si="337"/>
        <v>-177431.25</v>
      </c>
      <c r="V515" s="10">
        <f t="shared" si="338"/>
        <v>-188484.8</v>
      </c>
      <c r="W515" s="10">
        <f t="shared" si="339"/>
        <v>-27838.25</v>
      </c>
      <c r="X515" s="87">
        <f t="shared" si="316"/>
        <v>0</v>
      </c>
      <c r="Y515" s="87">
        <f t="shared" si="317"/>
        <v>0</v>
      </c>
      <c r="Z515" s="10">
        <f t="shared" si="318"/>
        <v>-103.65398999999999</v>
      </c>
      <c r="AA515" s="125">
        <f t="shared" si="319"/>
        <v>-36.750050999999999</v>
      </c>
      <c r="AB515" s="10">
        <f t="shared" si="320"/>
        <v>-36.750050999999999</v>
      </c>
      <c r="AC515" s="87">
        <f t="shared" si="321"/>
        <v>0</v>
      </c>
      <c r="AD515" s="22">
        <f t="shared" si="331"/>
        <v>-216463.45404099999</v>
      </c>
      <c r="AE515" s="9">
        <f t="shared" si="322"/>
        <v>-3430</v>
      </c>
      <c r="AF515" s="9">
        <f t="shared" si="323"/>
        <v>311</v>
      </c>
      <c r="AG515" s="9">
        <f t="shared" si="324"/>
        <v>0</v>
      </c>
      <c r="AH515" s="10">
        <f t="shared" si="340"/>
        <v>-3119</v>
      </c>
      <c r="AI515" s="10">
        <f t="shared" si="325"/>
        <v>-160</v>
      </c>
      <c r="AJ515" s="22">
        <f t="shared" si="341"/>
        <v>-213504.45404099999</v>
      </c>
      <c r="AN515" s="92">
        <f t="shared" si="326"/>
        <v>526000</v>
      </c>
      <c r="AO515" s="92" t="str">
        <f t="shared" si="342"/>
        <v>52K</v>
      </c>
      <c r="AP515" s="92">
        <f t="shared" si="343"/>
        <v>213504.45404099999</v>
      </c>
      <c r="AQ515" s="93">
        <f t="shared" si="332"/>
        <v>1000</v>
      </c>
      <c r="AR515" s="95">
        <f t="shared" si="344"/>
        <v>428</v>
      </c>
      <c r="AS515" s="94">
        <f t="shared" si="345"/>
        <v>0.42799999999999999</v>
      </c>
      <c r="AT515" s="94">
        <f t="shared" si="327"/>
        <v>0.40590200388022812</v>
      </c>
    </row>
    <row r="516" spans="6:46" x14ac:dyDescent="0.25">
      <c r="F516">
        <f t="shared" si="333"/>
        <v>527000</v>
      </c>
      <c r="G516">
        <f t="shared" si="346"/>
        <v>-750</v>
      </c>
      <c r="H516">
        <f t="shared" si="334"/>
        <v>526250</v>
      </c>
      <c r="I516" s="32">
        <f t="shared" si="328"/>
        <v>526250</v>
      </c>
      <c r="J516" s="10">
        <f t="shared" ref="J516:J579" si="347">IF(YEL_työtulo&gt;=Päivärahamaksu_alaraja,-YEL_työtulo*Päivärahamaksu,0)</f>
        <v>0</v>
      </c>
      <c r="K516" s="10">
        <f t="shared" ref="K516:K579" si="348">IF(YEL_työtulo&gt;=Päivärahamaksu_alaraja,-(Korotettu_pvrahamaksu-Päivärahamaksu)*YEL_työtulo,0)</f>
        <v>0</v>
      </c>
      <c r="L516" s="32">
        <f t="shared" si="329"/>
        <v>526250</v>
      </c>
      <c r="M516" s="9">
        <f t="shared" ref="M516:M579" si="349">-IF(L516&lt;Perusväh_yläraja,Perusväh,0)</f>
        <v>0</v>
      </c>
      <c r="N516" s="9">
        <f t="shared" ref="N516:N579" si="350">IF(L516&lt;Perusväh_yläraja,(L516-Perusväh)*Perusväh_pienennysprosentti,0)</f>
        <v>0</v>
      </c>
      <c r="O516" s="10">
        <f t="shared" si="335"/>
        <v>0</v>
      </c>
      <c r="P516" s="13"/>
      <c r="R516" s="31">
        <f t="shared" si="330"/>
        <v>526250</v>
      </c>
      <c r="S516" s="8">
        <f t="shared" ref="S516:S579" si="351">VLOOKUP($R516,Tuloveroasteikko,1,1)</f>
        <v>52100</v>
      </c>
      <c r="T516" s="9">
        <f t="shared" si="336"/>
        <v>-11053.55</v>
      </c>
      <c r="U516" s="9">
        <f t="shared" si="337"/>
        <v>-177806.25</v>
      </c>
      <c r="V516" s="10">
        <f t="shared" si="338"/>
        <v>-188859.8</v>
      </c>
      <c r="W516" s="10">
        <f t="shared" si="339"/>
        <v>-27891.25</v>
      </c>
      <c r="X516" s="87">
        <f t="shared" ref="X516:X579" si="352">IF(YEL_työtulo&gt;=Päivärahamaksu_alaraja,-YEL_työtulo*Päivärahamaksu,0)</f>
        <v>0</v>
      </c>
      <c r="Y516" s="87">
        <f t="shared" ref="Y516:Y579" si="353">IF(YEL_työtulo&gt;=Päivärahamaksu_alaraja,-(Korotettu_pvrahamaksu-Päivärahamaksu)*YEL_työtulo,0)</f>
        <v>0</v>
      </c>
      <c r="Z516" s="10">
        <f t="shared" ref="Z516:Z579" si="354">IF(NOT(ISBLANK(YEL_työtulo)),YEL_työtulo*-Sairaanhoitomaksu,R516*-Sairaanhoitomaksu)</f>
        <v>-103.65398999999999</v>
      </c>
      <c r="AA516" s="125">
        <f t="shared" ref="AA516:AA579" si="355">IF(NOT(ISBLANK(YEL_työtulo)),YEL_työtulo*-Sairaanhoitomaksu_korotus,R516*-Sairaanhoitomaksu_korotus)</f>
        <v>-36.750050999999999</v>
      </c>
      <c r="AB516" s="10">
        <f t="shared" ref="AB516:AB579" si="356">IF(AND(X516=0,F516&gt;Päivärahamaksu_alaraja),AA516,0)</f>
        <v>-36.750050999999999</v>
      </c>
      <c r="AC516" s="87">
        <f t="shared" ref="AC516:AC579" si="357">-R516*Kirkollisvero</f>
        <v>0</v>
      </c>
      <c r="AD516" s="22">
        <f t="shared" si="331"/>
        <v>-216891.45404099999</v>
      </c>
      <c r="AE516" s="9">
        <f t="shared" ref="AE516:AE579" si="358">IF(Työtulovähennysprosentti*F516 &gt; Työtulovähennys_max, -Työtulovähennys_max, -Työtulovähennysprosentti*F516)</f>
        <v>-3430</v>
      </c>
      <c r="AF516" s="9">
        <f t="shared" ref="AF516:AF579" si="359">IF(H516&lt;Työtuloväh_1_raja,0,IF(H516&gt;=Työtuloväh_yläraja,(Työtuloväh_yläraja-Työtuloväh_1_raja)*Työtuloväh_1_pienennysprosentti,(H516-Työtuloväh_1_raja)*Työtuloväh_1_pienennysprosentti))</f>
        <v>311</v>
      </c>
      <c r="AG516" s="9">
        <f t="shared" ref="AG516:AG579" si="360">IF( (H516-Työtuloväh_yläraja) &lt; 0,0,(H516-Työtuloväh_yläraja)*Työtuloväh_2_pienennysprosentti)</f>
        <v>0</v>
      </c>
      <c r="AH516" s="10">
        <f t="shared" si="340"/>
        <v>-3119</v>
      </c>
      <c r="AI516" s="10">
        <f t="shared" ref="AI516:AI579" si="361">-IF( (H516-yle_vero_tuloraja)*YLE_veroprosentti &gt; YLE_vero_max,YLE_vero_max,IF(H516 &lt; yle_vero_tuloraja,0,(H516-yle_vero_tuloraja)*YLE_veroprosentti))</f>
        <v>-160</v>
      </c>
      <c r="AJ516" s="22">
        <f t="shared" si="341"/>
        <v>-213932.45404099999</v>
      </c>
      <c r="AN516" s="92">
        <f t="shared" ref="AN516:AN579" si="362">F516</f>
        <v>527000</v>
      </c>
      <c r="AO516" s="92" t="str">
        <f t="shared" si="342"/>
        <v>52K</v>
      </c>
      <c r="AP516" s="92">
        <f t="shared" si="343"/>
        <v>213932.45404099999</v>
      </c>
      <c r="AQ516" s="93">
        <f t="shared" si="332"/>
        <v>1000</v>
      </c>
      <c r="AR516" s="95">
        <f t="shared" si="344"/>
        <v>428</v>
      </c>
      <c r="AS516" s="94">
        <f t="shared" si="345"/>
        <v>0.42799999999999999</v>
      </c>
      <c r="AT516" s="94">
        <f t="shared" ref="AT516:AT579" si="363">-AJ516/F516</f>
        <v>0.4059439355616698</v>
      </c>
    </row>
    <row r="517" spans="6:46" x14ac:dyDescent="0.25">
      <c r="F517">
        <f t="shared" si="333"/>
        <v>528000</v>
      </c>
      <c r="G517">
        <f t="shared" si="346"/>
        <v>-750</v>
      </c>
      <c r="H517">
        <f t="shared" si="334"/>
        <v>527250</v>
      </c>
      <c r="I517" s="32">
        <f t="shared" ref="I517:I580" si="364">H517</f>
        <v>527250</v>
      </c>
      <c r="J517" s="10">
        <f t="shared" si="347"/>
        <v>0</v>
      </c>
      <c r="K517" s="10">
        <f t="shared" si="348"/>
        <v>0</v>
      </c>
      <c r="L517" s="32">
        <f t="shared" ref="L517:L580" si="365">+I517+J517+K517</f>
        <v>527250</v>
      </c>
      <c r="M517" s="9">
        <f t="shared" si="349"/>
        <v>0</v>
      </c>
      <c r="N517" s="9">
        <f t="shared" si="350"/>
        <v>0</v>
      </c>
      <c r="O517" s="10">
        <f t="shared" si="335"/>
        <v>0</v>
      </c>
      <c r="P517" s="13"/>
      <c r="R517" s="31">
        <f t="shared" ref="R517:R580" si="366">+L517+O517</f>
        <v>527250</v>
      </c>
      <c r="S517" s="8">
        <f t="shared" si="351"/>
        <v>52100</v>
      </c>
      <c r="T517" s="9">
        <f t="shared" si="336"/>
        <v>-11053.55</v>
      </c>
      <c r="U517" s="9">
        <f t="shared" si="337"/>
        <v>-178181.25</v>
      </c>
      <c r="V517" s="10">
        <f t="shared" si="338"/>
        <v>-189234.8</v>
      </c>
      <c r="W517" s="10">
        <f t="shared" si="339"/>
        <v>-27944.25</v>
      </c>
      <c r="X517" s="87">
        <f t="shared" si="352"/>
        <v>0</v>
      </c>
      <c r="Y517" s="87">
        <f t="shared" si="353"/>
        <v>0</v>
      </c>
      <c r="Z517" s="10">
        <f t="shared" si="354"/>
        <v>-103.65398999999999</v>
      </c>
      <c r="AA517" s="125">
        <f t="shared" si="355"/>
        <v>-36.750050999999999</v>
      </c>
      <c r="AB517" s="10">
        <f t="shared" si="356"/>
        <v>-36.750050999999999</v>
      </c>
      <c r="AC517" s="87">
        <f t="shared" si="357"/>
        <v>0</v>
      </c>
      <c r="AD517" s="22">
        <f t="shared" ref="AD517:AD580" si="367">+V517+W517+Z517+X517+AC517+Y517+AB517</f>
        <v>-217319.45404099999</v>
      </c>
      <c r="AE517" s="9">
        <f t="shared" si="358"/>
        <v>-3430</v>
      </c>
      <c r="AF517" s="9">
        <f t="shared" si="359"/>
        <v>311</v>
      </c>
      <c r="AG517" s="9">
        <f t="shared" si="360"/>
        <v>0</v>
      </c>
      <c r="AH517" s="10">
        <f t="shared" si="340"/>
        <v>-3119</v>
      </c>
      <c r="AI517" s="10">
        <f t="shared" si="361"/>
        <v>-160</v>
      </c>
      <c r="AJ517" s="22">
        <f t="shared" si="341"/>
        <v>-214360.45404099999</v>
      </c>
      <c r="AN517" s="92">
        <f t="shared" si="362"/>
        <v>528000</v>
      </c>
      <c r="AO517" s="92" t="str">
        <f t="shared" si="342"/>
        <v>52K</v>
      </c>
      <c r="AP517" s="92">
        <f t="shared" si="343"/>
        <v>214360.45404099999</v>
      </c>
      <c r="AQ517" s="93">
        <f t="shared" ref="AQ517:AQ580" si="368">F517-F516</f>
        <v>1000</v>
      </c>
      <c r="AR517" s="95">
        <f t="shared" si="344"/>
        <v>428</v>
      </c>
      <c r="AS517" s="94">
        <f t="shared" si="345"/>
        <v>0.42799999999999999</v>
      </c>
      <c r="AT517" s="94">
        <f t="shared" si="363"/>
        <v>0.4059857084109848</v>
      </c>
    </row>
    <row r="518" spans="6:46" x14ac:dyDescent="0.25">
      <c r="F518">
        <f t="shared" ref="F518:F581" si="369">F517+1000</f>
        <v>529000</v>
      </c>
      <c r="G518">
        <f t="shared" si="346"/>
        <v>-750</v>
      </c>
      <c r="H518">
        <f t="shared" si="334"/>
        <v>528250</v>
      </c>
      <c r="I518" s="32">
        <f t="shared" si="364"/>
        <v>528250</v>
      </c>
      <c r="J518" s="10">
        <f t="shared" si="347"/>
        <v>0</v>
      </c>
      <c r="K518" s="10">
        <f t="shared" si="348"/>
        <v>0</v>
      </c>
      <c r="L518" s="32">
        <f t="shared" si="365"/>
        <v>528250</v>
      </c>
      <c r="M518" s="9">
        <f t="shared" si="349"/>
        <v>0</v>
      </c>
      <c r="N518" s="9">
        <f t="shared" si="350"/>
        <v>0</v>
      </c>
      <c r="O518" s="10">
        <f t="shared" si="335"/>
        <v>0</v>
      </c>
      <c r="P518" s="13"/>
      <c r="R518" s="31">
        <f t="shared" si="366"/>
        <v>528250</v>
      </c>
      <c r="S518" s="8">
        <f t="shared" si="351"/>
        <v>52100</v>
      </c>
      <c r="T518" s="9">
        <f t="shared" si="336"/>
        <v>-11053.55</v>
      </c>
      <c r="U518" s="9">
        <f t="shared" si="337"/>
        <v>-178556.25</v>
      </c>
      <c r="V518" s="10">
        <f t="shared" si="338"/>
        <v>-189609.8</v>
      </c>
      <c r="W518" s="10">
        <f t="shared" si="339"/>
        <v>-27997.25</v>
      </c>
      <c r="X518" s="87">
        <f t="shared" si="352"/>
        <v>0</v>
      </c>
      <c r="Y518" s="87">
        <f t="shared" si="353"/>
        <v>0</v>
      </c>
      <c r="Z518" s="10">
        <f t="shared" si="354"/>
        <v>-103.65398999999999</v>
      </c>
      <c r="AA518" s="125">
        <f t="shared" si="355"/>
        <v>-36.750050999999999</v>
      </c>
      <c r="AB518" s="10">
        <f t="shared" si="356"/>
        <v>-36.750050999999999</v>
      </c>
      <c r="AC518" s="87">
        <f t="shared" si="357"/>
        <v>0</v>
      </c>
      <c r="AD518" s="22">
        <f t="shared" si="367"/>
        <v>-217747.45404099999</v>
      </c>
      <c r="AE518" s="9">
        <f t="shared" si="358"/>
        <v>-3430</v>
      </c>
      <c r="AF518" s="9">
        <f t="shared" si="359"/>
        <v>311</v>
      </c>
      <c r="AG518" s="9">
        <f t="shared" si="360"/>
        <v>0</v>
      </c>
      <c r="AH518" s="10">
        <f t="shared" si="340"/>
        <v>-3119</v>
      </c>
      <c r="AI518" s="10">
        <f t="shared" si="361"/>
        <v>-160</v>
      </c>
      <c r="AJ518" s="22">
        <f t="shared" si="341"/>
        <v>-214788.45404099999</v>
      </c>
      <c r="AN518" s="92">
        <f t="shared" si="362"/>
        <v>529000</v>
      </c>
      <c r="AO518" s="92" t="str">
        <f t="shared" si="342"/>
        <v>52K</v>
      </c>
      <c r="AP518" s="92">
        <f t="shared" si="343"/>
        <v>214788.45404099999</v>
      </c>
      <c r="AQ518" s="93">
        <f t="shared" si="368"/>
        <v>1000</v>
      </c>
      <c r="AR518" s="95">
        <f t="shared" si="344"/>
        <v>428</v>
      </c>
      <c r="AS518" s="94">
        <f t="shared" si="345"/>
        <v>0.42799999999999999</v>
      </c>
      <c r="AT518" s="94">
        <f t="shared" si="363"/>
        <v>0.4060273233289225</v>
      </c>
    </row>
    <row r="519" spans="6:46" x14ac:dyDescent="0.25">
      <c r="F519">
        <f t="shared" si="369"/>
        <v>530000</v>
      </c>
      <c r="G519">
        <f t="shared" si="346"/>
        <v>-750</v>
      </c>
      <c r="H519">
        <f t="shared" si="334"/>
        <v>529250</v>
      </c>
      <c r="I519" s="32">
        <f t="shared" si="364"/>
        <v>529250</v>
      </c>
      <c r="J519" s="10">
        <f t="shared" si="347"/>
        <v>0</v>
      </c>
      <c r="K519" s="10">
        <f t="shared" si="348"/>
        <v>0</v>
      </c>
      <c r="L519" s="32">
        <f t="shared" si="365"/>
        <v>529250</v>
      </c>
      <c r="M519" s="9">
        <f t="shared" si="349"/>
        <v>0</v>
      </c>
      <c r="N519" s="9">
        <f t="shared" si="350"/>
        <v>0</v>
      </c>
      <c r="O519" s="10">
        <f t="shared" si="335"/>
        <v>0</v>
      </c>
      <c r="P519" s="13"/>
      <c r="R519" s="31">
        <f t="shared" si="366"/>
        <v>529250</v>
      </c>
      <c r="S519" s="8">
        <f t="shared" si="351"/>
        <v>52100</v>
      </c>
      <c r="T519" s="9">
        <f t="shared" si="336"/>
        <v>-11053.55</v>
      </c>
      <c r="U519" s="9">
        <f t="shared" si="337"/>
        <v>-178931.25</v>
      </c>
      <c r="V519" s="10">
        <f t="shared" si="338"/>
        <v>-189984.8</v>
      </c>
      <c r="W519" s="10">
        <f t="shared" si="339"/>
        <v>-28050.25</v>
      </c>
      <c r="X519" s="87">
        <f t="shared" si="352"/>
        <v>0</v>
      </c>
      <c r="Y519" s="87">
        <f t="shared" si="353"/>
        <v>0</v>
      </c>
      <c r="Z519" s="10">
        <f t="shared" si="354"/>
        <v>-103.65398999999999</v>
      </c>
      <c r="AA519" s="125">
        <f t="shared" si="355"/>
        <v>-36.750050999999999</v>
      </c>
      <c r="AB519" s="10">
        <f t="shared" si="356"/>
        <v>-36.750050999999999</v>
      </c>
      <c r="AC519" s="87">
        <f t="shared" si="357"/>
        <v>0</v>
      </c>
      <c r="AD519" s="22">
        <f t="shared" si="367"/>
        <v>-218175.45404099999</v>
      </c>
      <c r="AE519" s="9">
        <f t="shared" si="358"/>
        <v>-3430</v>
      </c>
      <c r="AF519" s="9">
        <f t="shared" si="359"/>
        <v>311</v>
      </c>
      <c r="AG519" s="9">
        <f t="shared" si="360"/>
        <v>0</v>
      </c>
      <c r="AH519" s="10">
        <f t="shared" si="340"/>
        <v>-3119</v>
      </c>
      <c r="AI519" s="10">
        <f t="shared" si="361"/>
        <v>-160</v>
      </c>
      <c r="AJ519" s="22">
        <f t="shared" si="341"/>
        <v>-215216.45404099999</v>
      </c>
      <c r="AN519" s="92">
        <f t="shared" si="362"/>
        <v>530000</v>
      </c>
      <c r="AO519" s="92" t="str">
        <f t="shared" si="342"/>
        <v>53K</v>
      </c>
      <c r="AP519" s="92">
        <f t="shared" si="343"/>
        <v>215216.45404099999</v>
      </c>
      <c r="AQ519" s="93">
        <f t="shared" si="368"/>
        <v>1000</v>
      </c>
      <c r="AR519" s="95">
        <f t="shared" si="344"/>
        <v>428</v>
      </c>
      <c r="AS519" s="94">
        <f t="shared" si="345"/>
        <v>0.42799999999999999</v>
      </c>
      <c r="AT519" s="94">
        <f t="shared" si="363"/>
        <v>0.40606878120943396</v>
      </c>
    </row>
    <row r="520" spans="6:46" x14ac:dyDescent="0.25">
      <c r="F520">
        <f t="shared" si="369"/>
        <v>531000</v>
      </c>
      <c r="G520">
        <f t="shared" si="346"/>
        <v>-750</v>
      </c>
      <c r="H520">
        <f t="shared" si="334"/>
        <v>530250</v>
      </c>
      <c r="I520" s="32">
        <f t="shared" si="364"/>
        <v>530250</v>
      </c>
      <c r="J520" s="10">
        <f t="shared" si="347"/>
        <v>0</v>
      </c>
      <c r="K520" s="10">
        <f t="shared" si="348"/>
        <v>0</v>
      </c>
      <c r="L520" s="32">
        <f t="shared" si="365"/>
        <v>530250</v>
      </c>
      <c r="M520" s="9">
        <f t="shared" si="349"/>
        <v>0</v>
      </c>
      <c r="N520" s="9">
        <f t="shared" si="350"/>
        <v>0</v>
      </c>
      <c r="O520" s="10">
        <f t="shared" si="335"/>
        <v>0</v>
      </c>
      <c r="P520" s="13"/>
      <c r="R520" s="31">
        <f t="shared" si="366"/>
        <v>530250</v>
      </c>
      <c r="S520" s="8">
        <f t="shared" si="351"/>
        <v>52100</v>
      </c>
      <c r="T520" s="9">
        <f t="shared" si="336"/>
        <v>-11053.55</v>
      </c>
      <c r="U520" s="9">
        <f t="shared" si="337"/>
        <v>-179306.25</v>
      </c>
      <c r="V520" s="10">
        <f t="shared" si="338"/>
        <v>-190359.8</v>
      </c>
      <c r="W520" s="10">
        <f t="shared" si="339"/>
        <v>-28103.25</v>
      </c>
      <c r="X520" s="87">
        <f t="shared" si="352"/>
        <v>0</v>
      </c>
      <c r="Y520" s="87">
        <f t="shared" si="353"/>
        <v>0</v>
      </c>
      <c r="Z520" s="10">
        <f t="shared" si="354"/>
        <v>-103.65398999999999</v>
      </c>
      <c r="AA520" s="125">
        <f t="shared" si="355"/>
        <v>-36.750050999999999</v>
      </c>
      <c r="AB520" s="10">
        <f t="shared" si="356"/>
        <v>-36.750050999999999</v>
      </c>
      <c r="AC520" s="87">
        <f t="shared" si="357"/>
        <v>0</v>
      </c>
      <c r="AD520" s="22">
        <f t="shared" si="367"/>
        <v>-218603.45404099999</v>
      </c>
      <c r="AE520" s="9">
        <f t="shared" si="358"/>
        <v>-3430</v>
      </c>
      <c r="AF520" s="9">
        <f t="shared" si="359"/>
        <v>311</v>
      </c>
      <c r="AG520" s="9">
        <f t="shared" si="360"/>
        <v>0</v>
      </c>
      <c r="AH520" s="10">
        <f t="shared" si="340"/>
        <v>-3119</v>
      </c>
      <c r="AI520" s="10">
        <f t="shared" si="361"/>
        <v>-160</v>
      </c>
      <c r="AJ520" s="22">
        <f t="shared" si="341"/>
        <v>-215644.45404099999</v>
      </c>
      <c r="AN520" s="92">
        <f t="shared" si="362"/>
        <v>531000</v>
      </c>
      <c r="AO520" s="92" t="str">
        <f t="shared" si="342"/>
        <v>53K</v>
      </c>
      <c r="AP520" s="92">
        <f t="shared" si="343"/>
        <v>215644.45404099999</v>
      </c>
      <c r="AQ520" s="93">
        <f t="shared" si="368"/>
        <v>1000</v>
      </c>
      <c r="AR520" s="95">
        <f t="shared" si="344"/>
        <v>428</v>
      </c>
      <c r="AS520" s="94">
        <f t="shared" si="345"/>
        <v>0.42799999999999999</v>
      </c>
      <c r="AT520" s="94">
        <f t="shared" si="363"/>
        <v>0.40611008293973633</v>
      </c>
    </row>
    <row r="521" spans="6:46" x14ac:dyDescent="0.25">
      <c r="F521">
        <f t="shared" si="369"/>
        <v>532000</v>
      </c>
      <c r="G521">
        <f t="shared" si="346"/>
        <v>-750</v>
      </c>
      <c r="H521">
        <f t="shared" si="334"/>
        <v>531250</v>
      </c>
      <c r="I521" s="32">
        <f t="shared" si="364"/>
        <v>531250</v>
      </c>
      <c r="J521" s="10">
        <f t="shared" si="347"/>
        <v>0</v>
      </c>
      <c r="K521" s="10">
        <f t="shared" si="348"/>
        <v>0</v>
      </c>
      <c r="L521" s="32">
        <f t="shared" si="365"/>
        <v>531250</v>
      </c>
      <c r="M521" s="9">
        <f t="shared" si="349"/>
        <v>0</v>
      </c>
      <c r="N521" s="9">
        <f t="shared" si="350"/>
        <v>0</v>
      </c>
      <c r="O521" s="10">
        <f t="shared" si="335"/>
        <v>0</v>
      </c>
      <c r="P521" s="13"/>
      <c r="R521" s="31">
        <f t="shared" si="366"/>
        <v>531250</v>
      </c>
      <c r="S521" s="8">
        <f t="shared" si="351"/>
        <v>52100</v>
      </c>
      <c r="T521" s="9">
        <f t="shared" si="336"/>
        <v>-11053.55</v>
      </c>
      <c r="U521" s="9">
        <f t="shared" si="337"/>
        <v>-179681.25</v>
      </c>
      <c r="V521" s="10">
        <f t="shared" si="338"/>
        <v>-190734.8</v>
      </c>
      <c r="W521" s="10">
        <f t="shared" si="339"/>
        <v>-28156.25</v>
      </c>
      <c r="X521" s="87">
        <f t="shared" si="352"/>
        <v>0</v>
      </c>
      <c r="Y521" s="87">
        <f t="shared" si="353"/>
        <v>0</v>
      </c>
      <c r="Z521" s="10">
        <f t="shared" si="354"/>
        <v>-103.65398999999999</v>
      </c>
      <c r="AA521" s="125">
        <f t="shared" si="355"/>
        <v>-36.750050999999999</v>
      </c>
      <c r="AB521" s="10">
        <f t="shared" si="356"/>
        <v>-36.750050999999999</v>
      </c>
      <c r="AC521" s="87">
        <f t="shared" si="357"/>
        <v>0</v>
      </c>
      <c r="AD521" s="22">
        <f t="shared" si="367"/>
        <v>-219031.45404099999</v>
      </c>
      <c r="AE521" s="9">
        <f t="shared" si="358"/>
        <v>-3430</v>
      </c>
      <c r="AF521" s="9">
        <f t="shared" si="359"/>
        <v>311</v>
      </c>
      <c r="AG521" s="9">
        <f t="shared" si="360"/>
        <v>0</v>
      </c>
      <c r="AH521" s="10">
        <f t="shared" si="340"/>
        <v>-3119</v>
      </c>
      <c r="AI521" s="10">
        <f t="shared" si="361"/>
        <v>-160</v>
      </c>
      <c r="AJ521" s="22">
        <f t="shared" si="341"/>
        <v>-216072.45404099999</v>
      </c>
      <c r="AN521" s="92">
        <f t="shared" si="362"/>
        <v>532000</v>
      </c>
      <c r="AO521" s="92" t="str">
        <f t="shared" si="342"/>
        <v>53K</v>
      </c>
      <c r="AP521" s="92">
        <f t="shared" si="343"/>
        <v>216072.45404099999</v>
      </c>
      <c r="AQ521" s="93">
        <f t="shared" si="368"/>
        <v>1000</v>
      </c>
      <c r="AR521" s="95">
        <f t="shared" si="344"/>
        <v>428</v>
      </c>
      <c r="AS521" s="94">
        <f t="shared" si="345"/>
        <v>0.42799999999999999</v>
      </c>
      <c r="AT521" s="94">
        <f t="shared" si="363"/>
        <v>0.4061512294003759</v>
      </c>
    </row>
    <row r="522" spans="6:46" x14ac:dyDescent="0.25">
      <c r="F522">
        <f t="shared" si="369"/>
        <v>533000</v>
      </c>
      <c r="G522">
        <f t="shared" si="346"/>
        <v>-750</v>
      </c>
      <c r="H522">
        <f t="shared" si="334"/>
        <v>532250</v>
      </c>
      <c r="I522" s="32">
        <f t="shared" si="364"/>
        <v>532250</v>
      </c>
      <c r="J522" s="10">
        <f t="shared" si="347"/>
        <v>0</v>
      </c>
      <c r="K522" s="10">
        <f t="shared" si="348"/>
        <v>0</v>
      </c>
      <c r="L522" s="32">
        <f t="shared" si="365"/>
        <v>532250</v>
      </c>
      <c r="M522" s="9">
        <f t="shared" si="349"/>
        <v>0</v>
      </c>
      <c r="N522" s="9">
        <f t="shared" si="350"/>
        <v>0</v>
      </c>
      <c r="O522" s="10">
        <f t="shared" si="335"/>
        <v>0</v>
      </c>
      <c r="P522" s="13"/>
      <c r="R522" s="31">
        <f t="shared" si="366"/>
        <v>532250</v>
      </c>
      <c r="S522" s="8">
        <f t="shared" si="351"/>
        <v>52100</v>
      </c>
      <c r="T522" s="9">
        <f t="shared" si="336"/>
        <v>-11053.55</v>
      </c>
      <c r="U522" s="9">
        <f t="shared" si="337"/>
        <v>-180056.25</v>
      </c>
      <c r="V522" s="10">
        <f t="shared" si="338"/>
        <v>-191109.8</v>
      </c>
      <c r="W522" s="10">
        <f t="shared" si="339"/>
        <v>-28209.25</v>
      </c>
      <c r="X522" s="87">
        <f t="shared" si="352"/>
        <v>0</v>
      </c>
      <c r="Y522" s="87">
        <f t="shared" si="353"/>
        <v>0</v>
      </c>
      <c r="Z522" s="10">
        <f t="shared" si="354"/>
        <v>-103.65398999999999</v>
      </c>
      <c r="AA522" s="125">
        <f t="shared" si="355"/>
        <v>-36.750050999999999</v>
      </c>
      <c r="AB522" s="10">
        <f t="shared" si="356"/>
        <v>-36.750050999999999</v>
      </c>
      <c r="AC522" s="87">
        <f t="shared" si="357"/>
        <v>0</v>
      </c>
      <c r="AD522" s="22">
        <f t="shared" si="367"/>
        <v>-219459.45404099999</v>
      </c>
      <c r="AE522" s="9">
        <f t="shared" si="358"/>
        <v>-3430</v>
      </c>
      <c r="AF522" s="9">
        <f t="shared" si="359"/>
        <v>311</v>
      </c>
      <c r="AG522" s="9">
        <f t="shared" si="360"/>
        <v>0</v>
      </c>
      <c r="AH522" s="10">
        <f t="shared" si="340"/>
        <v>-3119</v>
      </c>
      <c r="AI522" s="10">
        <f t="shared" si="361"/>
        <v>-160</v>
      </c>
      <c r="AJ522" s="22">
        <f t="shared" si="341"/>
        <v>-216500.45404099999</v>
      </c>
      <c r="AN522" s="92">
        <f t="shared" si="362"/>
        <v>533000</v>
      </c>
      <c r="AO522" s="92" t="str">
        <f t="shared" si="342"/>
        <v>53K</v>
      </c>
      <c r="AP522" s="92">
        <f t="shared" si="343"/>
        <v>216500.45404099999</v>
      </c>
      <c r="AQ522" s="93">
        <f t="shared" si="368"/>
        <v>1000</v>
      </c>
      <c r="AR522" s="95">
        <f t="shared" si="344"/>
        <v>428</v>
      </c>
      <c r="AS522" s="94">
        <f t="shared" si="345"/>
        <v>0.42799999999999999</v>
      </c>
      <c r="AT522" s="94">
        <f t="shared" si="363"/>
        <v>0.40619222146529077</v>
      </c>
    </row>
    <row r="523" spans="6:46" x14ac:dyDescent="0.25">
      <c r="F523">
        <f t="shared" si="369"/>
        <v>534000</v>
      </c>
      <c r="G523">
        <f t="shared" si="346"/>
        <v>-750</v>
      </c>
      <c r="H523">
        <f t="shared" si="334"/>
        <v>533250</v>
      </c>
      <c r="I523" s="32">
        <f t="shared" si="364"/>
        <v>533250</v>
      </c>
      <c r="J523" s="10">
        <f t="shared" si="347"/>
        <v>0</v>
      </c>
      <c r="K523" s="10">
        <f t="shared" si="348"/>
        <v>0</v>
      </c>
      <c r="L523" s="32">
        <f t="shared" si="365"/>
        <v>533250</v>
      </c>
      <c r="M523" s="9">
        <f t="shared" si="349"/>
        <v>0</v>
      </c>
      <c r="N523" s="9">
        <f t="shared" si="350"/>
        <v>0</v>
      </c>
      <c r="O523" s="10">
        <f t="shared" si="335"/>
        <v>0</v>
      </c>
      <c r="P523" s="13"/>
      <c r="R523" s="31">
        <f t="shared" si="366"/>
        <v>533250</v>
      </c>
      <c r="S523" s="8">
        <f t="shared" si="351"/>
        <v>52100</v>
      </c>
      <c r="T523" s="9">
        <f t="shared" si="336"/>
        <v>-11053.55</v>
      </c>
      <c r="U523" s="9">
        <f t="shared" si="337"/>
        <v>-180431.25</v>
      </c>
      <c r="V523" s="10">
        <f t="shared" si="338"/>
        <v>-191484.79999999999</v>
      </c>
      <c r="W523" s="10">
        <f t="shared" si="339"/>
        <v>-28262.25</v>
      </c>
      <c r="X523" s="87">
        <f t="shared" si="352"/>
        <v>0</v>
      </c>
      <c r="Y523" s="87">
        <f t="shared" si="353"/>
        <v>0</v>
      </c>
      <c r="Z523" s="10">
        <f t="shared" si="354"/>
        <v>-103.65398999999999</v>
      </c>
      <c r="AA523" s="125">
        <f t="shared" si="355"/>
        <v>-36.750050999999999</v>
      </c>
      <c r="AB523" s="10">
        <f t="shared" si="356"/>
        <v>-36.750050999999999</v>
      </c>
      <c r="AC523" s="87">
        <f t="shared" si="357"/>
        <v>0</v>
      </c>
      <c r="AD523" s="22">
        <f t="shared" si="367"/>
        <v>-219887.45404099999</v>
      </c>
      <c r="AE523" s="9">
        <f t="shared" si="358"/>
        <v>-3430</v>
      </c>
      <c r="AF523" s="9">
        <f t="shared" si="359"/>
        <v>311</v>
      </c>
      <c r="AG523" s="9">
        <f t="shared" si="360"/>
        <v>0</v>
      </c>
      <c r="AH523" s="10">
        <f t="shared" si="340"/>
        <v>-3119</v>
      </c>
      <c r="AI523" s="10">
        <f t="shared" si="361"/>
        <v>-160</v>
      </c>
      <c r="AJ523" s="22">
        <f t="shared" si="341"/>
        <v>-216928.45404099999</v>
      </c>
      <c r="AN523" s="92">
        <f t="shared" si="362"/>
        <v>534000</v>
      </c>
      <c r="AO523" s="92" t="str">
        <f t="shared" si="342"/>
        <v>53K</v>
      </c>
      <c r="AP523" s="92">
        <f t="shared" si="343"/>
        <v>216928.45404099999</v>
      </c>
      <c r="AQ523" s="93">
        <f t="shared" si="368"/>
        <v>1000</v>
      </c>
      <c r="AR523" s="95">
        <f t="shared" si="344"/>
        <v>428</v>
      </c>
      <c r="AS523" s="94">
        <f t="shared" si="345"/>
        <v>0.42799999999999999</v>
      </c>
      <c r="AT523" s="94">
        <f t="shared" si="363"/>
        <v>0.40623306000187265</v>
      </c>
    </row>
    <row r="524" spans="6:46" x14ac:dyDescent="0.25">
      <c r="F524">
        <f t="shared" si="369"/>
        <v>535000</v>
      </c>
      <c r="G524">
        <f t="shared" si="346"/>
        <v>-750</v>
      </c>
      <c r="H524">
        <f t="shared" si="334"/>
        <v>534250</v>
      </c>
      <c r="I524" s="32">
        <f t="shared" si="364"/>
        <v>534250</v>
      </c>
      <c r="J524" s="10">
        <f t="shared" si="347"/>
        <v>0</v>
      </c>
      <c r="K524" s="10">
        <f t="shared" si="348"/>
        <v>0</v>
      </c>
      <c r="L524" s="32">
        <f t="shared" si="365"/>
        <v>534250</v>
      </c>
      <c r="M524" s="9">
        <f t="shared" si="349"/>
        <v>0</v>
      </c>
      <c r="N524" s="9">
        <f t="shared" si="350"/>
        <v>0</v>
      </c>
      <c r="O524" s="10">
        <f t="shared" si="335"/>
        <v>0</v>
      </c>
      <c r="P524" s="13"/>
      <c r="R524" s="31">
        <f t="shared" si="366"/>
        <v>534250</v>
      </c>
      <c r="S524" s="8">
        <f t="shared" si="351"/>
        <v>52100</v>
      </c>
      <c r="T524" s="9">
        <f t="shared" si="336"/>
        <v>-11053.55</v>
      </c>
      <c r="U524" s="9">
        <f t="shared" si="337"/>
        <v>-180806.25</v>
      </c>
      <c r="V524" s="10">
        <f t="shared" si="338"/>
        <v>-191859.8</v>
      </c>
      <c r="W524" s="10">
        <f t="shared" si="339"/>
        <v>-28315.25</v>
      </c>
      <c r="X524" s="87">
        <f t="shared" si="352"/>
        <v>0</v>
      </c>
      <c r="Y524" s="87">
        <f t="shared" si="353"/>
        <v>0</v>
      </c>
      <c r="Z524" s="10">
        <f t="shared" si="354"/>
        <v>-103.65398999999999</v>
      </c>
      <c r="AA524" s="125">
        <f t="shared" si="355"/>
        <v>-36.750050999999999</v>
      </c>
      <c r="AB524" s="10">
        <f t="shared" si="356"/>
        <v>-36.750050999999999</v>
      </c>
      <c r="AC524" s="87">
        <f t="shared" si="357"/>
        <v>0</v>
      </c>
      <c r="AD524" s="22">
        <f t="shared" si="367"/>
        <v>-220315.45404099999</v>
      </c>
      <c r="AE524" s="9">
        <f t="shared" si="358"/>
        <v>-3430</v>
      </c>
      <c r="AF524" s="9">
        <f t="shared" si="359"/>
        <v>311</v>
      </c>
      <c r="AG524" s="9">
        <f t="shared" si="360"/>
        <v>0</v>
      </c>
      <c r="AH524" s="10">
        <f t="shared" si="340"/>
        <v>-3119</v>
      </c>
      <c r="AI524" s="10">
        <f t="shared" si="361"/>
        <v>-160</v>
      </c>
      <c r="AJ524" s="22">
        <f t="shared" si="341"/>
        <v>-217356.45404099999</v>
      </c>
      <c r="AN524" s="92">
        <f t="shared" si="362"/>
        <v>535000</v>
      </c>
      <c r="AO524" s="92" t="str">
        <f t="shared" si="342"/>
        <v>53K</v>
      </c>
      <c r="AP524" s="92">
        <f t="shared" si="343"/>
        <v>217356.45404099999</v>
      </c>
      <c r="AQ524" s="93">
        <f t="shared" si="368"/>
        <v>1000</v>
      </c>
      <c r="AR524" s="95">
        <f t="shared" si="344"/>
        <v>428</v>
      </c>
      <c r="AS524" s="94">
        <f t="shared" si="345"/>
        <v>0.42799999999999999</v>
      </c>
      <c r="AT524" s="94">
        <f t="shared" si="363"/>
        <v>0.40627374587102799</v>
      </c>
    </row>
    <row r="525" spans="6:46" x14ac:dyDescent="0.25">
      <c r="F525">
        <f t="shared" si="369"/>
        <v>536000</v>
      </c>
      <c r="G525">
        <f t="shared" si="346"/>
        <v>-750</v>
      </c>
      <c r="H525">
        <f t="shared" si="334"/>
        <v>535250</v>
      </c>
      <c r="I525" s="32">
        <f t="shared" si="364"/>
        <v>535250</v>
      </c>
      <c r="J525" s="10">
        <f t="shared" si="347"/>
        <v>0</v>
      </c>
      <c r="K525" s="10">
        <f t="shared" si="348"/>
        <v>0</v>
      </c>
      <c r="L525" s="32">
        <f t="shared" si="365"/>
        <v>535250</v>
      </c>
      <c r="M525" s="9">
        <f t="shared" si="349"/>
        <v>0</v>
      </c>
      <c r="N525" s="9">
        <f t="shared" si="350"/>
        <v>0</v>
      </c>
      <c r="O525" s="10">
        <f t="shared" si="335"/>
        <v>0</v>
      </c>
      <c r="P525" s="13"/>
      <c r="R525" s="31">
        <f t="shared" si="366"/>
        <v>535250</v>
      </c>
      <c r="S525" s="8">
        <f t="shared" si="351"/>
        <v>52100</v>
      </c>
      <c r="T525" s="9">
        <f t="shared" si="336"/>
        <v>-11053.55</v>
      </c>
      <c r="U525" s="9">
        <f t="shared" si="337"/>
        <v>-181181.25</v>
      </c>
      <c r="V525" s="10">
        <f t="shared" si="338"/>
        <v>-192234.8</v>
      </c>
      <c r="W525" s="10">
        <f t="shared" si="339"/>
        <v>-28368.25</v>
      </c>
      <c r="X525" s="87">
        <f t="shared" si="352"/>
        <v>0</v>
      </c>
      <c r="Y525" s="87">
        <f t="shared" si="353"/>
        <v>0</v>
      </c>
      <c r="Z525" s="10">
        <f t="shared" si="354"/>
        <v>-103.65398999999999</v>
      </c>
      <c r="AA525" s="125">
        <f t="shared" si="355"/>
        <v>-36.750050999999999</v>
      </c>
      <c r="AB525" s="10">
        <f t="shared" si="356"/>
        <v>-36.750050999999999</v>
      </c>
      <c r="AC525" s="87">
        <f t="shared" si="357"/>
        <v>0</v>
      </c>
      <c r="AD525" s="22">
        <f t="shared" si="367"/>
        <v>-220743.45404099999</v>
      </c>
      <c r="AE525" s="9">
        <f t="shared" si="358"/>
        <v>-3430</v>
      </c>
      <c r="AF525" s="9">
        <f t="shared" si="359"/>
        <v>311</v>
      </c>
      <c r="AG525" s="9">
        <f t="shared" si="360"/>
        <v>0</v>
      </c>
      <c r="AH525" s="10">
        <f t="shared" si="340"/>
        <v>-3119</v>
      </c>
      <c r="AI525" s="10">
        <f t="shared" si="361"/>
        <v>-160</v>
      </c>
      <c r="AJ525" s="22">
        <f t="shared" si="341"/>
        <v>-217784.45404099999</v>
      </c>
      <c r="AN525" s="92">
        <f t="shared" si="362"/>
        <v>536000</v>
      </c>
      <c r="AO525" s="92" t="str">
        <f t="shared" si="342"/>
        <v>53K</v>
      </c>
      <c r="AP525" s="92">
        <f t="shared" si="343"/>
        <v>217784.45404099999</v>
      </c>
      <c r="AQ525" s="93">
        <f t="shared" si="368"/>
        <v>1000</v>
      </c>
      <c r="AR525" s="95">
        <f t="shared" si="344"/>
        <v>428</v>
      </c>
      <c r="AS525" s="94">
        <f t="shared" si="345"/>
        <v>0.42799999999999999</v>
      </c>
      <c r="AT525" s="94">
        <f t="shared" si="363"/>
        <v>0.40631427992723879</v>
      </c>
    </row>
    <row r="526" spans="6:46" x14ac:dyDescent="0.25">
      <c r="F526">
        <f t="shared" si="369"/>
        <v>537000</v>
      </c>
      <c r="G526">
        <f t="shared" si="346"/>
        <v>-750</v>
      </c>
      <c r="H526">
        <f t="shared" si="334"/>
        <v>536250</v>
      </c>
      <c r="I526" s="32">
        <f t="shared" si="364"/>
        <v>536250</v>
      </c>
      <c r="J526" s="10">
        <f t="shared" si="347"/>
        <v>0</v>
      </c>
      <c r="K526" s="10">
        <f t="shared" si="348"/>
        <v>0</v>
      </c>
      <c r="L526" s="32">
        <f t="shared" si="365"/>
        <v>536250</v>
      </c>
      <c r="M526" s="9">
        <f t="shared" si="349"/>
        <v>0</v>
      </c>
      <c r="N526" s="9">
        <f t="shared" si="350"/>
        <v>0</v>
      </c>
      <c r="O526" s="10">
        <f t="shared" si="335"/>
        <v>0</v>
      </c>
      <c r="P526" s="13"/>
      <c r="R526" s="31">
        <f t="shared" si="366"/>
        <v>536250</v>
      </c>
      <c r="S526" s="8">
        <f t="shared" si="351"/>
        <v>52100</v>
      </c>
      <c r="T526" s="9">
        <f t="shared" si="336"/>
        <v>-11053.55</v>
      </c>
      <c r="U526" s="9">
        <f t="shared" si="337"/>
        <v>-181556.25</v>
      </c>
      <c r="V526" s="10">
        <f t="shared" si="338"/>
        <v>-192609.8</v>
      </c>
      <c r="W526" s="10">
        <f t="shared" si="339"/>
        <v>-28421.25</v>
      </c>
      <c r="X526" s="87">
        <f t="shared" si="352"/>
        <v>0</v>
      </c>
      <c r="Y526" s="87">
        <f t="shared" si="353"/>
        <v>0</v>
      </c>
      <c r="Z526" s="10">
        <f t="shared" si="354"/>
        <v>-103.65398999999999</v>
      </c>
      <c r="AA526" s="125">
        <f t="shared" si="355"/>
        <v>-36.750050999999999</v>
      </c>
      <c r="AB526" s="10">
        <f t="shared" si="356"/>
        <v>-36.750050999999999</v>
      </c>
      <c r="AC526" s="87">
        <f t="shared" si="357"/>
        <v>0</v>
      </c>
      <c r="AD526" s="22">
        <f t="shared" si="367"/>
        <v>-221171.45404099999</v>
      </c>
      <c r="AE526" s="9">
        <f t="shared" si="358"/>
        <v>-3430</v>
      </c>
      <c r="AF526" s="9">
        <f t="shared" si="359"/>
        <v>311</v>
      </c>
      <c r="AG526" s="9">
        <f t="shared" si="360"/>
        <v>0</v>
      </c>
      <c r="AH526" s="10">
        <f t="shared" si="340"/>
        <v>-3119</v>
      </c>
      <c r="AI526" s="10">
        <f t="shared" si="361"/>
        <v>-160</v>
      </c>
      <c r="AJ526" s="22">
        <f t="shared" si="341"/>
        <v>-218212.45404099999</v>
      </c>
      <c r="AN526" s="92">
        <f t="shared" si="362"/>
        <v>537000</v>
      </c>
      <c r="AO526" s="92" t="str">
        <f t="shared" si="342"/>
        <v>53K</v>
      </c>
      <c r="AP526" s="92">
        <f t="shared" si="343"/>
        <v>218212.45404099999</v>
      </c>
      <c r="AQ526" s="93">
        <f t="shared" si="368"/>
        <v>1000</v>
      </c>
      <c r="AR526" s="95">
        <f t="shared" si="344"/>
        <v>428</v>
      </c>
      <c r="AS526" s="94">
        <f t="shared" si="345"/>
        <v>0.42799999999999999</v>
      </c>
      <c r="AT526" s="94">
        <f t="shared" si="363"/>
        <v>0.40635466301862194</v>
      </c>
    </row>
    <row r="527" spans="6:46" x14ac:dyDescent="0.25">
      <c r="F527">
        <f t="shared" si="369"/>
        <v>538000</v>
      </c>
      <c r="G527">
        <f t="shared" si="346"/>
        <v>-750</v>
      </c>
      <c r="H527">
        <f t="shared" si="334"/>
        <v>537250</v>
      </c>
      <c r="I527" s="32">
        <f t="shared" si="364"/>
        <v>537250</v>
      </c>
      <c r="J527" s="10">
        <f t="shared" si="347"/>
        <v>0</v>
      </c>
      <c r="K527" s="10">
        <f t="shared" si="348"/>
        <v>0</v>
      </c>
      <c r="L527" s="32">
        <f t="shared" si="365"/>
        <v>537250</v>
      </c>
      <c r="M527" s="9">
        <f t="shared" si="349"/>
        <v>0</v>
      </c>
      <c r="N527" s="9">
        <f t="shared" si="350"/>
        <v>0</v>
      </c>
      <c r="O527" s="10">
        <f t="shared" si="335"/>
        <v>0</v>
      </c>
      <c r="P527" s="13"/>
      <c r="R527" s="31">
        <f t="shared" si="366"/>
        <v>537250</v>
      </c>
      <c r="S527" s="8">
        <f t="shared" si="351"/>
        <v>52100</v>
      </c>
      <c r="T527" s="9">
        <f t="shared" si="336"/>
        <v>-11053.55</v>
      </c>
      <c r="U527" s="9">
        <f t="shared" si="337"/>
        <v>-181931.25</v>
      </c>
      <c r="V527" s="10">
        <f t="shared" si="338"/>
        <v>-192984.8</v>
      </c>
      <c r="W527" s="10">
        <f t="shared" si="339"/>
        <v>-28474.25</v>
      </c>
      <c r="X527" s="87">
        <f t="shared" si="352"/>
        <v>0</v>
      </c>
      <c r="Y527" s="87">
        <f t="shared" si="353"/>
        <v>0</v>
      </c>
      <c r="Z527" s="10">
        <f t="shared" si="354"/>
        <v>-103.65398999999999</v>
      </c>
      <c r="AA527" s="125">
        <f t="shared" si="355"/>
        <v>-36.750050999999999</v>
      </c>
      <c r="AB527" s="10">
        <f t="shared" si="356"/>
        <v>-36.750050999999999</v>
      </c>
      <c r="AC527" s="87">
        <f t="shared" si="357"/>
        <v>0</v>
      </c>
      <c r="AD527" s="22">
        <f t="shared" si="367"/>
        <v>-221599.45404099999</v>
      </c>
      <c r="AE527" s="9">
        <f t="shared" si="358"/>
        <v>-3430</v>
      </c>
      <c r="AF527" s="9">
        <f t="shared" si="359"/>
        <v>311</v>
      </c>
      <c r="AG527" s="9">
        <f t="shared" si="360"/>
        <v>0</v>
      </c>
      <c r="AH527" s="10">
        <f t="shared" si="340"/>
        <v>-3119</v>
      </c>
      <c r="AI527" s="10">
        <f t="shared" si="361"/>
        <v>-160</v>
      </c>
      <c r="AJ527" s="22">
        <f t="shared" si="341"/>
        <v>-218640.45404099999</v>
      </c>
      <c r="AN527" s="92">
        <f t="shared" si="362"/>
        <v>538000</v>
      </c>
      <c r="AO527" s="92" t="str">
        <f t="shared" si="342"/>
        <v>53K</v>
      </c>
      <c r="AP527" s="92">
        <f t="shared" si="343"/>
        <v>218640.45404099999</v>
      </c>
      <c r="AQ527" s="93">
        <f t="shared" si="368"/>
        <v>1000</v>
      </c>
      <c r="AR527" s="95">
        <f t="shared" si="344"/>
        <v>428</v>
      </c>
      <c r="AS527" s="94">
        <f t="shared" si="345"/>
        <v>0.42799999999999999</v>
      </c>
      <c r="AT527" s="94">
        <f t="shared" si="363"/>
        <v>0.4063948959869888</v>
      </c>
    </row>
    <row r="528" spans="6:46" x14ac:dyDescent="0.25">
      <c r="F528">
        <f t="shared" si="369"/>
        <v>539000</v>
      </c>
      <c r="G528">
        <f t="shared" si="346"/>
        <v>-750</v>
      </c>
      <c r="H528">
        <f t="shared" si="334"/>
        <v>538250</v>
      </c>
      <c r="I528" s="32">
        <f t="shared" si="364"/>
        <v>538250</v>
      </c>
      <c r="J528" s="10">
        <f t="shared" si="347"/>
        <v>0</v>
      </c>
      <c r="K528" s="10">
        <f t="shared" si="348"/>
        <v>0</v>
      </c>
      <c r="L528" s="32">
        <f t="shared" si="365"/>
        <v>538250</v>
      </c>
      <c r="M528" s="9">
        <f t="shared" si="349"/>
        <v>0</v>
      </c>
      <c r="N528" s="9">
        <f t="shared" si="350"/>
        <v>0</v>
      </c>
      <c r="O528" s="10">
        <f t="shared" si="335"/>
        <v>0</v>
      </c>
      <c r="P528" s="13"/>
      <c r="R528" s="31">
        <f t="shared" si="366"/>
        <v>538250</v>
      </c>
      <c r="S528" s="8">
        <f t="shared" si="351"/>
        <v>52100</v>
      </c>
      <c r="T528" s="9">
        <f t="shared" si="336"/>
        <v>-11053.55</v>
      </c>
      <c r="U528" s="9">
        <f t="shared" si="337"/>
        <v>-182306.25</v>
      </c>
      <c r="V528" s="10">
        <f t="shared" si="338"/>
        <v>-193359.8</v>
      </c>
      <c r="W528" s="10">
        <f t="shared" si="339"/>
        <v>-28527.25</v>
      </c>
      <c r="X528" s="87">
        <f t="shared" si="352"/>
        <v>0</v>
      </c>
      <c r="Y528" s="87">
        <f t="shared" si="353"/>
        <v>0</v>
      </c>
      <c r="Z528" s="10">
        <f t="shared" si="354"/>
        <v>-103.65398999999999</v>
      </c>
      <c r="AA528" s="125">
        <f t="shared" si="355"/>
        <v>-36.750050999999999</v>
      </c>
      <c r="AB528" s="10">
        <f t="shared" si="356"/>
        <v>-36.750050999999999</v>
      </c>
      <c r="AC528" s="87">
        <f t="shared" si="357"/>
        <v>0</v>
      </c>
      <c r="AD528" s="22">
        <f t="shared" si="367"/>
        <v>-222027.45404099999</v>
      </c>
      <c r="AE528" s="9">
        <f t="shared" si="358"/>
        <v>-3430</v>
      </c>
      <c r="AF528" s="9">
        <f t="shared" si="359"/>
        <v>311</v>
      </c>
      <c r="AG528" s="9">
        <f t="shared" si="360"/>
        <v>0</v>
      </c>
      <c r="AH528" s="10">
        <f t="shared" si="340"/>
        <v>-3119</v>
      </c>
      <c r="AI528" s="10">
        <f t="shared" si="361"/>
        <v>-160</v>
      </c>
      <c r="AJ528" s="22">
        <f t="shared" si="341"/>
        <v>-219068.45404099999</v>
      </c>
      <c r="AN528" s="92">
        <f t="shared" si="362"/>
        <v>539000</v>
      </c>
      <c r="AO528" s="92" t="str">
        <f t="shared" si="342"/>
        <v>53K</v>
      </c>
      <c r="AP528" s="92">
        <f t="shared" si="343"/>
        <v>219068.45404099999</v>
      </c>
      <c r="AQ528" s="93">
        <f t="shared" si="368"/>
        <v>1000</v>
      </c>
      <c r="AR528" s="95">
        <f t="shared" si="344"/>
        <v>428</v>
      </c>
      <c r="AS528" s="94">
        <f t="shared" si="345"/>
        <v>0.42799999999999999</v>
      </c>
      <c r="AT528" s="94">
        <f t="shared" si="363"/>
        <v>0.40643497966790348</v>
      </c>
    </row>
    <row r="529" spans="6:46" x14ac:dyDescent="0.25">
      <c r="F529">
        <f t="shared" si="369"/>
        <v>540000</v>
      </c>
      <c r="G529">
        <f t="shared" si="346"/>
        <v>-750</v>
      </c>
      <c r="H529">
        <f t="shared" si="334"/>
        <v>539250</v>
      </c>
      <c r="I529" s="32">
        <f t="shared" si="364"/>
        <v>539250</v>
      </c>
      <c r="J529" s="10">
        <f t="shared" si="347"/>
        <v>0</v>
      </c>
      <c r="K529" s="10">
        <f t="shared" si="348"/>
        <v>0</v>
      </c>
      <c r="L529" s="32">
        <f t="shared" si="365"/>
        <v>539250</v>
      </c>
      <c r="M529" s="9">
        <f t="shared" si="349"/>
        <v>0</v>
      </c>
      <c r="N529" s="9">
        <f t="shared" si="350"/>
        <v>0</v>
      </c>
      <c r="O529" s="10">
        <f t="shared" si="335"/>
        <v>0</v>
      </c>
      <c r="P529" s="13"/>
      <c r="R529" s="31">
        <f t="shared" si="366"/>
        <v>539250</v>
      </c>
      <c r="S529" s="8">
        <f t="shared" si="351"/>
        <v>52100</v>
      </c>
      <c r="T529" s="9">
        <f t="shared" si="336"/>
        <v>-11053.55</v>
      </c>
      <c r="U529" s="9">
        <f t="shared" si="337"/>
        <v>-182681.25</v>
      </c>
      <c r="V529" s="10">
        <f t="shared" si="338"/>
        <v>-193734.8</v>
      </c>
      <c r="W529" s="10">
        <f t="shared" si="339"/>
        <v>-28580.25</v>
      </c>
      <c r="X529" s="87">
        <f t="shared" si="352"/>
        <v>0</v>
      </c>
      <c r="Y529" s="87">
        <f t="shared" si="353"/>
        <v>0</v>
      </c>
      <c r="Z529" s="10">
        <f t="shared" si="354"/>
        <v>-103.65398999999999</v>
      </c>
      <c r="AA529" s="125">
        <f t="shared" si="355"/>
        <v>-36.750050999999999</v>
      </c>
      <c r="AB529" s="10">
        <f t="shared" si="356"/>
        <v>-36.750050999999999</v>
      </c>
      <c r="AC529" s="87">
        <f t="shared" si="357"/>
        <v>0</v>
      </c>
      <c r="AD529" s="22">
        <f t="shared" si="367"/>
        <v>-222455.45404099999</v>
      </c>
      <c r="AE529" s="9">
        <f t="shared" si="358"/>
        <v>-3430</v>
      </c>
      <c r="AF529" s="9">
        <f t="shared" si="359"/>
        <v>311</v>
      </c>
      <c r="AG529" s="9">
        <f t="shared" si="360"/>
        <v>0</v>
      </c>
      <c r="AH529" s="10">
        <f t="shared" si="340"/>
        <v>-3119</v>
      </c>
      <c r="AI529" s="10">
        <f t="shared" si="361"/>
        <v>-160</v>
      </c>
      <c r="AJ529" s="22">
        <f t="shared" si="341"/>
        <v>-219496.45404099999</v>
      </c>
      <c r="AN529" s="92">
        <f t="shared" si="362"/>
        <v>540000</v>
      </c>
      <c r="AO529" s="92" t="str">
        <f t="shared" si="342"/>
        <v>54K</v>
      </c>
      <c r="AP529" s="92">
        <f t="shared" si="343"/>
        <v>219496.45404099999</v>
      </c>
      <c r="AQ529" s="93">
        <f t="shared" si="368"/>
        <v>1000</v>
      </c>
      <c r="AR529" s="95">
        <f t="shared" si="344"/>
        <v>428</v>
      </c>
      <c r="AS529" s="94">
        <f t="shared" si="345"/>
        <v>0.42799999999999999</v>
      </c>
      <c r="AT529" s="94">
        <f t="shared" si="363"/>
        <v>0.40647491489074072</v>
      </c>
    </row>
    <row r="530" spans="6:46" x14ac:dyDescent="0.25">
      <c r="F530">
        <f t="shared" si="369"/>
        <v>541000</v>
      </c>
      <c r="G530">
        <f t="shared" si="346"/>
        <v>-750</v>
      </c>
      <c r="H530">
        <f t="shared" si="334"/>
        <v>540250</v>
      </c>
      <c r="I530" s="32">
        <f t="shared" si="364"/>
        <v>540250</v>
      </c>
      <c r="J530" s="10">
        <f t="shared" si="347"/>
        <v>0</v>
      </c>
      <c r="K530" s="10">
        <f t="shared" si="348"/>
        <v>0</v>
      </c>
      <c r="L530" s="32">
        <f t="shared" si="365"/>
        <v>540250</v>
      </c>
      <c r="M530" s="9">
        <f t="shared" si="349"/>
        <v>0</v>
      </c>
      <c r="N530" s="9">
        <f t="shared" si="350"/>
        <v>0</v>
      </c>
      <c r="O530" s="10">
        <f t="shared" si="335"/>
        <v>0</v>
      </c>
      <c r="P530" s="13"/>
      <c r="R530" s="31">
        <f t="shared" si="366"/>
        <v>540250</v>
      </c>
      <c r="S530" s="8">
        <f t="shared" si="351"/>
        <v>52100</v>
      </c>
      <c r="T530" s="9">
        <f t="shared" si="336"/>
        <v>-11053.55</v>
      </c>
      <c r="U530" s="9">
        <f t="shared" si="337"/>
        <v>-183056.25</v>
      </c>
      <c r="V530" s="10">
        <f t="shared" si="338"/>
        <v>-194109.8</v>
      </c>
      <c r="W530" s="10">
        <f t="shared" si="339"/>
        <v>-28633.25</v>
      </c>
      <c r="X530" s="87">
        <f t="shared" si="352"/>
        <v>0</v>
      </c>
      <c r="Y530" s="87">
        <f t="shared" si="353"/>
        <v>0</v>
      </c>
      <c r="Z530" s="10">
        <f t="shared" si="354"/>
        <v>-103.65398999999999</v>
      </c>
      <c r="AA530" s="125">
        <f t="shared" si="355"/>
        <v>-36.750050999999999</v>
      </c>
      <c r="AB530" s="10">
        <f t="shared" si="356"/>
        <v>-36.750050999999999</v>
      </c>
      <c r="AC530" s="87">
        <f t="shared" si="357"/>
        <v>0</v>
      </c>
      <c r="AD530" s="22">
        <f t="shared" si="367"/>
        <v>-222883.45404099999</v>
      </c>
      <c r="AE530" s="9">
        <f t="shared" si="358"/>
        <v>-3430</v>
      </c>
      <c r="AF530" s="9">
        <f t="shared" si="359"/>
        <v>311</v>
      </c>
      <c r="AG530" s="9">
        <f t="shared" si="360"/>
        <v>0</v>
      </c>
      <c r="AH530" s="10">
        <f t="shared" si="340"/>
        <v>-3119</v>
      </c>
      <c r="AI530" s="10">
        <f t="shared" si="361"/>
        <v>-160</v>
      </c>
      <c r="AJ530" s="22">
        <f t="shared" si="341"/>
        <v>-219924.45404099999</v>
      </c>
      <c r="AN530" s="92">
        <f t="shared" si="362"/>
        <v>541000</v>
      </c>
      <c r="AO530" s="92" t="str">
        <f t="shared" si="342"/>
        <v>54K</v>
      </c>
      <c r="AP530" s="92">
        <f t="shared" si="343"/>
        <v>219924.45404099999</v>
      </c>
      <c r="AQ530" s="93">
        <f t="shared" si="368"/>
        <v>1000</v>
      </c>
      <c r="AR530" s="95">
        <f t="shared" si="344"/>
        <v>428</v>
      </c>
      <c r="AS530" s="94">
        <f t="shared" si="345"/>
        <v>0.42799999999999999</v>
      </c>
      <c r="AT530" s="94">
        <f t="shared" si="363"/>
        <v>0.40651470247874305</v>
      </c>
    </row>
    <row r="531" spans="6:46" x14ac:dyDescent="0.25">
      <c r="F531">
        <f t="shared" si="369"/>
        <v>542000</v>
      </c>
      <c r="G531">
        <f t="shared" si="346"/>
        <v>-750</v>
      </c>
      <c r="H531">
        <f t="shared" si="334"/>
        <v>541250</v>
      </c>
      <c r="I531" s="32">
        <f t="shared" si="364"/>
        <v>541250</v>
      </c>
      <c r="J531" s="10">
        <f t="shared" si="347"/>
        <v>0</v>
      </c>
      <c r="K531" s="10">
        <f t="shared" si="348"/>
        <v>0</v>
      </c>
      <c r="L531" s="32">
        <f t="shared" si="365"/>
        <v>541250</v>
      </c>
      <c r="M531" s="9">
        <f t="shared" si="349"/>
        <v>0</v>
      </c>
      <c r="N531" s="9">
        <f t="shared" si="350"/>
        <v>0</v>
      </c>
      <c r="O531" s="10">
        <f t="shared" si="335"/>
        <v>0</v>
      </c>
      <c r="P531" s="13"/>
      <c r="R531" s="31">
        <f t="shared" si="366"/>
        <v>541250</v>
      </c>
      <c r="S531" s="8">
        <f t="shared" si="351"/>
        <v>52100</v>
      </c>
      <c r="T531" s="9">
        <f t="shared" si="336"/>
        <v>-11053.55</v>
      </c>
      <c r="U531" s="9">
        <f t="shared" si="337"/>
        <v>-183431.25</v>
      </c>
      <c r="V531" s="10">
        <f t="shared" si="338"/>
        <v>-194484.8</v>
      </c>
      <c r="W531" s="10">
        <f t="shared" si="339"/>
        <v>-28686.25</v>
      </c>
      <c r="X531" s="87">
        <f t="shared" si="352"/>
        <v>0</v>
      </c>
      <c r="Y531" s="87">
        <f t="shared" si="353"/>
        <v>0</v>
      </c>
      <c r="Z531" s="10">
        <f t="shared" si="354"/>
        <v>-103.65398999999999</v>
      </c>
      <c r="AA531" s="125">
        <f t="shared" si="355"/>
        <v>-36.750050999999999</v>
      </c>
      <c r="AB531" s="10">
        <f t="shared" si="356"/>
        <v>-36.750050999999999</v>
      </c>
      <c r="AC531" s="87">
        <f t="shared" si="357"/>
        <v>0</v>
      </c>
      <c r="AD531" s="22">
        <f t="shared" si="367"/>
        <v>-223311.45404099999</v>
      </c>
      <c r="AE531" s="9">
        <f t="shared" si="358"/>
        <v>-3430</v>
      </c>
      <c r="AF531" s="9">
        <f t="shared" si="359"/>
        <v>311</v>
      </c>
      <c r="AG531" s="9">
        <f t="shared" si="360"/>
        <v>0</v>
      </c>
      <c r="AH531" s="10">
        <f t="shared" si="340"/>
        <v>-3119</v>
      </c>
      <c r="AI531" s="10">
        <f t="shared" si="361"/>
        <v>-160</v>
      </c>
      <c r="AJ531" s="22">
        <f t="shared" si="341"/>
        <v>-220352.45404099999</v>
      </c>
      <c r="AN531" s="92">
        <f t="shared" si="362"/>
        <v>542000</v>
      </c>
      <c r="AO531" s="92" t="str">
        <f t="shared" si="342"/>
        <v>54K</v>
      </c>
      <c r="AP531" s="92">
        <f t="shared" si="343"/>
        <v>220352.45404099999</v>
      </c>
      <c r="AQ531" s="93">
        <f t="shared" si="368"/>
        <v>1000</v>
      </c>
      <c r="AR531" s="95">
        <f t="shared" si="344"/>
        <v>428</v>
      </c>
      <c r="AS531" s="94">
        <f t="shared" si="345"/>
        <v>0.42799999999999999</v>
      </c>
      <c r="AT531" s="94">
        <f t="shared" si="363"/>
        <v>0.40655434324907747</v>
      </c>
    </row>
    <row r="532" spans="6:46" x14ac:dyDescent="0.25">
      <c r="F532">
        <f t="shared" si="369"/>
        <v>543000</v>
      </c>
      <c r="G532">
        <f t="shared" si="346"/>
        <v>-750</v>
      </c>
      <c r="H532">
        <f t="shared" si="334"/>
        <v>542250</v>
      </c>
      <c r="I532" s="32">
        <f t="shared" si="364"/>
        <v>542250</v>
      </c>
      <c r="J532" s="10">
        <f t="shared" si="347"/>
        <v>0</v>
      </c>
      <c r="K532" s="10">
        <f t="shared" si="348"/>
        <v>0</v>
      </c>
      <c r="L532" s="32">
        <f t="shared" si="365"/>
        <v>542250</v>
      </c>
      <c r="M532" s="9">
        <f t="shared" si="349"/>
        <v>0</v>
      </c>
      <c r="N532" s="9">
        <f t="shared" si="350"/>
        <v>0</v>
      </c>
      <c r="O532" s="10">
        <f t="shared" si="335"/>
        <v>0</v>
      </c>
      <c r="P532" s="13"/>
      <c r="R532" s="31">
        <f t="shared" si="366"/>
        <v>542250</v>
      </c>
      <c r="S532" s="8">
        <f t="shared" si="351"/>
        <v>52100</v>
      </c>
      <c r="T532" s="9">
        <f t="shared" si="336"/>
        <v>-11053.55</v>
      </c>
      <c r="U532" s="9">
        <f t="shared" si="337"/>
        <v>-183806.25</v>
      </c>
      <c r="V532" s="10">
        <f t="shared" si="338"/>
        <v>-194859.8</v>
      </c>
      <c r="W532" s="10">
        <f t="shared" si="339"/>
        <v>-28739.25</v>
      </c>
      <c r="X532" s="87">
        <f t="shared" si="352"/>
        <v>0</v>
      </c>
      <c r="Y532" s="87">
        <f t="shared" si="353"/>
        <v>0</v>
      </c>
      <c r="Z532" s="10">
        <f t="shared" si="354"/>
        <v>-103.65398999999999</v>
      </c>
      <c r="AA532" s="125">
        <f t="shared" si="355"/>
        <v>-36.750050999999999</v>
      </c>
      <c r="AB532" s="10">
        <f t="shared" si="356"/>
        <v>-36.750050999999999</v>
      </c>
      <c r="AC532" s="87">
        <f t="shared" si="357"/>
        <v>0</v>
      </c>
      <c r="AD532" s="22">
        <f t="shared" si="367"/>
        <v>-223739.45404099999</v>
      </c>
      <c r="AE532" s="9">
        <f t="shared" si="358"/>
        <v>-3430</v>
      </c>
      <c r="AF532" s="9">
        <f t="shared" si="359"/>
        <v>311</v>
      </c>
      <c r="AG532" s="9">
        <f t="shared" si="360"/>
        <v>0</v>
      </c>
      <c r="AH532" s="10">
        <f t="shared" si="340"/>
        <v>-3119</v>
      </c>
      <c r="AI532" s="10">
        <f t="shared" si="361"/>
        <v>-160</v>
      </c>
      <c r="AJ532" s="22">
        <f t="shared" si="341"/>
        <v>-220780.45404099999</v>
      </c>
      <c r="AN532" s="92">
        <f t="shared" si="362"/>
        <v>543000</v>
      </c>
      <c r="AO532" s="92" t="str">
        <f t="shared" si="342"/>
        <v>54K</v>
      </c>
      <c r="AP532" s="92">
        <f t="shared" si="343"/>
        <v>220780.45404099999</v>
      </c>
      <c r="AQ532" s="93">
        <f t="shared" si="368"/>
        <v>1000</v>
      </c>
      <c r="AR532" s="95">
        <f t="shared" si="344"/>
        <v>428</v>
      </c>
      <c r="AS532" s="94">
        <f t="shared" si="345"/>
        <v>0.42799999999999999</v>
      </c>
      <c r="AT532" s="94">
        <f t="shared" si="363"/>
        <v>0.40659383801289134</v>
      </c>
    </row>
    <row r="533" spans="6:46" x14ac:dyDescent="0.25">
      <c r="F533">
        <f t="shared" si="369"/>
        <v>544000</v>
      </c>
      <c r="G533">
        <f t="shared" si="346"/>
        <v>-750</v>
      </c>
      <c r="H533">
        <f t="shared" si="334"/>
        <v>543250</v>
      </c>
      <c r="I533" s="32">
        <f t="shared" si="364"/>
        <v>543250</v>
      </c>
      <c r="J533" s="10">
        <f t="shared" si="347"/>
        <v>0</v>
      </c>
      <c r="K533" s="10">
        <f t="shared" si="348"/>
        <v>0</v>
      </c>
      <c r="L533" s="32">
        <f t="shared" si="365"/>
        <v>543250</v>
      </c>
      <c r="M533" s="9">
        <f t="shared" si="349"/>
        <v>0</v>
      </c>
      <c r="N533" s="9">
        <f t="shared" si="350"/>
        <v>0</v>
      </c>
      <c r="O533" s="10">
        <f t="shared" si="335"/>
        <v>0</v>
      </c>
      <c r="P533" s="13"/>
      <c r="R533" s="31">
        <f t="shared" si="366"/>
        <v>543250</v>
      </c>
      <c r="S533" s="8">
        <f t="shared" si="351"/>
        <v>52100</v>
      </c>
      <c r="T533" s="9">
        <f t="shared" si="336"/>
        <v>-11053.55</v>
      </c>
      <c r="U533" s="9">
        <f t="shared" si="337"/>
        <v>-184181.25</v>
      </c>
      <c r="V533" s="10">
        <f t="shared" si="338"/>
        <v>-195234.8</v>
      </c>
      <c r="W533" s="10">
        <f t="shared" si="339"/>
        <v>-28792.25</v>
      </c>
      <c r="X533" s="87">
        <f t="shared" si="352"/>
        <v>0</v>
      </c>
      <c r="Y533" s="87">
        <f t="shared" si="353"/>
        <v>0</v>
      </c>
      <c r="Z533" s="10">
        <f t="shared" si="354"/>
        <v>-103.65398999999999</v>
      </c>
      <c r="AA533" s="125">
        <f t="shared" si="355"/>
        <v>-36.750050999999999</v>
      </c>
      <c r="AB533" s="10">
        <f t="shared" si="356"/>
        <v>-36.750050999999999</v>
      </c>
      <c r="AC533" s="87">
        <f t="shared" si="357"/>
        <v>0</v>
      </c>
      <c r="AD533" s="22">
        <f t="shared" si="367"/>
        <v>-224167.45404099999</v>
      </c>
      <c r="AE533" s="9">
        <f t="shared" si="358"/>
        <v>-3430</v>
      </c>
      <c r="AF533" s="9">
        <f t="shared" si="359"/>
        <v>311</v>
      </c>
      <c r="AG533" s="9">
        <f t="shared" si="360"/>
        <v>0</v>
      </c>
      <c r="AH533" s="10">
        <f t="shared" si="340"/>
        <v>-3119</v>
      </c>
      <c r="AI533" s="10">
        <f t="shared" si="361"/>
        <v>-160</v>
      </c>
      <c r="AJ533" s="22">
        <f t="shared" si="341"/>
        <v>-221208.45404099999</v>
      </c>
      <c r="AN533" s="92">
        <f t="shared" si="362"/>
        <v>544000</v>
      </c>
      <c r="AO533" s="92" t="str">
        <f t="shared" si="342"/>
        <v>54K</v>
      </c>
      <c r="AP533" s="92">
        <f t="shared" si="343"/>
        <v>221208.45404099999</v>
      </c>
      <c r="AQ533" s="93">
        <f t="shared" si="368"/>
        <v>1000</v>
      </c>
      <c r="AR533" s="95">
        <f t="shared" si="344"/>
        <v>428</v>
      </c>
      <c r="AS533" s="94">
        <f t="shared" si="345"/>
        <v>0.42799999999999999</v>
      </c>
      <c r="AT533" s="94">
        <f t="shared" si="363"/>
        <v>0.40663318757536765</v>
      </c>
    </row>
    <row r="534" spans="6:46" x14ac:dyDescent="0.25">
      <c r="F534">
        <f t="shared" si="369"/>
        <v>545000</v>
      </c>
      <c r="G534">
        <f t="shared" si="346"/>
        <v>-750</v>
      </c>
      <c r="H534">
        <f t="shared" si="334"/>
        <v>544250</v>
      </c>
      <c r="I534" s="32">
        <f t="shared" si="364"/>
        <v>544250</v>
      </c>
      <c r="J534" s="10">
        <f t="shared" si="347"/>
        <v>0</v>
      </c>
      <c r="K534" s="10">
        <f t="shared" si="348"/>
        <v>0</v>
      </c>
      <c r="L534" s="32">
        <f t="shared" si="365"/>
        <v>544250</v>
      </c>
      <c r="M534" s="9">
        <f t="shared" si="349"/>
        <v>0</v>
      </c>
      <c r="N534" s="9">
        <f t="shared" si="350"/>
        <v>0</v>
      </c>
      <c r="O534" s="10">
        <f t="shared" si="335"/>
        <v>0</v>
      </c>
      <c r="P534" s="13"/>
      <c r="R534" s="31">
        <f t="shared" si="366"/>
        <v>544250</v>
      </c>
      <c r="S534" s="8">
        <f t="shared" si="351"/>
        <v>52100</v>
      </c>
      <c r="T534" s="9">
        <f t="shared" si="336"/>
        <v>-11053.55</v>
      </c>
      <c r="U534" s="9">
        <f t="shared" si="337"/>
        <v>-184556.25</v>
      </c>
      <c r="V534" s="10">
        <f t="shared" si="338"/>
        <v>-195609.8</v>
      </c>
      <c r="W534" s="10">
        <f t="shared" si="339"/>
        <v>-28845.25</v>
      </c>
      <c r="X534" s="87">
        <f t="shared" si="352"/>
        <v>0</v>
      </c>
      <c r="Y534" s="87">
        <f t="shared" si="353"/>
        <v>0</v>
      </c>
      <c r="Z534" s="10">
        <f t="shared" si="354"/>
        <v>-103.65398999999999</v>
      </c>
      <c r="AA534" s="125">
        <f t="shared" si="355"/>
        <v>-36.750050999999999</v>
      </c>
      <c r="AB534" s="10">
        <f t="shared" si="356"/>
        <v>-36.750050999999999</v>
      </c>
      <c r="AC534" s="87">
        <f t="shared" si="357"/>
        <v>0</v>
      </c>
      <c r="AD534" s="22">
        <f t="shared" si="367"/>
        <v>-224595.45404099999</v>
      </c>
      <c r="AE534" s="9">
        <f t="shared" si="358"/>
        <v>-3430</v>
      </c>
      <c r="AF534" s="9">
        <f t="shared" si="359"/>
        <v>311</v>
      </c>
      <c r="AG534" s="9">
        <f t="shared" si="360"/>
        <v>0</v>
      </c>
      <c r="AH534" s="10">
        <f t="shared" si="340"/>
        <v>-3119</v>
      </c>
      <c r="AI534" s="10">
        <f t="shared" si="361"/>
        <v>-160</v>
      </c>
      <c r="AJ534" s="22">
        <f t="shared" si="341"/>
        <v>-221636.45404099999</v>
      </c>
      <c r="AN534" s="92">
        <f t="shared" si="362"/>
        <v>545000</v>
      </c>
      <c r="AO534" s="92" t="str">
        <f t="shared" si="342"/>
        <v>54K</v>
      </c>
      <c r="AP534" s="92">
        <f t="shared" si="343"/>
        <v>221636.45404099999</v>
      </c>
      <c r="AQ534" s="93">
        <f t="shared" si="368"/>
        <v>1000</v>
      </c>
      <c r="AR534" s="95">
        <f t="shared" si="344"/>
        <v>428</v>
      </c>
      <c r="AS534" s="94">
        <f t="shared" si="345"/>
        <v>0.42799999999999999</v>
      </c>
      <c r="AT534" s="94">
        <f t="shared" si="363"/>
        <v>0.40667239273577982</v>
      </c>
    </row>
    <row r="535" spans="6:46" x14ac:dyDescent="0.25">
      <c r="F535">
        <f t="shared" si="369"/>
        <v>546000</v>
      </c>
      <c r="G535">
        <f t="shared" si="346"/>
        <v>-750</v>
      </c>
      <c r="H535">
        <f t="shared" si="334"/>
        <v>545250</v>
      </c>
      <c r="I535" s="32">
        <f t="shared" si="364"/>
        <v>545250</v>
      </c>
      <c r="J535" s="10">
        <f t="shared" si="347"/>
        <v>0</v>
      </c>
      <c r="K535" s="10">
        <f t="shared" si="348"/>
        <v>0</v>
      </c>
      <c r="L535" s="32">
        <f t="shared" si="365"/>
        <v>545250</v>
      </c>
      <c r="M535" s="9">
        <f t="shared" si="349"/>
        <v>0</v>
      </c>
      <c r="N535" s="9">
        <f t="shared" si="350"/>
        <v>0</v>
      </c>
      <c r="O535" s="10">
        <f t="shared" si="335"/>
        <v>0</v>
      </c>
      <c r="P535" s="13"/>
      <c r="R535" s="31">
        <f t="shared" si="366"/>
        <v>545250</v>
      </c>
      <c r="S535" s="8">
        <f t="shared" si="351"/>
        <v>52100</v>
      </c>
      <c r="T535" s="9">
        <f t="shared" si="336"/>
        <v>-11053.55</v>
      </c>
      <c r="U535" s="9">
        <f t="shared" si="337"/>
        <v>-184931.25</v>
      </c>
      <c r="V535" s="10">
        <f t="shared" si="338"/>
        <v>-195984.8</v>
      </c>
      <c r="W535" s="10">
        <f t="shared" si="339"/>
        <v>-28898.25</v>
      </c>
      <c r="X535" s="87">
        <f t="shared" si="352"/>
        <v>0</v>
      </c>
      <c r="Y535" s="87">
        <f t="shared" si="353"/>
        <v>0</v>
      </c>
      <c r="Z535" s="10">
        <f t="shared" si="354"/>
        <v>-103.65398999999999</v>
      </c>
      <c r="AA535" s="125">
        <f t="shared" si="355"/>
        <v>-36.750050999999999</v>
      </c>
      <c r="AB535" s="10">
        <f t="shared" si="356"/>
        <v>-36.750050999999999</v>
      </c>
      <c r="AC535" s="87">
        <f t="shared" si="357"/>
        <v>0</v>
      </c>
      <c r="AD535" s="22">
        <f t="shared" si="367"/>
        <v>-225023.45404099999</v>
      </c>
      <c r="AE535" s="9">
        <f t="shared" si="358"/>
        <v>-3430</v>
      </c>
      <c r="AF535" s="9">
        <f t="shared" si="359"/>
        <v>311</v>
      </c>
      <c r="AG535" s="9">
        <f t="shared" si="360"/>
        <v>0</v>
      </c>
      <c r="AH535" s="10">
        <f t="shared" si="340"/>
        <v>-3119</v>
      </c>
      <c r="AI535" s="10">
        <f t="shared" si="361"/>
        <v>-160</v>
      </c>
      <c r="AJ535" s="22">
        <f t="shared" si="341"/>
        <v>-222064.45404099999</v>
      </c>
      <c r="AN535" s="92">
        <f t="shared" si="362"/>
        <v>546000</v>
      </c>
      <c r="AO535" s="92" t="str">
        <f t="shared" si="342"/>
        <v>54K</v>
      </c>
      <c r="AP535" s="92">
        <f t="shared" si="343"/>
        <v>222064.45404099999</v>
      </c>
      <c r="AQ535" s="93">
        <f t="shared" si="368"/>
        <v>1000</v>
      </c>
      <c r="AR535" s="95">
        <f t="shared" si="344"/>
        <v>428</v>
      </c>
      <c r="AS535" s="94">
        <f t="shared" si="345"/>
        <v>0.42799999999999999</v>
      </c>
      <c r="AT535" s="94">
        <f t="shared" si="363"/>
        <v>0.40671145428754579</v>
      </c>
    </row>
    <row r="536" spans="6:46" x14ac:dyDescent="0.25">
      <c r="F536">
        <f t="shared" si="369"/>
        <v>547000</v>
      </c>
      <c r="G536">
        <f t="shared" si="346"/>
        <v>-750</v>
      </c>
      <c r="H536">
        <f t="shared" si="334"/>
        <v>546250</v>
      </c>
      <c r="I536" s="32">
        <f t="shared" si="364"/>
        <v>546250</v>
      </c>
      <c r="J536" s="10">
        <f t="shared" si="347"/>
        <v>0</v>
      </c>
      <c r="K536" s="10">
        <f t="shared" si="348"/>
        <v>0</v>
      </c>
      <c r="L536" s="32">
        <f t="shared" si="365"/>
        <v>546250</v>
      </c>
      <c r="M536" s="9">
        <f t="shared" si="349"/>
        <v>0</v>
      </c>
      <c r="N536" s="9">
        <f t="shared" si="350"/>
        <v>0</v>
      </c>
      <c r="O536" s="10">
        <f t="shared" si="335"/>
        <v>0</v>
      </c>
      <c r="P536" s="13"/>
      <c r="R536" s="31">
        <f t="shared" si="366"/>
        <v>546250</v>
      </c>
      <c r="S536" s="8">
        <f t="shared" si="351"/>
        <v>52100</v>
      </c>
      <c r="T536" s="9">
        <f t="shared" si="336"/>
        <v>-11053.55</v>
      </c>
      <c r="U536" s="9">
        <f t="shared" si="337"/>
        <v>-185306.25</v>
      </c>
      <c r="V536" s="10">
        <f t="shared" si="338"/>
        <v>-196359.8</v>
      </c>
      <c r="W536" s="10">
        <f t="shared" si="339"/>
        <v>-28951.25</v>
      </c>
      <c r="X536" s="87">
        <f t="shared" si="352"/>
        <v>0</v>
      </c>
      <c r="Y536" s="87">
        <f t="shared" si="353"/>
        <v>0</v>
      </c>
      <c r="Z536" s="10">
        <f t="shared" si="354"/>
        <v>-103.65398999999999</v>
      </c>
      <c r="AA536" s="125">
        <f t="shared" si="355"/>
        <v>-36.750050999999999</v>
      </c>
      <c r="AB536" s="10">
        <f t="shared" si="356"/>
        <v>-36.750050999999999</v>
      </c>
      <c r="AC536" s="87">
        <f t="shared" si="357"/>
        <v>0</v>
      </c>
      <c r="AD536" s="22">
        <f t="shared" si="367"/>
        <v>-225451.45404099999</v>
      </c>
      <c r="AE536" s="9">
        <f t="shared" si="358"/>
        <v>-3430</v>
      </c>
      <c r="AF536" s="9">
        <f t="shared" si="359"/>
        <v>311</v>
      </c>
      <c r="AG536" s="9">
        <f t="shared" si="360"/>
        <v>0</v>
      </c>
      <c r="AH536" s="10">
        <f t="shared" si="340"/>
        <v>-3119</v>
      </c>
      <c r="AI536" s="10">
        <f t="shared" si="361"/>
        <v>-160</v>
      </c>
      <c r="AJ536" s="22">
        <f t="shared" si="341"/>
        <v>-222492.45404099999</v>
      </c>
      <c r="AN536" s="92">
        <f t="shared" si="362"/>
        <v>547000</v>
      </c>
      <c r="AO536" s="92" t="str">
        <f t="shared" si="342"/>
        <v>54K</v>
      </c>
      <c r="AP536" s="92">
        <f t="shared" si="343"/>
        <v>222492.45404099999</v>
      </c>
      <c r="AQ536" s="93">
        <f t="shared" si="368"/>
        <v>1000</v>
      </c>
      <c r="AR536" s="95">
        <f t="shared" si="344"/>
        <v>428</v>
      </c>
      <c r="AS536" s="94">
        <f t="shared" si="345"/>
        <v>0.42799999999999999</v>
      </c>
      <c r="AT536" s="94">
        <f t="shared" si="363"/>
        <v>0.40675037301828154</v>
      </c>
    </row>
    <row r="537" spans="6:46" x14ac:dyDescent="0.25">
      <c r="F537">
        <f t="shared" si="369"/>
        <v>548000</v>
      </c>
      <c r="G537">
        <f t="shared" si="346"/>
        <v>-750</v>
      </c>
      <c r="H537">
        <f t="shared" si="334"/>
        <v>547250</v>
      </c>
      <c r="I537" s="32">
        <f t="shared" si="364"/>
        <v>547250</v>
      </c>
      <c r="J537" s="10">
        <f t="shared" si="347"/>
        <v>0</v>
      </c>
      <c r="K537" s="10">
        <f t="shared" si="348"/>
        <v>0</v>
      </c>
      <c r="L537" s="32">
        <f t="shared" si="365"/>
        <v>547250</v>
      </c>
      <c r="M537" s="9">
        <f t="shared" si="349"/>
        <v>0</v>
      </c>
      <c r="N537" s="9">
        <f t="shared" si="350"/>
        <v>0</v>
      </c>
      <c r="O537" s="10">
        <f t="shared" si="335"/>
        <v>0</v>
      </c>
      <c r="P537" s="13"/>
      <c r="R537" s="31">
        <f t="shared" si="366"/>
        <v>547250</v>
      </c>
      <c r="S537" s="8">
        <f t="shared" si="351"/>
        <v>52100</v>
      </c>
      <c r="T537" s="9">
        <f t="shared" si="336"/>
        <v>-11053.55</v>
      </c>
      <c r="U537" s="9">
        <f t="shared" si="337"/>
        <v>-185681.25</v>
      </c>
      <c r="V537" s="10">
        <f t="shared" si="338"/>
        <v>-196734.8</v>
      </c>
      <c r="W537" s="10">
        <f t="shared" si="339"/>
        <v>-29004.25</v>
      </c>
      <c r="X537" s="87">
        <f t="shared" si="352"/>
        <v>0</v>
      </c>
      <c r="Y537" s="87">
        <f t="shared" si="353"/>
        <v>0</v>
      </c>
      <c r="Z537" s="10">
        <f t="shared" si="354"/>
        <v>-103.65398999999999</v>
      </c>
      <c r="AA537" s="125">
        <f t="shared" si="355"/>
        <v>-36.750050999999999</v>
      </c>
      <c r="AB537" s="10">
        <f t="shared" si="356"/>
        <v>-36.750050999999999</v>
      </c>
      <c r="AC537" s="87">
        <f t="shared" si="357"/>
        <v>0</v>
      </c>
      <c r="AD537" s="22">
        <f t="shared" si="367"/>
        <v>-225879.45404099999</v>
      </c>
      <c r="AE537" s="9">
        <f t="shared" si="358"/>
        <v>-3430</v>
      </c>
      <c r="AF537" s="9">
        <f t="shared" si="359"/>
        <v>311</v>
      </c>
      <c r="AG537" s="9">
        <f t="shared" si="360"/>
        <v>0</v>
      </c>
      <c r="AH537" s="10">
        <f t="shared" si="340"/>
        <v>-3119</v>
      </c>
      <c r="AI537" s="10">
        <f t="shared" si="361"/>
        <v>-160</v>
      </c>
      <c r="AJ537" s="22">
        <f t="shared" si="341"/>
        <v>-222920.45404099999</v>
      </c>
      <c r="AN537" s="92">
        <f t="shared" si="362"/>
        <v>548000</v>
      </c>
      <c r="AO537" s="92" t="str">
        <f t="shared" si="342"/>
        <v>54K</v>
      </c>
      <c r="AP537" s="92">
        <f t="shared" si="343"/>
        <v>222920.45404099999</v>
      </c>
      <c r="AQ537" s="93">
        <f t="shared" si="368"/>
        <v>1000</v>
      </c>
      <c r="AR537" s="95">
        <f t="shared" si="344"/>
        <v>428</v>
      </c>
      <c r="AS537" s="94">
        <f t="shared" si="345"/>
        <v>0.42799999999999999</v>
      </c>
      <c r="AT537" s="94">
        <f t="shared" si="363"/>
        <v>0.40678914970985397</v>
      </c>
    </row>
    <row r="538" spans="6:46" x14ac:dyDescent="0.25">
      <c r="F538">
        <f t="shared" si="369"/>
        <v>549000</v>
      </c>
      <c r="G538">
        <f t="shared" si="346"/>
        <v>-750</v>
      </c>
      <c r="H538">
        <f t="shared" si="334"/>
        <v>548250</v>
      </c>
      <c r="I538" s="32">
        <f t="shared" si="364"/>
        <v>548250</v>
      </c>
      <c r="J538" s="10">
        <f t="shared" si="347"/>
        <v>0</v>
      </c>
      <c r="K538" s="10">
        <f t="shared" si="348"/>
        <v>0</v>
      </c>
      <c r="L538" s="32">
        <f t="shared" si="365"/>
        <v>548250</v>
      </c>
      <c r="M538" s="9">
        <f t="shared" si="349"/>
        <v>0</v>
      </c>
      <c r="N538" s="9">
        <f t="shared" si="350"/>
        <v>0</v>
      </c>
      <c r="O538" s="10">
        <f t="shared" si="335"/>
        <v>0</v>
      </c>
      <c r="P538" s="13"/>
      <c r="R538" s="31">
        <f t="shared" si="366"/>
        <v>548250</v>
      </c>
      <c r="S538" s="8">
        <f t="shared" si="351"/>
        <v>52100</v>
      </c>
      <c r="T538" s="9">
        <f t="shared" si="336"/>
        <v>-11053.55</v>
      </c>
      <c r="U538" s="9">
        <f t="shared" si="337"/>
        <v>-186056.25</v>
      </c>
      <c r="V538" s="10">
        <f t="shared" si="338"/>
        <v>-197109.8</v>
      </c>
      <c r="W538" s="10">
        <f t="shared" si="339"/>
        <v>-29057.25</v>
      </c>
      <c r="X538" s="87">
        <f t="shared" si="352"/>
        <v>0</v>
      </c>
      <c r="Y538" s="87">
        <f t="shared" si="353"/>
        <v>0</v>
      </c>
      <c r="Z538" s="10">
        <f t="shared" si="354"/>
        <v>-103.65398999999999</v>
      </c>
      <c r="AA538" s="125">
        <f t="shared" si="355"/>
        <v>-36.750050999999999</v>
      </c>
      <c r="AB538" s="10">
        <f t="shared" si="356"/>
        <v>-36.750050999999999</v>
      </c>
      <c r="AC538" s="87">
        <f t="shared" si="357"/>
        <v>0</v>
      </c>
      <c r="AD538" s="22">
        <f t="shared" si="367"/>
        <v>-226307.45404099999</v>
      </c>
      <c r="AE538" s="9">
        <f t="shared" si="358"/>
        <v>-3430</v>
      </c>
      <c r="AF538" s="9">
        <f t="shared" si="359"/>
        <v>311</v>
      </c>
      <c r="AG538" s="9">
        <f t="shared" si="360"/>
        <v>0</v>
      </c>
      <c r="AH538" s="10">
        <f t="shared" si="340"/>
        <v>-3119</v>
      </c>
      <c r="AI538" s="10">
        <f t="shared" si="361"/>
        <v>-160</v>
      </c>
      <c r="AJ538" s="22">
        <f t="shared" si="341"/>
        <v>-223348.45404099999</v>
      </c>
      <c r="AN538" s="92">
        <f t="shared" si="362"/>
        <v>549000</v>
      </c>
      <c r="AO538" s="92" t="str">
        <f t="shared" si="342"/>
        <v>54K</v>
      </c>
      <c r="AP538" s="92">
        <f t="shared" si="343"/>
        <v>223348.45404099999</v>
      </c>
      <c r="AQ538" s="93">
        <f t="shared" si="368"/>
        <v>1000</v>
      </c>
      <c r="AR538" s="95">
        <f t="shared" si="344"/>
        <v>428</v>
      </c>
      <c r="AS538" s="94">
        <f t="shared" si="345"/>
        <v>0.42799999999999999</v>
      </c>
      <c r="AT538" s="94">
        <f t="shared" si="363"/>
        <v>0.40682778513843348</v>
      </c>
    </row>
    <row r="539" spans="6:46" x14ac:dyDescent="0.25">
      <c r="F539">
        <f t="shared" si="369"/>
        <v>550000</v>
      </c>
      <c r="G539">
        <f t="shared" si="346"/>
        <v>-750</v>
      </c>
      <c r="H539">
        <f t="shared" si="334"/>
        <v>549250</v>
      </c>
      <c r="I539" s="32">
        <f t="shared" si="364"/>
        <v>549250</v>
      </c>
      <c r="J539" s="10">
        <f t="shared" si="347"/>
        <v>0</v>
      </c>
      <c r="K539" s="10">
        <f t="shared" si="348"/>
        <v>0</v>
      </c>
      <c r="L539" s="32">
        <f t="shared" si="365"/>
        <v>549250</v>
      </c>
      <c r="M539" s="9">
        <f t="shared" si="349"/>
        <v>0</v>
      </c>
      <c r="N539" s="9">
        <f t="shared" si="350"/>
        <v>0</v>
      </c>
      <c r="O539" s="10">
        <f t="shared" si="335"/>
        <v>0</v>
      </c>
      <c r="P539" s="13"/>
      <c r="R539" s="31">
        <f t="shared" si="366"/>
        <v>549250</v>
      </c>
      <c r="S539" s="8">
        <f t="shared" si="351"/>
        <v>52100</v>
      </c>
      <c r="T539" s="9">
        <f t="shared" si="336"/>
        <v>-11053.55</v>
      </c>
      <c r="U539" s="9">
        <f t="shared" si="337"/>
        <v>-186431.25</v>
      </c>
      <c r="V539" s="10">
        <f t="shared" si="338"/>
        <v>-197484.79999999999</v>
      </c>
      <c r="W539" s="10">
        <f t="shared" si="339"/>
        <v>-29110.25</v>
      </c>
      <c r="X539" s="87">
        <f t="shared" si="352"/>
        <v>0</v>
      </c>
      <c r="Y539" s="87">
        <f t="shared" si="353"/>
        <v>0</v>
      </c>
      <c r="Z539" s="10">
        <f t="shared" si="354"/>
        <v>-103.65398999999999</v>
      </c>
      <c r="AA539" s="125">
        <f t="shared" si="355"/>
        <v>-36.750050999999999</v>
      </c>
      <c r="AB539" s="10">
        <f t="shared" si="356"/>
        <v>-36.750050999999999</v>
      </c>
      <c r="AC539" s="87">
        <f t="shared" si="357"/>
        <v>0</v>
      </c>
      <c r="AD539" s="22">
        <f t="shared" si="367"/>
        <v>-226735.45404099999</v>
      </c>
      <c r="AE539" s="9">
        <f t="shared" si="358"/>
        <v>-3430</v>
      </c>
      <c r="AF539" s="9">
        <f t="shared" si="359"/>
        <v>311</v>
      </c>
      <c r="AG539" s="9">
        <f t="shared" si="360"/>
        <v>0</v>
      </c>
      <c r="AH539" s="10">
        <f t="shared" si="340"/>
        <v>-3119</v>
      </c>
      <c r="AI539" s="10">
        <f t="shared" si="361"/>
        <v>-160</v>
      </c>
      <c r="AJ539" s="22">
        <f t="shared" si="341"/>
        <v>-223776.45404099999</v>
      </c>
      <c r="AN539" s="92">
        <f t="shared" si="362"/>
        <v>550000</v>
      </c>
      <c r="AO539" s="92" t="str">
        <f t="shared" si="342"/>
        <v>55K</v>
      </c>
      <c r="AP539" s="92">
        <f t="shared" si="343"/>
        <v>223776.45404099999</v>
      </c>
      <c r="AQ539" s="93">
        <f t="shared" si="368"/>
        <v>1000</v>
      </c>
      <c r="AR539" s="95">
        <f t="shared" si="344"/>
        <v>428</v>
      </c>
      <c r="AS539" s="94">
        <f t="shared" si="345"/>
        <v>0.42799999999999999</v>
      </c>
      <c r="AT539" s="94">
        <f t="shared" si="363"/>
        <v>0.40686628007454545</v>
      </c>
    </row>
    <row r="540" spans="6:46" x14ac:dyDescent="0.25">
      <c r="F540">
        <f t="shared" si="369"/>
        <v>551000</v>
      </c>
      <c r="G540">
        <f t="shared" si="346"/>
        <v>-750</v>
      </c>
      <c r="H540">
        <f t="shared" si="334"/>
        <v>550250</v>
      </c>
      <c r="I540" s="32">
        <f t="shared" si="364"/>
        <v>550250</v>
      </c>
      <c r="J540" s="10">
        <f t="shared" si="347"/>
        <v>0</v>
      </c>
      <c r="K540" s="10">
        <f t="shared" si="348"/>
        <v>0</v>
      </c>
      <c r="L540" s="32">
        <f t="shared" si="365"/>
        <v>550250</v>
      </c>
      <c r="M540" s="9">
        <f t="shared" si="349"/>
        <v>0</v>
      </c>
      <c r="N540" s="9">
        <f t="shared" si="350"/>
        <v>0</v>
      </c>
      <c r="O540" s="10">
        <f t="shared" si="335"/>
        <v>0</v>
      </c>
      <c r="P540" s="13"/>
      <c r="R540" s="31">
        <f t="shared" si="366"/>
        <v>550250</v>
      </c>
      <c r="S540" s="8">
        <f t="shared" si="351"/>
        <v>52100</v>
      </c>
      <c r="T540" s="9">
        <f t="shared" si="336"/>
        <v>-11053.55</v>
      </c>
      <c r="U540" s="9">
        <f t="shared" si="337"/>
        <v>-186806.25</v>
      </c>
      <c r="V540" s="10">
        <f t="shared" si="338"/>
        <v>-197859.8</v>
      </c>
      <c r="W540" s="10">
        <f t="shared" si="339"/>
        <v>-29163.25</v>
      </c>
      <c r="X540" s="87">
        <f t="shared" si="352"/>
        <v>0</v>
      </c>
      <c r="Y540" s="87">
        <f t="shared" si="353"/>
        <v>0</v>
      </c>
      <c r="Z540" s="10">
        <f t="shared" si="354"/>
        <v>-103.65398999999999</v>
      </c>
      <c r="AA540" s="125">
        <f t="shared" si="355"/>
        <v>-36.750050999999999</v>
      </c>
      <c r="AB540" s="10">
        <f t="shared" si="356"/>
        <v>-36.750050999999999</v>
      </c>
      <c r="AC540" s="87">
        <f t="shared" si="357"/>
        <v>0</v>
      </c>
      <c r="AD540" s="22">
        <f t="shared" si="367"/>
        <v>-227163.45404099999</v>
      </c>
      <c r="AE540" s="9">
        <f t="shared" si="358"/>
        <v>-3430</v>
      </c>
      <c r="AF540" s="9">
        <f t="shared" si="359"/>
        <v>311</v>
      </c>
      <c r="AG540" s="9">
        <f t="shared" si="360"/>
        <v>0</v>
      </c>
      <c r="AH540" s="10">
        <f t="shared" si="340"/>
        <v>-3119</v>
      </c>
      <c r="AI540" s="10">
        <f t="shared" si="361"/>
        <v>-160</v>
      </c>
      <c r="AJ540" s="22">
        <f t="shared" si="341"/>
        <v>-224204.45404099999</v>
      </c>
      <c r="AN540" s="92">
        <f t="shared" si="362"/>
        <v>551000</v>
      </c>
      <c r="AO540" s="92" t="str">
        <f t="shared" si="342"/>
        <v>55K</v>
      </c>
      <c r="AP540" s="92">
        <f t="shared" si="343"/>
        <v>224204.45404099999</v>
      </c>
      <c r="AQ540" s="93">
        <f t="shared" si="368"/>
        <v>1000</v>
      </c>
      <c r="AR540" s="95">
        <f t="shared" si="344"/>
        <v>428</v>
      </c>
      <c r="AS540" s="94">
        <f t="shared" si="345"/>
        <v>0.42799999999999999</v>
      </c>
      <c r="AT540" s="94">
        <f t="shared" si="363"/>
        <v>0.4069046352831216</v>
      </c>
    </row>
    <row r="541" spans="6:46" x14ac:dyDescent="0.25">
      <c r="F541">
        <f t="shared" si="369"/>
        <v>552000</v>
      </c>
      <c r="G541">
        <f t="shared" si="346"/>
        <v>-750</v>
      </c>
      <c r="H541">
        <f t="shared" si="334"/>
        <v>551250</v>
      </c>
      <c r="I541" s="32">
        <f t="shared" si="364"/>
        <v>551250</v>
      </c>
      <c r="J541" s="10">
        <f t="shared" si="347"/>
        <v>0</v>
      </c>
      <c r="K541" s="10">
        <f t="shared" si="348"/>
        <v>0</v>
      </c>
      <c r="L541" s="32">
        <f t="shared" si="365"/>
        <v>551250</v>
      </c>
      <c r="M541" s="9">
        <f t="shared" si="349"/>
        <v>0</v>
      </c>
      <c r="N541" s="9">
        <f t="shared" si="350"/>
        <v>0</v>
      </c>
      <c r="O541" s="10">
        <f t="shared" si="335"/>
        <v>0</v>
      </c>
      <c r="P541" s="13"/>
      <c r="R541" s="31">
        <f t="shared" si="366"/>
        <v>551250</v>
      </c>
      <c r="S541" s="8">
        <f t="shared" si="351"/>
        <v>52100</v>
      </c>
      <c r="T541" s="9">
        <f t="shared" si="336"/>
        <v>-11053.55</v>
      </c>
      <c r="U541" s="9">
        <f t="shared" si="337"/>
        <v>-187181.25</v>
      </c>
      <c r="V541" s="10">
        <f t="shared" si="338"/>
        <v>-198234.8</v>
      </c>
      <c r="W541" s="10">
        <f t="shared" si="339"/>
        <v>-29216.25</v>
      </c>
      <c r="X541" s="87">
        <f t="shared" si="352"/>
        <v>0</v>
      </c>
      <c r="Y541" s="87">
        <f t="shared" si="353"/>
        <v>0</v>
      </c>
      <c r="Z541" s="10">
        <f t="shared" si="354"/>
        <v>-103.65398999999999</v>
      </c>
      <c r="AA541" s="125">
        <f t="shared" si="355"/>
        <v>-36.750050999999999</v>
      </c>
      <c r="AB541" s="10">
        <f t="shared" si="356"/>
        <v>-36.750050999999999</v>
      </c>
      <c r="AC541" s="87">
        <f t="shared" si="357"/>
        <v>0</v>
      </c>
      <c r="AD541" s="22">
        <f t="shared" si="367"/>
        <v>-227591.45404099999</v>
      </c>
      <c r="AE541" s="9">
        <f t="shared" si="358"/>
        <v>-3430</v>
      </c>
      <c r="AF541" s="9">
        <f t="shared" si="359"/>
        <v>311</v>
      </c>
      <c r="AG541" s="9">
        <f t="shared" si="360"/>
        <v>0</v>
      </c>
      <c r="AH541" s="10">
        <f t="shared" si="340"/>
        <v>-3119</v>
      </c>
      <c r="AI541" s="10">
        <f t="shared" si="361"/>
        <v>-160</v>
      </c>
      <c r="AJ541" s="22">
        <f t="shared" si="341"/>
        <v>-224632.45404099999</v>
      </c>
      <c r="AN541" s="92">
        <f t="shared" si="362"/>
        <v>552000</v>
      </c>
      <c r="AO541" s="92" t="str">
        <f t="shared" si="342"/>
        <v>55K</v>
      </c>
      <c r="AP541" s="92">
        <f t="shared" si="343"/>
        <v>224632.45404099999</v>
      </c>
      <c r="AQ541" s="93">
        <f t="shared" si="368"/>
        <v>1000</v>
      </c>
      <c r="AR541" s="95">
        <f t="shared" si="344"/>
        <v>428</v>
      </c>
      <c r="AS541" s="94">
        <f t="shared" si="345"/>
        <v>0.42799999999999999</v>
      </c>
      <c r="AT541" s="94">
        <f t="shared" si="363"/>
        <v>0.4069428515235507</v>
      </c>
    </row>
    <row r="542" spans="6:46" x14ac:dyDescent="0.25">
      <c r="F542">
        <f t="shared" si="369"/>
        <v>553000</v>
      </c>
      <c r="G542">
        <f t="shared" si="346"/>
        <v>-750</v>
      </c>
      <c r="H542">
        <f t="shared" si="334"/>
        <v>552250</v>
      </c>
      <c r="I542" s="32">
        <f t="shared" si="364"/>
        <v>552250</v>
      </c>
      <c r="J542" s="10">
        <f t="shared" si="347"/>
        <v>0</v>
      </c>
      <c r="K542" s="10">
        <f t="shared" si="348"/>
        <v>0</v>
      </c>
      <c r="L542" s="32">
        <f t="shared" si="365"/>
        <v>552250</v>
      </c>
      <c r="M542" s="9">
        <f t="shared" si="349"/>
        <v>0</v>
      </c>
      <c r="N542" s="9">
        <f t="shared" si="350"/>
        <v>0</v>
      </c>
      <c r="O542" s="10">
        <f t="shared" si="335"/>
        <v>0</v>
      </c>
      <c r="P542" s="13"/>
      <c r="R542" s="31">
        <f t="shared" si="366"/>
        <v>552250</v>
      </c>
      <c r="S542" s="8">
        <f t="shared" si="351"/>
        <v>52100</v>
      </c>
      <c r="T542" s="9">
        <f t="shared" si="336"/>
        <v>-11053.55</v>
      </c>
      <c r="U542" s="9">
        <f t="shared" si="337"/>
        <v>-187556.25</v>
      </c>
      <c r="V542" s="10">
        <f t="shared" si="338"/>
        <v>-198609.8</v>
      </c>
      <c r="W542" s="10">
        <f t="shared" si="339"/>
        <v>-29269.25</v>
      </c>
      <c r="X542" s="87">
        <f t="shared" si="352"/>
        <v>0</v>
      </c>
      <c r="Y542" s="87">
        <f t="shared" si="353"/>
        <v>0</v>
      </c>
      <c r="Z542" s="10">
        <f t="shared" si="354"/>
        <v>-103.65398999999999</v>
      </c>
      <c r="AA542" s="125">
        <f t="shared" si="355"/>
        <v>-36.750050999999999</v>
      </c>
      <c r="AB542" s="10">
        <f t="shared" si="356"/>
        <v>-36.750050999999999</v>
      </c>
      <c r="AC542" s="87">
        <f t="shared" si="357"/>
        <v>0</v>
      </c>
      <c r="AD542" s="22">
        <f t="shared" si="367"/>
        <v>-228019.45404099999</v>
      </c>
      <c r="AE542" s="9">
        <f t="shared" si="358"/>
        <v>-3430</v>
      </c>
      <c r="AF542" s="9">
        <f t="shared" si="359"/>
        <v>311</v>
      </c>
      <c r="AG542" s="9">
        <f t="shared" si="360"/>
        <v>0</v>
      </c>
      <c r="AH542" s="10">
        <f t="shared" si="340"/>
        <v>-3119</v>
      </c>
      <c r="AI542" s="10">
        <f t="shared" si="361"/>
        <v>-160</v>
      </c>
      <c r="AJ542" s="22">
        <f t="shared" si="341"/>
        <v>-225060.45404099999</v>
      </c>
      <c r="AN542" s="92">
        <f t="shared" si="362"/>
        <v>553000</v>
      </c>
      <c r="AO542" s="92" t="str">
        <f t="shared" si="342"/>
        <v>55K</v>
      </c>
      <c r="AP542" s="92">
        <f t="shared" si="343"/>
        <v>225060.45404099999</v>
      </c>
      <c r="AQ542" s="93">
        <f t="shared" si="368"/>
        <v>1000</v>
      </c>
      <c r="AR542" s="95">
        <f t="shared" si="344"/>
        <v>428</v>
      </c>
      <c r="AS542" s="94">
        <f t="shared" si="345"/>
        <v>0.42799999999999999</v>
      </c>
      <c r="AT542" s="94">
        <f t="shared" si="363"/>
        <v>0.40698092954972875</v>
      </c>
    </row>
    <row r="543" spans="6:46" x14ac:dyDescent="0.25">
      <c r="F543">
        <f t="shared" si="369"/>
        <v>554000</v>
      </c>
      <c r="G543">
        <f t="shared" si="346"/>
        <v>-750</v>
      </c>
      <c r="H543">
        <f t="shared" si="334"/>
        <v>553250</v>
      </c>
      <c r="I543" s="32">
        <f t="shared" si="364"/>
        <v>553250</v>
      </c>
      <c r="J543" s="10">
        <f t="shared" si="347"/>
        <v>0</v>
      </c>
      <c r="K543" s="10">
        <f t="shared" si="348"/>
        <v>0</v>
      </c>
      <c r="L543" s="32">
        <f t="shared" si="365"/>
        <v>553250</v>
      </c>
      <c r="M543" s="9">
        <f t="shared" si="349"/>
        <v>0</v>
      </c>
      <c r="N543" s="9">
        <f t="shared" si="350"/>
        <v>0</v>
      </c>
      <c r="O543" s="10">
        <f t="shared" si="335"/>
        <v>0</v>
      </c>
      <c r="P543" s="13"/>
      <c r="R543" s="31">
        <f t="shared" si="366"/>
        <v>553250</v>
      </c>
      <c r="S543" s="8">
        <f t="shared" si="351"/>
        <v>52100</v>
      </c>
      <c r="T543" s="9">
        <f t="shared" si="336"/>
        <v>-11053.55</v>
      </c>
      <c r="U543" s="9">
        <f t="shared" si="337"/>
        <v>-187931.25</v>
      </c>
      <c r="V543" s="10">
        <f t="shared" si="338"/>
        <v>-198984.8</v>
      </c>
      <c r="W543" s="10">
        <f t="shared" si="339"/>
        <v>-29322.25</v>
      </c>
      <c r="X543" s="87">
        <f t="shared" si="352"/>
        <v>0</v>
      </c>
      <c r="Y543" s="87">
        <f t="shared" si="353"/>
        <v>0</v>
      </c>
      <c r="Z543" s="10">
        <f t="shared" si="354"/>
        <v>-103.65398999999999</v>
      </c>
      <c r="AA543" s="125">
        <f t="shared" si="355"/>
        <v>-36.750050999999999</v>
      </c>
      <c r="AB543" s="10">
        <f t="shared" si="356"/>
        <v>-36.750050999999999</v>
      </c>
      <c r="AC543" s="87">
        <f t="shared" si="357"/>
        <v>0</v>
      </c>
      <c r="AD543" s="22">
        <f t="shared" si="367"/>
        <v>-228447.45404099999</v>
      </c>
      <c r="AE543" s="9">
        <f t="shared" si="358"/>
        <v>-3430</v>
      </c>
      <c r="AF543" s="9">
        <f t="shared" si="359"/>
        <v>311</v>
      </c>
      <c r="AG543" s="9">
        <f t="shared" si="360"/>
        <v>0</v>
      </c>
      <c r="AH543" s="10">
        <f t="shared" si="340"/>
        <v>-3119</v>
      </c>
      <c r="AI543" s="10">
        <f t="shared" si="361"/>
        <v>-160</v>
      </c>
      <c r="AJ543" s="22">
        <f t="shared" si="341"/>
        <v>-225488.45404099999</v>
      </c>
      <c r="AN543" s="92">
        <f t="shared" si="362"/>
        <v>554000</v>
      </c>
      <c r="AO543" s="92" t="str">
        <f t="shared" si="342"/>
        <v>55K</v>
      </c>
      <c r="AP543" s="92">
        <f t="shared" si="343"/>
        <v>225488.45404099999</v>
      </c>
      <c r="AQ543" s="93">
        <f t="shared" si="368"/>
        <v>1000</v>
      </c>
      <c r="AR543" s="95">
        <f t="shared" si="344"/>
        <v>428</v>
      </c>
      <c r="AS543" s="94">
        <f t="shared" si="345"/>
        <v>0.42799999999999999</v>
      </c>
      <c r="AT543" s="94">
        <f t="shared" si="363"/>
        <v>0.40701887011010829</v>
      </c>
    </row>
    <row r="544" spans="6:46" x14ac:dyDescent="0.25">
      <c r="F544">
        <f t="shared" si="369"/>
        <v>555000</v>
      </c>
      <c r="G544">
        <f t="shared" si="346"/>
        <v>-750</v>
      </c>
      <c r="H544">
        <f t="shared" si="334"/>
        <v>554250</v>
      </c>
      <c r="I544" s="32">
        <f t="shared" si="364"/>
        <v>554250</v>
      </c>
      <c r="J544" s="10">
        <f t="shared" si="347"/>
        <v>0</v>
      </c>
      <c r="K544" s="10">
        <f t="shared" si="348"/>
        <v>0</v>
      </c>
      <c r="L544" s="32">
        <f t="shared" si="365"/>
        <v>554250</v>
      </c>
      <c r="M544" s="9">
        <f t="shared" si="349"/>
        <v>0</v>
      </c>
      <c r="N544" s="9">
        <f t="shared" si="350"/>
        <v>0</v>
      </c>
      <c r="O544" s="10">
        <f t="shared" si="335"/>
        <v>0</v>
      </c>
      <c r="P544" s="13"/>
      <c r="R544" s="31">
        <f t="shared" si="366"/>
        <v>554250</v>
      </c>
      <c r="S544" s="8">
        <f t="shared" si="351"/>
        <v>52100</v>
      </c>
      <c r="T544" s="9">
        <f t="shared" si="336"/>
        <v>-11053.55</v>
      </c>
      <c r="U544" s="9">
        <f t="shared" si="337"/>
        <v>-188306.25</v>
      </c>
      <c r="V544" s="10">
        <f t="shared" si="338"/>
        <v>-199359.8</v>
      </c>
      <c r="W544" s="10">
        <f t="shared" si="339"/>
        <v>-29375.25</v>
      </c>
      <c r="X544" s="87">
        <f t="shared" si="352"/>
        <v>0</v>
      </c>
      <c r="Y544" s="87">
        <f t="shared" si="353"/>
        <v>0</v>
      </c>
      <c r="Z544" s="10">
        <f t="shared" si="354"/>
        <v>-103.65398999999999</v>
      </c>
      <c r="AA544" s="125">
        <f t="shared" si="355"/>
        <v>-36.750050999999999</v>
      </c>
      <c r="AB544" s="10">
        <f t="shared" si="356"/>
        <v>-36.750050999999999</v>
      </c>
      <c r="AC544" s="87">
        <f t="shared" si="357"/>
        <v>0</v>
      </c>
      <c r="AD544" s="22">
        <f t="shared" si="367"/>
        <v>-228875.45404099999</v>
      </c>
      <c r="AE544" s="9">
        <f t="shared" si="358"/>
        <v>-3430</v>
      </c>
      <c r="AF544" s="9">
        <f t="shared" si="359"/>
        <v>311</v>
      </c>
      <c r="AG544" s="9">
        <f t="shared" si="360"/>
        <v>0</v>
      </c>
      <c r="AH544" s="10">
        <f t="shared" si="340"/>
        <v>-3119</v>
      </c>
      <c r="AI544" s="10">
        <f t="shared" si="361"/>
        <v>-160</v>
      </c>
      <c r="AJ544" s="22">
        <f t="shared" si="341"/>
        <v>-225916.45404099999</v>
      </c>
      <c r="AN544" s="92">
        <f t="shared" si="362"/>
        <v>555000</v>
      </c>
      <c r="AO544" s="92" t="str">
        <f t="shared" si="342"/>
        <v>55K</v>
      </c>
      <c r="AP544" s="92">
        <f t="shared" si="343"/>
        <v>225916.45404099999</v>
      </c>
      <c r="AQ544" s="93">
        <f t="shared" si="368"/>
        <v>1000</v>
      </c>
      <c r="AR544" s="95">
        <f t="shared" si="344"/>
        <v>428</v>
      </c>
      <c r="AS544" s="94">
        <f t="shared" si="345"/>
        <v>0.42799999999999999</v>
      </c>
      <c r="AT544" s="94">
        <f t="shared" si="363"/>
        <v>0.40705667394774775</v>
      </c>
    </row>
    <row r="545" spans="6:46" x14ac:dyDescent="0.25">
      <c r="F545">
        <f t="shared" si="369"/>
        <v>556000</v>
      </c>
      <c r="G545">
        <f t="shared" si="346"/>
        <v>-750</v>
      </c>
      <c r="H545">
        <f t="shared" si="334"/>
        <v>555250</v>
      </c>
      <c r="I545" s="32">
        <f t="shared" si="364"/>
        <v>555250</v>
      </c>
      <c r="J545" s="10">
        <f t="shared" si="347"/>
        <v>0</v>
      </c>
      <c r="K545" s="10">
        <f t="shared" si="348"/>
        <v>0</v>
      </c>
      <c r="L545" s="32">
        <f t="shared" si="365"/>
        <v>555250</v>
      </c>
      <c r="M545" s="9">
        <f t="shared" si="349"/>
        <v>0</v>
      </c>
      <c r="N545" s="9">
        <f t="shared" si="350"/>
        <v>0</v>
      </c>
      <c r="O545" s="10">
        <f t="shared" si="335"/>
        <v>0</v>
      </c>
      <c r="P545" s="13"/>
      <c r="R545" s="31">
        <f t="shared" si="366"/>
        <v>555250</v>
      </c>
      <c r="S545" s="8">
        <f t="shared" si="351"/>
        <v>52100</v>
      </c>
      <c r="T545" s="9">
        <f t="shared" si="336"/>
        <v>-11053.55</v>
      </c>
      <c r="U545" s="9">
        <f t="shared" si="337"/>
        <v>-188681.25</v>
      </c>
      <c r="V545" s="10">
        <f t="shared" si="338"/>
        <v>-199734.8</v>
      </c>
      <c r="W545" s="10">
        <f t="shared" si="339"/>
        <v>-29428.25</v>
      </c>
      <c r="X545" s="87">
        <f t="shared" si="352"/>
        <v>0</v>
      </c>
      <c r="Y545" s="87">
        <f t="shared" si="353"/>
        <v>0</v>
      </c>
      <c r="Z545" s="10">
        <f t="shared" si="354"/>
        <v>-103.65398999999999</v>
      </c>
      <c r="AA545" s="125">
        <f t="shared" si="355"/>
        <v>-36.750050999999999</v>
      </c>
      <c r="AB545" s="10">
        <f t="shared" si="356"/>
        <v>-36.750050999999999</v>
      </c>
      <c r="AC545" s="87">
        <f t="shared" si="357"/>
        <v>0</v>
      </c>
      <c r="AD545" s="22">
        <f t="shared" si="367"/>
        <v>-229303.45404099999</v>
      </c>
      <c r="AE545" s="9">
        <f t="shared" si="358"/>
        <v>-3430</v>
      </c>
      <c r="AF545" s="9">
        <f t="shared" si="359"/>
        <v>311</v>
      </c>
      <c r="AG545" s="9">
        <f t="shared" si="360"/>
        <v>0</v>
      </c>
      <c r="AH545" s="10">
        <f t="shared" si="340"/>
        <v>-3119</v>
      </c>
      <c r="AI545" s="10">
        <f t="shared" si="361"/>
        <v>-160</v>
      </c>
      <c r="AJ545" s="22">
        <f t="shared" si="341"/>
        <v>-226344.45404099999</v>
      </c>
      <c r="AN545" s="92">
        <f t="shared" si="362"/>
        <v>556000</v>
      </c>
      <c r="AO545" s="92" t="str">
        <f t="shared" si="342"/>
        <v>55K</v>
      </c>
      <c r="AP545" s="92">
        <f t="shared" si="343"/>
        <v>226344.45404099999</v>
      </c>
      <c r="AQ545" s="93">
        <f t="shared" si="368"/>
        <v>1000</v>
      </c>
      <c r="AR545" s="95">
        <f t="shared" si="344"/>
        <v>428</v>
      </c>
      <c r="AS545" s="94">
        <f t="shared" si="345"/>
        <v>0.42799999999999999</v>
      </c>
      <c r="AT545" s="94">
        <f t="shared" si="363"/>
        <v>0.40709434180035969</v>
      </c>
    </row>
    <row r="546" spans="6:46" x14ac:dyDescent="0.25">
      <c r="F546">
        <f t="shared" si="369"/>
        <v>557000</v>
      </c>
      <c r="G546">
        <f t="shared" si="346"/>
        <v>-750</v>
      </c>
      <c r="H546">
        <f t="shared" ref="H546:H609" si="370">F546+G546</f>
        <v>556250</v>
      </c>
      <c r="I546" s="32">
        <f t="shared" si="364"/>
        <v>556250</v>
      </c>
      <c r="J546" s="10">
        <f t="shared" si="347"/>
        <v>0</v>
      </c>
      <c r="K546" s="10">
        <f t="shared" si="348"/>
        <v>0</v>
      </c>
      <c r="L546" s="32">
        <f t="shared" si="365"/>
        <v>556250</v>
      </c>
      <c r="M546" s="9">
        <f t="shared" si="349"/>
        <v>0</v>
      </c>
      <c r="N546" s="9">
        <f t="shared" si="350"/>
        <v>0</v>
      </c>
      <c r="O546" s="10">
        <f t="shared" ref="O546:O609" si="371">M546+N546</f>
        <v>0</v>
      </c>
      <c r="P546" s="13"/>
      <c r="R546" s="31">
        <f t="shared" si="366"/>
        <v>556250</v>
      </c>
      <c r="S546" s="8">
        <f t="shared" si="351"/>
        <v>52100</v>
      </c>
      <c r="T546" s="9">
        <f t="shared" ref="T546:T609" si="372">-1*VLOOKUP(S546,Tuloveroasteikko,2,0)</f>
        <v>-11053.55</v>
      </c>
      <c r="U546" s="9">
        <f t="shared" ref="U546:U609" si="373">-(R546-S546)*VLOOKUP(S546,Tuloveroasteikko,3,0)/100</f>
        <v>-189056.25</v>
      </c>
      <c r="V546" s="10">
        <f t="shared" ref="V546:V609" si="374">T546+U546</f>
        <v>-200109.8</v>
      </c>
      <c r="W546" s="10">
        <f t="shared" ref="W546:W609" si="375">-R546*Kunnallisvero</f>
        <v>-29481.25</v>
      </c>
      <c r="X546" s="87">
        <f t="shared" si="352"/>
        <v>0</v>
      </c>
      <c r="Y546" s="87">
        <f t="shared" si="353"/>
        <v>0</v>
      </c>
      <c r="Z546" s="10">
        <f t="shared" si="354"/>
        <v>-103.65398999999999</v>
      </c>
      <c r="AA546" s="125">
        <f t="shared" si="355"/>
        <v>-36.750050999999999</v>
      </c>
      <c r="AB546" s="10">
        <f t="shared" si="356"/>
        <v>-36.750050999999999</v>
      </c>
      <c r="AC546" s="87">
        <f t="shared" si="357"/>
        <v>0</v>
      </c>
      <c r="AD546" s="22">
        <f t="shared" si="367"/>
        <v>-229731.45404099999</v>
      </c>
      <c r="AE546" s="9">
        <f t="shared" si="358"/>
        <v>-3430</v>
      </c>
      <c r="AF546" s="9">
        <f t="shared" si="359"/>
        <v>311</v>
      </c>
      <c r="AG546" s="9">
        <f t="shared" si="360"/>
        <v>0</v>
      </c>
      <c r="AH546" s="10">
        <f t="shared" ref="AH546:AH609" si="376">AE546+AF546+AG546</f>
        <v>-3119</v>
      </c>
      <c r="AI546" s="10">
        <f t="shared" si="361"/>
        <v>-160</v>
      </c>
      <c r="AJ546" s="22">
        <f t="shared" ref="AJ546:AJ609" si="377">IF(AD546&gt;AH546,0,AD546-AH546)+AI546</f>
        <v>-226772.45404099999</v>
      </c>
      <c r="AN546" s="92">
        <f t="shared" si="362"/>
        <v>557000</v>
      </c>
      <c r="AO546" s="92" t="str">
        <f t="shared" ref="AO546:AO609" si="378">MID(AN546,1,2)&amp;"K"</f>
        <v>55K</v>
      </c>
      <c r="AP546" s="92">
        <f t="shared" ref="AP546:AP609" si="379">-AJ546</f>
        <v>226772.45404099999</v>
      </c>
      <c r="AQ546" s="93">
        <f t="shared" si="368"/>
        <v>1000</v>
      </c>
      <c r="AR546" s="95">
        <f t="shared" ref="AR546:AR609" si="380">-AJ546+AJ545</f>
        <v>428</v>
      </c>
      <c r="AS546" s="94">
        <f t="shared" ref="AS546:AS609" si="381">IFERROR(AR546/AQ546,0)</f>
        <v>0.42799999999999999</v>
      </c>
      <c r="AT546" s="94">
        <f t="shared" si="363"/>
        <v>0.40713187440035903</v>
      </c>
    </row>
    <row r="547" spans="6:46" x14ac:dyDescent="0.25">
      <c r="F547">
        <f t="shared" si="369"/>
        <v>558000</v>
      </c>
      <c r="G547">
        <f t="shared" si="346"/>
        <v>-750</v>
      </c>
      <c r="H547">
        <f t="shared" si="370"/>
        <v>557250</v>
      </c>
      <c r="I547" s="32">
        <f t="shared" si="364"/>
        <v>557250</v>
      </c>
      <c r="J547" s="10">
        <f t="shared" si="347"/>
        <v>0</v>
      </c>
      <c r="K547" s="10">
        <f t="shared" si="348"/>
        <v>0</v>
      </c>
      <c r="L547" s="32">
        <f t="shared" si="365"/>
        <v>557250</v>
      </c>
      <c r="M547" s="9">
        <f t="shared" si="349"/>
        <v>0</v>
      </c>
      <c r="N547" s="9">
        <f t="shared" si="350"/>
        <v>0</v>
      </c>
      <c r="O547" s="10">
        <f t="shared" si="371"/>
        <v>0</v>
      </c>
      <c r="P547" s="13"/>
      <c r="R547" s="31">
        <f t="shared" si="366"/>
        <v>557250</v>
      </c>
      <c r="S547" s="8">
        <f t="shared" si="351"/>
        <v>52100</v>
      </c>
      <c r="T547" s="9">
        <f t="shared" si="372"/>
        <v>-11053.55</v>
      </c>
      <c r="U547" s="9">
        <f t="shared" si="373"/>
        <v>-189431.25</v>
      </c>
      <c r="V547" s="10">
        <f t="shared" si="374"/>
        <v>-200484.8</v>
      </c>
      <c r="W547" s="10">
        <f t="shared" si="375"/>
        <v>-29534.25</v>
      </c>
      <c r="X547" s="87">
        <f t="shared" si="352"/>
        <v>0</v>
      </c>
      <c r="Y547" s="87">
        <f t="shared" si="353"/>
        <v>0</v>
      </c>
      <c r="Z547" s="10">
        <f t="shared" si="354"/>
        <v>-103.65398999999999</v>
      </c>
      <c r="AA547" s="125">
        <f t="shared" si="355"/>
        <v>-36.750050999999999</v>
      </c>
      <c r="AB547" s="10">
        <f t="shared" si="356"/>
        <v>-36.750050999999999</v>
      </c>
      <c r="AC547" s="87">
        <f t="shared" si="357"/>
        <v>0</v>
      </c>
      <c r="AD547" s="22">
        <f t="shared" si="367"/>
        <v>-230159.45404099999</v>
      </c>
      <c r="AE547" s="9">
        <f t="shared" si="358"/>
        <v>-3430</v>
      </c>
      <c r="AF547" s="9">
        <f t="shared" si="359"/>
        <v>311</v>
      </c>
      <c r="AG547" s="9">
        <f t="shared" si="360"/>
        <v>0</v>
      </c>
      <c r="AH547" s="10">
        <f t="shared" si="376"/>
        <v>-3119</v>
      </c>
      <c r="AI547" s="10">
        <f t="shared" si="361"/>
        <v>-160</v>
      </c>
      <c r="AJ547" s="22">
        <f t="shared" si="377"/>
        <v>-227200.45404099999</v>
      </c>
      <c r="AN547" s="92">
        <f t="shared" si="362"/>
        <v>558000</v>
      </c>
      <c r="AO547" s="92" t="str">
        <f t="shared" si="378"/>
        <v>55K</v>
      </c>
      <c r="AP547" s="92">
        <f t="shared" si="379"/>
        <v>227200.45404099999</v>
      </c>
      <c r="AQ547" s="93">
        <f t="shared" si="368"/>
        <v>1000</v>
      </c>
      <c r="AR547" s="95">
        <f t="shared" si="380"/>
        <v>428</v>
      </c>
      <c r="AS547" s="94">
        <f t="shared" si="381"/>
        <v>0.42799999999999999</v>
      </c>
      <c r="AT547" s="94">
        <f t="shared" si="363"/>
        <v>0.40716927247491036</v>
      </c>
    </row>
    <row r="548" spans="6:46" x14ac:dyDescent="0.25">
      <c r="F548">
        <f t="shared" si="369"/>
        <v>559000</v>
      </c>
      <c r="G548">
        <f t="shared" si="346"/>
        <v>-750</v>
      </c>
      <c r="H548">
        <f t="shared" si="370"/>
        <v>558250</v>
      </c>
      <c r="I548" s="32">
        <f t="shared" si="364"/>
        <v>558250</v>
      </c>
      <c r="J548" s="10">
        <f t="shared" si="347"/>
        <v>0</v>
      </c>
      <c r="K548" s="10">
        <f t="shared" si="348"/>
        <v>0</v>
      </c>
      <c r="L548" s="32">
        <f t="shared" si="365"/>
        <v>558250</v>
      </c>
      <c r="M548" s="9">
        <f t="shared" si="349"/>
        <v>0</v>
      </c>
      <c r="N548" s="9">
        <f t="shared" si="350"/>
        <v>0</v>
      </c>
      <c r="O548" s="10">
        <f t="shared" si="371"/>
        <v>0</v>
      </c>
      <c r="P548" s="13"/>
      <c r="R548" s="31">
        <f t="shared" si="366"/>
        <v>558250</v>
      </c>
      <c r="S548" s="8">
        <f t="shared" si="351"/>
        <v>52100</v>
      </c>
      <c r="T548" s="9">
        <f t="shared" si="372"/>
        <v>-11053.55</v>
      </c>
      <c r="U548" s="9">
        <f t="shared" si="373"/>
        <v>-189806.25</v>
      </c>
      <c r="V548" s="10">
        <f t="shared" si="374"/>
        <v>-200859.8</v>
      </c>
      <c r="W548" s="10">
        <f t="shared" si="375"/>
        <v>-29587.25</v>
      </c>
      <c r="X548" s="87">
        <f t="shared" si="352"/>
        <v>0</v>
      </c>
      <c r="Y548" s="87">
        <f t="shared" si="353"/>
        <v>0</v>
      </c>
      <c r="Z548" s="10">
        <f t="shared" si="354"/>
        <v>-103.65398999999999</v>
      </c>
      <c r="AA548" s="125">
        <f t="shared" si="355"/>
        <v>-36.750050999999999</v>
      </c>
      <c r="AB548" s="10">
        <f t="shared" si="356"/>
        <v>-36.750050999999999</v>
      </c>
      <c r="AC548" s="87">
        <f t="shared" si="357"/>
        <v>0</v>
      </c>
      <c r="AD548" s="22">
        <f t="shared" si="367"/>
        <v>-230587.45404099999</v>
      </c>
      <c r="AE548" s="9">
        <f t="shared" si="358"/>
        <v>-3430</v>
      </c>
      <c r="AF548" s="9">
        <f t="shared" si="359"/>
        <v>311</v>
      </c>
      <c r="AG548" s="9">
        <f t="shared" si="360"/>
        <v>0</v>
      </c>
      <c r="AH548" s="10">
        <f t="shared" si="376"/>
        <v>-3119</v>
      </c>
      <c r="AI548" s="10">
        <f t="shared" si="361"/>
        <v>-160</v>
      </c>
      <c r="AJ548" s="22">
        <f t="shared" si="377"/>
        <v>-227628.45404099999</v>
      </c>
      <c r="AN548" s="92">
        <f t="shared" si="362"/>
        <v>559000</v>
      </c>
      <c r="AO548" s="92" t="str">
        <f t="shared" si="378"/>
        <v>55K</v>
      </c>
      <c r="AP548" s="92">
        <f t="shared" si="379"/>
        <v>227628.45404099999</v>
      </c>
      <c r="AQ548" s="93">
        <f t="shared" si="368"/>
        <v>1000</v>
      </c>
      <c r="AR548" s="95">
        <f t="shared" si="380"/>
        <v>428</v>
      </c>
      <c r="AS548" s="94">
        <f t="shared" si="381"/>
        <v>0.42799999999999999</v>
      </c>
      <c r="AT548" s="94">
        <f t="shared" si="363"/>
        <v>0.40720653674597496</v>
      </c>
    </row>
    <row r="549" spans="6:46" x14ac:dyDescent="0.25">
      <c r="F549">
        <f t="shared" si="369"/>
        <v>560000</v>
      </c>
      <c r="G549">
        <f t="shared" si="346"/>
        <v>-750</v>
      </c>
      <c r="H549">
        <f t="shared" si="370"/>
        <v>559250</v>
      </c>
      <c r="I549" s="32">
        <f t="shared" si="364"/>
        <v>559250</v>
      </c>
      <c r="J549" s="10">
        <f t="shared" si="347"/>
        <v>0</v>
      </c>
      <c r="K549" s="10">
        <f t="shared" si="348"/>
        <v>0</v>
      </c>
      <c r="L549" s="32">
        <f t="shared" si="365"/>
        <v>559250</v>
      </c>
      <c r="M549" s="9">
        <f t="shared" si="349"/>
        <v>0</v>
      </c>
      <c r="N549" s="9">
        <f t="shared" si="350"/>
        <v>0</v>
      </c>
      <c r="O549" s="10">
        <f t="shared" si="371"/>
        <v>0</v>
      </c>
      <c r="P549" s="13"/>
      <c r="R549" s="31">
        <f t="shared" si="366"/>
        <v>559250</v>
      </c>
      <c r="S549" s="8">
        <f t="shared" si="351"/>
        <v>52100</v>
      </c>
      <c r="T549" s="9">
        <f t="shared" si="372"/>
        <v>-11053.55</v>
      </c>
      <c r="U549" s="9">
        <f t="shared" si="373"/>
        <v>-190181.25</v>
      </c>
      <c r="V549" s="10">
        <f t="shared" si="374"/>
        <v>-201234.8</v>
      </c>
      <c r="W549" s="10">
        <f t="shared" si="375"/>
        <v>-29640.25</v>
      </c>
      <c r="X549" s="87">
        <f t="shared" si="352"/>
        <v>0</v>
      </c>
      <c r="Y549" s="87">
        <f t="shared" si="353"/>
        <v>0</v>
      </c>
      <c r="Z549" s="10">
        <f t="shared" si="354"/>
        <v>-103.65398999999999</v>
      </c>
      <c r="AA549" s="125">
        <f t="shared" si="355"/>
        <v>-36.750050999999999</v>
      </c>
      <c r="AB549" s="10">
        <f t="shared" si="356"/>
        <v>-36.750050999999999</v>
      </c>
      <c r="AC549" s="87">
        <f t="shared" si="357"/>
        <v>0</v>
      </c>
      <c r="AD549" s="22">
        <f t="shared" si="367"/>
        <v>-231015.45404099999</v>
      </c>
      <c r="AE549" s="9">
        <f t="shared" si="358"/>
        <v>-3430</v>
      </c>
      <c r="AF549" s="9">
        <f t="shared" si="359"/>
        <v>311</v>
      </c>
      <c r="AG549" s="9">
        <f t="shared" si="360"/>
        <v>0</v>
      </c>
      <c r="AH549" s="10">
        <f t="shared" si="376"/>
        <v>-3119</v>
      </c>
      <c r="AI549" s="10">
        <f t="shared" si="361"/>
        <v>-160</v>
      </c>
      <c r="AJ549" s="22">
        <f t="shared" si="377"/>
        <v>-228056.45404099999</v>
      </c>
      <c r="AN549" s="92">
        <f t="shared" si="362"/>
        <v>560000</v>
      </c>
      <c r="AO549" s="92" t="str">
        <f t="shared" si="378"/>
        <v>56K</v>
      </c>
      <c r="AP549" s="92">
        <f t="shared" si="379"/>
        <v>228056.45404099999</v>
      </c>
      <c r="AQ549" s="93">
        <f t="shared" si="368"/>
        <v>1000</v>
      </c>
      <c r="AR549" s="95">
        <f t="shared" si="380"/>
        <v>428</v>
      </c>
      <c r="AS549" s="94">
        <f t="shared" si="381"/>
        <v>0.42799999999999999</v>
      </c>
      <c r="AT549" s="94">
        <f t="shared" si="363"/>
        <v>0.4072436679303571</v>
      </c>
    </row>
    <row r="550" spans="6:46" x14ac:dyDescent="0.25">
      <c r="F550">
        <f t="shared" si="369"/>
        <v>561000</v>
      </c>
      <c r="G550">
        <f t="shared" si="346"/>
        <v>-750</v>
      </c>
      <c r="H550">
        <f t="shared" si="370"/>
        <v>560250</v>
      </c>
      <c r="I550" s="32">
        <f t="shared" si="364"/>
        <v>560250</v>
      </c>
      <c r="J550" s="10">
        <f t="shared" si="347"/>
        <v>0</v>
      </c>
      <c r="K550" s="10">
        <f t="shared" si="348"/>
        <v>0</v>
      </c>
      <c r="L550" s="32">
        <f t="shared" si="365"/>
        <v>560250</v>
      </c>
      <c r="M550" s="9">
        <f t="shared" si="349"/>
        <v>0</v>
      </c>
      <c r="N550" s="9">
        <f t="shared" si="350"/>
        <v>0</v>
      </c>
      <c r="O550" s="10">
        <f t="shared" si="371"/>
        <v>0</v>
      </c>
      <c r="P550" s="13"/>
      <c r="R550" s="31">
        <f t="shared" si="366"/>
        <v>560250</v>
      </c>
      <c r="S550" s="8">
        <f t="shared" si="351"/>
        <v>52100</v>
      </c>
      <c r="T550" s="9">
        <f t="shared" si="372"/>
        <v>-11053.55</v>
      </c>
      <c r="U550" s="9">
        <f t="shared" si="373"/>
        <v>-190556.25</v>
      </c>
      <c r="V550" s="10">
        <f t="shared" si="374"/>
        <v>-201609.8</v>
      </c>
      <c r="W550" s="10">
        <f t="shared" si="375"/>
        <v>-29693.25</v>
      </c>
      <c r="X550" s="87">
        <f t="shared" si="352"/>
        <v>0</v>
      </c>
      <c r="Y550" s="87">
        <f t="shared" si="353"/>
        <v>0</v>
      </c>
      <c r="Z550" s="10">
        <f t="shared" si="354"/>
        <v>-103.65398999999999</v>
      </c>
      <c r="AA550" s="125">
        <f t="shared" si="355"/>
        <v>-36.750050999999999</v>
      </c>
      <c r="AB550" s="10">
        <f t="shared" si="356"/>
        <v>-36.750050999999999</v>
      </c>
      <c r="AC550" s="87">
        <f t="shared" si="357"/>
        <v>0</v>
      </c>
      <c r="AD550" s="22">
        <f t="shared" si="367"/>
        <v>-231443.45404099999</v>
      </c>
      <c r="AE550" s="9">
        <f t="shared" si="358"/>
        <v>-3430</v>
      </c>
      <c r="AF550" s="9">
        <f t="shared" si="359"/>
        <v>311</v>
      </c>
      <c r="AG550" s="9">
        <f t="shared" si="360"/>
        <v>0</v>
      </c>
      <c r="AH550" s="10">
        <f t="shared" si="376"/>
        <v>-3119</v>
      </c>
      <c r="AI550" s="10">
        <f t="shared" si="361"/>
        <v>-160</v>
      </c>
      <c r="AJ550" s="22">
        <f t="shared" si="377"/>
        <v>-228484.45404099999</v>
      </c>
      <c r="AN550" s="92">
        <f t="shared" si="362"/>
        <v>561000</v>
      </c>
      <c r="AO550" s="92" t="str">
        <f t="shared" si="378"/>
        <v>56K</v>
      </c>
      <c r="AP550" s="92">
        <f t="shared" si="379"/>
        <v>228484.45404099999</v>
      </c>
      <c r="AQ550" s="93">
        <f t="shared" si="368"/>
        <v>1000</v>
      </c>
      <c r="AR550" s="95">
        <f t="shared" si="380"/>
        <v>428</v>
      </c>
      <c r="AS550" s="94">
        <f t="shared" si="381"/>
        <v>0.42799999999999999</v>
      </c>
      <c r="AT550" s="94">
        <f t="shared" si="363"/>
        <v>0.40728066673975044</v>
      </c>
    </row>
    <row r="551" spans="6:46" x14ac:dyDescent="0.25">
      <c r="F551">
        <f t="shared" si="369"/>
        <v>562000</v>
      </c>
      <c r="G551">
        <f t="shared" si="346"/>
        <v>-750</v>
      </c>
      <c r="H551">
        <f t="shared" si="370"/>
        <v>561250</v>
      </c>
      <c r="I551" s="32">
        <f t="shared" si="364"/>
        <v>561250</v>
      </c>
      <c r="J551" s="10">
        <f t="shared" si="347"/>
        <v>0</v>
      </c>
      <c r="K551" s="10">
        <f t="shared" si="348"/>
        <v>0</v>
      </c>
      <c r="L551" s="32">
        <f t="shared" si="365"/>
        <v>561250</v>
      </c>
      <c r="M551" s="9">
        <f t="shared" si="349"/>
        <v>0</v>
      </c>
      <c r="N551" s="9">
        <f t="shared" si="350"/>
        <v>0</v>
      </c>
      <c r="O551" s="10">
        <f t="shared" si="371"/>
        <v>0</v>
      </c>
      <c r="P551" s="13"/>
      <c r="R551" s="31">
        <f t="shared" si="366"/>
        <v>561250</v>
      </c>
      <c r="S551" s="8">
        <f t="shared" si="351"/>
        <v>52100</v>
      </c>
      <c r="T551" s="9">
        <f t="shared" si="372"/>
        <v>-11053.55</v>
      </c>
      <c r="U551" s="9">
        <f t="shared" si="373"/>
        <v>-190931.25</v>
      </c>
      <c r="V551" s="10">
        <f t="shared" si="374"/>
        <v>-201984.8</v>
      </c>
      <c r="W551" s="10">
        <f t="shared" si="375"/>
        <v>-29746.25</v>
      </c>
      <c r="X551" s="87">
        <f t="shared" si="352"/>
        <v>0</v>
      </c>
      <c r="Y551" s="87">
        <f t="shared" si="353"/>
        <v>0</v>
      </c>
      <c r="Z551" s="10">
        <f t="shared" si="354"/>
        <v>-103.65398999999999</v>
      </c>
      <c r="AA551" s="125">
        <f t="shared" si="355"/>
        <v>-36.750050999999999</v>
      </c>
      <c r="AB551" s="10">
        <f t="shared" si="356"/>
        <v>-36.750050999999999</v>
      </c>
      <c r="AC551" s="87">
        <f t="shared" si="357"/>
        <v>0</v>
      </c>
      <c r="AD551" s="22">
        <f t="shared" si="367"/>
        <v>-231871.45404099999</v>
      </c>
      <c r="AE551" s="9">
        <f t="shared" si="358"/>
        <v>-3430</v>
      </c>
      <c r="AF551" s="9">
        <f t="shared" si="359"/>
        <v>311</v>
      </c>
      <c r="AG551" s="9">
        <f t="shared" si="360"/>
        <v>0</v>
      </c>
      <c r="AH551" s="10">
        <f t="shared" si="376"/>
        <v>-3119</v>
      </c>
      <c r="AI551" s="10">
        <f t="shared" si="361"/>
        <v>-160</v>
      </c>
      <c r="AJ551" s="22">
        <f t="shared" si="377"/>
        <v>-228912.45404099999</v>
      </c>
      <c r="AN551" s="92">
        <f t="shared" si="362"/>
        <v>562000</v>
      </c>
      <c r="AO551" s="92" t="str">
        <f t="shared" si="378"/>
        <v>56K</v>
      </c>
      <c r="AP551" s="92">
        <f t="shared" si="379"/>
        <v>228912.45404099999</v>
      </c>
      <c r="AQ551" s="93">
        <f t="shared" si="368"/>
        <v>1000</v>
      </c>
      <c r="AR551" s="95">
        <f t="shared" si="380"/>
        <v>428</v>
      </c>
      <c r="AS551" s="94">
        <f t="shared" si="381"/>
        <v>0.42799999999999999</v>
      </c>
      <c r="AT551" s="94">
        <f t="shared" si="363"/>
        <v>0.4073175338807829</v>
      </c>
    </row>
    <row r="552" spans="6:46" x14ac:dyDescent="0.25">
      <c r="F552">
        <f t="shared" si="369"/>
        <v>563000</v>
      </c>
      <c r="G552">
        <f t="shared" ref="G552:G615" si="382">G551</f>
        <v>-750</v>
      </c>
      <c r="H552">
        <f t="shared" si="370"/>
        <v>562250</v>
      </c>
      <c r="I552" s="32">
        <f t="shared" si="364"/>
        <v>562250</v>
      </c>
      <c r="J552" s="10">
        <f t="shared" si="347"/>
        <v>0</v>
      </c>
      <c r="K552" s="10">
        <f t="shared" si="348"/>
        <v>0</v>
      </c>
      <c r="L552" s="32">
        <f t="shared" si="365"/>
        <v>562250</v>
      </c>
      <c r="M552" s="9">
        <f t="shared" si="349"/>
        <v>0</v>
      </c>
      <c r="N552" s="9">
        <f t="shared" si="350"/>
        <v>0</v>
      </c>
      <c r="O552" s="10">
        <f t="shared" si="371"/>
        <v>0</v>
      </c>
      <c r="P552" s="13"/>
      <c r="R552" s="31">
        <f t="shared" si="366"/>
        <v>562250</v>
      </c>
      <c r="S552" s="8">
        <f t="shared" si="351"/>
        <v>52100</v>
      </c>
      <c r="T552" s="9">
        <f t="shared" si="372"/>
        <v>-11053.55</v>
      </c>
      <c r="U552" s="9">
        <f t="shared" si="373"/>
        <v>-191306.25</v>
      </c>
      <c r="V552" s="10">
        <f t="shared" si="374"/>
        <v>-202359.8</v>
      </c>
      <c r="W552" s="10">
        <f t="shared" si="375"/>
        <v>-29799.25</v>
      </c>
      <c r="X552" s="87">
        <f t="shared" si="352"/>
        <v>0</v>
      </c>
      <c r="Y552" s="87">
        <f t="shared" si="353"/>
        <v>0</v>
      </c>
      <c r="Z552" s="10">
        <f t="shared" si="354"/>
        <v>-103.65398999999999</v>
      </c>
      <c r="AA552" s="125">
        <f t="shared" si="355"/>
        <v>-36.750050999999999</v>
      </c>
      <c r="AB552" s="10">
        <f t="shared" si="356"/>
        <v>-36.750050999999999</v>
      </c>
      <c r="AC552" s="87">
        <f t="shared" si="357"/>
        <v>0</v>
      </c>
      <c r="AD552" s="22">
        <f t="shared" si="367"/>
        <v>-232299.45404099999</v>
      </c>
      <c r="AE552" s="9">
        <f t="shared" si="358"/>
        <v>-3430</v>
      </c>
      <c r="AF552" s="9">
        <f t="shared" si="359"/>
        <v>311</v>
      </c>
      <c r="AG552" s="9">
        <f t="shared" si="360"/>
        <v>0</v>
      </c>
      <c r="AH552" s="10">
        <f t="shared" si="376"/>
        <v>-3119</v>
      </c>
      <c r="AI552" s="10">
        <f t="shared" si="361"/>
        <v>-160</v>
      </c>
      <c r="AJ552" s="22">
        <f t="shared" si="377"/>
        <v>-229340.45404099999</v>
      </c>
      <c r="AN552" s="92">
        <f t="shared" si="362"/>
        <v>563000</v>
      </c>
      <c r="AO552" s="92" t="str">
        <f t="shared" si="378"/>
        <v>56K</v>
      </c>
      <c r="AP552" s="92">
        <f t="shared" si="379"/>
        <v>229340.45404099999</v>
      </c>
      <c r="AQ552" s="93">
        <f t="shared" si="368"/>
        <v>1000</v>
      </c>
      <c r="AR552" s="95">
        <f t="shared" si="380"/>
        <v>428</v>
      </c>
      <c r="AS552" s="94">
        <f t="shared" si="381"/>
        <v>0.42799999999999999</v>
      </c>
      <c r="AT552" s="94">
        <f t="shared" si="363"/>
        <v>0.40735427005506214</v>
      </c>
    </row>
    <row r="553" spans="6:46" x14ac:dyDescent="0.25">
      <c r="F553">
        <f t="shared" si="369"/>
        <v>564000</v>
      </c>
      <c r="G553">
        <f t="shared" si="382"/>
        <v>-750</v>
      </c>
      <c r="H553">
        <f t="shared" si="370"/>
        <v>563250</v>
      </c>
      <c r="I553" s="32">
        <f t="shared" si="364"/>
        <v>563250</v>
      </c>
      <c r="J553" s="10">
        <f t="shared" si="347"/>
        <v>0</v>
      </c>
      <c r="K553" s="10">
        <f t="shared" si="348"/>
        <v>0</v>
      </c>
      <c r="L553" s="32">
        <f t="shared" si="365"/>
        <v>563250</v>
      </c>
      <c r="M553" s="9">
        <f t="shared" si="349"/>
        <v>0</v>
      </c>
      <c r="N553" s="9">
        <f t="shared" si="350"/>
        <v>0</v>
      </c>
      <c r="O553" s="10">
        <f t="shared" si="371"/>
        <v>0</v>
      </c>
      <c r="P553" s="13"/>
      <c r="R553" s="31">
        <f t="shared" si="366"/>
        <v>563250</v>
      </c>
      <c r="S553" s="8">
        <f t="shared" si="351"/>
        <v>52100</v>
      </c>
      <c r="T553" s="9">
        <f t="shared" si="372"/>
        <v>-11053.55</v>
      </c>
      <c r="U553" s="9">
        <f t="shared" si="373"/>
        <v>-191681.25</v>
      </c>
      <c r="V553" s="10">
        <f t="shared" si="374"/>
        <v>-202734.8</v>
      </c>
      <c r="W553" s="10">
        <f t="shared" si="375"/>
        <v>-29852.25</v>
      </c>
      <c r="X553" s="87">
        <f t="shared" si="352"/>
        <v>0</v>
      </c>
      <c r="Y553" s="87">
        <f t="shared" si="353"/>
        <v>0</v>
      </c>
      <c r="Z553" s="10">
        <f t="shared" si="354"/>
        <v>-103.65398999999999</v>
      </c>
      <c r="AA553" s="125">
        <f t="shared" si="355"/>
        <v>-36.750050999999999</v>
      </c>
      <c r="AB553" s="10">
        <f t="shared" si="356"/>
        <v>-36.750050999999999</v>
      </c>
      <c r="AC553" s="87">
        <f t="shared" si="357"/>
        <v>0</v>
      </c>
      <c r="AD553" s="22">
        <f t="shared" si="367"/>
        <v>-232727.45404099999</v>
      </c>
      <c r="AE553" s="9">
        <f t="shared" si="358"/>
        <v>-3430</v>
      </c>
      <c r="AF553" s="9">
        <f t="shared" si="359"/>
        <v>311</v>
      </c>
      <c r="AG553" s="9">
        <f t="shared" si="360"/>
        <v>0</v>
      </c>
      <c r="AH553" s="10">
        <f t="shared" si="376"/>
        <v>-3119</v>
      </c>
      <c r="AI553" s="10">
        <f t="shared" si="361"/>
        <v>-160</v>
      </c>
      <c r="AJ553" s="22">
        <f t="shared" si="377"/>
        <v>-229768.45404099999</v>
      </c>
      <c r="AN553" s="92">
        <f t="shared" si="362"/>
        <v>564000</v>
      </c>
      <c r="AO553" s="92" t="str">
        <f t="shared" si="378"/>
        <v>56K</v>
      </c>
      <c r="AP553" s="92">
        <f t="shared" si="379"/>
        <v>229768.45404099999</v>
      </c>
      <c r="AQ553" s="93">
        <f t="shared" si="368"/>
        <v>1000</v>
      </c>
      <c r="AR553" s="95">
        <f t="shared" si="380"/>
        <v>428</v>
      </c>
      <c r="AS553" s="94">
        <f t="shared" si="381"/>
        <v>0.42799999999999999</v>
      </c>
      <c r="AT553" s="94">
        <f t="shared" si="363"/>
        <v>0.40739087595921986</v>
      </c>
    </row>
    <row r="554" spans="6:46" x14ac:dyDescent="0.25">
      <c r="F554">
        <f t="shared" si="369"/>
        <v>565000</v>
      </c>
      <c r="G554">
        <f t="shared" si="382"/>
        <v>-750</v>
      </c>
      <c r="H554">
        <f t="shared" si="370"/>
        <v>564250</v>
      </c>
      <c r="I554" s="32">
        <f t="shared" si="364"/>
        <v>564250</v>
      </c>
      <c r="J554" s="10">
        <f t="shared" si="347"/>
        <v>0</v>
      </c>
      <c r="K554" s="10">
        <f t="shared" si="348"/>
        <v>0</v>
      </c>
      <c r="L554" s="32">
        <f t="shared" si="365"/>
        <v>564250</v>
      </c>
      <c r="M554" s="9">
        <f t="shared" si="349"/>
        <v>0</v>
      </c>
      <c r="N554" s="9">
        <f t="shared" si="350"/>
        <v>0</v>
      </c>
      <c r="O554" s="10">
        <f t="shared" si="371"/>
        <v>0</v>
      </c>
      <c r="P554" s="13"/>
      <c r="R554" s="31">
        <f t="shared" si="366"/>
        <v>564250</v>
      </c>
      <c r="S554" s="8">
        <f t="shared" si="351"/>
        <v>52100</v>
      </c>
      <c r="T554" s="9">
        <f t="shared" si="372"/>
        <v>-11053.55</v>
      </c>
      <c r="U554" s="9">
        <f t="shared" si="373"/>
        <v>-192056.25</v>
      </c>
      <c r="V554" s="10">
        <f t="shared" si="374"/>
        <v>-203109.8</v>
      </c>
      <c r="W554" s="10">
        <f t="shared" si="375"/>
        <v>-29905.25</v>
      </c>
      <c r="X554" s="87">
        <f t="shared" si="352"/>
        <v>0</v>
      </c>
      <c r="Y554" s="87">
        <f t="shared" si="353"/>
        <v>0</v>
      </c>
      <c r="Z554" s="10">
        <f t="shared" si="354"/>
        <v>-103.65398999999999</v>
      </c>
      <c r="AA554" s="125">
        <f t="shared" si="355"/>
        <v>-36.750050999999999</v>
      </c>
      <c r="AB554" s="10">
        <f t="shared" si="356"/>
        <v>-36.750050999999999</v>
      </c>
      <c r="AC554" s="87">
        <f t="shared" si="357"/>
        <v>0</v>
      </c>
      <c r="AD554" s="22">
        <f t="shared" si="367"/>
        <v>-233155.45404099999</v>
      </c>
      <c r="AE554" s="9">
        <f t="shared" si="358"/>
        <v>-3430</v>
      </c>
      <c r="AF554" s="9">
        <f t="shared" si="359"/>
        <v>311</v>
      </c>
      <c r="AG554" s="9">
        <f t="shared" si="360"/>
        <v>0</v>
      </c>
      <c r="AH554" s="10">
        <f t="shared" si="376"/>
        <v>-3119</v>
      </c>
      <c r="AI554" s="10">
        <f t="shared" si="361"/>
        <v>-160</v>
      </c>
      <c r="AJ554" s="22">
        <f t="shared" si="377"/>
        <v>-230196.45404099999</v>
      </c>
      <c r="AN554" s="92">
        <f t="shared" si="362"/>
        <v>565000</v>
      </c>
      <c r="AO554" s="92" t="str">
        <f t="shared" si="378"/>
        <v>56K</v>
      </c>
      <c r="AP554" s="92">
        <f t="shared" si="379"/>
        <v>230196.45404099999</v>
      </c>
      <c r="AQ554" s="93">
        <f t="shared" si="368"/>
        <v>1000</v>
      </c>
      <c r="AR554" s="95">
        <f t="shared" si="380"/>
        <v>428</v>
      </c>
      <c r="AS554" s="94">
        <f t="shared" si="381"/>
        <v>0.42799999999999999</v>
      </c>
      <c r="AT554" s="94">
        <f t="shared" si="363"/>
        <v>0.40742735228495575</v>
      </c>
    </row>
    <row r="555" spans="6:46" x14ac:dyDescent="0.25">
      <c r="F555">
        <f t="shared" si="369"/>
        <v>566000</v>
      </c>
      <c r="G555">
        <f t="shared" si="382"/>
        <v>-750</v>
      </c>
      <c r="H555">
        <f t="shared" si="370"/>
        <v>565250</v>
      </c>
      <c r="I555" s="32">
        <f t="shared" si="364"/>
        <v>565250</v>
      </c>
      <c r="J555" s="10">
        <f t="shared" si="347"/>
        <v>0</v>
      </c>
      <c r="K555" s="10">
        <f t="shared" si="348"/>
        <v>0</v>
      </c>
      <c r="L555" s="32">
        <f t="shared" si="365"/>
        <v>565250</v>
      </c>
      <c r="M555" s="9">
        <f t="shared" si="349"/>
        <v>0</v>
      </c>
      <c r="N555" s="9">
        <f t="shared" si="350"/>
        <v>0</v>
      </c>
      <c r="O555" s="10">
        <f t="shared" si="371"/>
        <v>0</v>
      </c>
      <c r="P555" s="13"/>
      <c r="R555" s="31">
        <f t="shared" si="366"/>
        <v>565250</v>
      </c>
      <c r="S555" s="8">
        <f t="shared" si="351"/>
        <v>52100</v>
      </c>
      <c r="T555" s="9">
        <f t="shared" si="372"/>
        <v>-11053.55</v>
      </c>
      <c r="U555" s="9">
        <f t="shared" si="373"/>
        <v>-192431.25</v>
      </c>
      <c r="V555" s="10">
        <f t="shared" si="374"/>
        <v>-203484.79999999999</v>
      </c>
      <c r="W555" s="10">
        <f t="shared" si="375"/>
        <v>-29958.25</v>
      </c>
      <c r="X555" s="87">
        <f t="shared" si="352"/>
        <v>0</v>
      </c>
      <c r="Y555" s="87">
        <f t="shared" si="353"/>
        <v>0</v>
      </c>
      <c r="Z555" s="10">
        <f t="shared" si="354"/>
        <v>-103.65398999999999</v>
      </c>
      <c r="AA555" s="125">
        <f t="shared" si="355"/>
        <v>-36.750050999999999</v>
      </c>
      <c r="AB555" s="10">
        <f t="shared" si="356"/>
        <v>-36.750050999999999</v>
      </c>
      <c r="AC555" s="87">
        <f t="shared" si="357"/>
        <v>0</v>
      </c>
      <c r="AD555" s="22">
        <f t="shared" si="367"/>
        <v>-233583.45404099999</v>
      </c>
      <c r="AE555" s="9">
        <f t="shared" si="358"/>
        <v>-3430</v>
      </c>
      <c r="AF555" s="9">
        <f t="shared" si="359"/>
        <v>311</v>
      </c>
      <c r="AG555" s="9">
        <f t="shared" si="360"/>
        <v>0</v>
      </c>
      <c r="AH555" s="10">
        <f t="shared" si="376"/>
        <v>-3119</v>
      </c>
      <c r="AI555" s="10">
        <f t="shared" si="361"/>
        <v>-160</v>
      </c>
      <c r="AJ555" s="22">
        <f t="shared" si="377"/>
        <v>-230624.45404099999</v>
      </c>
      <c r="AN555" s="92">
        <f t="shared" si="362"/>
        <v>566000</v>
      </c>
      <c r="AO555" s="92" t="str">
        <f t="shared" si="378"/>
        <v>56K</v>
      </c>
      <c r="AP555" s="92">
        <f t="shared" si="379"/>
        <v>230624.45404099999</v>
      </c>
      <c r="AQ555" s="93">
        <f t="shared" si="368"/>
        <v>1000</v>
      </c>
      <c r="AR555" s="95">
        <f t="shared" si="380"/>
        <v>428</v>
      </c>
      <c r="AS555" s="94">
        <f t="shared" si="381"/>
        <v>0.42799999999999999</v>
      </c>
      <c r="AT555" s="94">
        <f t="shared" si="363"/>
        <v>0.40746369971908125</v>
      </c>
    </row>
    <row r="556" spans="6:46" x14ac:dyDescent="0.25">
      <c r="F556">
        <f t="shared" si="369"/>
        <v>567000</v>
      </c>
      <c r="G556">
        <f t="shared" si="382"/>
        <v>-750</v>
      </c>
      <c r="H556">
        <f t="shared" si="370"/>
        <v>566250</v>
      </c>
      <c r="I556" s="32">
        <f t="shared" si="364"/>
        <v>566250</v>
      </c>
      <c r="J556" s="10">
        <f t="shared" si="347"/>
        <v>0</v>
      </c>
      <c r="K556" s="10">
        <f t="shared" si="348"/>
        <v>0</v>
      </c>
      <c r="L556" s="32">
        <f t="shared" si="365"/>
        <v>566250</v>
      </c>
      <c r="M556" s="9">
        <f t="shared" si="349"/>
        <v>0</v>
      </c>
      <c r="N556" s="9">
        <f t="shared" si="350"/>
        <v>0</v>
      </c>
      <c r="O556" s="10">
        <f t="shared" si="371"/>
        <v>0</v>
      </c>
      <c r="P556" s="13"/>
      <c r="R556" s="31">
        <f t="shared" si="366"/>
        <v>566250</v>
      </c>
      <c r="S556" s="8">
        <f t="shared" si="351"/>
        <v>52100</v>
      </c>
      <c r="T556" s="9">
        <f t="shared" si="372"/>
        <v>-11053.55</v>
      </c>
      <c r="U556" s="9">
        <f t="shared" si="373"/>
        <v>-192806.25</v>
      </c>
      <c r="V556" s="10">
        <f t="shared" si="374"/>
        <v>-203859.8</v>
      </c>
      <c r="W556" s="10">
        <f t="shared" si="375"/>
        <v>-30011.25</v>
      </c>
      <c r="X556" s="87">
        <f t="shared" si="352"/>
        <v>0</v>
      </c>
      <c r="Y556" s="87">
        <f t="shared" si="353"/>
        <v>0</v>
      </c>
      <c r="Z556" s="10">
        <f t="shared" si="354"/>
        <v>-103.65398999999999</v>
      </c>
      <c r="AA556" s="125">
        <f t="shared" si="355"/>
        <v>-36.750050999999999</v>
      </c>
      <c r="AB556" s="10">
        <f t="shared" si="356"/>
        <v>-36.750050999999999</v>
      </c>
      <c r="AC556" s="87">
        <f t="shared" si="357"/>
        <v>0</v>
      </c>
      <c r="AD556" s="22">
        <f t="shared" si="367"/>
        <v>-234011.45404099999</v>
      </c>
      <c r="AE556" s="9">
        <f t="shared" si="358"/>
        <v>-3430</v>
      </c>
      <c r="AF556" s="9">
        <f t="shared" si="359"/>
        <v>311</v>
      </c>
      <c r="AG556" s="9">
        <f t="shared" si="360"/>
        <v>0</v>
      </c>
      <c r="AH556" s="10">
        <f t="shared" si="376"/>
        <v>-3119</v>
      </c>
      <c r="AI556" s="10">
        <f t="shared" si="361"/>
        <v>-160</v>
      </c>
      <c r="AJ556" s="22">
        <f t="shared" si="377"/>
        <v>-231052.45404099999</v>
      </c>
      <c r="AN556" s="92">
        <f t="shared" si="362"/>
        <v>567000</v>
      </c>
      <c r="AO556" s="92" t="str">
        <f t="shared" si="378"/>
        <v>56K</v>
      </c>
      <c r="AP556" s="92">
        <f t="shared" si="379"/>
        <v>231052.45404099999</v>
      </c>
      <c r="AQ556" s="93">
        <f t="shared" si="368"/>
        <v>1000</v>
      </c>
      <c r="AR556" s="95">
        <f t="shared" si="380"/>
        <v>428</v>
      </c>
      <c r="AS556" s="94">
        <f t="shared" si="381"/>
        <v>0.42799999999999999</v>
      </c>
      <c r="AT556" s="94">
        <f t="shared" si="363"/>
        <v>0.40749991894356258</v>
      </c>
    </row>
    <row r="557" spans="6:46" x14ac:dyDescent="0.25">
      <c r="F557">
        <f t="shared" si="369"/>
        <v>568000</v>
      </c>
      <c r="G557">
        <f t="shared" si="382"/>
        <v>-750</v>
      </c>
      <c r="H557">
        <f t="shared" si="370"/>
        <v>567250</v>
      </c>
      <c r="I557" s="32">
        <f t="shared" si="364"/>
        <v>567250</v>
      </c>
      <c r="J557" s="10">
        <f t="shared" si="347"/>
        <v>0</v>
      </c>
      <c r="K557" s="10">
        <f t="shared" si="348"/>
        <v>0</v>
      </c>
      <c r="L557" s="32">
        <f t="shared" si="365"/>
        <v>567250</v>
      </c>
      <c r="M557" s="9">
        <f t="shared" si="349"/>
        <v>0</v>
      </c>
      <c r="N557" s="9">
        <f t="shared" si="350"/>
        <v>0</v>
      </c>
      <c r="O557" s="10">
        <f t="shared" si="371"/>
        <v>0</v>
      </c>
      <c r="P557" s="13"/>
      <c r="R557" s="31">
        <f t="shared" si="366"/>
        <v>567250</v>
      </c>
      <c r="S557" s="8">
        <f t="shared" si="351"/>
        <v>52100</v>
      </c>
      <c r="T557" s="9">
        <f t="shared" si="372"/>
        <v>-11053.55</v>
      </c>
      <c r="U557" s="9">
        <f t="shared" si="373"/>
        <v>-193181.25</v>
      </c>
      <c r="V557" s="10">
        <f t="shared" si="374"/>
        <v>-204234.8</v>
      </c>
      <c r="W557" s="10">
        <f t="shared" si="375"/>
        <v>-30064.25</v>
      </c>
      <c r="X557" s="87">
        <f t="shared" si="352"/>
        <v>0</v>
      </c>
      <c r="Y557" s="87">
        <f t="shared" si="353"/>
        <v>0</v>
      </c>
      <c r="Z557" s="10">
        <f t="shared" si="354"/>
        <v>-103.65398999999999</v>
      </c>
      <c r="AA557" s="125">
        <f t="shared" si="355"/>
        <v>-36.750050999999999</v>
      </c>
      <c r="AB557" s="10">
        <f t="shared" si="356"/>
        <v>-36.750050999999999</v>
      </c>
      <c r="AC557" s="87">
        <f t="shared" si="357"/>
        <v>0</v>
      </c>
      <c r="AD557" s="22">
        <f t="shared" si="367"/>
        <v>-234439.45404099999</v>
      </c>
      <c r="AE557" s="9">
        <f t="shared" si="358"/>
        <v>-3430</v>
      </c>
      <c r="AF557" s="9">
        <f t="shared" si="359"/>
        <v>311</v>
      </c>
      <c r="AG557" s="9">
        <f t="shared" si="360"/>
        <v>0</v>
      </c>
      <c r="AH557" s="10">
        <f t="shared" si="376"/>
        <v>-3119</v>
      </c>
      <c r="AI557" s="10">
        <f t="shared" si="361"/>
        <v>-160</v>
      </c>
      <c r="AJ557" s="22">
        <f t="shared" si="377"/>
        <v>-231480.45404099999</v>
      </c>
      <c r="AN557" s="92">
        <f t="shared" si="362"/>
        <v>568000</v>
      </c>
      <c r="AO557" s="92" t="str">
        <f t="shared" si="378"/>
        <v>56K</v>
      </c>
      <c r="AP557" s="92">
        <f t="shared" si="379"/>
        <v>231480.45404099999</v>
      </c>
      <c r="AQ557" s="93">
        <f t="shared" si="368"/>
        <v>1000</v>
      </c>
      <c r="AR557" s="95">
        <f t="shared" si="380"/>
        <v>428</v>
      </c>
      <c r="AS557" s="94">
        <f t="shared" si="381"/>
        <v>0.42799999999999999</v>
      </c>
      <c r="AT557" s="94">
        <f t="shared" si="363"/>
        <v>0.40753601063556338</v>
      </c>
    </row>
    <row r="558" spans="6:46" x14ac:dyDescent="0.25">
      <c r="F558">
        <f t="shared" si="369"/>
        <v>569000</v>
      </c>
      <c r="G558">
        <f t="shared" si="382"/>
        <v>-750</v>
      </c>
      <c r="H558">
        <f t="shared" si="370"/>
        <v>568250</v>
      </c>
      <c r="I558" s="32">
        <f t="shared" si="364"/>
        <v>568250</v>
      </c>
      <c r="J558" s="10">
        <f t="shared" si="347"/>
        <v>0</v>
      </c>
      <c r="K558" s="10">
        <f t="shared" si="348"/>
        <v>0</v>
      </c>
      <c r="L558" s="32">
        <f t="shared" si="365"/>
        <v>568250</v>
      </c>
      <c r="M558" s="9">
        <f t="shared" si="349"/>
        <v>0</v>
      </c>
      <c r="N558" s="9">
        <f t="shared" si="350"/>
        <v>0</v>
      </c>
      <c r="O558" s="10">
        <f t="shared" si="371"/>
        <v>0</v>
      </c>
      <c r="P558" s="13"/>
      <c r="R558" s="31">
        <f t="shared" si="366"/>
        <v>568250</v>
      </c>
      <c r="S558" s="8">
        <f t="shared" si="351"/>
        <v>52100</v>
      </c>
      <c r="T558" s="9">
        <f t="shared" si="372"/>
        <v>-11053.55</v>
      </c>
      <c r="U558" s="9">
        <f t="shared" si="373"/>
        <v>-193556.25</v>
      </c>
      <c r="V558" s="10">
        <f t="shared" si="374"/>
        <v>-204609.8</v>
      </c>
      <c r="W558" s="10">
        <f t="shared" si="375"/>
        <v>-30117.25</v>
      </c>
      <c r="X558" s="87">
        <f t="shared" si="352"/>
        <v>0</v>
      </c>
      <c r="Y558" s="87">
        <f t="shared" si="353"/>
        <v>0</v>
      </c>
      <c r="Z558" s="10">
        <f t="shared" si="354"/>
        <v>-103.65398999999999</v>
      </c>
      <c r="AA558" s="125">
        <f t="shared" si="355"/>
        <v>-36.750050999999999</v>
      </c>
      <c r="AB558" s="10">
        <f t="shared" si="356"/>
        <v>-36.750050999999999</v>
      </c>
      <c r="AC558" s="87">
        <f t="shared" si="357"/>
        <v>0</v>
      </c>
      <c r="AD558" s="22">
        <f t="shared" si="367"/>
        <v>-234867.45404099999</v>
      </c>
      <c r="AE558" s="9">
        <f t="shared" si="358"/>
        <v>-3430</v>
      </c>
      <c r="AF558" s="9">
        <f t="shared" si="359"/>
        <v>311</v>
      </c>
      <c r="AG558" s="9">
        <f t="shared" si="360"/>
        <v>0</v>
      </c>
      <c r="AH558" s="10">
        <f t="shared" si="376"/>
        <v>-3119</v>
      </c>
      <c r="AI558" s="10">
        <f t="shared" si="361"/>
        <v>-160</v>
      </c>
      <c r="AJ558" s="22">
        <f t="shared" si="377"/>
        <v>-231908.45404099999</v>
      </c>
      <c r="AN558" s="92">
        <f t="shared" si="362"/>
        <v>569000</v>
      </c>
      <c r="AO558" s="92" t="str">
        <f t="shared" si="378"/>
        <v>56K</v>
      </c>
      <c r="AP558" s="92">
        <f t="shared" si="379"/>
        <v>231908.45404099999</v>
      </c>
      <c r="AQ558" s="93">
        <f t="shared" si="368"/>
        <v>1000</v>
      </c>
      <c r="AR558" s="95">
        <f t="shared" si="380"/>
        <v>428</v>
      </c>
      <c r="AS558" s="94">
        <f t="shared" si="381"/>
        <v>0.42799999999999999</v>
      </c>
      <c r="AT558" s="94">
        <f t="shared" si="363"/>
        <v>0.4075719754674868</v>
      </c>
    </row>
    <row r="559" spans="6:46" x14ac:dyDescent="0.25">
      <c r="F559">
        <f t="shared" si="369"/>
        <v>570000</v>
      </c>
      <c r="G559">
        <f t="shared" si="382"/>
        <v>-750</v>
      </c>
      <c r="H559">
        <f t="shared" si="370"/>
        <v>569250</v>
      </c>
      <c r="I559" s="32">
        <f t="shared" si="364"/>
        <v>569250</v>
      </c>
      <c r="J559" s="10">
        <f t="shared" si="347"/>
        <v>0</v>
      </c>
      <c r="K559" s="10">
        <f t="shared" si="348"/>
        <v>0</v>
      </c>
      <c r="L559" s="32">
        <f t="shared" si="365"/>
        <v>569250</v>
      </c>
      <c r="M559" s="9">
        <f t="shared" si="349"/>
        <v>0</v>
      </c>
      <c r="N559" s="9">
        <f t="shared" si="350"/>
        <v>0</v>
      </c>
      <c r="O559" s="10">
        <f t="shared" si="371"/>
        <v>0</v>
      </c>
      <c r="P559" s="13"/>
      <c r="R559" s="31">
        <f t="shared" si="366"/>
        <v>569250</v>
      </c>
      <c r="S559" s="8">
        <f t="shared" si="351"/>
        <v>52100</v>
      </c>
      <c r="T559" s="9">
        <f t="shared" si="372"/>
        <v>-11053.55</v>
      </c>
      <c r="U559" s="9">
        <f t="shared" si="373"/>
        <v>-193931.25</v>
      </c>
      <c r="V559" s="10">
        <f t="shared" si="374"/>
        <v>-204984.8</v>
      </c>
      <c r="W559" s="10">
        <f t="shared" si="375"/>
        <v>-30170.25</v>
      </c>
      <c r="X559" s="87">
        <f t="shared" si="352"/>
        <v>0</v>
      </c>
      <c r="Y559" s="87">
        <f t="shared" si="353"/>
        <v>0</v>
      </c>
      <c r="Z559" s="10">
        <f t="shared" si="354"/>
        <v>-103.65398999999999</v>
      </c>
      <c r="AA559" s="125">
        <f t="shared" si="355"/>
        <v>-36.750050999999999</v>
      </c>
      <c r="AB559" s="10">
        <f t="shared" si="356"/>
        <v>-36.750050999999999</v>
      </c>
      <c r="AC559" s="87">
        <f t="shared" si="357"/>
        <v>0</v>
      </c>
      <c r="AD559" s="22">
        <f t="shared" si="367"/>
        <v>-235295.45404099999</v>
      </c>
      <c r="AE559" s="9">
        <f t="shared" si="358"/>
        <v>-3430</v>
      </c>
      <c r="AF559" s="9">
        <f t="shared" si="359"/>
        <v>311</v>
      </c>
      <c r="AG559" s="9">
        <f t="shared" si="360"/>
        <v>0</v>
      </c>
      <c r="AH559" s="10">
        <f t="shared" si="376"/>
        <v>-3119</v>
      </c>
      <c r="AI559" s="10">
        <f t="shared" si="361"/>
        <v>-160</v>
      </c>
      <c r="AJ559" s="22">
        <f t="shared" si="377"/>
        <v>-232336.45404099999</v>
      </c>
      <c r="AN559" s="92">
        <f t="shared" si="362"/>
        <v>570000</v>
      </c>
      <c r="AO559" s="92" t="str">
        <f t="shared" si="378"/>
        <v>57K</v>
      </c>
      <c r="AP559" s="92">
        <f t="shared" si="379"/>
        <v>232336.45404099999</v>
      </c>
      <c r="AQ559" s="93">
        <f t="shared" si="368"/>
        <v>1000</v>
      </c>
      <c r="AR559" s="95">
        <f t="shared" si="380"/>
        <v>428</v>
      </c>
      <c r="AS559" s="94">
        <f t="shared" si="381"/>
        <v>0.42799999999999999</v>
      </c>
      <c r="AT559" s="94">
        <f t="shared" si="363"/>
        <v>0.40760781410701752</v>
      </c>
    </row>
    <row r="560" spans="6:46" x14ac:dyDescent="0.25">
      <c r="F560">
        <f t="shared" si="369"/>
        <v>571000</v>
      </c>
      <c r="G560">
        <f t="shared" si="382"/>
        <v>-750</v>
      </c>
      <c r="H560">
        <f t="shared" si="370"/>
        <v>570250</v>
      </c>
      <c r="I560" s="32">
        <f t="shared" si="364"/>
        <v>570250</v>
      </c>
      <c r="J560" s="10">
        <f t="shared" si="347"/>
        <v>0</v>
      </c>
      <c r="K560" s="10">
        <f t="shared" si="348"/>
        <v>0</v>
      </c>
      <c r="L560" s="32">
        <f t="shared" si="365"/>
        <v>570250</v>
      </c>
      <c r="M560" s="9">
        <f t="shared" si="349"/>
        <v>0</v>
      </c>
      <c r="N560" s="9">
        <f t="shared" si="350"/>
        <v>0</v>
      </c>
      <c r="O560" s="10">
        <f t="shared" si="371"/>
        <v>0</v>
      </c>
      <c r="P560" s="13"/>
      <c r="R560" s="31">
        <f t="shared" si="366"/>
        <v>570250</v>
      </c>
      <c r="S560" s="8">
        <f t="shared" si="351"/>
        <v>52100</v>
      </c>
      <c r="T560" s="9">
        <f t="shared" si="372"/>
        <v>-11053.55</v>
      </c>
      <c r="U560" s="9">
        <f t="shared" si="373"/>
        <v>-194306.25</v>
      </c>
      <c r="V560" s="10">
        <f t="shared" si="374"/>
        <v>-205359.8</v>
      </c>
      <c r="W560" s="10">
        <f t="shared" si="375"/>
        <v>-30223.25</v>
      </c>
      <c r="X560" s="87">
        <f t="shared" si="352"/>
        <v>0</v>
      </c>
      <c r="Y560" s="87">
        <f t="shared" si="353"/>
        <v>0</v>
      </c>
      <c r="Z560" s="10">
        <f t="shared" si="354"/>
        <v>-103.65398999999999</v>
      </c>
      <c r="AA560" s="125">
        <f t="shared" si="355"/>
        <v>-36.750050999999999</v>
      </c>
      <c r="AB560" s="10">
        <f t="shared" si="356"/>
        <v>-36.750050999999999</v>
      </c>
      <c r="AC560" s="87">
        <f t="shared" si="357"/>
        <v>0</v>
      </c>
      <c r="AD560" s="22">
        <f t="shared" si="367"/>
        <v>-235723.45404099999</v>
      </c>
      <c r="AE560" s="9">
        <f t="shared" si="358"/>
        <v>-3430</v>
      </c>
      <c r="AF560" s="9">
        <f t="shared" si="359"/>
        <v>311</v>
      </c>
      <c r="AG560" s="9">
        <f t="shared" si="360"/>
        <v>0</v>
      </c>
      <c r="AH560" s="10">
        <f t="shared" si="376"/>
        <v>-3119</v>
      </c>
      <c r="AI560" s="10">
        <f t="shared" si="361"/>
        <v>-160</v>
      </c>
      <c r="AJ560" s="22">
        <f t="shared" si="377"/>
        <v>-232764.45404099999</v>
      </c>
      <c r="AN560" s="92">
        <f t="shared" si="362"/>
        <v>571000</v>
      </c>
      <c r="AO560" s="92" t="str">
        <f t="shared" si="378"/>
        <v>57K</v>
      </c>
      <c r="AP560" s="92">
        <f t="shared" si="379"/>
        <v>232764.45404099999</v>
      </c>
      <c r="AQ560" s="93">
        <f t="shared" si="368"/>
        <v>1000</v>
      </c>
      <c r="AR560" s="95">
        <f t="shared" si="380"/>
        <v>428</v>
      </c>
      <c r="AS560" s="94">
        <f t="shared" si="381"/>
        <v>0.42799999999999999</v>
      </c>
      <c r="AT560" s="94">
        <f t="shared" si="363"/>
        <v>0.40764352721716285</v>
      </c>
    </row>
    <row r="561" spans="6:46" x14ac:dyDescent="0.25">
      <c r="F561">
        <f t="shared" si="369"/>
        <v>572000</v>
      </c>
      <c r="G561">
        <f t="shared" si="382"/>
        <v>-750</v>
      </c>
      <c r="H561">
        <f t="shared" si="370"/>
        <v>571250</v>
      </c>
      <c r="I561" s="32">
        <f t="shared" si="364"/>
        <v>571250</v>
      </c>
      <c r="J561" s="10">
        <f t="shared" si="347"/>
        <v>0</v>
      </c>
      <c r="K561" s="10">
        <f t="shared" si="348"/>
        <v>0</v>
      </c>
      <c r="L561" s="32">
        <f t="shared" si="365"/>
        <v>571250</v>
      </c>
      <c r="M561" s="9">
        <f t="shared" si="349"/>
        <v>0</v>
      </c>
      <c r="N561" s="9">
        <f t="shared" si="350"/>
        <v>0</v>
      </c>
      <c r="O561" s="10">
        <f t="shared" si="371"/>
        <v>0</v>
      </c>
      <c r="P561" s="13"/>
      <c r="R561" s="31">
        <f t="shared" si="366"/>
        <v>571250</v>
      </c>
      <c r="S561" s="8">
        <f t="shared" si="351"/>
        <v>52100</v>
      </c>
      <c r="T561" s="9">
        <f t="shared" si="372"/>
        <v>-11053.55</v>
      </c>
      <c r="U561" s="9">
        <f t="shared" si="373"/>
        <v>-194681.25</v>
      </c>
      <c r="V561" s="10">
        <f t="shared" si="374"/>
        <v>-205734.8</v>
      </c>
      <c r="W561" s="10">
        <f t="shared" si="375"/>
        <v>-30276.25</v>
      </c>
      <c r="X561" s="87">
        <f t="shared" si="352"/>
        <v>0</v>
      </c>
      <c r="Y561" s="87">
        <f t="shared" si="353"/>
        <v>0</v>
      </c>
      <c r="Z561" s="10">
        <f t="shared" si="354"/>
        <v>-103.65398999999999</v>
      </c>
      <c r="AA561" s="125">
        <f t="shared" si="355"/>
        <v>-36.750050999999999</v>
      </c>
      <c r="AB561" s="10">
        <f t="shared" si="356"/>
        <v>-36.750050999999999</v>
      </c>
      <c r="AC561" s="87">
        <f t="shared" si="357"/>
        <v>0</v>
      </c>
      <c r="AD561" s="22">
        <f t="shared" si="367"/>
        <v>-236151.45404099999</v>
      </c>
      <c r="AE561" s="9">
        <f t="shared" si="358"/>
        <v>-3430</v>
      </c>
      <c r="AF561" s="9">
        <f t="shared" si="359"/>
        <v>311</v>
      </c>
      <c r="AG561" s="9">
        <f t="shared" si="360"/>
        <v>0</v>
      </c>
      <c r="AH561" s="10">
        <f t="shared" si="376"/>
        <v>-3119</v>
      </c>
      <c r="AI561" s="10">
        <f t="shared" si="361"/>
        <v>-160</v>
      </c>
      <c r="AJ561" s="22">
        <f t="shared" si="377"/>
        <v>-233192.45404099999</v>
      </c>
      <c r="AN561" s="92">
        <f t="shared" si="362"/>
        <v>572000</v>
      </c>
      <c r="AO561" s="92" t="str">
        <f t="shared" si="378"/>
        <v>57K</v>
      </c>
      <c r="AP561" s="92">
        <f t="shared" si="379"/>
        <v>233192.45404099999</v>
      </c>
      <c r="AQ561" s="93">
        <f t="shared" si="368"/>
        <v>1000</v>
      </c>
      <c r="AR561" s="95">
        <f t="shared" si="380"/>
        <v>428</v>
      </c>
      <c r="AS561" s="94">
        <f t="shared" si="381"/>
        <v>0.42799999999999999</v>
      </c>
      <c r="AT561" s="94">
        <f t="shared" si="363"/>
        <v>0.40767911545629371</v>
      </c>
    </row>
    <row r="562" spans="6:46" x14ac:dyDescent="0.25">
      <c r="F562">
        <f t="shared" si="369"/>
        <v>573000</v>
      </c>
      <c r="G562">
        <f t="shared" si="382"/>
        <v>-750</v>
      </c>
      <c r="H562">
        <f t="shared" si="370"/>
        <v>572250</v>
      </c>
      <c r="I562" s="32">
        <f t="shared" si="364"/>
        <v>572250</v>
      </c>
      <c r="J562" s="10">
        <f t="shared" si="347"/>
        <v>0</v>
      </c>
      <c r="K562" s="10">
        <f t="shared" si="348"/>
        <v>0</v>
      </c>
      <c r="L562" s="32">
        <f t="shared" si="365"/>
        <v>572250</v>
      </c>
      <c r="M562" s="9">
        <f t="shared" si="349"/>
        <v>0</v>
      </c>
      <c r="N562" s="9">
        <f t="shared" si="350"/>
        <v>0</v>
      </c>
      <c r="O562" s="10">
        <f t="shared" si="371"/>
        <v>0</v>
      </c>
      <c r="P562" s="13"/>
      <c r="R562" s="31">
        <f t="shared" si="366"/>
        <v>572250</v>
      </c>
      <c r="S562" s="8">
        <f t="shared" si="351"/>
        <v>52100</v>
      </c>
      <c r="T562" s="9">
        <f t="shared" si="372"/>
        <v>-11053.55</v>
      </c>
      <c r="U562" s="9">
        <f t="shared" si="373"/>
        <v>-195056.25</v>
      </c>
      <c r="V562" s="10">
        <f t="shared" si="374"/>
        <v>-206109.8</v>
      </c>
      <c r="W562" s="10">
        <f t="shared" si="375"/>
        <v>-30329.25</v>
      </c>
      <c r="X562" s="87">
        <f t="shared" si="352"/>
        <v>0</v>
      </c>
      <c r="Y562" s="87">
        <f t="shared" si="353"/>
        <v>0</v>
      </c>
      <c r="Z562" s="10">
        <f t="shared" si="354"/>
        <v>-103.65398999999999</v>
      </c>
      <c r="AA562" s="125">
        <f t="shared" si="355"/>
        <v>-36.750050999999999</v>
      </c>
      <c r="AB562" s="10">
        <f t="shared" si="356"/>
        <v>-36.750050999999999</v>
      </c>
      <c r="AC562" s="87">
        <f t="shared" si="357"/>
        <v>0</v>
      </c>
      <c r="AD562" s="22">
        <f t="shared" si="367"/>
        <v>-236579.45404099999</v>
      </c>
      <c r="AE562" s="9">
        <f t="shared" si="358"/>
        <v>-3430</v>
      </c>
      <c r="AF562" s="9">
        <f t="shared" si="359"/>
        <v>311</v>
      </c>
      <c r="AG562" s="9">
        <f t="shared" si="360"/>
        <v>0</v>
      </c>
      <c r="AH562" s="10">
        <f t="shared" si="376"/>
        <v>-3119</v>
      </c>
      <c r="AI562" s="10">
        <f t="shared" si="361"/>
        <v>-160</v>
      </c>
      <c r="AJ562" s="22">
        <f t="shared" si="377"/>
        <v>-233620.45404099999</v>
      </c>
      <c r="AN562" s="92">
        <f t="shared" si="362"/>
        <v>573000</v>
      </c>
      <c r="AO562" s="92" t="str">
        <f t="shared" si="378"/>
        <v>57K</v>
      </c>
      <c r="AP562" s="92">
        <f t="shared" si="379"/>
        <v>233620.45404099999</v>
      </c>
      <c r="AQ562" s="93">
        <f t="shared" si="368"/>
        <v>1000</v>
      </c>
      <c r="AR562" s="95">
        <f t="shared" si="380"/>
        <v>428</v>
      </c>
      <c r="AS562" s="94">
        <f t="shared" si="381"/>
        <v>0.42799999999999999</v>
      </c>
      <c r="AT562" s="94">
        <f t="shared" si="363"/>
        <v>0.40771457947818496</v>
      </c>
    </row>
    <row r="563" spans="6:46" x14ac:dyDescent="0.25">
      <c r="F563">
        <f t="shared" si="369"/>
        <v>574000</v>
      </c>
      <c r="G563">
        <f t="shared" si="382"/>
        <v>-750</v>
      </c>
      <c r="H563">
        <f t="shared" si="370"/>
        <v>573250</v>
      </c>
      <c r="I563" s="32">
        <f t="shared" si="364"/>
        <v>573250</v>
      </c>
      <c r="J563" s="10">
        <f t="shared" si="347"/>
        <v>0</v>
      </c>
      <c r="K563" s="10">
        <f t="shared" si="348"/>
        <v>0</v>
      </c>
      <c r="L563" s="32">
        <f t="shared" si="365"/>
        <v>573250</v>
      </c>
      <c r="M563" s="9">
        <f t="shared" si="349"/>
        <v>0</v>
      </c>
      <c r="N563" s="9">
        <f t="shared" si="350"/>
        <v>0</v>
      </c>
      <c r="O563" s="10">
        <f t="shared" si="371"/>
        <v>0</v>
      </c>
      <c r="P563" s="13"/>
      <c r="R563" s="31">
        <f t="shared" si="366"/>
        <v>573250</v>
      </c>
      <c r="S563" s="8">
        <f t="shared" si="351"/>
        <v>52100</v>
      </c>
      <c r="T563" s="9">
        <f t="shared" si="372"/>
        <v>-11053.55</v>
      </c>
      <c r="U563" s="9">
        <f t="shared" si="373"/>
        <v>-195431.25</v>
      </c>
      <c r="V563" s="10">
        <f t="shared" si="374"/>
        <v>-206484.8</v>
      </c>
      <c r="W563" s="10">
        <f t="shared" si="375"/>
        <v>-30382.25</v>
      </c>
      <c r="X563" s="87">
        <f t="shared" si="352"/>
        <v>0</v>
      </c>
      <c r="Y563" s="87">
        <f t="shared" si="353"/>
        <v>0</v>
      </c>
      <c r="Z563" s="10">
        <f t="shared" si="354"/>
        <v>-103.65398999999999</v>
      </c>
      <c r="AA563" s="125">
        <f t="shared" si="355"/>
        <v>-36.750050999999999</v>
      </c>
      <c r="AB563" s="10">
        <f t="shared" si="356"/>
        <v>-36.750050999999999</v>
      </c>
      <c r="AC563" s="87">
        <f t="shared" si="357"/>
        <v>0</v>
      </c>
      <c r="AD563" s="22">
        <f t="shared" si="367"/>
        <v>-237007.45404099999</v>
      </c>
      <c r="AE563" s="9">
        <f t="shared" si="358"/>
        <v>-3430</v>
      </c>
      <c r="AF563" s="9">
        <f t="shared" si="359"/>
        <v>311</v>
      </c>
      <c r="AG563" s="9">
        <f t="shared" si="360"/>
        <v>0</v>
      </c>
      <c r="AH563" s="10">
        <f t="shared" si="376"/>
        <v>-3119</v>
      </c>
      <c r="AI563" s="10">
        <f t="shared" si="361"/>
        <v>-160</v>
      </c>
      <c r="AJ563" s="22">
        <f t="shared" si="377"/>
        <v>-234048.45404099999</v>
      </c>
      <c r="AN563" s="92">
        <f t="shared" si="362"/>
        <v>574000</v>
      </c>
      <c r="AO563" s="92" t="str">
        <f t="shared" si="378"/>
        <v>57K</v>
      </c>
      <c r="AP563" s="92">
        <f t="shared" si="379"/>
        <v>234048.45404099999</v>
      </c>
      <c r="AQ563" s="93">
        <f t="shared" si="368"/>
        <v>1000</v>
      </c>
      <c r="AR563" s="95">
        <f t="shared" si="380"/>
        <v>428</v>
      </c>
      <c r="AS563" s="94">
        <f t="shared" si="381"/>
        <v>0.42799999999999999</v>
      </c>
      <c r="AT563" s="94">
        <f t="shared" si="363"/>
        <v>0.40774991993205573</v>
      </c>
    </row>
    <row r="564" spans="6:46" x14ac:dyDescent="0.25">
      <c r="F564">
        <f t="shared" si="369"/>
        <v>575000</v>
      </c>
      <c r="G564">
        <f t="shared" si="382"/>
        <v>-750</v>
      </c>
      <c r="H564">
        <f t="shared" si="370"/>
        <v>574250</v>
      </c>
      <c r="I564" s="32">
        <f t="shared" si="364"/>
        <v>574250</v>
      </c>
      <c r="J564" s="10">
        <f t="shared" si="347"/>
        <v>0</v>
      </c>
      <c r="K564" s="10">
        <f t="shared" si="348"/>
        <v>0</v>
      </c>
      <c r="L564" s="32">
        <f t="shared" si="365"/>
        <v>574250</v>
      </c>
      <c r="M564" s="9">
        <f t="shared" si="349"/>
        <v>0</v>
      </c>
      <c r="N564" s="9">
        <f t="shared" si="350"/>
        <v>0</v>
      </c>
      <c r="O564" s="10">
        <f t="shared" si="371"/>
        <v>0</v>
      </c>
      <c r="P564" s="13"/>
      <c r="R564" s="31">
        <f t="shared" si="366"/>
        <v>574250</v>
      </c>
      <c r="S564" s="8">
        <f t="shared" si="351"/>
        <v>52100</v>
      </c>
      <c r="T564" s="9">
        <f t="shared" si="372"/>
        <v>-11053.55</v>
      </c>
      <c r="U564" s="9">
        <f t="shared" si="373"/>
        <v>-195806.25</v>
      </c>
      <c r="V564" s="10">
        <f t="shared" si="374"/>
        <v>-206859.8</v>
      </c>
      <c r="W564" s="10">
        <f t="shared" si="375"/>
        <v>-30435.25</v>
      </c>
      <c r="X564" s="87">
        <f t="shared" si="352"/>
        <v>0</v>
      </c>
      <c r="Y564" s="87">
        <f t="shared" si="353"/>
        <v>0</v>
      </c>
      <c r="Z564" s="10">
        <f t="shared" si="354"/>
        <v>-103.65398999999999</v>
      </c>
      <c r="AA564" s="125">
        <f t="shared" si="355"/>
        <v>-36.750050999999999</v>
      </c>
      <c r="AB564" s="10">
        <f t="shared" si="356"/>
        <v>-36.750050999999999</v>
      </c>
      <c r="AC564" s="87">
        <f t="shared" si="357"/>
        <v>0</v>
      </c>
      <c r="AD564" s="22">
        <f t="shared" si="367"/>
        <v>-237435.45404099999</v>
      </c>
      <c r="AE564" s="9">
        <f t="shared" si="358"/>
        <v>-3430</v>
      </c>
      <c r="AF564" s="9">
        <f t="shared" si="359"/>
        <v>311</v>
      </c>
      <c r="AG564" s="9">
        <f t="shared" si="360"/>
        <v>0</v>
      </c>
      <c r="AH564" s="10">
        <f t="shared" si="376"/>
        <v>-3119</v>
      </c>
      <c r="AI564" s="10">
        <f t="shared" si="361"/>
        <v>-160</v>
      </c>
      <c r="AJ564" s="22">
        <f t="shared" si="377"/>
        <v>-234476.45404099999</v>
      </c>
      <c r="AN564" s="92">
        <f t="shared" si="362"/>
        <v>575000</v>
      </c>
      <c r="AO564" s="92" t="str">
        <f t="shared" si="378"/>
        <v>57K</v>
      </c>
      <c r="AP564" s="92">
        <f t="shared" si="379"/>
        <v>234476.45404099999</v>
      </c>
      <c r="AQ564" s="93">
        <f t="shared" si="368"/>
        <v>1000</v>
      </c>
      <c r="AR564" s="95">
        <f t="shared" si="380"/>
        <v>428</v>
      </c>
      <c r="AS564" s="94">
        <f t="shared" si="381"/>
        <v>0.42799999999999999</v>
      </c>
      <c r="AT564" s="94">
        <f t="shared" si="363"/>
        <v>0.40778513746260869</v>
      </c>
    </row>
    <row r="565" spans="6:46" x14ac:dyDescent="0.25">
      <c r="F565">
        <f t="shared" si="369"/>
        <v>576000</v>
      </c>
      <c r="G565">
        <f t="shared" si="382"/>
        <v>-750</v>
      </c>
      <c r="H565">
        <f t="shared" si="370"/>
        <v>575250</v>
      </c>
      <c r="I565" s="32">
        <f t="shared" si="364"/>
        <v>575250</v>
      </c>
      <c r="J565" s="10">
        <f t="shared" si="347"/>
        <v>0</v>
      </c>
      <c r="K565" s="10">
        <f t="shared" si="348"/>
        <v>0</v>
      </c>
      <c r="L565" s="32">
        <f t="shared" si="365"/>
        <v>575250</v>
      </c>
      <c r="M565" s="9">
        <f t="shared" si="349"/>
        <v>0</v>
      </c>
      <c r="N565" s="9">
        <f t="shared" si="350"/>
        <v>0</v>
      </c>
      <c r="O565" s="10">
        <f t="shared" si="371"/>
        <v>0</v>
      </c>
      <c r="P565" s="13"/>
      <c r="R565" s="31">
        <f t="shared" si="366"/>
        <v>575250</v>
      </c>
      <c r="S565" s="8">
        <f t="shared" si="351"/>
        <v>52100</v>
      </c>
      <c r="T565" s="9">
        <f t="shared" si="372"/>
        <v>-11053.55</v>
      </c>
      <c r="U565" s="9">
        <f t="shared" si="373"/>
        <v>-196181.25</v>
      </c>
      <c r="V565" s="10">
        <f t="shared" si="374"/>
        <v>-207234.8</v>
      </c>
      <c r="W565" s="10">
        <f t="shared" si="375"/>
        <v>-30488.25</v>
      </c>
      <c r="X565" s="87">
        <f t="shared" si="352"/>
        <v>0</v>
      </c>
      <c r="Y565" s="87">
        <f t="shared" si="353"/>
        <v>0</v>
      </c>
      <c r="Z565" s="10">
        <f t="shared" si="354"/>
        <v>-103.65398999999999</v>
      </c>
      <c r="AA565" s="125">
        <f t="shared" si="355"/>
        <v>-36.750050999999999</v>
      </c>
      <c r="AB565" s="10">
        <f t="shared" si="356"/>
        <v>-36.750050999999999</v>
      </c>
      <c r="AC565" s="87">
        <f t="shared" si="357"/>
        <v>0</v>
      </c>
      <c r="AD565" s="22">
        <f t="shared" si="367"/>
        <v>-237863.45404099999</v>
      </c>
      <c r="AE565" s="9">
        <f t="shared" si="358"/>
        <v>-3430</v>
      </c>
      <c r="AF565" s="9">
        <f t="shared" si="359"/>
        <v>311</v>
      </c>
      <c r="AG565" s="9">
        <f t="shared" si="360"/>
        <v>0</v>
      </c>
      <c r="AH565" s="10">
        <f t="shared" si="376"/>
        <v>-3119</v>
      </c>
      <c r="AI565" s="10">
        <f t="shared" si="361"/>
        <v>-160</v>
      </c>
      <c r="AJ565" s="22">
        <f t="shared" si="377"/>
        <v>-234904.45404099999</v>
      </c>
      <c r="AN565" s="92">
        <f t="shared" si="362"/>
        <v>576000</v>
      </c>
      <c r="AO565" s="92" t="str">
        <f t="shared" si="378"/>
        <v>57K</v>
      </c>
      <c r="AP565" s="92">
        <f t="shared" si="379"/>
        <v>234904.45404099999</v>
      </c>
      <c r="AQ565" s="93">
        <f t="shared" si="368"/>
        <v>1000</v>
      </c>
      <c r="AR565" s="95">
        <f t="shared" si="380"/>
        <v>428</v>
      </c>
      <c r="AS565" s="94">
        <f t="shared" si="381"/>
        <v>0.42799999999999999</v>
      </c>
      <c r="AT565" s="94">
        <f t="shared" si="363"/>
        <v>0.40782023271006945</v>
      </c>
    </row>
    <row r="566" spans="6:46" x14ac:dyDescent="0.25">
      <c r="F566">
        <f t="shared" si="369"/>
        <v>577000</v>
      </c>
      <c r="G566">
        <f t="shared" si="382"/>
        <v>-750</v>
      </c>
      <c r="H566">
        <f t="shared" si="370"/>
        <v>576250</v>
      </c>
      <c r="I566" s="32">
        <f t="shared" si="364"/>
        <v>576250</v>
      </c>
      <c r="J566" s="10">
        <f t="shared" si="347"/>
        <v>0</v>
      </c>
      <c r="K566" s="10">
        <f t="shared" si="348"/>
        <v>0</v>
      </c>
      <c r="L566" s="32">
        <f t="shared" si="365"/>
        <v>576250</v>
      </c>
      <c r="M566" s="9">
        <f t="shared" si="349"/>
        <v>0</v>
      </c>
      <c r="N566" s="9">
        <f t="shared" si="350"/>
        <v>0</v>
      </c>
      <c r="O566" s="10">
        <f t="shared" si="371"/>
        <v>0</v>
      </c>
      <c r="P566" s="13"/>
      <c r="R566" s="31">
        <f t="shared" si="366"/>
        <v>576250</v>
      </c>
      <c r="S566" s="8">
        <f t="shared" si="351"/>
        <v>52100</v>
      </c>
      <c r="T566" s="9">
        <f t="shared" si="372"/>
        <v>-11053.55</v>
      </c>
      <c r="U566" s="9">
        <f t="shared" si="373"/>
        <v>-196556.25</v>
      </c>
      <c r="V566" s="10">
        <f t="shared" si="374"/>
        <v>-207609.8</v>
      </c>
      <c r="W566" s="10">
        <f t="shared" si="375"/>
        <v>-30541.25</v>
      </c>
      <c r="X566" s="87">
        <f t="shared" si="352"/>
        <v>0</v>
      </c>
      <c r="Y566" s="87">
        <f t="shared" si="353"/>
        <v>0</v>
      </c>
      <c r="Z566" s="10">
        <f t="shared" si="354"/>
        <v>-103.65398999999999</v>
      </c>
      <c r="AA566" s="125">
        <f t="shared" si="355"/>
        <v>-36.750050999999999</v>
      </c>
      <c r="AB566" s="10">
        <f t="shared" si="356"/>
        <v>-36.750050999999999</v>
      </c>
      <c r="AC566" s="87">
        <f t="shared" si="357"/>
        <v>0</v>
      </c>
      <c r="AD566" s="22">
        <f t="shared" si="367"/>
        <v>-238291.45404099999</v>
      </c>
      <c r="AE566" s="9">
        <f t="shared" si="358"/>
        <v>-3430</v>
      </c>
      <c r="AF566" s="9">
        <f t="shared" si="359"/>
        <v>311</v>
      </c>
      <c r="AG566" s="9">
        <f t="shared" si="360"/>
        <v>0</v>
      </c>
      <c r="AH566" s="10">
        <f t="shared" si="376"/>
        <v>-3119</v>
      </c>
      <c r="AI566" s="10">
        <f t="shared" si="361"/>
        <v>-160</v>
      </c>
      <c r="AJ566" s="22">
        <f t="shared" si="377"/>
        <v>-235332.45404099999</v>
      </c>
      <c r="AN566" s="92">
        <f t="shared" si="362"/>
        <v>577000</v>
      </c>
      <c r="AO566" s="92" t="str">
        <f t="shared" si="378"/>
        <v>57K</v>
      </c>
      <c r="AP566" s="92">
        <f t="shared" si="379"/>
        <v>235332.45404099999</v>
      </c>
      <c r="AQ566" s="93">
        <f t="shared" si="368"/>
        <v>1000</v>
      </c>
      <c r="AR566" s="95">
        <f t="shared" si="380"/>
        <v>428</v>
      </c>
      <c r="AS566" s="94">
        <f t="shared" si="381"/>
        <v>0.42799999999999999</v>
      </c>
      <c r="AT566" s="94">
        <f t="shared" si="363"/>
        <v>0.40785520631022526</v>
      </c>
    </row>
    <row r="567" spans="6:46" x14ac:dyDescent="0.25">
      <c r="F567">
        <f t="shared" si="369"/>
        <v>578000</v>
      </c>
      <c r="G567">
        <f t="shared" si="382"/>
        <v>-750</v>
      </c>
      <c r="H567">
        <f t="shared" si="370"/>
        <v>577250</v>
      </c>
      <c r="I567" s="32">
        <f t="shared" si="364"/>
        <v>577250</v>
      </c>
      <c r="J567" s="10">
        <f t="shared" si="347"/>
        <v>0</v>
      </c>
      <c r="K567" s="10">
        <f t="shared" si="348"/>
        <v>0</v>
      </c>
      <c r="L567" s="32">
        <f t="shared" si="365"/>
        <v>577250</v>
      </c>
      <c r="M567" s="9">
        <f t="shared" si="349"/>
        <v>0</v>
      </c>
      <c r="N567" s="9">
        <f t="shared" si="350"/>
        <v>0</v>
      </c>
      <c r="O567" s="10">
        <f t="shared" si="371"/>
        <v>0</v>
      </c>
      <c r="P567" s="13"/>
      <c r="R567" s="31">
        <f t="shared" si="366"/>
        <v>577250</v>
      </c>
      <c r="S567" s="8">
        <f t="shared" si="351"/>
        <v>52100</v>
      </c>
      <c r="T567" s="9">
        <f t="shared" si="372"/>
        <v>-11053.55</v>
      </c>
      <c r="U567" s="9">
        <f t="shared" si="373"/>
        <v>-196931.25</v>
      </c>
      <c r="V567" s="10">
        <f t="shared" si="374"/>
        <v>-207984.8</v>
      </c>
      <c r="W567" s="10">
        <f t="shared" si="375"/>
        <v>-30594.25</v>
      </c>
      <c r="X567" s="87">
        <f t="shared" si="352"/>
        <v>0</v>
      </c>
      <c r="Y567" s="87">
        <f t="shared" si="353"/>
        <v>0</v>
      </c>
      <c r="Z567" s="10">
        <f t="shared" si="354"/>
        <v>-103.65398999999999</v>
      </c>
      <c r="AA567" s="125">
        <f t="shared" si="355"/>
        <v>-36.750050999999999</v>
      </c>
      <c r="AB567" s="10">
        <f t="shared" si="356"/>
        <v>-36.750050999999999</v>
      </c>
      <c r="AC567" s="87">
        <f t="shared" si="357"/>
        <v>0</v>
      </c>
      <c r="AD567" s="22">
        <f t="shared" si="367"/>
        <v>-238719.45404099999</v>
      </c>
      <c r="AE567" s="9">
        <f t="shared" si="358"/>
        <v>-3430</v>
      </c>
      <c r="AF567" s="9">
        <f t="shared" si="359"/>
        <v>311</v>
      </c>
      <c r="AG567" s="9">
        <f t="shared" si="360"/>
        <v>0</v>
      </c>
      <c r="AH567" s="10">
        <f t="shared" si="376"/>
        <v>-3119</v>
      </c>
      <c r="AI567" s="10">
        <f t="shared" si="361"/>
        <v>-160</v>
      </c>
      <c r="AJ567" s="22">
        <f t="shared" si="377"/>
        <v>-235760.45404099999</v>
      </c>
      <c r="AN567" s="92">
        <f t="shared" si="362"/>
        <v>578000</v>
      </c>
      <c r="AO567" s="92" t="str">
        <f t="shared" si="378"/>
        <v>57K</v>
      </c>
      <c r="AP567" s="92">
        <f t="shared" si="379"/>
        <v>235760.45404099999</v>
      </c>
      <c r="AQ567" s="93">
        <f t="shared" si="368"/>
        <v>1000</v>
      </c>
      <c r="AR567" s="95">
        <f t="shared" si="380"/>
        <v>428</v>
      </c>
      <c r="AS567" s="94">
        <f t="shared" si="381"/>
        <v>0.42799999999999999</v>
      </c>
      <c r="AT567" s="94">
        <f t="shared" si="363"/>
        <v>0.40789005889446367</v>
      </c>
    </row>
    <row r="568" spans="6:46" x14ac:dyDescent="0.25">
      <c r="F568">
        <f t="shared" si="369"/>
        <v>579000</v>
      </c>
      <c r="G568">
        <f t="shared" si="382"/>
        <v>-750</v>
      </c>
      <c r="H568">
        <f t="shared" si="370"/>
        <v>578250</v>
      </c>
      <c r="I568" s="32">
        <f t="shared" si="364"/>
        <v>578250</v>
      </c>
      <c r="J568" s="10">
        <f t="shared" si="347"/>
        <v>0</v>
      </c>
      <c r="K568" s="10">
        <f t="shared" si="348"/>
        <v>0</v>
      </c>
      <c r="L568" s="32">
        <f t="shared" si="365"/>
        <v>578250</v>
      </c>
      <c r="M568" s="9">
        <f t="shared" si="349"/>
        <v>0</v>
      </c>
      <c r="N568" s="9">
        <f t="shared" si="350"/>
        <v>0</v>
      </c>
      <c r="O568" s="10">
        <f t="shared" si="371"/>
        <v>0</v>
      </c>
      <c r="P568" s="13"/>
      <c r="R568" s="31">
        <f t="shared" si="366"/>
        <v>578250</v>
      </c>
      <c r="S568" s="8">
        <f t="shared" si="351"/>
        <v>52100</v>
      </c>
      <c r="T568" s="9">
        <f t="shared" si="372"/>
        <v>-11053.55</v>
      </c>
      <c r="U568" s="9">
        <f t="shared" si="373"/>
        <v>-197306.25</v>
      </c>
      <c r="V568" s="10">
        <f t="shared" si="374"/>
        <v>-208359.8</v>
      </c>
      <c r="W568" s="10">
        <f t="shared" si="375"/>
        <v>-30647.25</v>
      </c>
      <c r="X568" s="87">
        <f t="shared" si="352"/>
        <v>0</v>
      </c>
      <c r="Y568" s="87">
        <f t="shared" si="353"/>
        <v>0</v>
      </c>
      <c r="Z568" s="10">
        <f t="shared" si="354"/>
        <v>-103.65398999999999</v>
      </c>
      <c r="AA568" s="125">
        <f t="shared" si="355"/>
        <v>-36.750050999999999</v>
      </c>
      <c r="AB568" s="10">
        <f t="shared" si="356"/>
        <v>-36.750050999999999</v>
      </c>
      <c r="AC568" s="87">
        <f t="shared" si="357"/>
        <v>0</v>
      </c>
      <c r="AD568" s="22">
        <f t="shared" si="367"/>
        <v>-239147.45404099999</v>
      </c>
      <c r="AE568" s="9">
        <f t="shared" si="358"/>
        <v>-3430</v>
      </c>
      <c r="AF568" s="9">
        <f t="shared" si="359"/>
        <v>311</v>
      </c>
      <c r="AG568" s="9">
        <f t="shared" si="360"/>
        <v>0</v>
      </c>
      <c r="AH568" s="10">
        <f t="shared" si="376"/>
        <v>-3119</v>
      </c>
      <c r="AI568" s="10">
        <f t="shared" si="361"/>
        <v>-160</v>
      </c>
      <c r="AJ568" s="22">
        <f t="shared" si="377"/>
        <v>-236188.45404099999</v>
      </c>
      <c r="AN568" s="92">
        <f t="shared" si="362"/>
        <v>579000</v>
      </c>
      <c r="AO568" s="92" t="str">
        <f t="shared" si="378"/>
        <v>57K</v>
      </c>
      <c r="AP568" s="92">
        <f t="shared" si="379"/>
        <v>236188.45404099999</v>
      </c>
      <c r="AQ568" s="93">
        <f t="shared" si="368"/>
        <v>1000</v>
      </c>
      <c r="AR568" s="95">
        <f t="shared" si="380"/>
        <v>428</v>
      </c>
      <c r="AS568" s="94">
        <f t="shared" si="381"/>
        <v>0.42799999999999999</v>
      </c>
      <c r="AT568" s="94">
        <f t="shared" si="363"/>
        <v>0.40792479108981</v>
      </c>
    </row>
    <row r="569" spans="6:46" x14ac:dyDescent="0.25">
      <c r="F569">
        <f t="shared" si="369"/>
        <v>580000</v>
      </c>
      <c r="G569">
        <f t="shared" si="382"/>
        <v>-750</v>
      </c>
      <c r="H569">
        <f t="shared" si="370"/>
        <v>579250</v>
      </c>
      <c r="I569" s="32">
        <f t="shared" si="364"/>
        <v>579250</v>
      </c>
      <c r="J569" s="10">
        <f t="shared" si="347"/>
        <v>0</v>
      </c>
      <c r="K569" s="10">
        <f t="shared" si="348"/>
        <v>0</v>
      </c>
      <c r="L569" s="32">
        <f t="shared" si="365"/>
        <v>579250</v>
      </c>
      <c r="M569" s="9">
        <f t="shared" si="349"/>
        <v>0</v>
      </c>
      <c r="N569" s="9">
        <f t="shared" si="350"/>
        <v>0</v>
      </c>
      <c r="O569" s="10">
        <f t="shared" si="371"/>
        <v>0</v>
      </c>
      <c r="P569" s="13"/>
      <c r="R569" s="31">
        <f t="shared" si="366"/>
        <v>579250</v>
      </c>
      <c r="S569" s="8">
        <f t="shared" si="351"/>
        <v>52100</v>
      </c>
      <c r="T569" s="9">
        <f t="shared" si="372"/>
        <v>-11053.55</v>
      </c>
      <c r="U569" s="9">
        <f t="shared" si="373"/>
        <v>-197681.25</v>
      </c>
      <c r="V569" s="10">
        <f t="shared" si="374"/>
        <v>-208734.8</v>
      </c>
      <c r="W569" s="10">
        <f t="shared" si="375"/>
        <v>-30700.25</v>
      </c>
      <c r="X569" s="87">
        <f t="shared" si="352"/>
        <v>0</v>
      </c>
      <c r="Y569" s="87">
        <f t="shared" si="353"/>
        <v>0</v>
      </c>
      <c r="Z569" s="10">
        <f t="shared" si="354"/>
        <v>-103.65398999999999</v>
      </c>
      <c r="AA569" s="125">
        <f t="shared" si="355"/>
        <v>-36.750050999999999</v>
      </c>
      <c r="AB569" s="10">
        <f t="shared" si="356"/>
        <v>-36.750050999999999</v>
      </c>
      <c r="AC569" s="87">
        <f t="shared" si="357"/>
        <v>0</v>
      </c>
      <c r="AD569" s="22">
        <f t="shared" si="367"/>
        <v>-239575.45404099999</v>
      </c>
      <c r="AE569" s="9">
        <f t="shared" si="358"/>
        <v>-3430</v>
      </c>
      <c r="AF569" s="9">
        <f t="shared" si="359"/>
        <v>311</v>
      </c>
      <c r="AG569" s="9">
        <f t="shared" si="360"/>
        <v>0</v>
      </c>
      <c r="AH569" s="10">
        <f t="shared" si="376"/>
        <v>-3119</v>
      </c>
      <c r="AI569" s="10">
        <f t="shared" si="361"/>
        <v>-160</v>
      </c>
      <c r="AJ569" s="22">
        <f t="shared" si="377"/>
        <v>-236616.45404099999</v>
      </c>
      <c r="AN569" s="92">
        <f t="shared" si="362"/>
        <v>580000</v>
      </c>
      <c r="AO569" s="92" t="str">
        <f t="shared" si="378"/>
        <v>58K</v>
      </c>
      <c r="AP569" s="92">
        <f t="shared" si="379"/>
        <v>236616.45404099999</v>
      </c>
      <c r="AQ569" s="93">
        <f t="shared" si="368"/>
        <v>1000</v>
      </c>
      <c r="AR569" s="95">
        <f t="shared" si="380"/>
        <v>428</v>
      </c>
      <c r="AS569" s="94">
        <f t="shared" si="381"/>
        <v>0.42799999999999999</v>
      </c>
      <c r="AT569" s="94">
        <f t="shared" si="363"/>
        <v>0.40795940351896548</v>
      </c>
    </row>
    <row r="570" spans="6:46" x14ac:dyDescent="0.25">
      <c r="F570">
        <f t="shared" si="369"/>
        <v>581000</v>
      </c>
      <c r="G570">
        <f t="shared" si="382"/>
        <v>-750</v>
      </c>
      <c r="H570">
        <f t="shared" si="370"/>
        <v>580250</v>
      </c>
      <c r="I570" s="32">
        <f t="shared" si="364"/>
        <v>580250</v>
      </c>
      <c r="J570" s="10">
        <f t="shared" si="347"/>
        <v>0</v>
      </c>
      <c r="K570" s="10">
        <f t="shared" si="348"/>
        <v>0</v>
      </c>
      <c r="L570" s="32">
        <f t="shared" si="365"/>
        <v>580250</v>
      </c>
      <c r="M570" s="9">
        <f t="shared" si="349"/>
        <v>0</v>
      </c>
      <c r="N570" s="9">
        <f t="shared" si="350"/>
        <v>0</v>
      </c>
      <c r="O570" s="10">
        <f t="shared" si="371"/>
        <v>0</v>
      </c>
      <c r="P570" s="13"/>
      <c r="R570" s="31">
        <f t="shared" si="366"/>
        <v>580250</v>
      </c>
      <c r="S570" s="8">
        <f t="shared" si="351"/>
        <v>52100</v>
      </c>
      <c r="T570" s="9">
        <f t="shared" si="372"/>
        <v>-11053.55</v>
      </c>
      <c r="U570" s="9">
        <f t="shared" si="373"/>
        <v>-198056.25</v>
      </c>
      <c r="V570" s="10">
        <f t="shared" si="374"/>
        <v>-209109.8</v>
      </c>
      <c r="W570" s="10">
        <f t="shared" si="375"/>
        <v>-30753.25</v>
      </c>
      <c r="X570" s="87">
        <f t="shared" si="352"/>
        <v>0</v>
      </c>
      <c r="Y570" s="87">
        <f t="shared" si="353"/>
        <v>0</v>
      </c>
      <c r="Z570" s="10">
        <f t="shared" si="354"/>
        <v>-103.65398999999999</v>
      </c>
      <c r="AA570" s="125">
        <f t="shared" si="355"/>
        <v>-36.750050999999999</v>
      </c>
      <c r="AB570" s="10">
        <f t="shared" si="356"/>
        <v>-36.750050999999999</v>
      </c>
      <c r="AC570" s="87">
        <f t="shared" si="357"/>
        <v>0</v>
      </c>
      <c r="AD570" s="22">
        <f t="shared" si="367"/>
        <v>-240003.45404099999</v>
      </c>
      <c r="AE570" s="9">
        <f t="shared" si="358"/>
        <v>-3430</v>
      </c>
      <c r="AF570" s="9">
        <f t="shared" si="359"/>
        <v>311</v>
      </c>
      <c r="AG570" s="9">
        <f t="shared" si="360"/>
        <v>0</v>
      </c>
      <c r="AH570" s="10">
        <f t="shared" si="376"/>
        <v>-3119</v>
      </c>
      <c r="AI570" s="10">
        <f t="shared" si="361"/>
        <v>-160</v>
      </c>
      <c r="AJ570" s="22">
        <f t="shared" si="377"/>
        <v>-237044.45404099999</v>
      </c>
      <c r="AN570" s="92">
        <f t="shared" si="362"/>
        <v>581000</v>
      </c>
      <c r="AO570" s="92" t="str">
        <f t="shared" si="378"/>
        <v>58K</v>
      </c>
      <c r="AP570" s="92">
        <f t="shared" si="379"/>
        <v>237044.45404099999</v>
      </c>
      <c r="AQ570" s="93">
        <f t="shared" si="368"/>
        <v>1000</v>
      </c>
      <c r="AR570" s="95">
        <f t="shared" si="380"/>
        <v>428</v>
      </c>
      <c r="AS570" s="94">
        <f t="shared" si="381"/>
        <v>0.42799999999999999</v>
      </c>
      <c r="AT570" s="94">
        <f t="shared" si="363"/>
        <v>0.4079938968003442</v>
      </c>
    </row>
    <row r="571" spans="6:46" x14ac:dyDescent="0.25">
      <c r="F571">
        <f t="shared" si="369"/>
        <v>582000</v>
      </c>
      <c r="G571">
        <f t="shared" si="382"/>
        <v>-750</v>
      </c>
      <c r="H571">
        <f t="shared" si="370"/>
        <v>581250</v>
      </c>
      <c r="I571" s="32">
        <f t="shared" si="364"/>
        <v>581250</v>
      </c>
      <c r="J571" s="10">
        <f t="shared" si="347"/>
        <v>0</v>
      </c>
      <c r="K571" s="10">
        <f t="shared" si="348"/>
        <v>0</v>
      </c>
      <c r="L571" s="32">
        <f t="shared" si="365"/>
        <v>581250</v>
      </c>
      <c r="M571" s="9">
        <f t="shared" si="349"/>
        <v>0</v>
      </c>
      <c r="N571" s="9">
        <f t="shared" si="350"/>
        <v>0</v>
      </c>
      <c r="O571" s="10">
        <f t="shared" si="371"/>
        <v>0</v>
      </c>
      <c r="P571" s="13"/>
      <c r="R571" s="31">
        <f t="shared" si="366"/>
        <v>581250</v>
      </c>
      <c r="S571" s="8">
        <f t="shared" si="351"/>
        <v>52100</v>
      </c>
      <c r="T571" s="9">
        <f t="shared" si="372"/>
        <v>-11053.55</v>
      </c>
      <c r="U571" s="9">
        <f t="shared" si="373"/>
        <v>-198431.25</v>
      </c>
      <c r="V571" s="10">
        <f t="shared" si="374"/>
        <v>-209484.79999999999</v>
      </c>
      <c r="W571" s="10">
        <f t="shared" si="375"/>
        <v>-30806.25</v>
      </c>
      <c r="X571" s="87">
        <f t="shared" si="352"/>
        <v>0</v>
      </c>
      <c r="Y571" s="87">
        <f t="shared" si="353"/>
        <v>0</v>
      </c>
      <c r="Z571" s="10">
        <f t="shared" si="354"/>
        <v>-103.65398999999999</v>
      </c>
      <c r="AA571" s="125">
        <f t="shared" si="355"/>
        <v>-36.750050999999999</v>
      </c>
      <c r="AB571" s="10">
        <f t="shared" si="356"/>
        <v>-36.750050999999999</v>
      </c>
      <c r="AC571" s="87">
        <f t="shared" si="357"/>
        <v>0</v>
      </c>
      <c r="AD571" s="22">
        <f t="shared" si="367"/>
        <v>-240431.45404099999</v>
      </c>
      <c r="AE571" s="9">
        <f t="shared" si="358"/>
        <v>-3430</v>
      </c>
      <c r="AF571" s="9">
        <f t="shared" si="359"/>
        <v>311</v>
      </c>
      <c r="AG571" s="9">
        <f t="shared" si="360"/>
        <v>0</v>
      </c>
      <c r="AH571" s="10">
        <f t="shared" si="376"/>
        <v>-3119</v>
      </c>
      <c r="AI571" s="10">
        <f t="shared" si="361"/>
        <v>-160</v>
      </c>
      <c r="AJ571" s="22">
        <f t="shared" si="377"/>
        <v>-237472.45404099999</v>
      </c>
      <c r="AN571" s="92">
        <f t="shared" si="362"/>
        <v>582000</v>
      </c>
      <c r="AO571" s="92" t="str">
        <f t="shared" si="378"/>
        <v>58K</v>
      </c>
      <c r="AP571" s="92">
        <f t="shared" si="379"/>
        <v>237472.45404099999</v>
      </c>
      <c r="AQ571" s="93">
        <f t="shared" si="368"/>
        <v>1000</v>
      </c>
      <c r="AR571" s="95">
        <f t="shared" si="380"/>
        <v>428</v>
      </c>
      <c r="AS571" s="94">
        <f t="shared" si="381"/>
        <v>0.42799999999999999</v>
      </c>
      <c r="AT571" s="94">
        <f t="shared" si="363"/>
        <v>0.40802827154810994</v>
      </c>
    </row>
    <row r="572" spans="6:46" x14ac:dyDescent="0.25">
      <c r="F572">
        <f t="shared" si="369"/>
        <v>583000</v>
      </c>
      <c r="G572">
        <f t="shared" si="382"/>
        <v>-750</v>
      </c>
      <c r="H572">
        <f t="shared" si="370"/>
        <v>582250</v>
      </c>
      <c r="I572" s="32">
        <f t="shared" si="364"/>
        <v>582250</v>
      </c>
      <c r="J572" s="10">
        <f t="shared" si="347"/>
        <v>0</v>
      </c>
      <c r="K572" s="10">
        <f t="shared" si="348"/>
        <v>0</v>
      </c>
      <c r="L572" s="32">
        <f t="shared" si="365"/>
        <v>582250</v>
      </c>
      <c r="M572" s="9">
        <f t="shared" si="349"/>
        <v>0</v>
      </c>
      <c r="N572" s="9">
        <f t="shared" si="350"/>
        <v>0</v>
      </c>
      <c r="O572" s="10">
        <f t="shared" si="371"/>
        <v>0</v>
      </c>
      <c r="P572" s="13"/>
      <c r="R572" s="31">
        <f t="shared" si="366"/>
        <v>582250</v>
      </c>
      <c r="S572" s="8">
        <f t="shared" si="351"/>
        <v>52100</v>
      </c>
      <c r="T572" s="9">
        <f t="shared" si="372"/>
        <v>-11053.55</v>
      </c>
      <c r="U572" s="9">
        <f t="shared" si="373"/>
        <v>-198806.25</v>
      </c>
      <c r="V572" s="10">
        <f t="shared" si="374"/>
        <v>-209859.8</v>
      </c>
      <c r="W572" s="10">
        <f t="shared" si="375"/>
        <v>-30859.25</v>
      </c>
      <c r="X572" s="87">
        <f t="shared" si="352"/>
        <v>0</v>
      </c>
      <c r="Y572" s="87">
        <f t="shared" si="353"/>
        <v>0</v>
      </c>
      <c r="Z572" s="10">
        <f t="shared" si="354"/>
        <v>-103.65398999999999</v>
      </c>
      <c r="AA572" s="125">
        <f t="shared" si="355"/>
        <v>-36.750050999999999</v>
      </c>
      <c r="AB572" s="10">
        <f t="shared" si="356"/>
        <v>-36.750050999999999</v>
      </c>
      <c r="AC572" s="87">
        <f t="shared" si="357"/>
        <v>0</v>
      </c>
      <c r="AD572" s="22">
        <f t="shared" si="367"/>
        <v>-240859.45404099999</v>
      </c>
      <c r="AE572" s="9">
        <f t="shared" si="358"/>
        <v>-3430</v>
      </c>
      <c r="AF572" s="9">
        <f t="shared" si="359"/>
        <v>311</v>
      </c>
      <c r="AG572" s="9">
        <f t="shared" si="360"/>
        <v>0</v>
      </c>
      <c r="AH572" s="10">
        <f t="shared" si="376"/>
        <v>-3119</v>
      </c>
      <c r="AI572" s="10">
        <f t="shared" si="361"/>
        <v>-160</v>
      </c>
      <c r="AJ572" s="22">
        <f t="shared" si="377"/>
        <v>-237900.45404099999</v>
      </c>
      <c r="AN572" s="92">
        <f t="shared" si="362"/>
        <v>583000</v>
      </c>
      <c r="AO572" s="92" t="str">
        <f t="shared" si="378"/>
        <v>58K</v>
      </c>
      <c r="AP572" s="92">
        <f t="shared" si="379"/>
        <v>237900.45404099999</v>
      </c>
      <c r="AQ572" s="93">
        <f t="shared" si="368"/>
        <v>1000</v>
      </c>
      <c r="AR572" s="95">
        <f t="shared" si="380"/>
        <v>428</v>
      </c>
      <c r="AS572" s="94">
        <f t="shared" si="381"/>
        <v>0.42799999999999999</v>
      </c>
      <c r="AT572" s="94">
        <f t="shared" si="363"/>
        <v>0.40806252837221269</v>
      </c>
    </row>
    <row r="573" spans="6:46" x14ac:dyDescent="0.25">
      <c r="F573">
        <f t="shared" si="369"/>
        <v>584000</v>
      </c>
      <c r="G573">
        <f t="shared" si="382"/>
        <v>-750</v>
      </c>
      <c r="H573">
        <f t="shared" si="370"/>
        <v>583250</v>
      </c>
      <c r="I573" s="32">
        <f t="shared" si="364"/>
        <v>583250</v>
      </c>
      <c r="J573" s="10">
        <f t="shared" si="347"/>
        <v>0</v>
      </c>
      <c r="K573" s="10">
        <f t="shared" si="348"/>
        <v>0</v>
      </c>
      <c r="L573" s="32">
        <f t="shared" si="365"/>
        <v>583250</v>
      </c>
      <c r="M573" s="9">
        <f t="shared" si="349"/>
        <v>0</v>
      </c>
      <c r="N573" s="9">
        <f t="shared" si="350"/>
        <v>0</v>
      </c>
      <c r="O573" s="10">
        <f t="shared" si="371"/>
        <v>0</v>
      </c>
      <c r="P573" s="13"/>
      <c r="R573" s="31">
        <f t="shared" si="366"/>
        <v>583250</v>
      </c>
      <c r="S573" s="8">
        <f t="shared" si="351"/>
        <v>52100</v>
      </c>
      <c r="T573" s="9">
        <f t="shared" si="372"/>
        <v>-11053.55</v>
      </c>
      <c r="U573" s="9">
        <f t="shared" si="373"/>
        <v>-199181.25</v>
      </c>
      <c r="V573" s="10">
        <f t="shared" si="374"/>
        <v>-210234.8</v>
      </c>
      <c r="W573" s="10">
        <f t="shared" si="375"/>
        <v>-30912.25</v>
      </c>
      <c r="X573" s="87">
        <f t="shared" si="352"/>
        <v>0</v>
      </c>
      <c r="Y573" s="87">
        <f t="shared" si="353"/>
        <v>0</v>
      </c>
      <c r="Z573" s="10">
        <f t="shared" si="354"/>
        <v>-103.65398999999999</v>
      </c>
      <c r="AA573" s="125">
        <f t="shared" si="355"/>
        <v>-36.750050999999999</v>
      </c>
      <c r="AB573" s="10">
        <f t="shared" si="356"/>
        <v>-36.750050999999999</v>
      </c>
      <c r="AC573" s="87">
        <f t="shared" si="357"/>
        <v>0</v>
      </c>
      <c r="AD573" s="22">
        <f t="shared" si="367"/>
        <v>-241287.45404099999</v>
      </c>
      <c r="AE573" s="9">
        <f t="shared" si="358"/>
        <v>-3430</v>
      </c>
      <c r="AF573" s="9">
        <f t="shared" si="359"/>
        <v>311</v>
      </c>
      <c r="AG573" s="9">
        <f t="shared" si="360"/>
        <v>0</v>
      </c>
      <c r="AH573" s="10">
        <f t="shared" si="376"/>
        <v>-3119</v>
      </c>
      <c r="AI573" s="10">
        <f t="shared" si="361"/>
        <v>-160</v>
      </c>
      <c r="AJ573" s="22">
        <f t="shared" si="377"/>
        <v>-238328.45404099999</v>
      </c>
      <c r="AN573" s="92">
        <f t="shared" si="362"/>
        <v>584000</v>
      </c>
      <c r="AO573" s="92" t="str">
        <f t="shared" si="378"/>
        <v>58K</v>
      </c>
      <c r="AP573" s="92">
        <f t="shared" si="379"/>
        <v>238328.45404099999</v>
      </c>
      <c r="AQ573" s="93">
        <f t="shared" si="368"/>
        <v>1000</v>
      </c>
      <c r="AR573" s="95">
        <f t="shared" si="380"/>
        <v>428</v>
      </c>
      <c r="AS573" s="94">
        <f t="shared" si="381"/>
        <v>0.42799999999999999</v>
      </c>
      <c r="AT573" s="94">
        <f t="shared" si="363"/>
        <v>0.40809666787842463</v>
      </c>
    </row>
    <row r="574" spans="6:46" x14ac:dyDescent="0.25">
      <c r="F574">
        <f t="shared" si="369"/>
        <v>585000</v>
      </c>
      <c r="G574">
        <f t="shared" si="382"/>
        <v>-750</v>
      </c>
      <c r="H574">
        <f t="shared" si="370"/>
        <v>584250</v>
      </c>
      <c r="I574" s="32">
        <f t="shared" si="364"/>
        <v>584250</v>
      </c>
      <c r="J574" s="10">
        <f t="shared" si="347"/>
        <v>0</v>
      </c>
      <c r="K574" s="10">
        <f t="shared" si="348"/>
        <v>0</v>
      </c>
      <c r="L574" s="32">
        <f t="shared" si="365"/>
        <v>584250</v>
      </c>
      <c r="M574" s="9">
        <f t="shared" si="349"/>
        <v>0</v>
      </c>
      <c r="N574" s="9">
        <f t="shared" si="350"/>
        <v>0</v>
      </c>
      <c r="O574" s="10">
        <f t="shared" si="371"/>
        <v>0</v>
      </c>
      <c r="P574" s="13"/>
      <c r="R574" s="31">
        <f t="shared" si="366"/>
        <v>584250</v>
      </c>
      <c r="S574" s="8">
        <f t="shared" si="351"/>
        <v>52100</v>
      </c>
      <c r="T574" s="9">
        <f t="shared" si="372"/>
        <v>-11053.55</v>
      </c>
      <c r="U574" s="9">
        <f t="shared" si="373"/>
        <v>-199556.25</v>
      </c>
      <c r="V574" s="10">
        <f t="shared" si="374"/>
        <v>-210609.8</v>
      </c>
      <c r="W574" s="10">
        <f t="shared" si="375"/>
        <v>-30965.25</v>
      </c>
      <c r="X574" s="87">
        <f t="shared" si="352"/>
        <v>0</v>
      </c>
      <c r="Y574" s="87">
        <f t="shared" si="353"/>
        <v>0</v>
      </c>
      <c r="Z574" s="10">
        <f t="shared" si="354"/>
        <v>-103.65398999999999</v>
      </c>
      <c r="AA574" s="125">
        <f t="shared" si="355"/>
        <v>-36.750050999999999</v>
      </c>
      <c r="AB574" s="10">
        <f t="shared" si="356"/>
        <v>-36.750050999999999</v>
      </c>
      <c r="AC574" s="87">
        <f t="shared" si="357"/>
        <v>0</v>
      </c>
      <c r="AD574" s="22">
        <f t="shared" si="367"/>
        <v>-241715.45404099999</v>
      </c>
      <c r="AE574" s="9">
        <f t="shared" si="358"/>
        <v>-3430</v>
      </c>
      <c r="AF574" s="9">
        <f t="shared" si="359"/>
        <v>311</v>
      </c>
      <c r="AG574" s="9">
        <f t="shared" si="360"/>
        <v>0</v>
      </c>
      <c r="AH574" s="10">
        <f t="shared" si="376"/>
        <v>-3119</v>
      </c>
      <c r="AI574" s="10">
        <f t="shared" si="361"/>
        <v>-160</v>
      </c>
      <c r="AJ574" s="22">
        <f t="shared" si="377"/>
        <v>-238756.45404099999</v>
      </c>
      <c r="AN574" s="92">
        <f t="shared" si="362"/>
        <v>585000</v>
      </c>
      <c r="AO574" s="92" t="str">
        <f t="shared" si="378"/>
        <v>58K</v>
      </c>
      <c r="AP574" s="92">
        <f t="shared" si="379"/>
        <v>238756.45404099999</v>
      </c>
      <c r="AQ574" s="93">
        <f t="shared" si="368"/>
        <v>1000</v>
      </c>
      <c r="AR574" s="95">
        <f t="shared" si="380"/>
        <v>428</v>
      </c>
      <c r="AS574" s="94">
        <f t="shared" si="381"/>
        <v>0.42799999999999999</v>
      </c>
      <c r="AT574" s="94">
        <f t="shared" si="363"/>
        <v>0.40813069066837604</v>
      </c>
    </row>
    <row r="575" spans="6:46" x14ac:dyDescent="0.25">
      <c r="F575">
        <f t="shared" si="369"/>
        <v>586000</v>
      </c>
      <c r="G575">
        <f t="shared" si="382"/>
        <v>-750</v>
      </c>
      <c r="H575">
        <f t="shared" si="370"/>
        <v>585250</v>
      </c>
      <c r="I575" s="32">
        <f t="shared" si="364"/>
        <v>585250</v>
      </c>
      <c r="J575" s="10">
        <f t="shared" si="347"/>
        <v>0</v>
      </c>
      <c r="K575" s="10">
        <f t="shared" si="348"/>
        <v>0</v>
      </c>
      <c r="L575" s="32">
        <f t="shared" si="365"/>
        <v>585250</v>
      </c>
      <c r="M575" s="9">
        <f t="shared" si="349"/>
        <v>0</v>
      </c>
      <c r="N575" s="9">
        <f t="shared" si="350"/>
        <v>0</v>
      </c>
      <c r="O575" s="10">
        <f t="shared" si="371"/>
        <v>0</v>
      </c>
      <c r="P575" s="13"/>
      <c r="R575" s="31">
        <f t="shared" si="366"/>
        <v>585250</v>
      </c>
      <c r="S575" s="8">
        <f t="shared" si="351"/>
        <v>52100</v>
      </c>
      <c r="T575" s="9">
        <f t="shared" si="372"/>
        <v>-11053.55</v>
      </c>
      <c r="U575" s="9">
        <f t="shared" si="373"/>
        <v>-199931.25</v>
      </c>
      <c r="V575" s="10">
        <f t="shared" si="374"/>
        <v>-210984.8</v>
      </c>
      <c r="W575" s="10">
        <f t="shared" si="375"/>
        <v>-31018.25</v>
      </c>
      <c r="X575" s="87">
        <f t="shared" si="352"/>
        <v>0</v>
      </c>
      <c r="Y575" s="87">
        <f t="shared" si="353"/>
        <v>0</v>
      </c>
      <c r="Z575" s="10">
        <f t="shared" si="354"/>
        <v>-103.65398999999999</v>
      </c>
      <c r="AA575" s="125">
        <f t="shared" si="355"/>
        <v>-36.750050999999999</v>
      </c>
      <c r="AB575" s="10">
        <f t="shared" si="356"/>
        <v>-36.750050999999999</v>
      </c>
      <c r="AC575" s="87">
        <f t="shared" si="357"/>
        <v>0</v>
      </c>
      <c r="AD575" s="22">
        <f t="shared" si="367"/>
        <v>-242143.45404099999</v>
      </c>
      <c r="AE575" s="9">
        <f t="shared" si="358"/>
        <v>-3430</v>
      </c>
      <c r="AF575" s="9">
        <f t="shared" si="359"/>
        <v>311</v>
      </c>
      <c r="AG575" s="9">
        <f t="shared" si="360"/>
        <v>0</v>
      </c>
      <c r="AH575" s="10">
        <f t="shared" si="376"/>
        <v>-3119</v>
      </c>
      <c r="AI575" s="10">
        <f t="shared" si="361"/>
        <v>-160</v>
      </c>
      <c r="AJ575" s="22">
        <f t="shared" si="377"/>
        <v>-239184.45404099999</v>
      </c>
      <c r="AN575" s="92">
        <f t="shared" si="362"/>
        <v>586000</v>
      </c>
      <c r="AO575" s="92" t="str">
        <f t="shared" si="378"/>
        <v>58K</v>
      </c>
      <c r="AP575" s="92">
        <f t="shared" si="379"/>
        <v>239184.45404099999</v>
      </c>
      <c r="AQ575" s="93">
        <f t="shared" si="368"/>
        <v>1000</v>
      </c>
      <c r="AR575" s="95">
        <f t="shared" si="380"/>
        <v>428</v>
      </c>
      <c r="AS575" s="94">
        <f t="shared" si="381"/>
        <v>0.42799999999999999</v>
      </c>
      <c r="AT575" s="94">
        <f t="shared" si="363"/>
        <v>0.40816459733959043</v>
      </c>
    </row>
    <row r="576" spans="6:46" x14ac:dyDescent="0.25">
      <c r="F576">
        <f t="shared" si="369"/>
        <v>587000</v>
      </c>
      <c r="G576">
        <f t="shared" si="382"/>
        <v>-750</v>
      </c>
      <c r="H576">
        <f t="shared" si="370"/>
        <v>586250</v>
      </c>
      <c r="I576" s="32">
        <f t="shared" si="364"/>
        <v>586250</v>
      </c>
      <c r="J576" s="10">
        <f t="shared" si="347"/>
        <v>0</v>
      </c>
      <c r="K576" s="10">
        <f t="shared" si="348"/>
        <v>0</v>
      </c>
      <c r="L576" s="32">
        <f t="shared" si="365"/>
        <v>586250</v>
      </c>
      <c r="M576" s="9">
        <f t="shared" si="349"/>
        <v>0</v>
      </c>
      <c r="N576" s="9">
        <f t="shared" si="350"/>
        <v>0</v>
      </c>
      <c r="O576" s="10">
        <f t="shared" si="371"/>
        <v>0</v>
      </c>
      <c r="P576" s="13"/>
      <c r="R576" s="31">
        <f t="shared" si="366"/>
        <v>586250</v>
      </c>
      <c r="S576" s="8">
        <f t="shared" si="351"/>
        <v>52100</v>
      </c>
      <c r="T576" s="9">
        <f t="shared" si="372"/>
        <v>-11053.55</v>
      </c>
      <c r="U576" s="9">
        <f t="shared" si="373"/>
        <v>-200306.25</v>
      </c>
      <c r="V576" s="10">
        <f t="shared" si="374"/>
        <v>-211359.8</v>
      </c>
      <c r="W576" s="10">
        <f t="shared" si="375"/>
        <v>-31071.25</v>
      </c>
      <c r="X576" s="87">
        <f t="shared" si="352"/>
        <v>0</v>
      </c>
      <c r="Y576" s="87">
        <f t="shared" si="353"/>
        <v>0</v>
      </c>
      <c r="Z576" s="10">
        <f t="shared" si="354"/>
        <v>-103.65398999999999</v>
      </c>
      <c r="AA576" s="125">
        <f t="shared" si="355"/>
        <v>-36.750050999999999</v>
      </c>
      <c r="AB576" s="10">
        <f t="shared" si="356"/>
        <v>-36.750050999999999</v>
      </c>
      <c r="AC576" s="87">
        <f t="shared" si="357"/>
        <v>0</v>
      </c>
      <c r="AD576" s="22">
        <f t="shared" si="367"/>
        <v>-242571.45404099999</v>
      </c>
      <c r="AE576" s="9">
        <f t="shared" si="358"/>
        <v>-3430</v>
      </c>
      <c r="AF576" s="9">
        <f t="shared" si="359"/>
        <v>311</v>
      </c>
      <c r="AG576" s="9">
        <f t="shared" si="360"/>
        <v>0</v>
      </c>
      <c r="AH576" s="10">
        <f t="shared" si="376"/>
        <v>-3119</v>
      </c>
      <c r="AI576" s="10">
        <f t="shared" si="361"/>
        <v>-160</v>
      </c>
      <c r="AJ576" s="22">
        <f t="shared" si="377"/>
        <v>-239612.45404099999</v>
      </c>
      <c r="AN576" s="92">
        <f t="shared" si="362"/>
        <v>587000</v>
      </c>
      <c r="AO576" s="92" t="str">
        <f t="shared" si="378"/>
        <v>58K</v>
      </c>
      <c r="AP576" s="92">
        <f t="shared" si="379"/>
        <v>239612.45404099999</v>
      </c>
      <c r="AQ576" s="93">
        <f t="shared" si="368"/>
        <v>1000</v>
      </c>
      <c r="AR576" s="95">
        <f t="shared" si="380"/>
        <v>428</v>
      </c>
      <c r="AS576" s="94">
        <f t="shared" si="381"/>
        <v>0.42799999999999999</v>
      </c>
      <c r="AT576" s="94">
        <f t="shared" si="363"/>
        <v>0.40819838848551959</v>
      </c>
    </row>
    <row r="577" spans="6:46" x14ac:dyDescent="0.25">
      <c r="F577">
        <f t="shared" si="369"/>
        <v>588000</v>
      </c>
      <c r="G577">
        <f t="shared" si="382"/>
        <v>-750</v>
      </c>
      <c r="H577">
        <f t="shared" si="370"/>
        <v>587250</v>
      </c>
      <c r="I577" s="32">
        <f t="shared" si="364"/>
        <v>587250</v>
      </c>
      <c r="J577" s="10">
        <f t="shared" si="347"/>
        <v>0</v>
      </c>
      <c r="K577" s="10">
        <f t="shared" si="348"/>
        <v>0</v>
      </c>
      <c r="L577" s="32">
        <f t="shared" si="365"/>
        <v>587250</v>
      </c>
      <c r="M577" s="9">
        <f t="shared" si="349"/>
        <v>0</v>
      </c>
      <c r="N577" s="9">
        <f t="shared" si="350"/>
        <v>0</v>
      </c>
      <c r="O577" s="10">
        <f t="shared" si="371"/>
        <v>0</v>
      </c>
      <c r="P577" s="13"/>
      <c r="R577" s="31">
        <f t="shared" si="366"/>
        <v>587250</v>
      </c>
      <c r="S577" s="8">
        <f t="shared" si="351"/>
        <v>52100</v>
      </c>
      <c r="T577" s="9">
        <f t="shared" si="372"/>
        <v>-11053.55</v>
      </c>
      <c r="U577" s="9">
        <f t="shared" si="373"/>
        <v>-200681.25</v>
      </c>
      <c r="V577" s="10">
        <f t="shared" si="374"/>
        <v>-211734.8</v>
      </c>
      <c r="W577" s="10">
        <f t="shared" si="375"/>
        <v>-31124.25</v>
      </c>
      <c r="X577" s="87">
        <f t="shared" si="352"/>
        <v>0</v>
      </c>
      <c r="Y577" s="87">
        <f t="shared" si="353"/>
        <v>0</v>
      </c>
      <c r="Z577" s="10">
        <f t="shared" si="354"/>
        <v>-103.65398999999999</v>
      </c>
      <c r="AA577" s="125">
        <f t="shared" si="355"/>
        <v>-36.750050999999999</v>
      </c>
      <c r="AB577" s="10">
        <f t="shared" si="356"/>
        <v>-36.750050999999999</v>
      </c>
      <c r="AC577" s="87">
        <f t="shared" si="357"/>
        <v>0</v>
      </c>
      <c r="AD577" s="22">
        <f t="shared" si="367"/>
        <v>-242999.45404099999</v>
      </c>
      <c r="AE577" s="9">
        <f t="shared" si="358"/>
        <v>-3430</v>
      </c>
      <c r="AF577" s="9">
        <f t="shared" si="359"/>
        <v>311</v>
      </c>
      <c r="AG577" s="9">
        <f t="shared" si="360"/>
        <v>0</v>
      </c>
      <c r="AH577" s="10">
        <f t="shared" si="376"/>
        <v>-3119</v>
      </c>
      <c r="AI577" s="10">
        <f t="shared" si="361"/>
        <v>-160</v>
      </c>
      <c r="AJ577" s="22">
        <f t="shared" si="377"/>
        <v>-240040.45404099999</v>
      </c>
      <c r="AN577" s="92">
        <f t="shared" si="362"/>
        <v>588000</v>
      </c>
      <c r="AO577" s="92" t="str">
        <f t="shared" si="378"/>
        <v>58K</v>
      </c>
      <c r="AP577" s="92">
        <f t="shared" si="379"/>
        <v>240040.45404099999</v>
      </c>
      <c r="AQ577" s="93">
        <f t="shared" si="368"/>
        <v>1000</v>
      </c>
      <c r="AR577" s="95">
        <f t="shared" si="380"/>
        <v>428</v>
      </c>
      <c r="AS577" s="94">
        <f t="shared" si="381"/>
        <v>0.42799999999999999</v>
      </c>
      <c r="AT577" s="94">
        <f t="shared" si="363"/>
        <v>0.40823206469557821</v>
      </c>
    </row>
    <row r="578" spans="6:46" x14ac:dyDescent="0.25">
      <c r="F578">
        <f t="shared" si="369"/>
        <v>589000</v>
      </c>
      <c r="G578">
        <f t="shared" si="382"/>
        <v>-750</v>
      </c>
      <c r="H578">
        <f t="shared" si="370"/>
        <v>588250</v>
      </c>
      <c r="I578" s="32">
        <f t="shared" si="364"/>
        <v>588250</v>
      </c>
      <c r="J578" s="10">
        <f t="shared" si="347"/>
        <v>0</v>
      </c>
      <c r="K578" s="10">
        <f t="shared" si="348"/>
        <v>0</v>
      </c>
      <c r="L578" s="32">
        <f t="shared" si="365"/>
        <v>588250</v>
      </c>
      <c r="M578" s="9">
        <f t="shared" si="349"/>
        <v>0</v>
      </c>
      <c r="N578" s="9">
        <f t="shared" si="350"/>
        <v>0</v>
      </c>
      <c r="O578" s="10">
        <f t="shared" si="371"/>
        <v>0</v>
      </c>
      <c r="P578" s="13"/>
      <c r="R578" s="31">
        <f t="shared" si="366"/>
        <v>588250</v>
      </c>
      <c r="S578" s="8">
        <f t="shared" si="351"/>
        <v>52100</v>
      </c>
      <c r="T578" s="9">
        <f t="shared" si="372"/>
        <v>-11053.55</v>
      </c>
      <c r="U578" s="9">
        <f t="shared" si="373"/>
        <v>-201056.25</v>
      </c>
      <c r="V578" s="10">
        <f t="shared" si="374"/>
        <v>-212109.8</v>
      </c>
      <c r="W578" s="10">
        <f t="shared" si="375"/>
        <v>-31177.25</v>
      </c>
      <c r="X578" s="87">
        <f t="shared" si="352"/>
        <v>0</v>
      </c>
      <c r="Y578" s="87">
        <f t="shared" si="353"/>
        <v>0</v>
      </c>
      <c r="Z578" s="10">
        <f t="shared" si="354"/>
        <v>-103.65398999999999</v>
      </c>
      <c r="AA578" s="125">
        <f t="shared" si="355"/>
        <v>-36.750050999999999</v>
      </c>
      <c r="AB578" s="10">
        <f t="shared" si="356"/>
        <v>-36.750050999999999</v>
      </c>
      <c r="AC578" s="87">
        <f t="shared" si="357"/>
        <v>0</v>
      </c>
      <c r="AD578" s="22">
        <f t="shared" si="367"/>
        <v>-243427.45404099999</v>
      </c>
      <c r="AE578" s="9">
        <f t="shared" si="358"/>
        <v>-3430</v>
      </c>
      <c r="AF578" s="9">
        <f t="shared" si="359"/>
        <v>311</v>
      </c>
      <c r="AG578" s="9">
        <f t="shared" si="360"/>
        <v>0</v>
      </c>
      <c r="AH578" s="10">
        <f t="shared" si="376"/>
        <v>-3119</v>
      </c>
      <c r="AI578" s="10">
        <f t="shared" si="361"/>
        <v>-160</v>
      </c>
      <c r="AJ578" s="22">
        <f t="shared" si="377"/>
        <v>-240468.45404099999</v>
      </c>
      <c r="AN578" s="92">
        <f t="shared" si="362"/>
        <v>589000</v>
      </c>
      <c r="AO578" s="92" t="str">
        <f t="shared" si="378"/>
        <v>58K</v>
      </c>
      <c r="AP578" s="92">
        <f t="shared" si="379"/>
        <v>240468.45404099999</v>
      </c>
      <c r="AQ578" s="93">
        <f t="shared" si="368"/>
        <v>1000</v>
      </c>
      <c r="AR578" s="95">
        <f t="shared" si="380"/>
        <v>428</v>
      </c>
      <c r="AS578" s="94">
        <f t="shared" si="381"/>
        <v>0.42799999999999999</v>
      </c>
      <c r="AT578" s="94">
        <f t="shared" si="363"/>
        <v>0.40826562655517823</v>
      </c>
    </row>
    <row r="579" spans="6:46" x14ac:dyDescent="0.25">
      <c r="F579">
        <f t="shared" si="369"/>
        <v>590000</v>
      </c>
      <c r="G579">
        <f t="shared" si="382"/>
        <v>-750</v>
      </c>
      <c r="H579">
        <f t="shared" si="370"/>
        <v>589250</v>
      </c>
      <c r="I579" s="32">
        <f t="shared" si="364"/>
        <v>589250</v>
      </c>
      <c r="J579" s="10">
        <f t="shared" si="347"/>
        <v>0</v>
      </c>
      <c r="K579" s="10">
        <f t="shared" si="348"/>
        <v>0</v>
      </c>
      <c r="L579" s="32">
        <f t="shared" si="365"/>
        <v>589250</v>
      </c>
      <c r="M579" s="9">
        <f t="shared" si="349"/>
        <v>0</v>
      </c>
      <c r="N579" s="9">
        <f t="shared" si="350"/>
        <v>0</v>
      </c>
      <c r="O579" s="10">
        <f t="shared" si="371"/>
        <v>0</v>
      </c>
      <c r="P579" s="13"/>
      <c r="R579" s="31">
        <f t="shared" si="366"/>
        <v>589250</v>
      </c>
      <c r="S579" s="8">
        <f t="shared" si="351"/>
        <v>52100</v>
      </c>
      <c r="T579" s="9">
        <f t="shared" si="372"/>
        <v>-11053.55</v>
      </c>
      <c r="U579" s="9">
        <f t="shared" si="373"/>
        <v>-201431.25</v>
      </c>
      <c r="V579" s="10">
        <f t="shared" si="374"/>
        <v>-212484.8</v>
      </c>
      <c r="W579" s="10">
        <f t="shared" si="375"/>
        <v>-31230.25</v>
      </c>
      <c r="X579" s="87">
        <f t="shared" si="352"/>
        <v>0</v>
      </c>
      <c r="Y579" s="87">
        <f t="shared" si="353"/>
        <v>0</v>
      </c>
      <c r="Z579" s="10">
        <f t="shared" si="354"/>
        <v>-103.65398999999999</v>
      </c>
      <c r="AA579" s="125">
        <f t="shared" si="355"/>
        <v>-36.750050999999999</v>
      </c>
      <c r="AB579" s="10">
        <f t="shared" si="356"/>
        <v>-36.750050999999999</v>
      </c>
      <c r="AC579" s="87">
        <f t="shared" si="357"/>
        <v>0</v>
      </c>
      <c r="AD579" s="22">
        <f t="shared" si="367"/>
        <v>-243855.45404099999</v>
      </c>
      <c r="AE579" s="9">
        <f t="shared" si="358"/>
        <v>-3430</v>
      </c>
      <c r="AF579" s="9">
        <f t="shared" si="359"/>
        <v>311</v>
      </c>
      <c r="AG579" s="9">
        <f t="shared" si="360"/>
        <v>0</v>
      </c>
      <c r="AH579" s="10">
        <f t="shared" si="376"/>
        <v>-3119</v>
      </c>
      <c r="AI579" s="10">
        <f t="shared" si="361"/>
        <v>-160</v>
      </c>
      <c r="AJ579" s="22">
        <f t="shared" si="377"/>
        <v>-240896.45404099999</v>
      </c>
      <c r="AN579" s="92">
        <f t="shared" si="362"/>
        <v>590000</v>
      </c>
      <c r="AO579" s="92" t="str">
        <f t="shared" si="378"/>
        <v>59K</v>
      </c>
      <c r="AP579" s="92">
        <f t="shared" si="379"/>
        <v>240896.45404099999</v>
      </c>
      <c r="AQ579" s="93">
        <f t="shared" si="368"/>
        <v>1000</v>
      </c>
      <c r="AR579" s="95">
        <f t="shared" si="380"/>
        <v>428</v>
      </c>
      <c r="AS579" s="94">
        <f t="shared" si="381"/>
        <v>0.42799999999999999</v>
      </c>
      <c r="AT579" s="94">
        <f t="shared" si="363"/>
        <v>0.40829907464576271</v>
      </c>
    </row>
    <row r="580" spans="6:46" x14ac:dyDescent="0.25">
      <c r="F580">
        <f t="shared" si="369"/>
        <v>591000</v>
      </c>
      <c r="G580">
        <f t="shared" si="382"/>
        <v>-750</v>
      </c>
      <c r="H580">
        <f t="shared" si="370"/>
        <v>590250</v>
      </c>
      <c r="I580" s="32">
        <f t="shared" si="364"/>
        <v>590250</v>
      </c>
      <c r="J580" s="10">
        <f t="shared" ref="J580:J643" si="383">IF(YEL_työtulo&gt;=Päivärahamaksu_alaraja,-YEL_työtulo*Päivärahamaksu,0)</f>
        <v>0</v>
      </c>
      <c r="K580" s="10">
        <f t="shared" ref="K580:K643" si="384">IF(YEL_työtulo&gt;=Päivärahamaksu_alaraja,-(Korotettu_pvrahamaksu-Päivärahamaksu)*YEL_työtulo,0)</f>
        <v>0</v>
      </c>
      <c r="L580" s="32">
        <f t="shared" si="365"/>
        <v>590250</v>
      </c>
      <c r="M580" s="9">
        <f t="shared" ref="M580:M643" si="385">-IF(L580&lt;Perusväh_yläraja,Perusväh,0)</f>
        <v>0</v>
      </c>
      <c r="N580" s="9">
        <f t="shared" ref="N580:N643" si="386">IF(L580&lt;Perusväh_yläraja,(L580-Perusväh)*Perusväh_pienennysprosentti,0)</f>
        <v>0</v>
      </c>
      <c r="O580" s="10">
        <f t="shared" si="371"/>
        <v>0</v>
      </c>
      <c r="P580" s="13"/>
      <c r="R580" s="31">
        <f t="shared" si="366"/>
        <v>590250</v>
      </c>
      <c r="S580" s="8">
        <f t="shared" ref="S580:S643" si="387">VLOOKUP($R580,Tuloveroasteikko,1,1)</f>
        <v>52100</v>
      </c>
      <c r="T580" s="9">
        <f t="shared" si="372"/>
        <v>-11053.55</v>
      </c>
      <c r="U580" s="9">
        <f t="shared" si="373"/>
        <v>-201806.25</v>
      </c>
      <c r="V580" s="10">
        <f t="shared" si="374"/>
        <v>-212859.8</v>
      </c>
      <c r="W580" s="10">
        <f t="shared" si="375"/>
        <v>-31283.25</v>
      </c>
      <c r="X580" s="87">
        <f t="shared" ref="X580:X643" si="388">IF(YEL_työtulo&gt;=Päivärahamaksu_alaraja,-YEL_työtulo*Päivärahamaksu,0)</f>
        <v>0</v>
      </c>
      <c r="Y580" s="87">
        <f t="shared" ref="Y580:Y643" si="389">IF(YEL_työtulo&gt;=Päivärahamaksu_alaraja,-(Korotettu_pvrahamaksu-Päivärahamaksu)*YEL_työtulo,0)</f>
        <v>0</v>
      </c>
      <c r="Z580" s="10">
        <f t="shared" ref="Z580:Z643" si="390">IF(NOT(ISBLANK(YEL_työtulo)),YEL_työtulo*-Sairaanhoitomaksu,R580*-Sairaanhoitomaksu)</f>
        <v>-103.65398999999999</v>
      </c>
      <c r="AA580" s="125">
        <f t="shared" ref="AA580:AA643" si="391">IF(NOT(ISBLANK(YEL_työtulo)),YEL_työtulo*-Sairaanhoitomaksu_korotus,R580*-Sairaanhoitomaksu_korotus)</f>
        <v>-36.750050999999999</v>
      </c>
      <c r="AB580" s="10">
        <f t="shared" ref="AB580:AB643" si="392">IF(AND(X580=0,F580&gt;Päivärahamaksu_alaraja),AA580,0)</f>
        <v>-36.750050999999999</v>
      </c>
      <c r="AC580" s="87">
        <f t="shared" ref="AC580:AC643" si="393">-R580*Kirkollisvero</f>
        <v>0</v>
      </c>
      <c r="AD580" s="22">
        <f t="shared" si="367"/>
        <v>-244283.45404099999</v>
      </c>
      <c r="AE580" s="9">
        <f t="shared" ref="AE580:AE643" si="394">IF(Työtulovähennysprosentti*F580 &gt; Työtulovähennys_max, -Työtulovähennys_max, -Työtulovähennysprosentti*F580)</f>
        <v>-3430</v>
      </c>
      <c r="AF580" s="9">
        <f t="shared" ref="AF580:AF643" si="395">IF(H580&lt;Työtuloväh_1_raja,0,IF(H580&gt;=Työtuloväh_yläraja,(Työtuloväh_yläraja-Työtuloväh_1_raja)*Työtuloväh_1_pienennysprosentti,(H580-Työtuloväh_1_raja)*Työtuloväh_1_pienennysprosentti))</f>
        <v>311</v>
      </c>
      <c r="AG580" s="9">
        <f t="shared" ref="AG580:AG643" si="396">IF( (H580-Työtuloväh_yläraja) &lt; 0,0,(H580-Työtuloväh_yläraja)*Työtuloväh_2_pienennysprosentti)</f>
        <v>0</v>
      </c>
      <c r="AH580" s="10">
        <f t="shared" si="376"/>
        <v>-3119</v>
      </c>
      <c r="AI580" s="10">
        <f t="shared" ref="AI580:AI643" si="397">-IF( (H580-yle_vero_tuloraja)*YLE_veroprosentti &gt; YLE_vero_max,YLE_vero_max,IF(H580 &lt; yle_vero_tuloraja,0,(H580-yle_vero_tuloraja)*YLE_veroprosentti))</f>
        <v>-160</v>
      </c>
      <c r="AJ580" s="22">
        <f t="shared" si="377"/>
        <v>-241324.45404099999</v>
      </c>
      <c r="AN580" s="92">
        <f t="shared" ref="AN580:AN643" si="398">F580</f>
        <v>591000</v>
      </c>
      <c r="AO580" s="92" t="str">
        <f t="shared" si="378"/>
        <v>59K</v>
      </c>
      <c r="AP580" s="92">
        <f t="shared" si="379"/>
        <v>241324.45404099999</v>
      </c>
      <c r="AQ580" s="93">
        <f t="shared" si="368"/>
        <v>1000</v>
      </c>
      <c r="AR580" s="95">
        <f t="shared" si="380"/>
        <v>428</v>
      </c>
      <c r="AS580" s="94">
        <f t="shared" si="381"/>
        <v>0.42799999999999999</v>
      </c>
      <c r="AT580" s="94">
        <f t="shared" ref="AT580:AT643" si="399">-AJ580/F580</f>
        <v>0.40833240954483924</v>
      </c>
    </row>
    <row r="581" spans="6:46" x14ac:dyDescent="0.25">
      <c r="F581">
        <f t="shared" si="369"/>
        <v>592000</v>
      </c>
      <c r="G581">
        <f t="shared" si="382"/>
        <v>-750</v>
      </c>
      <c r="H581">
        <f t="shared" si="370"/>
        <v>591250</v>
      </c>
      <c r="I581" s="32">
        <f t="shared" ref="I581:I644" si="400">H581</f>
        <v>591250</v>
      </c>
      <c r="J581" s="10">
        <f t="shared" si="383"/>
        <v>0</v>
      </c>
      <c r="K581" s="10">
        <f t="shared" si="384"/>
        <v>0</v>
      </c>
      <c r="L581" s="32">
        <f t="shared" ref="L581:L644" si="401">+I581+J581+K581</f>
        <v>591250</v>
      </c>
      <c r="M581" s="9">
        <f t="shared" si="385"/>
        <v>0</v>
      </c>
      <c r="N581" s="9">
        <f t="shared" si="386"/>
        <v>0</v>
      </c>
      <c r="O581" s="10">
        <f t="shared" si="371"/>
        <v>0</v>
      </c>
      <c r="P581" s="13"/>
      <c r="R581" s="31">
        <f t="shared" ref="R581:R644" si="402">+L581+O581</f>
        <v>591250</v>
      </c>
      <c r="S581" s="8">
        <f t="shared" si="387"/>
        <v>52100</v>
      </c>
      <c r="T581" s="9">
        <f t="shared" si="372"/>
        <v>-11053.55</v>
      </c>
      <c r="U581" s="9">
        <f t="shared" si="373"/>
        <v>-202181.25</v>
      </c>
      <c r="V581" s="10">
        <f t="shared" si="374"/>
        <v>-213234.8</v>
      </c>
      <c r="W581" s="10">
        <f t="shared" si="375"/>
        <v>-31336.25</v>
      </c>
      <c r="X581" s="87">
        <f t="shared" si="388"/>
        <v>0</v>
      </c>
      <c r="Y581" s="87">
        <f t="shared" si="389"/>
        <v>0</v>
      </c>
      <c r="Z581" s="10">
        <f t="shared" si="390"/>
        <v>-103.65398999999999</v>
      </c>
      <c r="AA581" s="125">
        <f t="shared" si="391"/>
        <v>-36.750050999999999</v>
      </c>
      <c r="AB581" s="10">
        <f t="shared" si="392"/>
        <v>-36.750050999999999</v>
      </c>
      <c r="AC581" s="87">
        <f t="shared" si="393"/>
        <v>0</v>
      </c>
      <c r="AD581" s="22">
        <f t="shared" ref="AD581:AD644" si="403">+V581+W581+Z581+X581+AC581+Y581+AB581</f>
        <v>-244711.45404099999</v>
      </c>
      <c r="AE581" s="9">
        <f t="shared" si="394"/>
        <v>-3430</v>
      </c>
      <c r="AF581" s="9">
        <f t="shared" si="395"/>
        <v>311</v>
      </c>
      <c r="AG581" s="9">
        <f t="shared" si="396"/>
        <v>0</v>
      </c>
      <c r="AH581" s="10">
        <f t="shared" si="376"/>
        <v>-3119</v>
      </c>
      <c r="AI581" s="10">
        <f t="shared" si="397"/>
        <v>-160</v>
      </c>
      <c r="AJ581" s="22">
        <f t="shared" si="377"/>
        <v>-241752.45404099999</v>
      </c>
      <c r="AN581" s="92">
        <f t="shared" si="398"/>
        <v>592000</v>
      </c>
      <c r="AO581" s="92" t="str">
        <f t="shared" si="378"/>
        <v>59K</v>
      </c>
      <c r="AP581" s="92">
        <f t="shared" si="379"/>
        <v>241752.45404099999</v>
      </c>
      <c r="AQ581" s="93">
        <f t="shared" ref="AQ581:AQ644" si="404">F581-F580</f>
        <v>1000</v>
      </c>
      <c r="AR581" s="95">
        <f t="shared" si="380"/>
        <v>428</v>
      </c>
      <c r="AS581" s="94">
        <f t="shared" si="381"/>
        <v>0.42799999999999999</v>
      </c>
      <c r="AT581" s="94">
        <f t="shared" si="399"/>
        <v>0.40836563182601349</v>
      </c>
    </row>
    <row r="582" spans="6:46" x14ac:dyDescent="0.25">
      <c r="F582">
        <f t="shared" ref="F582:F645" si="405">F581+1000</f>
        <v>593000</v>
      </c>
      <c r="G582">
        <f t="shared" si="382"/>
        <v>-750</v>
      </c>
      <c r="H582">
        <f t="shared" si="370"/>
        <v>592250</v>
      </c>
      <c r="I582" s="32">
        <f t="shared" si="400"/>
        <v>592250</v>
      </c>
      <c r="J582" s="10">
        <f t="shared" si="383"/>
        <v>0</v>
      </c>
      <c r="K582" s="10">
        <f t="shared" si="384"/>
        <v>0</v>
      </c>
      <c r="L582" s="32">
        <f t="shared" si="401"/>
        <v>592250</v>
      </c>
      <c r="M582" s="9">
        <f t="shared" si="385"/>
        <v>0</v>
      </c>
      <c r="N582" s="9">
        <f t="shared" si="386"/>
        <v>0</v>
      </c>
      <c r="O582" s="10">
        <f t="shared" si="371"/>
        <v>0</v>
      </c>
      <c r="P582" s="13"/>
      <c r="R582" s="31">
        <f t="shared" si="402"/>
        <v>592250</v>
      </c>
      <c r="S582" s="8">
        <f t="shared" si="387"/>
        <v>52100</v>
      </c>
      <c r="T582" s="9">
        <f t="shared" si="372"/>
        <v>-11053.55</v>
      </c>
      <c r="U582" s="9">
        <f t="shared" si="373"/>
        <v>-202556.25</v>
      </c>
      <c r="V582" s="10">
        <f t="shared" si="374"/>
        <v>-213609.8</v>
      </c>
      <c r="W582" s="10">
        <f t="shared" si="375"/>
        <v>-31389.25</v>
      </c>
      <c r="X582" s="87">
        <f t="shared" si="388"/>
        <v>0</v>
      </c>
      <c r="Y582" s="87">
        <f t="shared" si="389"/>
        <v>0</v>
      </c>
      <c r="Z582" s="10">
        <f t="shared" si="390"/>
        <v>-103.65398999999999</v>
      </c>
      <c r="AA582" s="125">
        <f t="shared" si="391"/>
        <v>-36.750050999999999</v>
      </c>
      <c r="AB582" s="10">
        <f t="shared" si="392"/>
        <v>-36.750050999999999</v>
      </c>
      <c r="AC582" s="87">
        <f t="shared" si="393"/>
        <v>0</v>
      </c>
      <c r="AD582" s="22">
        <f t="shared" si="403"/>
        <v>-245139.45404099999</v>
      </c>
      <c r="AE582" s="9">
        <f t="shared" si="394"/>
        <v>-3430</v>
      </c>
      <c r="AF582" s="9">
        <f t="shared" si="395"/>
        <v>311</v>
      </c>
      <c r="AG582" s="9">
        <f t="shared" si="396"/>
        <v>0</v>
      </c>
      <c r="AH582" s="10">
        <f t="shared" si="376"/>
        <v>-3119</v>
      </c>
      <c r="AI582" s="10">
        <f t="shared" si="397"/>
        <v>-160</v>
      </c>
      <c r="AJ582" s="22">
        <f t="shared" si="377"/>
        <v>-242180.45404099999</v>
      </c>
      <c r="AN582" s="92">
        <f t="shared" si="398"/>
        <v>593000</v>
      </c>
      <c r="AO582" s="92" t="str">
        <f t="shared" si="378"/>
        <v>59K</v>
      </c>
      <c r="AP582" s="92">
        <f t="shared" si="379"/>
        <v>242180.45404099999</v>
      </c>
      <c r="AQ582" s="93">
        <f t="shared" si="404"/>
        <v>1000</v>
      </c>
      <c r="AR582" s="95">
        <f t="shared" si="380"/>
        <v>428</v>
      </c>
      <c r="AS582" s="94">
        <f t="shared" si="381"/>
        <v>0.42799999999999999</v>
      </c>
      <c r="AT582" s="94">
        <f t="shared" si="399"/>
        <v>0.40839874205902188</v>
      </c>
    </row>
    <row r="583" spans="6:46" x14ac:dyDescent="0.25">
      <c r="F583">
        <f t="shared" si="405"/>
        <v>594000</v>
      </c>
      <c r="G583">
        <f t="shared" si="382"/>
        <v>-750</v>
      </c>
      <c r="H583">
        <f t="shared" si="370"/>
        <v>593250</v>
      </c>
      <c r="I583" s="32">
        <f t="shared" si="400"/>
        <v>593250</v>
      </c>
      <c r="J583" s="10">
        <f t="shared" si="383"/>
        <v>0</v>
      </c>
      <c r="K583" s="10">
        <f t="shared" si="384"/>
        <v>0</v>
      </c>
      <c r="L583" s="32">
        <f t="shared" si="401"/>
        <v>593250</v>
      </c>
      <c r="M583" s="9">
        <f t="shared" si="385"/>
        <v>0</v>
      </c>
      <c r="N583" s="9">
        <f t="shared" si="386"/>
        <v>0</v>
      </c>
      <c r="O583" s="10">
        <f t="shared" si="371"/>
        <v>0</v>
      </c>
      <c r="P583" s="13"/>
      <c r="R583" s="31">
        <f t="shared" si="402"/>
        <v>593250</v>
      </c>
      <c r="S583" s="8">
        <f t="shared" si="387"/>
        <v>52100</v>
      </c>
      <c r="T583" s="9">
        <f t="shared" si="372"/>
        <v>-11053.55</v>
      </c>
      <c r="U583" s="9">
        <f t="shared" si="373"/>
        <v>-202931.25</v>
      </c>
      <c r="V583" s="10">
        <f t="shared" si="374"/>
        <v>-213984.8</v>
      </c>
      <c r="W583" s="10">
        <f t="shared" si="375"/>
        <v>-31442.25</v>
      </c>
      <c r="X583" s="87">
        <f t="shared" si="388"/>
        <v>0</v>
      </c>
      <c r="Y583" s="87">
        <f t="shared" si="389"/>
        <v>0</v>
      </c>
      <c r="Z583" s="10">
        <f t="shared" si="390"/>
        <v>-103.65398999999999</v>
      </c>
      <c r="AA583" s="125">
        <f t="shared" si="391"/>
        <v>-36.750050999999999</v>
      </c>
      <c r="AB583" s="10">
        <f t="shared" si="392"/>
        <v>-36.750050999999999</v>
      </c>
      <c r="AC583" s="87">
        <f t="shared" si="393"/>
        <v>0</v>
      </c>
      <c r="AD583" s="22">
        <f t="shared" si="403"/>
        <v>-245567.45404099999</v>
      </c>
      <c r="AE583" s="9">
        <f t="shared" si="394"/>
        <v>-3430</v>
      </c>
      <c r="AF583" s="9">
        <f t="shared" si="395"/>
        <v>311</v>
      </c>
      <c r="AG583" s="9">
        <f t="shared" si="396"/>
        <v>0</v>
      </c>
      <c r="AH583" s="10">
        <f t="shared" si="376"/>
        <v>-3119</v>
      </c>
      <c r="AI583" s="10">
        <f t="shared" si="397"/>
        <v>-160</v>
      </c>
      <c r="AJ583" s="22">
        <f t="shared" si="377"/>
        <v>-242608.45404099999</v>
      </c>
      <c r="AN583" s="92">
        <f t="shared" si="398"/>
        <v>594000</v>
      </c>
      <c r="AO583" s="92" t="str">
        <f t="shared" si="378"/>
        <v>59K</v>
      </c>
      <c r="AP583" s="92">
        <f t="shared" si="379"/>
        <v>242608.45404099999</v>
      </c>
      <c r="AQ583" s="93">
        <f t="shared" si="404"/>
        <v>1000</v>
      </c>
      <c r="AR583" s="95">
        <f t="shared" si="380"/>
        <v>428</v>
      </c>
      <c r="AS583" s="94">
        <f t="shared" si="381"/>
        <v>0.42799999999999999</v>
      </c>
      <c r="AT583" s="94">
        <f t="shared" si="399"/>
        <v>0.4084317408097643</v>
      </c>
    </row>
    <row r="584" spans="6:46" x14ac:dyDescent="0.25">
      <c r="F584">
        <f t="shared" si="405"/>
        <v>595000</v>
      </c>
      <c r="G584">
        <f t="shared" si="382"/>
        <v>-750</v>
      </c>
      <c r="H584">
        <f t="shared" si="370"/>
        <v>594250</v>
      </c>
      <c r="I584" s="32">
        <f t="shared" si="400"/>
        <v>594250</v>
      </c>
      <c r="J584" s="10">
        <f t="shared" si="383"/>
        <v>0</v>
      </c>
      <c r="K584" s="10">
        <f t="shared" si="384"/>
        <v>0</v>
      </c>
      <c r="L584" s="32">
        <f t="shared" si="401"/>
        <v>594250</v>
      </c>
      <c r="M584" s="9">
        <f t="shared" si="385"/>
        <v>0</v>
      </c>
      <c r="N584" s="9">
        <f t="shared" si="386"/>
        <v>0</v>
      </c>
      <c r="O584" s="10">
        <f t="shared" si="371"/>
        <v>0</v>
      </c>
      <c r="P584" s="13"/>
      <c r="R584" s="31">
        <f t="shared" si="402"/>
        <v>594250</v>
      </c>
      <c r="S584" s="8">
        <f t="shared" si="387"/>
        <v>52100</v>
      </c>
      <c r="T584" s="9">
        <f t="shared" si="372"/>
        <v>-11053.55</v>
      </c>
      <c r="U584" s="9">
        <f t="shared" si="373"/>
        <v>-203306.25</v>
      </c>
      <c r="V584" s="10">
        <f t="shared" si="374"/>
        <v>-214359.8</v>
      </c>
      <c r="W584" s="10">
        <f t="shared" si="375"/>
        <v>-31495.25</v>
      </c>
      <c r="X584" s="87">
        <f t="shared" si="388"/>
        <v>0</v>
      </c>
      <c r="Y584" s="87">
        <f t="shared" si="389"/>
        <v>0</v>
      </c>
      <c r="Z584" s="10">
        <f t="shared" si="390"/>
        <v>-103.65398999999999</v>
      </c>
      <c r="AA584" s="125">
        <f t="shared" si="391"/>
        <v>-36.750050999999999</v>
      </c>
      <c r="AB584" s="10">
        <f t="shared" si="392"/>
        <v>-36.750050999999999</v>
      </c>
      <c r="AC584" s="87">
        <f t="shared" si="393"/>
        <v>0</v>
      </c>
      <c r="AD584" s="22">
        <f t="shared" si="403"/>
        <v>-245995.45404099999</v>
      </c>
      <c r="AE584" s="9">
        <f t="shared" si="394"/>
        <v>-3430</v>
      </c>
      <c r="AF584" s="9">
        <f t="shared" si="395"/>
        <v>311</v>
      </c>
      <c r="AG584" s="9">
        <f t="shared" si="396"/>
        <v>0</v>
      </c>
      <c r="AH584" s="10">
        <f t="shared" si="376"/>
        <v>-3119</v>
      </c>
      <c r="AI584" s="10">
        <f t="shared" si="397"/>
        <v>-160</v>
      </c>
      <c r="AJ584" s="22">
        <f t="shared" si="377"/>
        <v>-243036.45404099999</v>
      </c>
      <c r="AN584" s="92">
        <f t="shared" si="398"/>
        <v>595000</v>
      </c>
      <c r="AO584" s="92" t="str">
        <f t="shared" si="378"/>
        <v>59K</v>
      </c>
      <c r="AP584" s="92">
        <f t="shared" si="379"/>
        <v>243036.45404099999</v>
      </c>
      <c r="AQ584" s="93">
        <f t="shared" si="404"/>
        <v>1000</v>
      </c>
      <c r="AR584" s="95">
        <f t="shared" si="380"/>
        <v>428</v>
      </c>
      <c r="AS584" s="94">
        <f t="shared" si="381"/>
        <v>0.42799999999999999</v>
      </c>
      <c r="AT584" s="94">
        <f t="shared" si="399"/>
        <v>0.40846462864033611</v>
      </c>
    </row>
    <row r="585" spans="6:46" x14ac:dyDescent="0.25">
      <c r="F585">
        <f t="shared" si="405"/>
        <v>596000</v>
      </c>
      <c r="G585">
        <f t="shared" si="382"/>
        <v>-750</v>
      </c>
      <c r="H585">
        <f t="shared" si="370"/>
        <v>595250</v>
      </c>
      <c r="I585" s="32">
        <f t="shared" si="400"/>
        <v>595250</v>
      </c>
      <c r="J585" s="10">
        <f t="shared" si="383"/>
        <v>0</v>
      </c>
      <c r="K585" s="10">
        <f t="shared" si="384"/>
        <v>0</v>
      </c>
      <c r="L585" s="32">
        <f t="shared" si="401"/>
        <v>595250</v>
      </c>
      <c r="M585" s="9">
        <f t="shared" si="385"/>
        <v>0</v>
      </c>
      <c r="N585" s="9">
        <f t="shared" si="386"/>
        <v>0</v>
      </c>
      <c r="O585" s="10">
        <f t="shared" si="371"/>
        <v>0</v>
      </c>
      <c r="P585" s="13"/>
      <c r="R585" s="31">
        <f t="shared" si="402"/>
        <v>595250</v>
      </c>
      <c r="S585" s="8">
        <f t="shared" si="387"/>
        <v>52100</v>
      </c>
      <c r="T585" s="9">
        <f t="shared" si="372"/>
        <v>-11053.55</v>
      </c>
      <c r="U585" s="9">
        <f t="shared" si="373"/>
        <v>-203681.25</v>
      </c>
      <c r="V585" s="10">
        <f t="shared" si="374"/>
        <v>-214734.8</v>
      </c>
      <c r="W585" s="10">
        <f t="shared" si="375"/>
        <v>-31548.25</v>
      </c>
      <c r="X585" s="87">
        <f t="shared" si="388"/>
        <v>0</v>
      </c>
      <c r="Y585" s="87">
        <f t="shared" si="389"/>
        <v>0</v>
      </c>
      <c r="Z585" s="10">
        <f t="shared" si="390"/>
        <v>-103.65398999999999</v>
      </c>
      <c r="AA585" s="125">
        <f t="shared" si="391"/>
        <v>-36.750050999999999</v>
      </c>
      <c r="AB585" s="10">
        <f t="shared" si="392"/>
        <v>-36.750050999999999</v>
      </c>
      <c r="AC585" s="87">
        <f t="shared" si="393"/>
        <v>0</v>
      </c>
      <c r="AD585" s="22">
        <f t="shared" si="403"/>
        <v>-246423.45404099999</v>
      </c>
      <c r="AE585" s="9">
        <f t="shared" si="394"/>
        <v>-3430</v>
      </c>
      <c r="AF585" s="9">
        <f t="shared" si="395"/>
        <v>311</v>
      </c>
      <c r="AG585" s="9">
        <f t="shared" si="396"/>
        <v>0</v>
      </c>
      <c r="AH585" s="10">
        <f t="shared" si="376"/>
        <v>-3119</v>
      </c>
      <c r="AI585" s="10">
        <f t="shared" si="397"/>
        <v>-160</v>
      </c>
      <c r="AJ585" s="22">
        <f t="shared" si="377"/>
        <v>-243464.45404099999</v>
      </c>
      <c r="AN585" s="92">
        <f t="shared" si="398"/>
        <v>596000</v>
      </c>
      <c r="AO585" s="92" t="str">
        <f t="shared" si="378"/>
        <v>59K</v>
      </c>
      <c r="AP585" s="92">
        <f t="shared" si="379"/>
        <v>243464.45404099999</v>
      </c>
      <c r="AQ585" s="93">
        <f t="shared" si="404"/>
        <v>1000</v>
      </c>
      <c r="AR585" s="95">
        <f t="shared" si="380"/>
        <v>428</v>
      </c>
      <c r="AS585" s="94">
        <f t="shared" si="381"/>
        <v>0.42799999999999999</v>
      </c>
      <c r="AT585" s="94">
        <f t="shared" si="399"/>
        <v>0.40849740610906038</v>
      </c>
    </row>
    <row r="586" spans="6:46" x14ac:dyDescent="0.25">
      <c r="F586">
        <f t="shared" si="405"/>
        <v>597000</v>
      </c>
      <c r="G586">
        <f t="shared" si="382"/>
        <v>-750</v>
      </c>
      <c r="H586">
        <f t="shared" si="370"/>
        <v>596250</v>
      </c>
      <c r="I586" s="32">
        <f t="shared" si="400"/>
        <v>596250</v>
      </c>
      <c r="J586" s="10">
        <f t="shared" si="383"/>
        <v>0</v>
      </c>
      <c r="K586" s="10">
        <f t="shared" si="384"/>
        <v>0</v>
      </c>
      <c r="L586" s="32">
        <f t="shared" si="401"/>
        <v>596250</v>
      </c>
      <c r="M586" s="9">
        <f t="shared" si="385"/>
        <v>0</v>
      </c>
      <c r="N586" s="9">
        <f t="shared" si="386"/>
        <v>0</v>
      </c>
      <c r="O586" s="10">
        <f t="shared" si="371"/>
        <v>0</v>
      </c>
      <c r="P586" s="13"/>
      <c r="R586" s="31">
        <f t="shared" si="402"/>
        <v>596250</v>
      </c>
      <c r="S586" s="8">
        <f t="shared" si="387"/>
        <v>52100</v>
      </c>
      <c r="T586" s="9">
        <f t="shared" si="372"/>
        <v>-11053.55</v>
      </c>
      <c r="U586" s="9">
        <f t="shared" si="373"/>
        <v>-204056.25</v>
      </c>
      <c r="V586" s="10">
        <f t="shared" si="374"/>
        <v>-215109.8</v>
      </c>
      <c r="W586" s="10">
        <f t="shared" si="375"/>
        <v>-31601.25</v>
      </c>
      <c r="X586" s="87">
        <f t="shared" si="388"/>
        <v>0</v>
      </c>
      <c r="Y586" s="87">
        <f t="shared" si="389"/>
        <v>0</v>
      </c>
      <c r="Z586" s="10">
        <f t="shared" si="390"/>
        <v>-103.65398999999999</v>
      </c>
      <c r="AA586" s="125">
        <f t="shared" si="391"/>
        <v>-36.750050999999999</v>
      </c>
      <c r="AB586" s="10">
        <f t="shared" si="392"/>
        <v>-36.750050999999999</v>
      </c>
      <c r="AC586" s="87">
        <f t="shared" si="393"/>
        <v>0</v>
      </c>
      <c r="AD586" s="22">
        <f t="shared" si="403"/>
        <v>-246851.45404099999</v>
      </c>
      <c r="AE586" s="9">
        <f t="shared" si="394"/>
        <v>-3430</v>
      </c>
      <c r="AF586" s="9">
        <f t="shared" si="395"/>
        <v>311</v>
      </c>
      <c r="AG586" s="9">
        <f t="shared" si="396"/>
        <v>0</v>
      </c>
      <c r="AH586" s="10">
        <f t="shared" si="376"/>
        <v>-3119</v>
      </c>
      <c r="AI586" s="10">
        <f t="shared" si="397"/>
        <v>-160</v>
      </c>
      <c r="AJ586" s="22">
        <f t="shared" si="377"/>
        <v>-243892.45404099999</v>
      </c>
      <c r="AN586" s="92">
        <f t="shared" si="398"/>
        <v>597000</v>
      </c>
      <c r="AO586" s="92" t="str">
        <f t="shared" si="378"/>
        <v>59K</v>
      </c>
      <c r="AP586" s="92">
        <f t="shared" si="379"/>
        <v>243892.45404099999</v>
      </c>
      <c r="AQ586" s="93">
        <f t="shared" si="404"/>
        <v>1000</v>
      </c>
      <c r="AR586" s="95">
        <f t="shared" si="380"/>
        <v>428</v>
      </c>
      <c r="AS586" s="94">
        <f t="shared" si="381"/>
        <v>0.42799999999999999</v>
      </c>
      <c r="AT586" s="94">
        <f t="shared" si="399"/>
        <v>0.40853007377051925</v>
      </c>
    </row>
    <row r="587" spans="6:46" x14ac:dyDescent="0.25">
      <c r="F587">
        <f t="shared" si="405"/>
        <v>598000</v>
      </c>
      <c r="G587">
        <f t="shared" si="382"/>
        <v>-750</v>
      </c>
      <c r="H587">
        <f t="shared" si="370"/>
        <v>597250</v>
      </c>
      <c r="I587" s="32">
        <f t="shared" si="400"/>
        <v>597250</v>
      </c>
      <c r="J587" s="10">
        <f t="shared" si="383"/>
        <v>0</v>
      </c>
      <c r="K587" s="10">
        <f t="shared" si="384"/>
        <v>0</v>
      </c>
      <c r="L587" s="32">
        <f t="shared" si="401"/>
        <v>597250</v>
      </c>
      <c r="M587" s="9">
        <f t="shared" si="385"/>
        <v>0</v>
      </c>
      <c r="N587" s="9">
        <f t="shared" si="386"/>
        <v>0</v>
      </c>
      <c r="O587" s="10">
        <f t="shared" si="371"/>
        <v>0</v>
      </c>
      <c r="P587" s="13"/>
      <c r="R587" s="31">
        <f t="shared" si="402"/>
        <v>597250</v>
      </c>
      <c r="S587" s="8">
        <f t="shared" si="387"/>
        <v>52100</v>
      </c>
      <c r="T587" s="9">
        <f t="shared" si="372"/>
        <v>-11053.55</v>
      </c>
      <c r="U587" s="9">
        <f t="shared" si="373"/>
        <v>-204431.25</v>
      </c>
      <c r="V587" s="10">
        <f t="shared" si="374"/>
        <v>-215484.79999999999</v>
      </c>
      <c r="W587" s="10">
        <f t="shared" si="375"/>
        <v>-31654.25</v>
      </c>
      <c r="X587" s="87">
        <f t="shared" si="388"/>
        <v>0</v>
      </c>
      <c r="Y587" s="87">
        <f t="shared" si="389"/>
        <v>0</v>
      </c>
      <c r="Z587" s="10">
        <f t="shared" si="390"/>
        <v>-103.65398999999999</v>
      </c>
      <c r="AA587" s="125">
        <f t="shared" si="391"/>
        <v>-36.750050999999999</v>
      </c>
      <c r="AB587" s="10">
        <f t="shared" si="392"/>
        <v>-36.750050999999999</v>
      </c>
      <c r="AC587" s="87">
        <f t="shared" si="393"/>
        <v>0</v>
      </c>
      <c r="AD587" s="22">
        <f t="shared" si="403"/>
        <v>-247279.45404099999</v>
      </c>
      <c r="AE587" s="9">
        <f t="shared" si="394"/>
        <v>-3430</v>
      </c>
      <c r="AF587" s="9">
        <f t="shared" si="395"/>
        <v>311</v>
      </c>
      <c r="AG587" s="9">
        <f t="shared" si="396"/>
        <v>0</v>
      </c>
      <c r="AH587" s="10">
        <f t="shared" si="376"/>
        <v>-3119</v>
      </c>
      <c r="AI587" s="10">
        <f t="shared" si="397"/>
        <v>-160</v>
      </c>
      <c r="AJ587" s="22">
        <f t="shared" si="377"/>
        <v>-244320.45404099999</v>
      </c>
      <c r="AN587" s="92">
        <f t="shared" si="398"/>
        <v>598000</v>
      </c>
      <c r="AO587" s="92" t="str">
        <f t="shared" si="378"/>
        <v>59K</v>
      </c>
      <c r="AP587" s="92">
        <f t="shared" si="379"/>
        <v>244320.45404099999</v>
      </c>
      <c r="AQ587" s="93">
        <f t="shared" si="404"/>
        <v>1000</v>
      </c>
      <c r="AR587" s="95">
        <f t="shared" si="380"/>
        <v>428</v>
      </c>
      <c r="AS587" s="94">
        <f t="shared" si="381"/>
        <v>0.42799999999999999</v>
      </c>
      <c r="AT587" s="94">
        <f t="shared" si="399"/>
        <v>0.40856263217558525</v>
      </c>
    </row>
    <row r="588" spans="6:46" x14ac:dyDescent="0.25">
      <c r="F588">
        <f t="shared" si="405"/>
        <v>599000</v>
      </c>
      <c r="G588">
        <f t="shared" si="382"/>
        <v>-750</v>
      </c>
      <c r="H588">
        <f t="shared" si="370"/>
        <v>598250</v>
      </c>
      <c r="I588" s="32">
        <f t="shared" si="400"/>
        <v>598250</v>
      </c>
      <c r="J588" s="10">
        <f t="shared" si="383"/>
        <v>0</v>
      </c>
      <c r="K588" s="10">
        <f t="shared" si="384"/>
        <v>0</v>
      </c>
      <c r="L588" s="32">
        <f t="shared" si="401"/>
        <v>598250</v>
      </c>
      <c r="M588" s="9">
        <f t="shared" si="385"/>
        <v>0</v>
      </c>
      <c r="N588" s="9">
        <f t="shared" si="386"/>
        <v>0</v>
      </c>
      <c r="O588" s="10">
        <f t="shared" si="371"/>
        <v>0</v>
      </c>
      <c r="P588" s="13"/>
      <c r="R588" s="31">
        <f t="shared" si="402"/>
        <v>598250</v>
      </c>
      <c r="S588" s="8">
        <f t="shared" si="387"/>
        <v>52100</v>
      </c>
      <c r="T588" s="9">
        <f t="shared" si="372"/>
        <v>-11053.55</v>
      </c>
      <c r="U588" s="9">
        <f t="shared" si="373"/>
        <v>-204806.25</v>
      </c>
      <c r="V588" s="10">
        <f t="shared" si="374"/>
        <v>-215859.8</v>
      </c>
      <c r="W588" s="10">
        <f t="shared" si="375"/>
        <v>-31707.25</v>
      </c>
      <c r="X588" s="87">
        <f t="shared" si="388"/>
        <v>0</v>
      </c>
      <c r="Y588" s="87">
        <f t="shared" si="389"/>
        <v>0</v>
      </c>
      <c r="Z588" s="10">
        <f t="shared" si="390"/>
        <v>-103.65398999999999</v>
      </c>
      <c r="AA588" s="125">
        <f t="shared" si="391"/>
        <v>-36.750050999999999</v>
      </c>
      <c r="AB588" s="10">
        <f t="shared" si="392"/>
        <v>-36.750050999999999</v>
      </c>
      <c r="AC588" s="87">
        <f t="shared" si="393"/>
        <v>0</v>
      </c>
      <c r="AD588" s="22">
        <f t="shared" si="403"/>
        <v>-247707.45404099999</v>
      </c>
      <c r="AE588" s="9">
        <f t="shared" si="394"/>
        <v>-3430</v>
      </c>
      <c r="AF588" s="9">
        <f t="shared" si="395"/>
        <v>311</v>
      </c>
      <c r="AG588" s="9">
        <f t="shared" si="396"/>
        <v>0</v>
      </c>
      <c r="AH588" s="10">
        <f t="shared" si="376"/>
        <v>-3119</v>
      </c>
      <c r="AI588" s="10">
        <f t="shared" si="397"/>
        <v>-160</v>
      </c>
      <c r="AJ588" s="22">
        <f t="shared" si="377"/>
        <v>-244748.45404099999</v>
      </c>
      <c r="AN588" s="92">
        <f t="shared" si="398"/>
        <v>599000</v>
      </c>
      <c r="AO588" s="92" t="str">
        <f t="shared" si="378"/>
        <v>59K</v>
      </c>
      <c r="AP588" s="92">
        <f t="shared" si="379"/>
        <v>244748.45404099999</v>
      </c>
      <c r="AQ588" s="93">
        <f t="shared" si="404"/>
        <v>1000</v>
      </c>
      <c r="AR588" s="95">
        <f t="shared" si="380"/>
        <v>428</v>
      </c>
      <c r="AS588" s="94">
        <f t="shared" si="381"/>
        <v>0.42799999999999999</v>
      </c>
      <c r="AT588" s="94">
        <f t="shared" si="399"/>
        <v>0.40859508187145238</v>
      </c>
    </row>
    <row r="589" spans="6:46" x14ac:dyDescent="0.25">
      <c r="F589">
        <f t="shared" si="405"/>
        <v>600000</v>
      </c>
      <c r="G589">
        <f t="shared" si="382"/>
        <v>-750</v>
      </c>
      <c r="H589">
        <f t="shared" si="370"/>
        <v>599250</v>
      </c>
      <c r="I589" s="32">
        <f t="shared" si="400"/>
        <v>599250</v>
      </c>
      <c r="J589" s="10">
        <f t="shared" si="383"/>
        <v>0</v>
      </c>
      <c r="K589" s="10">
        <f t="shared" si="384"/>
        <v>0</v>
      </c>
      <c r="L589" s="32">
        <f t="shared" si="401"/>
        <v>599250</v>
      </c>
      <c r="M589" s="9">
        <f t="shared" si="385"/>
        <v>0</v>
      </c>
      <c r="N589" s="9">
        <f t="shared" si="386"/>
        <v>0</v>
      </c>
      <c r="O589" s="10">
        <f t="shared" si="371"/>
        <v>0</v>
      </c>
      <c r="P589" s="13"/>
      <c r="R589" s="31">
        <f t="shared" si="402"/>
        <v>599250</v>
      </c>
      <c r="S589" s="8">
        <f t="shared" si="387"/>
        <v>52100</v>
      </c>
      <c r="T589" s="9">
        <f t="shared" si="372"/>
        <v>-11053.55</v>
      </c>
      <c r="U589" s="9">
        <f t="shared" si="373"/>
        <v>-205181.25</v>
      </c>
      <c r="V589" s="10">
        <f t="shared" si="374"/>
        <v>-216234.8</v>
      </c>
      <c r="W589" s="10">
        <f t="shared" si="375"/>
        <v>-31760.25</v>
      </c>
      <c r="X589" s="87">
        <f t="shared" si="388"/>
        <v>0</v>
      </c>
      <c r="Y589" s="87">
        <f t="shared" si="389"/>
        <v>0</v>
      </c>
      <c r="Z589" s="10">
        <f t="shared" si="390"/>
        <v>-103.65398999999999</v>
      </c>
      <c r="AA589" s="125">
        <f t="shared" si="391"/>
        <v>-36.750050999999999</v>
      </c>
      <c r="AB589" s="10">
        <f t="shared" si="392"/>
        <v>-36.750050999999999</v>
      </c>
      <c r="AC589" s="87">
        <f t="shared" si="393"/>
        <v>0</v>
      </c>
      <c r="AD589" s="22">
        <f t="shared" si="403"/>
        <v>-248135.45404099999</v>
      </c>
      <c r="AE589" s="9">
        <f t="shared" si="394"/>
        <v>-3430</v>
      </c>
      <c r="AF589" s="9">
        <f t="shared" si="395"/>
        <v>311</v>
      </c>
      <c r="AG589" s="9">
        <f t="shared" si="396"/>
        <v>0</v>
      </c>
      <c r="AH589" s="10">
        <f t="shared" si="376"/>
        <v>-3119</v>
      </c>
      <c r="AI589" s="10">
        <f t="shared" si="397"/>
        <v>-160</v>
      </c>
      <c r="AJ589" s="22">
        <f t="shared" si="377"/>
        <v>-245176.45404099999</v>
      </c>
      <c r="AN589" s="92">
        <f t="shared" si="398"/>
        <v>600000</v>
      </c>
      <c r="AO589" s="92" t="str">
        <f t="shared" si="378"/>
        <v>60K</v>
      </c>
      <c r="AP589" s="92">
        <f t="shared" si="379"/>
        <v>245176.45404099999</v>
      </c>
      <c r="AQ589" s="93">
        <f t="shared" si="404"/>
        <v>1000</v>
      </c>
      <c r="AR589" s="95">
        <f t="shared" si="380"/>
        <v>428</v>
      </c>
      <c r="AS589" s="94">
        <f t="shared" si="381"/>
        <v>0.42799999999999999</v>
      </c>
      <c r="AT589" s="94">
        <f t="shared" si="399"/>
        <v>0.40862742340166663</v>
      </c>
    </row>
    <row r="590" spans="6:46" x14ac:dyDescent="0.25">
      <c r="F590">
        <f t="shared" si="405"/>
        <v>601000</v>
      </c>
      <c r="G590">
        <f t="shared" si="382"/>
        <v>-750</v>
      </c>
      <c r="H590">
        <f t="shared" si="370"/>
        <v>600250</v>
      </c>
      <c r="I590" s="32">
        <f t="shared" si="400"/>
        <v>600250</v>
      </c>
      <c r="J590" s="10">
        <f t="shared" si="383"/>
        <v>0</v>
      </c>
      <c r="K590" s="10">
        <f t="shared" si="384"/>
        <v>0</v>
      </c>
      <c r="L590" s="32">
        <f t="shared" si="401"/>
        <v>600250</v>
      </c>
      <c r="M590" s="9">
        <f t="shared" si="385"/>
        <v>0</v>
      </c>
      <c r="N590" s="9">
        <f t="shared" si="386"/>
        <v>0</v>
      </c>
      <c r="O590" s="10">
        <f t="shared" si="371"/>
        <v>0</v>
      </c>
      <c r="P590" s="13"/>
      <c r="R590" s="31">
        <f t="shared" si="402"/>
        <v>600250</v>
      </c>
      <c r="S590" s="8">
        <f t="shared" si="387"/>
        <v>52100</v>
      </c>
      <c r="T590" s="9">
        <f t="shared" si="372"/>
        <v>-11053.55</v>
      </c>
      <c r="U590" s="9">
        <f t="shared" si="373"/>
        <v>-205556.25</v>
      </c>
      <c r="V590" s="10">
        <f t="shared" si="374"/>
        <v>-216609.8</v>
      </c>
      <c r="W590" s="10">
        <f t="shared" si="375"/>
        <v>-31813.25</v>
      </c>
      <c r="X590" s="87">
        <f t="shared" si="388"/>
        <v>0</v>
      </c>
      <c r="Y590" s="87">
        <f t="shared" si="389"/>
        <v>0</v>
      </c>
      <c r="Z590" s="10">
        <f t="shared" si="390"/>
        <v>-103.65398999999999</v>
      </c>
      <c r="AA590" s="125">
        <f t="shared" si="391"/>
        <v>-36.750050999999999</v>
      </c>
      <c r="AB590" s="10">
        <f t="shared" si="392"/>
        <v>-36.750050999999999</v>
      </c>
      <c r="AC590" s="87">
        <f t="shared" si="393"/>
        <v>0</v>
      </c>
      <c r="AD590" s="22">
        <f t="shared" si="403"/>
        <v>-248563.45404099999</v>
      </c>
      <c r="AE590" s="9">
        <f t="shared" si="394"/>
        <v>-3430</v>
      </c>
      <c r="AF590" s="9">
        <f t="shared" si="395"/>
        <v>311</v>
      </c>
      <c r="AG590" s="9">
        <f t="shared" si="396"/>
        <v>0</v>
      </c>
      <c r="AH590" s="10">
        <f t="shared" si="376"/>
        <v>-3119</v>
      </c>
      <c r="AI590" s="10">
        <f t="shared" si="397"/>
        <v>-160</v>
      </c>
      <c r="AJ590" s="22">
        <f t="shared" si="377"/>
        <v>-245604.45404099999</v>
      </c>
      <c r="AN590" s="92">
        <f t="shared" si="398"/>
        <v>601000</v>
      </c>
      <c r="AO590" s="92" t="str">
        <f t="shared" si="378"/>
        <v>60K</v>
      </c>
      <c r="AP590" s="92">
        <f t="shared" si="379"/>
        <v>245604.45404099999</v>
      </c>
      <c r="AQ590" s="93">
        <f t="shared" si="404"/>
        <v>1000</v>
      </c>
      <c r="AR590" s="95">
        <f t="shared" si="380"/>
        <v>428</v>
      </c>
      <c r="AS590" s="94">
        <f t="shared" si="381"/>
        <v>0.42799999999999999</v>
      </c>
      <c r="AT590" s="94">
        <f t="shared" si="399"/>
        <v>0.40865965730615639</v>
      </c>
    </row>
    <row r="591" spans="6:46" x14ac:dyDescent="0.25">
      <c r="F591">
        <f t="shared" si="405"/>
        <v>602000</v>
      </c>
      <c r="G591">
        <f t="shared" si="382"/>
        <v>-750</v>
      </c>
      <c r="H591">
        <f t="shared" si="370"/>
        <v>601250</v>
      </c>
      <c r="I591" s="32">
        <f t="shared" si="400"/>
        <v>601250</v>
      </c>
      <c r="J591" s="10">
        <f t="shared" si="383"/>
        <v>0</v>
      </c>
      <c r="K591" s="10">
        <f t="shared" si="384"/>
        <v>0</v>
      </c>
      <c r="L591" s="32">
        <f t="shared" si="401"/>
        <v>601250</v>
      </c>
      <c r="M591" s="9">
        <f t="shared" si="385"/>
        <v>0</v>
      </c>
      <c r="N591" s="9">
        <f t="shared" si="386"/>
        <v>0</v>
      </c>
      <c r="O591" s="10">
        <f t="shared" si="371"/>
        <v>0</v>
      </c>
      <c r="P591" s="13"/>
      <c r="R591" s="31">
        <f t="shared" si="402"/>
        <v>601250</v>
      </c>
      <c r="S591" s="8">
        <f t="shared" si="387"/>
        <v>52100</v>
      </c>
      <c r="T591" s="9">
        <f t="shared" si="372"/>
        <v>-11053.55</v>
      </c>
      <c r="U591" s="9">
        <f t="shared" si="373"/>
        <v>-205931.25</v>
      </c>
      <c r="V591" s="10">
        <f t="shared" si="374"/>
        <v>-216984.8</v>
      </c>
      <c r="W591" s="10">
        <f t="shared" si="375"/>
        <v>-31866.25</v>
      </c>
      <c r="X591" s="87">
        <f t="shared" si="388"/>
        <v>0</v>
      </c>
      <c r="Y591" s="87">
        <f t="shared" si="389"/>
        <v>0</v>
      </c>
      <c r="Z591" s="10">
        <f t="shared" si="390"/>
        <v>-103.65398999999999</v>
      </c>
      <c r="AA591" s="125">
        <f t="shared" si="391"/>
        <v>-36.750050999999999</v>
      </c>
      <c r="AB591" s="10">
        <f t="shared" si="392"/>
        <v>-36.750050999999999</v>
      </c>
      <c r="AC591" s="87">
        <f t="shared" si="393"/>
        <v>0</v>
      </c>
      <c r="AD591" s="22">
        <f t="shared" si="403"/>
        <v>-248991.45404099999</v>
      </c>
      <c r="AE591" s="9">
        <f t="shared" si="394"/>
        <v>-3430</v>
      </c>
      <c r="AF591" s="9">
        <f t="shared" si="395"/>
        <v>311</v>
      </c>
      <c r="AG591" s="9">
        <f t="shared" si="396"/>
        <v>0</v>
      </c>
      <c r="AH591" s="10">
        <f t="shared" si="376"/>
        <v>-3119</v>
      </c>
      <c r="AI591" s="10">
        <f t="shared" si="397"/>
        <v>-160</v>
      </c>
      <c r="AJ591" s="22">
        <f t="shared" si="377"/>
        <v>-246032.45404099999</v>
      </c>
      <c r="AN591" s="92">
        <f t="shared" si="398"/>
        <v>602000</v>
      </c>
      <c r="AO591" s="92" t="str">
        <f t="shared" si="378"/>
        <v>60K</v>
      </c>
      <c r="AP591" s="92">
        <f t="shared" si="379"/>
        <v>246032.45404099999</v>
      </c>
      <c r="AQ591" s="93">
        <f t="shared" si="404"/>
        <v>1000</v>
      </c>
      <c r="AR591" s="95">
        <f t="shared" si="380"/>
        <v>428</v>
      </c>
      <c r="AS591" s="94">
        <f t="shared" si="381"/>
        <v>0.42799999999999999</v>
      </c>
      <c r="AT591" s="94">
        <f t="shared" si="399"/>
        <v>0.40869178412126245</v>
      </c>
    </row>
    <row r="592" spans="6:46" x14ac:dyDescent="0.25">
      <c r="F592">
        <f t="shared" si="405"/>
        <v>603000</v>
      </c>
      <c r="G592">
        <f t="shared" si="382"/>
        <v>-750</v>
      </c>
      <c r="H592">
        <f t="shared" si="370"/>
        <v>602250</v>
      </c>
      <c r="I592" s="32">
        <f t="shared" si="400"/>
        <v>602250</v>
      </c>
      <c r="J592" s="10">
        <f t="shared" si="383"/>
        <v>0</v>
      </c>
      <c r="K592" s="10">
        <f t="shared" si="384"/>
        <v>0</v>
      </c>
      <c r="L592" s="32">
        <f t="shared" si="401"/>
        <v>602250</v>
      </c>
      <c r="M592" s="9">
        <f t="shared" si="385"/>
        <v>0</v>
      </c>
      <c r="N592" s="9">
        <f t="shared" si="386"/>
        <v>0</v>
      </c>
      <c r="O592" s="10">
        <f t="shared" si="371"/>
        <v>0</v>
      </c>
      <c r="P592" s="13"/>
      <c r="R592" s="31">
        <f t="shared" si="402"/>
        <v>602250</v>
      </c>
      <c r="S592" s="8">
        <f t="shared" si="387"/>
        <v>52100</v>
      </c>
      <c r="T592" s="9">
        <f t="shared" si="372"/>
        <v>-11053.55</v>
      </c>
      <c r="U592" s="9">
        <f t="shared" si="373"/>
        <v>-206306.25</v>
      </c>
      <c r="V592" s="10">
        <f t="shared" si="374"/>
        <v>-217359.8</v>
      </c>
      <c r="W592" s="10">
        <f t="shared" si="375"/>
        <v>-31919.25</v>
      </c>
      <c r="X592" s="87">
        <f t="shared" si="388"/>
        <v>0</v>
      </c>
      <c r="Y592" s="87">
        <f t="shared" si="389"/>
        <v>0</v>
      </c>
      <c r="Z592" s="10">
        <f t="shared" si="390"/>
        <v>-103.65398999999999</v>
      </c>
      <c r="AA592" s="125">
        <f t="shared" si="391"/>
        <v>-36.750050999999999</v>
      </c>
      <c r="AB592" s="10">
        <f t="shared" si="392"/>
        <v>-36.750050999999999</v>
      </c>
      <c r="AC592" s="87">
        <f t="shared" si="393"/>
        <v>0</v>
      </c>
      <c r="AD592" s="22">
        <f t="shared" si="403"/>
        <v>-249419.45404099999</v>
      </c>
      <c r="AE592" s="9">
        <f t="shared" si="394"/>
        <v>-3430</v>
      </c>
      <c r="AF592" s="9">
        <f t="shared" si="395"/>
        <v>311</v>
      </c>
      <c r="AG592" s="9">
        <f t="shared" si="396"/>
        <v>0</v>
      </c>
      <c r="AH592" s="10">
        <f t="shared" si="376"/>
        <v>-3119</v>
      </c>
      <c r="AI592" s="10">
        <f t="shared" si="397"/>
        <v>-160</v>
      </c>
      <c r="AJ592" s="22">
        <f t="shared" si="377"/>
        <v>-246460.45404099999</v>
      </c>
      <c r="AN592" s="92">
        <f t="shared" si="398"/>
        <v>603000</v>
      </c>
      <c r="AO592" s="92" t="str">
        <f t="shared" si="378"/>
        <v>60K</v>
      </c>
      <c r="AP592" s="92">
        <f t="shared" si="379"/>
        <v>246460.45404099999</v>
      </c>
      <c r="AQ592" s="93">
        <f t="shared" si="404"/>
        <v>1000</v>
      </c>
      <c r="AR592" s="95">
        <f t="shared" si="380"/>
        <v>428</v>
      </c>
      <c r="AS592" s="94">
        <f t="shared" si="381"/>
        <v>0.42799999999999999</v>
      </c>
      <c r="AT592" s="94">
        <f t="shared" si="399"/>
        <v>0.4087238043797678</v>
      </c>
    </row>
    <row r="593" spans="6:46" x14ac:dyDescent="0.25">
      <c r="F593">
        <f t="shared" si="405"/>
        <v>604000</v>
      </c>
      <c r="G593">
        <f t="shared" si="382"/>
        <v>-750</v>
      </c>
      <c r="H593">
        <f t="shared" si="370"/>
        <v>603250</v>
      </c>
      <c r="I593" s="32">
        <f t="shared" si="400"/>
        <v>603250</v>
      </c>
      <c r="J593" s="10">
        <f t="shared" si="383"/>
        <v>0</v>
      </c>
      <c r="K593" s="10">
        <f t="shared" si="384"/>
        <v>0</v>
      </c>
      <c r="L593" s="32">
        <f t="shared" si="401"/>
        <v>603250</v>
      </c>
      <c r="M593" s="9">
        <f t="shared" si="385"/>
        <v>0</v>
      </c>
      <c r="N593" s="9">
        <f t="shared" si="386"/>
        <v>0</v>
      </c>
      <c r="O593" s="10">
        <f t="shared" si="371"/>
        <v>0</v>
      </c>
      <c r="P593" s="13"/>
      <c r="R593" s="31">
        <f t="shared" si="402"/>
        <v>603250</v>
      </c>
      <c r="S593" s="8">
        <f t="shared" si="387"/>
        <v>52100</v>
      </c>
      <c r="T593" s="9">
        <f t="shared" si="372"/>
        <v>-11053.55</v>
      </c>
      <c r="U593" s="9">
        <f t="shared" si="373"/>
        <v>-206681.25</v>
      </c>
      <c r="V593" s="10">
        <f t="shared" si="374"/>
        <v>-217734.8</v>
      </c>
      <c r="W593" s="10">
        <f t="shared" si="375"/>
        <v>-31972.25</v>
      </c>
      <c r="X593" s="87">
        <f t="shared" si="388"/>
        <v>0</v>
      </c>
      <c r="Y593" s="87">
        <f t="shared" si="389"/>
        <v>0</v>
      </c>
      <c r="Z593" s="10">
        <f t="shared" si="390"/>
        <v>-103.65398999999999</v>
      </c>
      <c r="AA593" s="125">
        <f t="shared" si="391"/>
        <v>-36.750050999999999</v>
      </c>
      <c r="AB593" s="10">
        <f t="shared" si="392"/>
        <v>-36.750050999999999</v>
      </c>
      <c r="AC593" s="87">
        <f t="shared" si="393"/>
        <v>0</v>
      </c>
      <c r="AD593" s="22">
        <f t="shared" si="403"/>
        <v>-249847.45404099999</v>
      </c>
      <c r="AE593" s="9">
        <f t="shared" si="394"/>
        <v>-3430</v>
      </c>
      <c r="AF593" s="9">
        <f t="shared" si="395"/>
        <v>311</v>
      </c>
      <c r="AG593" s="9">
        <f t="shared" si="396"/>
        <v>0</v>
      </c>
      <c r="AH593" s="10">
        <f t="shared" si="376"/>
        <v>-3119</v>
      </c>
      <c r="AI593" s="10">
        <f t="shared" si="397"/>
        <v>-160</v>
      </c>
      <c r="AJ593" s="22">
        <f t="shared" si="377"/>
        <v>-246888.45404099999</v>
      </c>
      <c r="AN593" s="92">
        <f t="shared" si="398"/>
        <v>604000</v>
      </c>
      <c r="AO593" s="92" t="str">
        <f t="shared" si="378"/>
        <v>60K</v>
      </c>
      <c r="AP593" s="92">
        <f t="shared" si="379"/>
        <v>246888.45404099999</v>
      </c>
      <c r="AQ593" s="93">
        <f t="shared" si="404"/>
        <v>1000</v>
      </c>
      <c r="AR593" s="95">
        <f t="shared" si="380"/>
        <v>428</v>
      </c>
      <c r="AS593" s="94">
        <f t="shared" si="381"/>
        <v>0.42799999999999999</v>
      </c>
      <c r="AT593" s="94">
        <f t="shared" si="399"/>
        <v>0.40875571861092713</v>
      </c>
    </row>
    <row r="594" spans="6:46" x14ac:dyDescent="0.25">
      <c r="F594">
        <f t="shared" si="405"/>
        <v>605000</v>
      </c>
      <c r="G594">
        <f t="shared" si="382"/>
        <v>-750</v>
      </c>
      <c r="H594">
        <f t="shared" si="370"/>
        <v>604250</v>
      </c>
      <c r="I594" s="32">
        <f t="shared" si="400"/>
        <v>604250</v>
      </c>
      <c r="J594" s="10">
        <f t="shared" si="383"/>
        <v>0</v>
      </c>
      <c r="K594" s="10">
        <f t="shared" si="384"/>
        <v>0</v>
      </c>
      <c r="L594" s="32">
        <f t="shared" si="401"/>
        <v>604250</v>
      </c>
      <c r="M594" s="9">
        <f t="shared" si="385"/>
        <v>0</v>
      </c>
      <c r="N594" s="9">
        <f t="shared" si="386"/>
        <v>0</v>
      </c>
      <c r="O594" s="10">
        <f t="shared" si="371"/>
        <v>0</v>
      </c>
      <c r="P594" s="13"/>
      <c r="R594" s="31">
        <f t="shared" si="402"/>
        <v>604250</v>
      </c>
      <c r="S594" s="8">
        <f t="shared" si="387"/>
        <v>52100</v>
      </c>
      <c r="T594" s="9">
        <f t="shared" si="372"/>
        <v>-11053.55</v>
      </c>
      <c r="U594" s="9">
        <f t="shared" si="373"/>
        <v>-207056.25</v>
      </c>
      <c r="V594" s="10">
        <f t="shared" si="374"/>
        <v>-218109.8</v>
      </c>
      <c r="W594" s="10">
        <f t="shared" si="375"/>
        <v>-32025.25</v>
      </c>
      <c r="X594" s="87">
        <f t="shared" si="388"/>
        <v>0</v>
      </c>
      <c r="Y594" s="87">
        <f t="shared" si="389"/>
        <v>0</v>
      </c>
      <c r="Z594" s="10">
        <f t="shared" si="390"/>
        <v>-103.65398999999999</v>
      </c>
      <c r="AA594" s="125">
        <f t="shared" si="391"/>
        <v>-36.750050999999999</v>
      </c>
      <c r="AB594" s="10">
        <f t="shared" si="392"/>
        <v>-36.750050999999999</v>
      </c>
      <c r="AC594" s="87">
        <f t="shared" si="393"/>
        <v>0</v>
      </c>
      <c r="AD594" s="22">
        <f t="shared" si="403"/>
        <v>-250275.45404099999</v>
      </c>
      <c r="AE594" s="9">
        <f t="shared" si="394"/>
        <v>-3430</v>
      </c>
      <c r="AF594" s="9">
        <f t="shared" si="395"/>
        <v>311</v>
      </c>
      <c r="AG594" s="9">
        <f t="shared" si="396"/>
        <v>0</v>
      </c>
      <c r="AH594" s="10">
        <f t="shared" si="376"/>
        <v>-3119</v>
      </c>
      <c r="AI594" s="10">
        <f t="shared" si="397"/>
        <v>-160</v>
      </c>
      <c r="AJ594" s="22">
        <f t="shared" si="377"/>
        <v>-247316.45404099999</v>
      </c>
      <c r="AN594" s="92">
        <f t="shared" si="398"/>
        <v>605000</v>
      </c>
      <c r="AO594" s="92" t="str">
        <f t="shared" si="378"/>
        <v>60K</v>
      </c>
      <c r="AP594" s="92">
        <f t="shared" si="379"/>
        <v>247316.45404099999</v>
      </c>
      <c r="AQ594" s="93">
        <f t="shared" si="404"/>
        <v>1000</v>
      </c>
      <c r="AR594" s="95">
        <f t="shared" si="380"/>
        <v>428</v>
      </c>
      <c r="AS594" s="94">
        <f t="shared" si="381"/>
        <v>0.42799999999999999</v>
      </c>
      <c r="AT594" s="94">
        <f t="shared" si="399"/>
        <v>0.40878752734049584</v>
      </c>
    </row>
    <row r="595" spans="6:46" x14ac:dyDescent="0.25">
      <c r="F595">
        <f t="shared" si="405"/>
        <v>606000</v>
      </c>
      <c r="G595">
        <f t="shared" si="382"/>
        <v>-750</v>
      </c>
      <c r="H595">
        <f t="shared" si="370"/>
        <v>605250</v>
      </c>
      <c r="I595" s="32">
        <f t="shared" si="400"/>
        <v>605250</v>
      </c>
      <c r="J595" s="10">
        <f t="shared" si="383"/>
        <v>0</v>
      </c>
      <c r="K595" s="10">
        <f t="shared" si="384"/>
        <v>0</v>
      </c>
      <c r="L595" s="32">
        <f t="shared" si="401"/>
        <v>605250</v>
      </c>
      <c r="M595" s="9">
        <f t="shared" si="385"/>
        <v>0</v>
      </c>
      <c r="N595" s="9">
        <f t="shared" si="386"/>
        <v>0</v>
      </c>
      <c r="O595" s="10">
        <f t="shared" si="371"/>
        <v>0</v>
      </c>
      <c r="P595" s="13"/>
      <c r="R595" s="31">
        <f t="shared" si="402"/>
        <v>605250</v>
      </c>
      <c r="S595" s="8">
        <f t="shared" si="387"/>
        <v>52100</v>
      </c>
      <c r="T595" s="9">
        <f t="shared" si="372"/>
        <v>-11053.55</v>
      </c>
      <c r="U595" s="9">
        <f t="shared" si="373"/>
        <v>-207431.25</v>
      </c>
      <c r="V595" s="10">
        <f t="shared" si="374"/>
        <v>-218484.8</v>
      </c>
      <c r="W595" s="10">
        <f t="shared" si="375"/>
        <v>-32078.25</v>
      </c>
      <c r="X595" s="87">
        <f t="shared" si="388"/>
        <v>0</v>
      </c>
      <c r="Y595" s="87">
        <f t="shared" si="389"/>
        <v>0</v>
      </c>
      <c r="Z595" s="10">
        <f t="shared" si="390"/>
        <v>-103.65398999999999</v>
      </c>
      <c r="AA595" s="125">
        <f t="shared" si="391"/>
        <v>-36.750050999999999</v>
      </c>
      <c r="AB595" s="10">
        <f t="shared" si="392"/>
        <v>-36.750050999999999</v>
      </c>
      <c r="AC595" s="87">
        <f t="shared" si="393"/>
        <v>0</v>
      </c>
      <c r="AD595" s="22">
        <f t="shared" si="403"/>
        <v>-250703.45404099999</v>
      </c>
      <c r="AE595" s="9">
        <f t="shared" si="394"/>
        <v>-3430</v>
      </c>
      <c r="AF595" s="9">
        <f t="shared" si="395"/>
        <v>311</v>
      </c>
      <c r="AG595" s="9">
        <f t="shared" si="396"/>
        <v>0</v>
      </c>
      <c r="AH595" s="10">
        <f t="shared" si="376"/>
        <v>-3119</v>
      </c>
      <c r="AI595" s="10">
        <f t="shared" si="397"/>
        <v>-160</v>
      </c>
      <c r="AJ595" s="22">
        <f t="shared" si="377"/>
        <v>-247744.45404099999</v>
      </c>
      <c r="AN595" s="92">
        <f t="shared" si="398"/>
        <v>606000</v>
      </c>
      <c r="AO595" s="92" t="str">
        <f t="shared" si="378"/>
        <v>60K</v>
      </c>
      <c r="AP595" s="92">
        <f t="shared" si="379"/>
        <v>247744.45404099999</v>
      </c>
      <c r="AQ595" s="93">
        <f t="shared" si="404"/>
        <v>1000</v>
      </c>
      <c r="AR595" s="95">
        <f t="shared" si="380"/>
        <v>428</v>
      </c>
      <c r="AS595" s="94">
        <f t="shared" si="381"/>
        <v>0.42799999999999999</v>
      </c>
      <c r="AT595" s="94">
        <f t="shared" si="399"/>
        <v>0.40881923109075907</v>
      </c>
    </row>
    <row r="596" spans="6:46" x14ac:dyDescent="0.25">
      <c r="F596">
        <f t="shared" si="405"/>
        <v>607000</v>
      </c>
      <c r="G596">
        <f t="shared" si="382"/>
        <v>-750</v>
      </c>
      <c r="H596">
        <f t="shared" si="370"/>
        <v>606250</v>
      </c>
      <c r="I596" s="32">
        <f t="shared" si="400"/>
        <v>606250</v>
      </c>
      <c r="J596" s="10">
        <f t="shared" si="383"/>
        <v>0</v>
      </c>
      <c r="K596" s="10">
        <f t="shared" si="384"/>
        <v>0</v>
      </c>
      <c r="L596" s="32">
        <f t="shared" si="401"/>
        <v>606250</v>
      </c>
      <c r="M596" s="9">
        <f t="shared" si="385"/>
        <v>0</v>
      </c>
      <c r="N596" s="9">
        <f t="shared" si="386"/>
        <v>0</v>
      </c>
      <c r="O596" s="10">
        <f t="shared" si="371"/>
        <v>0</v>
      </c>
      <c r="P596" s="13"/>
      <c r="R596" s="31">
        <f t="shared" si="402"/>
        <v>606250</v>
      </c>
      <c r="S596" s="8">
        <f t="shared" si="387"/>
        <v>52100</v>
      </c>
      <c r="T596" s="9">
        <f t="shared" si="372"/>
        <v>-11053.55</v>
      </c>
      <c r="U596" s="9">
        <f t="shared" si="373"/>
        <v>-207806.25</v>
      </c>
      <c r="V596" s="10">
        <f t="shared" si="374"/>
        <v>-218859.8</v>
      </c>
      <c r="W596" s="10">
        <f t="shared" si="375"/>
        <v>-32131.25</v>
      </c>
      <c r="X596" s="87">
        <f t="shared" si="388"/>
        <v>0</v>
      </c>
      <c r="Y596" s="87">
        <f t="shared" si="389"/>
        <v>0</v>
      </c>
      <c r="Z596" s="10">
        <f t="shared" si="390"/>
        <v>-103.65398999999999</v>
      </c>
      <c r="AA596" s="125">
        <f t="shared" si="391"/>
        <v>-36.750050999999999</v>
      </c>
      <c r="AB596" s="10">
        <f t="shared" si="392"/>
        <v>-36.750050999999999</v>
      </c>
      <c r="AC596" s="87">
        <f t="shared" si="393"/>
        <v>0</v>
      </c>
      <c r="AD596" s="22">
        <f t="shared" si="403"/>
        <v>-251131.45404099999</v>
      </c>
      <c r="AE596" s="9">
        <f t="shared" si="394"/>
        <v>-3430</v>
      </c>
      <c r="AF596" s="9">
        <f t="shared" si="395"/>
        <v>311</v>
      </c>
      <c r="AG596" s="9">
        <f t="shared" si="396"/>
        <v>0</v>
      </c>
      <c r="AH596" s="10">
        <f t="shared" si="376"/>
        <v>-3119</v>
      </c>
      <c r="AI596" s="10">
        <f t="shared" si="397"/>
        <v>-160</v>
      </c>
      <c r="AJ596" s="22">
        <f t="shared" si="377"/>
        <v>-248172.45404099999</v>
      </c>
      <c r="AN596" s="92">
        <f t="shared" si="398"/>
        <v>607000</v>
      </c>
      <c r="AO596" s="92" t="str">
        <f t="shared" si="378"/>
        <v>60K</v>
      </c>
      <c r="AP596" s="92">
        <f t="shared" si="379"/>
        <v>248172.45404099999</v>
      </c>
      <c r="AQ596" s="93">
        <f t="shared" si="404"/>
        <v>1000</v>
      </c>
      <c r="AR596" s="95">
        <f t="shared" si="380"/>
        <v>428</v>
      </c>
      <c r="AS596" s="94">
        <f t="shared" si="381"/>
        <v>0.42799999999999999</v>
      </c>
      <c r="AT596" s="94">
        <f t="shared" si="399"/>
        <v>0.40885083038056014</v>
      </c>
    </row>
    <row r="597" spans="6:46" x14ac:dyDescent="0.25">
      <c r="F597">
        <f t="shared" si="405"/>
        <v>608000</v>
      </c>
      <c r="G597">
        <f t="shared" si="382"/>
        <v>-750</v>
      </c>
      <c r="H597">
        <f t="shared" si="370"/>
        <v>607250</v>
      </c>
      <c r="I597" s="32">
        <f t="shared" si="400"/>
        <v>607250</v>
      </c>
      <c r="J597" s="10">
        <f t="shared" si="383"/>
        <v>0</v>
      </c>
      <c r="K597" s="10">
        <f t="shared" si="384"/>
        <v>0</v>
      </c>
      <c r="L597" s="32">
        <f t="shared" si="401"/>
        <v>607250</v>
      </c>
      <c r="M597" s="9">
        <f t="shared" si="385"/>
        <v>0</v>
      </c>
      <c r="N597" s="9">
        <f t="shared" si="386"/>
        <v>0</v>
      </c>
      <c r="O597" s="10">
        <f t="shared" si="371"/>
        <v>0</v>
      </c>
      <c r="P597" s="13"/>
      <c r="R597" s="31">
        <f t="shared" si="402"/>
        <v>607250</v>
      </c>
      <c r="S597" s="8">
        <f t="shared" si="387"/>
        <v>52100</v>
      </c>
      <c r="T597" s="9">
        <f t="shared" si="372"/>
        <v>-11053.55</v>
      </c>
      <c r="U597" s="9">
        <f t="shared" si="373"/>
        <v>-208181.25</v>
      </c>
      <c r="V597" s="10">
        <f t="shared" si="374"/>
        <v>-219234.8</v>
      </c>
      <c r="W597" s="10">
        <f t="shared" si="375"/>
        <v>-32184.25</v>
      </c>
      <c r="X597" s="87">
        <f t="shared" si="388"/>
        <v>0</v>
      </c>
      <c r="Y597" s="87">
        <f t="shared" si="389"/>
        <v>0</v>
      </c>
      <c r="Z597" s="10">
        <f t="shared" si="390"/>
        <v>-103.65398999999999</v>
      </c>
      <c r="AA597" s="125">
        <f t="shared" si="391"/>
        <v>-36.750050999999999</v>
      </c>
      <c r="AB597" s="10">
        <f t="shared" si="392"/>
        <v>-36.750050999999999</v>
      </c>
      <c r="AC597" s="87">
        <f t="shared" si="393"/>
        <v>0</v>
      </c>
      <c r="AD597" s="22">
        <f t="shared" si="403"/>
        <v>-251559.45404099999</v>
      </c>
      <c r="AE597" s="9">
        <f t="shared" si="394"/>
        <v>-3430</v>
      </c>
      <c r="AF597" s="9">
        <f t="shared" si="395"/>
        <v>311</v>
      </c>
      <c r="AG597" s="9">
        <f t="shared" si="396"/>
        <v>0</v>
      </c>
      <c r="AH597" s="10">
        <f t="shared" si="376"/>
        <v>-3119</v>
      </c>
      <c r="AI597" s="10">
        <f t="shared" si="397"/>
        <v>-160</v>
      </c>
      <c r="AJ597" s="22">
        <f t="shared" si="377"/>
        <v>-248600.45404099999</v>
      </c>
      <c r="AN597" s="92">
        <f t="shared" si="398"/>
        <v>608000</v>
      </c>
      <c r="AO597" s="92" t="str">
        <f t="shared" si="378"/>
        <v>60K</v>
      </c>
      <c r="AP597" s="92">
        <f t="shared" si="379"/>
        <v>248600.45404099999</v>
      </c>
      <c r="AQ597" s="93">
        <f t="shared" si="404"/>
        <v>1000</v>
      </c>
      <c r="AR597" s="95">
        <f t="shared" si="380"/>
        <v>428</v>
      </c>
      <c r="AS597" s="94">
        <f t="shared" si="381"/>
        <v>0.42799999999999999</v>
      </c>
      <c r="AT597" s="94">
        <f t="shared" si="399"/>
        <v>0.40888232572532895</v>
      </c>
    </row>
    <row r="598" spans="6:46" x14ac:dyDescent="0.25">
      <c r="F598">
        <f t="shared" si="405"/>
        <v>609000</v>
      </c>
      <c r="G598">
        <f t="shared" si="382"/>
        <v>-750</v>
      </c>
      <c r="H598">
        <f t="shared" si="370"/>
        <v>608250</v>
      </c>
      <c r="I598" s="32">
        <f t="shared" si="400"/>
        <v>608250</v>
      </c>
      <c r="J598" s="10">
        <f t="shared" si="383"/>
        <v>0</v>
      </c>
      <c r="K598" s="10">
        <f t="shared" si="384"/>
        <v>0</v>
      </c>
      <c r="L598" s="32">
        <f t="shared" si="401"/>
        <v>608250</v>
      </c>
      <c r="M598" s="9">
        <f t="shared" si="385"/>
        <v>0</v>
      </c>
      <c r="N598" s="9">
        <f t="shared" si="386"/>
        <v>0</v>
      </c>
      <c r="O598" s="10">
        <f t="shared" si="371"/>
        <v>0</v>
      </c>
      <c r="P598" s="13"/>
      <c r="R598" s="31">
        <f t="shared" si="402"/>
        <v>608250</v>
      </c>
      <c r="S598" s="8">
        <f t="shared" si="387"/>
        <v>52100</v>
      </c>
      <c r="T598" s="9">
        <f t="shared" si="372"/>
        <v>-11053.55</v>
      </c>
      <c r="U598" s="9">
        <f t="shared" si="373"/>
        <v>-208556.25</v>
      </c>
      <c r="V598" s="10">
        <f t="shared" si="374"/>
        <v>-219609.8</v>
      </c>
      <c r="W598" s="10">
        <f t="shared" si="375"/>
        <v>-32237.25</v>
      </c>
      <c r="X598" s="87">
        <f t="shared" si="388"/>
        <v>0</v>
      </c>
      <c r="Y598" s="87">
        <f t="shared" si="389"/>
        <v>0</v>
      </c>
      <c r="Z598" s="10">
        <f t="shared" si="390"/>
        <v>-103.65398999999999</v>
      </c>
      <c r="AA598" s="125">
        <f t="shared" si="391"/>
        <v>-36.750050999999999</v>
      </c>
      <c r="AB598" s="10">
        <f t="shared" si="392"/>
        <v>-36.750050999999999</v>
      </c>
      <c r="AC598" s="87">
        <f t="shared" si="393"/>
        <v>0</v>
      </c>
      <c r="AD598" s="22">
        <f t="shared" si="403"/>
        <v>-251987.45404099999</v>
      </c>
      <c r="AE598" s="9">
        <f t="shared" si="394"/>
        <v>-3430</v>
      </c>
      <c r="AF598" s="9">
        <f t="shared" si="395"/>
        <v>311</v>
      </c>
      <c r="AG598" s="9">
        <f t="shared" si="396"/>
        <v>0</v>
      </c>
      <c r="AH598" s="10">
        <f t="shared" si="376"/>
        <v>-3119</v>
      </c>
      <c r="AI598" s="10">
        <f t="shared" si="397"/>
        <v>-160</v>
      </c>
      <c r="AJ598" s="22">
        <f t="shared" si="377"/>
        <v>-249028.45404099999</v>
      </c>
      <c r="AN598" s="92">
        <f t="shared" si="398"/>
        <v>609000</v>
      </c>
      <c r="AO598" s="92" t="str">
        <f t="shared" si="378"/>
        <v>60K</v>
      </c>
      <c r="AP598" s="92">
        <f t="shared" si="379"/>
        <v>249028.45404099999</v>
      </c>
      <c r="AQ598" s="93">
        <f t="shared" si="404"/>
        <v>1000</v>
      </c>
      <c r="AR598" s="95">
        <f t="shared" si="380"/>
        <v>428</v>
      </c>
      <c r="AS598" s="94">
        <f t="shared" si="381"/>
        <v>0.42799999999999999</v>
      </c>
      <c r="AT598" s="94">
        <f t="shared" si="399"/>
        <v>0.40891371763710999</v>
      </c>
    </row>
    <row r="599" spans="6:46" x14ac:dyDescent="0.25">
      <c r="F599">
        <f t="shared" si="405"/>
        <v>610000</v>
      </c>
      <c r="G599">
        <f t="shared" si="382"/>
        <v>-750</v>
      </c>
      <c r="H599">
        <f t="shared" si="370"/>
        <v>609250</v>
      </c>
      <c r="I599" s="32">
        <f t="shared" si="400"/>
        <v>609250</v>
      </c>
      <c r="J599" s="10">
        <f t="shared" si="383"/>
        <v>0</v>
      </c>
      <c r="K599" s="10">
        <f t="shared" si="384"/>
        <v>0</v>
      </c>
      <c r="L599" s="32">
        <f t="shared" si="401"/>
        <v>609250</v>
      </c>
      <c r="M599" s="9">
        <f t="shared" si="385"/>
        <v>0</v>
      </c>
      <c r="N599" s="9">
        <f t="shared" si="386"/>
        <v>0</v>
      </c>
      <c r="O599" s="10">
        <f t="shared" si="371"/>
        <v>0</v>
      </c>
      <c r="P599" s="13"/>
      <c r="R599" s="31">
        <f t="shared" si="402"/>
        <v>609250</v>
      </c>
      <c r="S599" s="8">
        <f t="shared" si="387"/>
        <v>52100</v>
      </c>
      <c r="T599" s="9">
        <f t="shared" si="372"/>
        <v>-11053.55</v>
      </c>
      <c r="U599" s="9">
        <f t="shared" si="373"/>
        <v>-208931.25</v>
      </c>
      <c r="V599" s="10">
        <f t="shared" si="374"/>
        <v>-219984.8</v>
      </c>
      <c r="W599" s="10">
        <f t="shared" si="375"/>
        <v>-32290.25</v>
      </c>
      <c r="X599" s="87">
        <f t="shared" si="388"/>
        <v>0</v>
      </c>
      <c r="Y599" s="87">
        <f t="shared" si="389"/>
        <v>0</v>
      </c>
      <c r="Z599" s="10">
        <f t="shared" si="390"/>
        <v>-103.65398999999999</v>
      </c>
      <c r="AA599" s="125">
        <f t="shared" si="391"/>
        <v>-36.750050999999999</v>
      </c>
      <c r="AB599" s="10">
        <f t="shared" si="392"/>
        <v>-36.750050999999999</v>
      </c>
      <c r="AC599" s="87">
        <f t="shared" si="393"/>
        <v>0</v>
      </c>
      <c r="AD599" s="22">
        <f t="shared" si="403"/>
        <v>-252415.45404099999</v>
      </c>
      <c r="AE599" s="9">
        <f t="shared" si="394"/>
        <v>-3430</v>
      </c>
      <c r="AF599" s="9">
        <f t="shared" si="395"/>
        <v>311</v>
      </c>
      <c r="AG599" s="9">
        <f t="shared" si="396"/>
        <v>0</v>
      </c>
      <c r="AH599" s="10">
        <f t="shared" si="376"/>
        <v>-3119</v>
      </c>
      <c r="AI599" s="10">
        <f t="shared" si="397"/>
        <v>-160</v>
      </c>
      <c r="AJ599" s="22">
        <f t="shared" si="377"/>
        <v>-249456.45404099999</v>
      </c>
      <c r="AN599" s="92">
        <f t="shared" si="398"/>
        <v>610000</v>
      </c>
      <c r="AO599" s="92" t="str">
        <f t="shared" si="378"/>
        <v>61K</v>
      </c>
      <c r="AP599" s="92">
        <f t="shared" si="379"/>
        <v>249456.45404099999</v>
      </c>
      <c r="AQ599" s="93">
        <f t="shared" si="404"/>
        <v>1000</v>
      </c>
      <c r="AR599" s="95">
        <f t="shared" si="380"/>
        <v>428</v>
      </c>
      <c r="AS599" s="94">
        <f t="shared" si="381"/>
        <v>0.42799999999999999</v>
      </c>
      <c r="AT599" s="94">
        <f t="shared" si="399"/>
        <v>0.40894500662459016</v>
      </c>
    </row>
    <row r="600" spans="6:46" x14ac:dyDescent="0.25">
      <c r="F600">
        <f t="shared" si="405"/>
        <v>611000</v>
      </c>
      <c r="G600">
        <f t="shared" si="382"/>
        <v>-750</v>
      </c>
      <c r="H600">
        <f t="shared" si="370"/>
        <v>610250</v>
      </c>
      <c r="I600" s="32">
        <f t="shared" si="400"/>
        <v>610250</v>
      </c>
      <c r="J600" s="10">
        <f t="shared" si="383"/>
        <v>0</v>
      </c>
      <c r="K600" s="10">
        <f t="shared" si="384"/>
        <v>0</v>
      </c>
      <c r="L600" s="32">
        <f t="shared" si="401"/>
        <v>610250</v>
      </c>
      <c r="M600" s="9">
        <f t="shared" si="385"/>
        <v>0</v>
      </c>
      <c r="N600" s="9">
        <f t="shared" si="386"/>
        <v>0</v>
      </c>
      <c r="O600" s="10">
        <f t="shared" si="371"/>
        <v>0</v>
      </c>
      <c r="P600" s="13"/>
      <c r="R600" s="31">
        <f t="shared" si="402"/>
        <v>610250</v>
      </c>
      <c r="S600" s="8">
        <f t="shared" si="387"/>
        <v>52100</v>
      </c>
      <c r="T600" s="9">
        <f t="shared" si="372"/>
        <v>-11053.55</v>
      </c>
      <c r="U600" s="9">
        <f t="shared" si="373"/>
        <v>-209306.25</v>
      </c>
      <c r="V600" s="10">
        <f t="shared" si="374"/>
        <v>-220359.8</v>
      </c>
      <c r="W600" s="10">
        <f t="shared" si="375"/>
        <v>-32343.25</v>
      </c>
      <c r="X600" s="87">
        <f t="shared" si="388"/>
        <v>0</v>
      </c>
      <c r="Y600" s="87">
        <f t="shared" si="389"/>
        <v>0</v>
      </c>
      <c r="Z600" s="10">
        <f t="shared" si="390"/>
        <v>-103.65398999999999</v>
      </c>
      <c r="AA600" s="125">
        <f t="shared" si="391"/>
        <v>-36.750050999999999</v>
      </c>
      <c r="AB600" s="10">
        <f t="shared" si="392"/>
        <v>-36.750050999999999</v>
      </c>
      <c r="AC600" s="87">
        <f t="shared" si="393"/>
        <v>0</v>
      </c>
      <c r="AD600" s="22">
        <f t="shared" si="403"/>
        <v>-252843.45404099999</v>
      </c>
      <c r="AE600" s="9">
        <f t="shared" si="394"/>
        <v>-3430</v>
      </c>
      <c r="AF600" s="9">
        <f t="shared" si="395"/>
        <v>311</v>
      </c>
      <c r="AG600" s="9">
        <f t="shared" si="396"/>
        <v>0</v>
      </c>
      <c r="AH600" s="10">
        <f t="shared" si="376"/>
        <v>-3119</v>
      </c>
      <c r="AI600" s="10">
        <f t="shared" si="397"/>
        <v>-160</v>
      </c>
      <c r="AJ600" s="22">
        <f t="shared" si="377"/>
        <v>-249884.45404099999</v>
      </c>
      <c r="AN600" s="92">
        <f t="shared" si="398"/>
        <v>611000</v>
      </c>
      <c r="AO600" s="92" t="str">
        <f t="shared" si="378"/>
        <v>61K</v>
      </c>
      <c r="AP600" s="92">
        <f t="shared" si="379"/>
        <v>249884.45404099999</v>
      </c>
      <c r="AQ600" s="93">
        <f t="shared" si="404"/>
        <v>1000</v>
      </c>
      <c r="AR600" s="95">
        <f t="shared" si="380"/>
        <v>428</v>
      </c>
      <c r="AS600" s="94">
        <f t="shared" si="381"/>
        <v>0.42799999999999999</v>
      </c>
      <c r="AT600" s="94">
        <f t="shared" si="399"/>
        <v>0.408976193193126</v>
      </c>
    </row>
    <row r="601" spans="6:46" x14ac:dyDescent="0.25">
      <c r="F601">
        <f t="shared" si="405"/>
        <v>612000</v>
      </c>
      <c r="G601">
        <f t="shared" si="382"/>
        <v>-750</v>
      </c>
      <c r="H601">
        <f t="shared" si="370"/>
        <v>611250</v>
      </c>
      <c r="I601" s="32">
        <f t="shared" si="400"/>
        <v>611250</v>
      </c>
      <c r="J601" s="10">
        <f t="shared" si="383"/>
        <v>0</v>
      </c>
      <c r="K601" s="10">
        <f t="shared" si="384"/>
        <v>0</v>
      </c>
      <c r="L601" s="32">
        <f t="shared" si="401"/>
        <v>611250</v>
      </c>
      <c r="M601" s="9">
        <f t="shared" si="385"/>
        <v>0</v>
      </c>
      <c r="N601" s="9">
        <f t="shared" si="386"/>
        <v>0</v>
      </c>
      <c r="O601" s="10">
        <f t="shared" si="371"/>
        <v>0</v>
      </c>
      <c r="P601" s="13"/>
      <c r="R601" s="31">
        <f t="shared" si="402"/>
        <v>611250</v>
      </c>
      <c r="S601" s="8">
        <f t="shared" si="387"/>
        <v>52100</v>
      </c>
      <c r="T601" s="9">
        <f t="shared" si="372"/>
        <v>-11053.55</v>
      </c>
      <c r="U601" s="9">
        <f t="shared" si="373"/>
        <v>-209681.25</v>
      </c>
      <c r="V601" s="10">
        <f t="shared" si="374"/>
        <v>-220734.8</v>
      </c>
      <c r="W601" s="10">
        <f t="shared" si="375"/>
        <v>-32396.25</v>
      </c>
      <c r="X601" s="87">
        <f t="shared" si="388"/>
        <v>0</v>
      </c>
      <c r="Y601" s="87">
        <f t="shared" si="389"/>
        <v>0</v>
      </c>
      <c r="Z601" s="10">
        <f t="shared" si="390"/>
        <v>-103.65398999999999</v>
      </c>
      <c r="AA601" s="125">
        <f t="shared" si="391"/>
        <v>-36.750050999999999</v>
      </c>
      <c r="AB601" s="10">
        <f t="shared" si="392"/>
        <v>-36.750050999999999</v>
      </c>
      <c r="AC601" s="87">
        <f t="shared" si="393"/>
        <v>0</v>
      </c>
      <c r="AD601" s="22">
        <f t="shared" si="403"/>
        <v>-253271.45404099999</v>
      </c>
      <c r="AE601" s="9">
        <f t="shared" si="394"/>
        <v>-3430</v>
      </c>
      <c r="AF601" s="9">
        <f t="shared" si="395"/>
        <v>311</v>
      </c>
      <c r="AG601" s="9">
        <f t="shared" si="396"/>
        <v>0</v>
      </c>
      <c r="AH601" s="10">
        <f t="shared" si="376"/>
        <v>-3119</v>
      </c>
      <c r="AI601" s="10">
        <f t="shared" si="397"/>
        <v>-160</v>
      </c>
      <c r="AJ601" s="22">
        <f t="shared" si="377"/>
        <v>-250312.45404099999</v>
      </c>
      <c r="AN601" s="92">
        <f t="shared" si="398"/>
        <v>612000</v>
      </c>
      <c r="AO601" s="92" t="str">
        <f t="shared" si="378"/>
        <v>61K</v>
      </c>
      <c r="AP601" s="92">
        <f t="shared" si="379"/>
        <v>250312.45404099999</v>
      </c>
      <c r="AQ601" s="93">
        <f t="shared" si="404"/>
        <v>1000</v>
      </c>
      <c r="AR601" s="95">
        <f t="shared" si="380"/>
        <v>428</v>
      </c>
      <c r="AS601" s="94">
        <f t="shared" si="381"/>
        <v>0.42799999999999999</v>
      </c>
      <c r="AT601" s="94">
        <f t="shared" si="399"/>
        <v>0.4090072778447712</v>
      </c>
    </row>
    <row r="602" spans="6:46" x14ac:dyDescent="0.25">
      <c r="F602">
        <f t="shared" si="405"/>
        <v>613000</v>
      </c>
      <c r="G602">
        <f t="shared" si="382"/>
        <v>-750</v>
      </c>
      <c r="H602">
        <f t="shared" si="370"/>
        <v>612250</v>
      </c>
      <c r="I602" s="32">
        <f t="shared" si="400"/>
        <v>612250</v>
      </c>
      <c r="J602" s="10">
        <f t="shared" si="383"/>
        <v>0</v>
      </c>
      <c r="K602" s="10">
        <f t="shared" si="384"/>
        <v>0</v>
      </c>
      <c r="L602" s="32">
        <f t="shared" si="401"/>
        <v>612250</v>
      </c>
      <c r="M602" s="9">
        <f t="shared" si="385"/>
        <v>0</v>
      </c>
      <c r="N602" s="9">
        <f t="shared" si="386"/>
        <v>0</v>
      </c>
      <c r="O602" s="10">
        <f t="shared" si="371"/>
        <v>0</v>
      </c>
      <c r="P602" s="13"/>
      <c r="R602" s="31">
        <f t="shared" si="402"/>
        <v>612250</v>
      </c>
      <c r="S602" s="8">
        <f t="shared" si="387"/>
        <v>52100</v>
      </c>
      <c r="T602" s="9">
        <f t="shared" si="372"/>
        <v>-11053.55</v>
      </c>
      <c r="U602" s="9">
        <f t="shared" si="373"/>
        <v>-210056.25</v>
      </c>
      <c r="V602" s="10">
        <f t="shared" si="374"/>
        <v>-221109.8</v>
      </c>
      <c r="W602" s="10">
        <f t="shared" si="375"/>
        <v>-32449.25</v>
      </c>
      <c r="X602" s="87">
        <f t="shared" si="388"/>
        <v>0</v>
      </c>
      <c r="Y602" s="87">
        <f t="shared" si="389"/>
        <v>0</v>
      </c>
      <c r="Z602" s="10">
        <f t="shared" si="390"/>
        <v>-103.65398999999999</v>
      </c>
      <c r="AA602" s="125">
        <f t="shared" si="391"/>
        <v>-36.750050999999999</v>
      </c>
      <c r="AB602" s="10">
        <f t="shared" si="392"/>
        <v>-36.750050999999999</v>
      </c>
      <c r="AC602" s="87">
        <f t="shared" si="393"/>
        <v>0</v>
      </c>
      <c r="AD602" s="22">
        <f t="shared" si="403"/>
        <v>-253699.45404099999</v>
      </c>
      <c r="AE602" s="9">
        <f t="shared" si="394"/>
        <v>-3430</v>
      </c>
      <c r="AF602" s="9">
        <f t="shared" si="395"/>
        <v>311</v>
      </c>
      <c r="AG602" s="9">
        <f t="shared" si="396"/>
        <v>0</v>
      </c>
      <c r="AH602" s="10">
        <f t="shared" si="376"/>
        <v>-3119</v>
      </c>
      <c r="AI602" s="10">
        <f t="shared" si="397"/>
        <v>-160</v>
      </c>
      <c r="AJ602" s="22">
        <f t="shared" si="377"/>
        <v>-250740.45404099999</v>
      </c>
      <c r="AN602" s="92">
        <f t="shared" si="398"/>
        <v>613000</v>
      </c>
      <c r="AO602" s="92" t="str">
        <f t="shared" si="378"/>
        <v>61K</v>
      </c>
      <c r="AP602" s="92">
        <f t="shared" si="379"/>
        <v>250740.45404099999</v>
      </c>
      <c r="AQ602" s="93">
        <f t="shared" si="404"/>
        <v>1000</v>
      </c>
      <c r="AR602" s="95">
        <f t="shared" si="380"/>
        <v>428</v>
      </c>
      <c r="AS602" s="94">
        <f t="shared" si="381"/>
        <v>0.42799999999999999</v>
      </c>
      <c r="AT602" s="94">
        <f t="shared" si="399"/>
        <v>0.40903826107830343</v>
      </c>
    </row>
    <row r="603" spans="6:46" x14ac:dyDescent="0.25">
      <c r="F603">
        <f t="shared" si="405"/>
        <v>614000</v>
      </c>
      <c r="G603">
        <f t="shared" si="382"/>
        <v>-750</v>
      </c>
      <c r="H603">
        <f t="shared" si="370"/>
        <v>613250</v>
      </c>
      <c r="I603" s="32">
        <f t="shared" si="400"/>
        <v>613250</v>
      </c>
      <c r="J603" s="10">
        <f t="shared" si="383"/>
        <v>0</v>
      </c>
      <c r="K603" s="10">
        <f t="shared" si="384"/>
        <v>0</v>
      </c>
      <c r="L603" s="32">
        <f t="shared" si="401"/>
        <v>613250</v>
      </c>
      <c r="M603" s="9">
        <f t="shared" si="385"/>
        <v>0</v>
      </c>
      <c r="N603" s="9">
        <f t="shared" si="386"/>
        <v>0</v>
      </c>
      <c r="O603" s="10">
        <f t="shared" si="371"/>
        <v>0</v>
      </c>
      <c r="P603" s="13"/>
      <c r="R603" s="31">
        <f t="shared" si="402"/>
        <v>613250</v>
      </c>
      <c r="S603" s="8">
        <f t="shared" si="387"/>
        <v>52100</v>
      </c>
      <c r="T603" s="9">
        <f t="shared" si="372"/>
        <v>-11053.55</v>
      </c>
      <c r="U603" s="9">
        <f t="shared" si="373"/>
        <v>-210431.25</v>
      </c>
      <c r="V603" s="10">
        <f t="shared" si="374"/>
        <v>-221484.79999999999</v>
      </c>
      <c r="W603" s="10">
        <f t="shared" si="375"/>
        <v>-32502.25</v>
      </c>
      <c r="X603" s="87">
        <f t="shared" si="388"/>
        <v>0</v>
      </c>
      <c r="Y603" s="87">
        <f t="shared" si="389"/>
        <v>0</v>
      </c>
      <c r="Z603" s="10">
        <f t="shared" si="390"/>
        <v>-103.65398999999999</v>
      </c>
      <c r="AA603" s="125">
        <f t="shared" si="391"/>
        <v>-36.750050999999999</v>
      </c>
      <c r="AB603" s="10">
        <f t="shared" si="392"/>
        <v>-36.750050999999999</v>
      </c>
      <c r="AC603" s="87">
        <f t="shared" si="393"/>
        <v>0</v>
      </c>
      <c r="AD603" s="22">
        <f t="shared" si="403"/>
        <v>-254127.45404099999</v>
      </c>
      <c r="AE603" s="9">
        <f t="shared" si="394"/>
        <v>-3430</v>
      </c>
      <c r="AF603" s="9">
        <f t="shared" si="395"/>
        <v>311</v>
      </c>
      <c r="AG603" s="9">
        <f t="shared" si="396"/>
        <v>0</v>
      </c>
      <c r="AH603" s="10">
        <f t="shared" si="376"/>
        <v>-3119</v>
      </c>
      <c r="AI603" s="10">
        <f t="shared" si="397"/>
        <v>-160</v>
      </c>
      <c r="AJ603" s="22">
        <f t="shared" si="377"/>
        <v>-251168.45404099999</v>
      </c>
      <c r="AN603" s="92">
        <f t="shared" si="398"/>
        <v>614000</v>
      </c>
      <c r="AO603" s="92" t="str">
        <f t="shared" si="378"/>
        <v>61K</v>
      </c>
      <c r="AP603" s="92">
        <f t="shared" si="379"/>
        <v>251168.45404099999</v>
      </c>
      <c r="AQ603" s="93">
        <f t="shared" si="404"/>
        <v>1000</v>
      </c>
      <c r="AR603" s="95">
        <f t="shared" si="380"/>
        <v>428</v>
      </c>
      <c r="AS603" s="94">
        <f t="shared" si="381"/>
        <v>0.42799999999999999</v>
      </c>
      <c r="AT603" s="94">
        <f t="shared" si="399"/>
        <v>0.40906914338925082</v>
      </c>
    </row>
    <row r="604" spans="6:46" x14ac:dyDescent="0.25">
      <c r="F604">
        <f t="shared" si="405"/>
        <v>615000</v>
      </c>
      <c r="G604">
        <f t="shared" si="382"/>
        <v>-750</v>
      </c>
      <c r="H604">
        <f t="shared" si="370"/>
        <v>614250</v>
      </c>
      <c r="I604" s="32">
        <f t="shared" si="400"/>
        <v>614250</v>
      </c>
      <c r="J604" s="10">
        <f t="shared" si="383"/>
        <v>0</v>
      </c>
      <c r="K604" s="10">
        <f t="shared" si="384"/>
        <v>0</v>
      </c>
      <c r="L604" s="32">
        <f t="shared" si="401"/>
        <v>614250</v>
      </c>
      <c r="M604" s="9">
        <f t="shared" si="385"/>
        <v>0</v>
      </c>
      <c r="N604" s="9">
        <f t="shared" si="386"/>
        <v>0</v>
      </c>
      <c r="O604" s="10">
        <f t="shared" si="371"/>
        <v>0</v>
      </c>
      <c r="P604" s="13"/>
      <c r="R604" s="31">
        <f t="shared" si="402"/>
        <v>614250</v>
      </c>
      <c r="S604" s="8">
        <f t="shared" si="387"/>
        <v>52100</v>
      </c>
      <c r="T604" s="9">
        <f t="shared" si="372"/>
        <v>-11053.55</v>
      </c>
      <c r="U604" s="9">
        <f t="shared" si="373"/>
        <v>-210806.25</v>
      </c>
      <c r="V604" s="10">
        <f t="shared" si="374"/>
        <v>-221859.8</v>
      </c>
      <c r="W604" s="10">
        <f t="shared" si="375"/>
        <v>-32555.25</v>
      </c>
      <c r="X604" s="87">
        <f t="shared" si="388"/>
        <v>0</v>
      </c>
      <c r="Y604" s="87">
        <f t="shared" si="389"/>
        <v>0</v>
      </c>
      <c r="Z604" s="10">
        <f t="shared" si="390"/>
        <v>-103.65398999999999</v>
      </c>
      <c r="AA604" s="125">
        <f t="shared" si="391"/>
        <v>-36.750050999999999</v>
      </c>
      <c r="AB604" s="10">
        <f t="shared" si="392"/>
        <v>-36.750050999999999</v>
      </c>
      <c r="AC604" s="87">
        <f t="shared" si="393"/>
        <v>0</v>
      </c>
      <c r="AD604" s="22">
        <f t="shared" si="403"/>
        <v>-254555.45404099999</v>
      </c>
      <c r="AE604" s="9">
        <f t="shared" si="394"/>
        <v>-3430</v>
      </c>
      <c r="AF604" s="9">
        <f t="shared" si="395"/>
        <v>311</v>
      </c>
      <c r="AG604" s="9">
        <f t="shared" si="396"/>
        <v>0</v>
      </c>
      <c r="AH604" s="10">
        <f t="shared" si="376"/>
        <v>-3119</v>
      </c>
      <c r="AI604" s="10">
        <f t="shared" si="397"/>
        <v>-160</v>
      </c>
      <c r="AJ604" s="22">
        <f t="shared" si="377"/>
        <v>-251596.45404099999</v>
      </c>
      <c r="AN604" s="92">
        <f t="shared" si="398"/>
        <v>615000</v>
      </c>
      <c r="AO604" s="92" t="str">
        <f t="shared" si="378"/>
        <v>61K</v>
      </c>
      <c r="AP604" s="92">
        <f t="shared" si="379"/>
        <v>251596.45404099999</v>
      </c>
      <c r="AQ604" s="93">
        <f t="shared" si="404"/>
        <v>1000</v>
      </c>
      <c r="AR604" s="95">
        <f t="shared" si="380"/>
        <v>428</v>
      </c>
      <c r="AS604" s="94">
        <f t="shared" si="381"/>
        <v>0.42799999999999999</v>
      </c>
      <c r="AT604" s="94">
        <f t="shared" si="399"/>
        <v>0.40909992526991867</v>
      </c>
    </row>
    <row r="605" spans="6:46" x14ac:dyDescent="0.25">
      <c r="F605">
        <f t="shared" si="405"/>
        <v>616000</v>
      </c>
      <c r="G605">
        <f t="shared" si="382"/>
        <v>-750</v>
      </c>
      <c r="H605">
        <f t="shared" si="370"/>
        <v>615250</v>
      </c>
      <c r="I605" s="32">
        <f t="shared" si="400"/>
        <v>615250</v>
      </c>
      <c r="J605" s="10">
        <f t="shared" si="383"/>
        <v>0</v>
      </c>
      <c r="K605" s="10">
        <f t="shared" si="384"/>
        <v>0</v>
      </c>
      <c r="L605" s="32">
        <f t="shared" si="401"/>
        <v>615250</v>
      </c>
      <c r="M605" s="9">
        <f t="shared" si="385"/>
        <v>0</v>
      </c>
      <c r="N605" s="9">
        <f t="shared" si="386"/>
        <v>0</v>
      </c>
      <c r="O605" s="10">
        <f t="shared" si="371"/>
        <v>0</v>
      </c>
      <c r="P605" s="13"/>
      <c r="R605" s="31">
        <f t="shared" si="402"/>
        <v>615250</v>
      </c>
      <c r="S605" s="8">
        <f t="shared" si="387"/>
        <v>52100</v>
      </c>
      <c r="T605" s="9">
        <f t="shared" si="372"/>
        <v>-11053.55</v>
      </c>
      <c r="U605" s="9">
        <f t="shared" si="373"/>
        <v>-211181.25</v>
      </c>
      <c r="V605" s="10">
        <f t="shared" si="374"/>
        <v>-222234.8</v>
      </c>
      <c r="W605" s="10">
        <f t="shared" si="375"/>
        <v>-32608.25</v>
      </c>
      <c r="X605" s="87">
        <f t="shared" si="388"/>
        <v>0</v>
      </c>
      <c r="Y605" s="87">
        <f t="shared" si="389"/>
        <v>0</v>
      </c>
      <c r="Z605" s="10">
        <f t="shared" si="390"/>
        <v>-103.65398999999999</v>
      </c>
      <c r="AA605" s="125">
        <f t="shared" si="391"/>
        <v>-36.750050999999999</v>
      </c>
      <c r="AB605" s="10">
        <f t="shared" si="392"/>
        <v>-36.750050999999999</v>
      </c>
      <c r="AC605" s="87">
        <f t="shared" si="393"/>
        <v>0</v>
      </c>
      <c r="AD605" s="22">
        <f t="shared" si="403"/>
        <v>-254983.45404099999</v>
      </c>
      <c r="AE605" s="9">
        <f t="shared" si="394"/>
        <v>-3430</v>
      </c>
      <c r="AF605" s="9">
        <f t="shared" si="395"/>
        <v>311</v>
      </c>
      <c r="AG605" s="9">
        <f t="shared" si="396"/>
        <v>0</v>
      </c>
      <c r="AH605" s="10">
        <f t="shared" si="376"/>
        <v>-3119</v>
      </c>
      <c r="AI605" s="10">
        <f t="shared" si="397"/>
        <v>-160</v>
      </c>
      <c r="AJ605" s="22">
        <f t="shared" si="377"/>
        <v>-252024.45404099999</v>
      </c>
      <c r="AN605" s="92">
        <f t="shared" si="398"/>
        <v>616000</v>
      </c>
      <c r="AO605" s="92" t="str">
        <f t="shared" si="378"/>
        <v>61K</v>
      </c>
      <c r="AP605" s="92">
        <f t="shared" si="379"/>
        <v>252024.45404099999</v>
      </c>
      <c r="AQ605" s="93">
        <f t="shared" si="404"/>
        <v>1000</v>
      </c>
      <c r="AR605" s="95">
        <f t="shared" si="380"/>
        <v>428</v>
      </c>
      <c r="AS605" s="94">
        <f t="shared" si="381"/>
        <v>0.42799999999999999</v>
      </c>
      <c r="AT605" s="94">
        <f t="shared" si="399"/>
        <v>0.40913060720941558</v>
      </c>
    </row>
    <row r="606" spans="6:46" x14ac:dyDescent="0.25">
      <c r="F606">
        <f t="shared" si="405"/>
        <v>617000</v>
      </c>
      <c r="G606">
        <f t="shared" si="382"/>
        <v>-750</v>
      </c>
      <c r="H606">
        <f t="shared" si="370"/>
        <v>616250</v>
      </c>
      <c r="I606" s="32">
        <f t="shared" si="400"/>
        <v>616250</v>
      </c>
      <c r="J606" s="10">
        <f t="shared" si="383"/>
        <v>0</v>
      </c>
      <c r="K606" s="10">
        <f t="shared" si="384"/>
        <v>0</v>
      </c>
      <c r="L606" s="32">
        <f t="shared" si="401"/>
        <v>616250</v>
      </c>
      <c r="M606" s="9">
        <f t="shared" si="385"/>
        <v>0</v>
      </c>
      <c r="N606" s="9">
        <f t="shared" si="386"/>
        <v>0</v>
      </c>
      <c r="O606" s="10">
        <f t="shared" si="371"/>
        <v>0</v>
      </c>
      <c r="P606" s="13"/>
      <c r="R606" s="31">
        <f t="shared" si="402"/>
        <v>616250</v>
      </c>
      <c r="S606" s="8">
        <f t="shared" si="387"/>
        <v>52100</v>
      </c>
      <c r="T606" s="9">
        <f t="shared" si="372"/>
        <v>-11053.55</v>
      </c>
      <c r="U606" s="9">
        <f t="shared" si="373"/>
        <v>-211556.25</v>
      </c>
      <c r="V606" s="10">
        <f t="shared" si="374"/>
        <v>-222609.8</v>
      </c>
      <c r="W606" s="10">
        <f t="shared" si="375"/>
        <v>-32661.25</v>
      </c>
      <c r="X606" s="87">
        <f t="shared" si="388"/>
        <v>0</v>
      </c>
      <c r="Y606" s="87">
        <f t="shared" si="389"/>
        <v>0</v>
      </c>
      <c r="Z606" s="10">
        <f t="shared" si="390"/>
        <v>-103.65398999999999</v>
      </c>
      <c r="AA606" s="125">
        <f t="shared" si="391"/>
        <v>-36.750050999999999</v>
      </c>
      <c r="AB606" s="10">
        <f t="shared" si="392"/>
        <v>-36.750050999999999</v>
      </c>
      <c r="AC606" s="87">
        <f t="shared" si="393"/>
        <v>0</v>
      </c>
      <c r="AD606" s="22">
        <f t="shared" si="403"/>
        <v>-255411.45404099999</v>
      </c>
      <c r="AE606" s="9">
        <f t="shared" si="394"/>
        <v>-3430</v>
      </c>
      <c r="AF606" s="9">
        <f t="shared" si="395"/>
        <v>311</v>
      </c>
      <c r="AG606" s="9">
        <f t="shared" si="396"/>
        <v>0</v>
      </c>
      <c r="AH606" s="10">
        <f t="shared" si="376"/>
        <v>-3119</v>
      </c>
      <c r="AI606" s="10">
        <f t="shared" si="397"/>
        <v>-160</v>
      </c>
      <c r="AJ606" s="22">
        <f t="shared" si="377"/>
        <v>-252452.45404099999</v>
      </c>
      <c r="AN606" s="92">
        <f t="shared" si="398"/>
        <v>617000</v>
      </c>
      <c r="AO606" s="92" t="str">
        <f t="shared" si="378"/>
        <v>61K</v>
      </c>
      <c r="AP606" s="92">
        <f t="shared" si="379"/>
        <v>252452.45404099999</v>
      </c>
      <c r="AQ606" s="93">
        <f t="shared" si="404"/>
        <v>1000</v>
      </c>
      <c r="AR606" s="95">
        <f t="shared" si="380"/>
        <v>428</v>
      </c>
      <c r="AS606" s="94">
        <f t="shared" si="381"/>
        <v>0.42799999999999999</v>
      </c>
      <c r="AT606" s="94">
        <f t="shared" si="399"/>
        <v>0.40916118969367909</v>
      </c>
    </row>
    <row r="607" spans="6:46" x14ac:dyDescent="0.25">
      <c r="F607">
        <f t="shared" si="405"/>
        <v>618000</v>
      </c>
      <c r="G607">
        <f t="shared" si="382"/>
        <v>-750</v>
      </c>
      <c r="H607">
        <f t="shared" si="370"/>
        <v>617250</v>
      </c>
      <c r="I607" s="32">
        <f t="shared" si="400"/>
        <v>617250</v>
      </c>
      <c r="J607" s="10">
        <f t="shared" si="383"/>
        <v>0</v>
      </c>
      <c r="K607" s="10">
        <f t="shared" si="384"/>
        <v>0</v>
      </c>
      <c r="L607" s="32">
        <f t="shared" si="401"/>
        <v>617250</v>
      </c>
      <c r="M607" s="9">
        <f t="shared" si="385"/>
        <v>0</v>
      </c>
      <c r="N607" s="9">
        <f t="shared" si="386"/>
        <v>0</v>
      </c>
      <c r="O607" s="10">
        <f t="shared" si="371"/>
        <v>0</v>
      </c>
      <c r="P607" s="13"/>
      <c r="R607" s="31">
        <f t="shared" si="402"/>
        <v>617250</v>
      </c>
      <c r="S607" s="8">
        <f t="shared" si="387"/>
        <v>52100</v>
      </c>
      <c r="T607" s="9">
        <f t="shared" si="372"/>
        <v>-11053.55</v>
      </c>
      <c r="U607" s="9">
        <f t="shared" si="373"/>
        <v>-211931.25</v>
      </c>
      <c r="V607" s="10">
        <f t="shared" si="374"/>
        <v>-222984.8</v>
      </c>
      <c r="W607" s="10">
        <f t="shared" si="375"/>
        <v>-32714.25</v>
      </c>
      <c r="X607" s="87">
        <f t="shared" si="388"/>
        <v>0</v>
      </c>
      <c r="Y607" s="87">
        <f t="shared" si="389"/>
        <v>0</v>
      </c>
      <c r="Z607" s="10">
        <f t="shared" si="390"/>
        <v>-103.65398999999999</v>
      </c>
      <c r="AA607" s="125">
        <f t="shared" si="391"/>
        <v>-36.750050999999999</v>
      </c>
      <c r="AB607" s="10">
        <f t="shared" si="392"/>
        <v>-36.750050999999999</v>
      </c>
      <c r="AC607" s="87">
        <f t="shared" si="393"/>
        <v>0</v>
      </c>
      <c r="AD607" s="22">
        <f t="shared" si="403"/>
        <v>-255839.45404099999</v>
      </c>
      <c r="AE607" s="9">
        <f t="shared" si="394"/>
        <v>-3430</v>
      </c>
      <c r="AF607" s="9">
        <f t="shared" si="395"/>
        <v>311</v>
      </c>
      <c r="AG607" s="9">
        <f t="shared" si="396"/>
        <v>0</v>
      </c>
      <c r="AH607" s="10">
        <f t="shared" si="376"/>
        <v>-3119</v>
      </c>
      <c r="AI607" s="10">
        <f t="shared" si="397"/>
        <v>-160</v>
      </c>
      <c r="AJ607" s="22">
        <f t="shared" si="377"/>
        <v>-252880.45404099999</v>
      </c>
      <c r="AN607" s="92">
        <f t="shared" si="398"/>
        <v>618000</v>
      </c>
      <c r="AO607" s="92" t="str">
        <f t="shared" si="378"/>
        <v>61K</v>
      </c>
      <c r="AP607" s="92">
        <f t="shared" si="379"/>
        <v>252880.45404099999</v>
      </c>
      <c r="AQ607" s="93">
        <f t="shared" si="404"/>
        <v>1000</v>
      </c>
      <c r="AR607" s="95">
        <f t="shared" si="380"/>
        <v>428</v>
      </c>
      <c r="AS607" s="94">
        <f t="shared" si="381"/>
        <v>0.42799999999999999</v>
      </c>
      <c r="AT607" s="94">
        <f t="shared" si="399"/>
        <v>0.40919167320550159</v>
      </c>
    </row>
    <row r="608" spans="6:46" x14ac:dyDescent="0.25">
      <c r="F608">
        <f t="shared" si="405"/>
        <v>619000</v>
      </c>
      <c r="G608">
        <f t="shared" si="382"/>
        <v>-750</v>
      </c>
      <c r="H608">
        <f t="shared" si="370"/>
        <v>618250</v>
      </c>
      <c r="I608" s="32">
        <f t="shared" si="400"/>
        <v>618250</v>
      </c>
      <c r="J608" s="10">
        <f t="shared" si="383"/>
        <v>0</v>
      </c>
      <c r="K608" s="10">
        <f t="shared" si="384"/>
        <v>0</v>
      </c>
      <c r="L608" s="32">
        <f t="shared" si="401"/>
        <v>618250</v>
      </c>
      <c r="M608" s="9">
        <f t="shared" si="385"/>
        <v>0</v>
      </c>
      <c r="N608" s="9">
        <f t="shared" si="386"/>
        <v>0</v>
      </c>
      <c r="O608" s="10">
        <f t="shared" si="371"/>
        <v>0</v>
      </c>
      <c r="P608" s="13"/>
      <c r="R608" s="31">
        <f t="shared" si="402"/>
        <v>618250</v>
      </c>
      <c r="S608" s="8">
        <f t="shared" si="387"/>
        <v>52100</v>
      </c>
      <c r="T608" s="9">
        <f t="shared" si="372"/>
        <v>-11053.55</v>
      </c>
      <c r="U608" s="9">
        <f t="shared" si="373"/>
        <v>-212306.25</v>
      </c>
      <c r="V608" s="10">
        <f t="shared" si="374"/>
        <v>-223359.8</v>
      </c>
      <c r="W608" s="10">
        <f t="shared" si="375"/>
        <v>-32767.25</v>
      </c>
      <c r="X608" s="87">
        <f t="shared" si="388"/>
        <v>0</v>
      </c>
      <c r="Y608" s="87">
        <f t="shared" si="389"/>
        <v>0</v>
      </c>
      <c r="Z608" s="10">
        <f t="shared" si="390"/>
        <v>-103.65398999999999</v>
      </c>
      <c r="AA608" s="125">
        <f t="shared" si="391"/>
        <v>-36.750050999999999</v>
      </c>
      <c r="AB608" s="10">
        <f t="shared" si="392"/>
        <v>-36.750050999999999</v>
      </c>
      <c r="AC608" s="87">
        <f t="shared" si="393"/>
        <v>0</v>
      </c>
      <c r="AD608" s="22">
        <f t="shared" si="403"/>
        <v>-256267.45404099999</v>
      </c>
      <c r="AE608" s="9">
        <f t="shared" si="394"/>
        <v>-3430</v>
      </c>
      <c r="AF608" s="9">
        <f t="shared" si="395"/>
        <v>311</v>
      </c>
      <c r="AG608" s="9">
        <f t="shared" si="396"/>
        <v>0</v>
      </c>
      <c r="AH608" s="10">
        <f t="shared" si="376"/>
        <v>-3119</v>
      </c>
      <c r="AI608" s="10">
        <f t="shared" si="397"/>
        <v>-160</v>
      </c>
      <c r="AJ608" s="22">
        <f t="shared" si="377"/>
        <v>-253308.45404099999</v>
      </c>
      <c r="AN608" s="92">
        <f t="shared" si="398"/>
        <v>619000</v>
      </c>
      <c r="AO608" s="92" t="str">
        <f t="shared" si="378"/>
        <v>61K</v>
      </c>
      <c r="AP608" s="92">
        <f t="shared" si="379"/>
        <v>253308.45404099999</v>
      </c>
      <c r="AQ608" s="93">
        <f t="shared" si="404"/>
        <v>1000</v>
      </c>
      <c r="AR608" s="95">
        <f t="shared" si="380"/>
        <v>428</v>
      </c>
      <c r="AS608" s="94">
        <f t="shared" si="381"/>
        <v>0.42799999999999999</v>
      </c>
      <c r="AT608" s="94">
        <f t="shared" si="399"/>
        <v>0.40922205822455571</v>
      </c>
    </row>
    <row r="609" spans="6:46" x14ac:dyDescent="0.25">
      <c r="F609">
        <f t="shared" si="405"/>
        <v>620000</v>
      </c>
      <c r="G609">
        <f t="shared" si="382"/>
        <v>-750</v>
      </c>
      <c r="H609">
        <f t="shared" si="370"/>
        <v>619250</v>
      </c>
      <c r="I609" s="32">
        <f t="shared" si="400"/>
        <v>619250</v>
      </c>
      <c r="J609" s="10">
        <f t="shared" si="383"/>
        <v>0</v>
      </c>
      <c r="K609" s="10">
        <f t="shared" si="384"/>
        <v>0</v>
      </c>
      <c r="L609" s="32">
        <f t="shared" si="401"/>
        <v>619250</v>
      </c>
      <c r="M609" s="9">
        <f t="shared" si="385"/>
        <v>0</v>
      </c>
      <c r="N609" s="9">
        <f t="shared" si="386"/>
        <v>0</v>
      </c>
      <c r="O609" s="10">
        <f t="shared" si="371"/>
        <v>0</v>
      </c>
      <c r="P609" s="13"/>
      <c r="R609" s="31">
        <f t="shared" si="402"/>
        <v>619250</v>
      </c>
      <c r="S609" s="8">
        <f t="shared" si="387"/>
        <v>52100</v>
      </c>
      <c r="T609" s="9">
        <f t="shared" si="372"/>
        <v>-11053.55</v>
      </c>
      <c r="U609" s="9">
        <f t="shared" si="373"/>
        <v>-212681.25</v>
      </c>
      <c r="V609" s="10">
        <f t="shared" si="374"/>
        <v>-223734.8</v>
      </c>
      <c r="W609" s="10">
        <f t="shared" si="375"/>
        <v>-32820.25</v>
      </c>
      <c r="X609" s="87">
        <f t="shared" si="388"/>
        <v>0</v>
      </c>
      <c r="Y609" s="87">
        <f t="shared" si="389"/>
        <v>0</v>
      </c>
      <c r="Z609" s="10">
        <f t="shared" si="390"/>
        <v>-103.65398999999999</v>
      </c>
      <c r="AA609" s="125">
        <f t="shared" si="391"/>
        <v>-36.750050999999999</v>
      </c>
      <c r="AB609" s="10">
        <f t="shared" si="392"/>
        <v>-36.750050999999999</v>
      </c>
      <c r="AC609" s="87">
        <f t="shared" si="393"/>
        <v>0</v>
      </c>
      <c r="AD609" s="22">
        <f t="shared" si="403"/>
        <v>-256695.45404099999</v>
      </c>
      <c r="AE609" s="9">
        <f t="shared" si="394"/>
        <v>-3430</v>
      </c>
      <c r="AF609" s="9">
        <f t="shared" si="395"/>
        <v>311</v>
      </c>
      <c r="AG609" s="9">
        <f t="shared" si="396"/>
        <v>0</v>
      </c>
      <c r="AH609" s="10">
        <f t="shared" si="376"/>
        <v>-3119</v>
      </c>
      <c r="AI609" s="10">
        <f t="shared" si="397"/>
        <v>-160</v>
      </c>
      <c r="AJ609" s="22">
        <f t="shared" si="377"/>
        <v>-253736.45404099999</v>
      </c>
      <c r="AN609" s="92">
        <f t="shared" si="398"/>
        <v>620000</v>
      </c>
      <c r="AO609" s="92" t="str">
        <f t="shared" si="378"/>
        <v>62K</v>
      </c>
      <c r="AP609" s="92">
        <f t="shared" si="379"/>
        <v>253736.45404099999</v>
      </c>
      <c r="AQ609" s="93">
        <f t="shared" si="404"/>
        <v>1000</v>
      </c>
      <c r="AR609" s="95">
        <f t="shared" si="380"/>
        <v>428</v>
      </c>
      <c r="AS609" s="94">
        <f t="shared" si="381"/>
        <v>0.42799999999999999</v>
      </c>
      <c r="AT609" s="94">
        <f t="shared" si="399"/>
        <v>0.40925234522741932</v>
      </c>
    </row>
    <row r="610" spans="6:46" x14ac:dyDescent="0.25">
      <c r="F610">
        <f t="shared" si="405"/>
        <v>621000</v>
      </c>
      <c r="G610">
        <f t="shared" si="382"/>
        <v>-750</v>
      </c>
      <c r="H610">
        <f t="shared" ref="H610:H673" si="406">F610+G610</f>
        <v>620250</v>
      </c>
      <c r="I610" s="32">
        <f t="shared" si="400"/>
        <v>620250</v>
      </c>
      <c r="J610" s="10">
        <f t="shared" si="383"/>
        <v>0</v>
      </c>
      <c r="K610" s="10">
        <f t="shared" si="384"/>
        <v>0</v>
      </c>
      <c r="L610" s="32">
        <f t="shared" si="401"/>
        <v>620250</v>
      </c>
      <c r="M610" s="9">
        <f t="shared" si="385"/>
        <v>0</v>
      </c>
      <c r="N610" s="9">
        <f t="shared" si="386"/>
        <v>0</v>
      </c>
      <c r="O610" s="10">
        <f t="shared" ref="O610:O673" si="407">M610+N610</f>
        <v>0</v>
      </c>
      <c r="P610" s="13"/>
      <c r="R610" s="31">
        <f t="shared" si="402"/>
        <v>620250</v>
      </c>
      <c r="S610" s="8">
        <f t="shared" si="387"/>
        <v>52100</v>
      </c>
      <c r="T610" s="9">
        <f t="shared" ref="T610:T673" si="408">-1*VLOOKUP(S610,Tuloveroasteikko,2,0)</f>
        <v>-11053.55</v>
      </c>
      <c r="U610" s="9">
        <f t="shared" ref="U610:U673" si="409">-(R610-S610)*VLOOKUP(S610,Tuloveroasteikko,3,0)/100</f>
        <v>-213056.25</v>
      </c>
      <c r="V610" s="10">
        <f t="shared" ref="V610:V673" si="410">T610+U610</f>
        <v>-224109.8</v>
      </c>
      <c r="W610" s="10">
        <f t="shared" ref="W610:W673" si="411">-R610*Kunnallisvero</f>
        <v>-32873.25</v>
      </c>
      <c r="X610" s="87">
        <f t="shared" si="388"/>
        <v>0</v>
      </c>
      <c r="Y610" s="87">
        <f t="shared" si="389"/>
        <v>0</v>
      </c>
      <c r="Z610" s="10">
        <f t="shared" si="390"/>
        <v>-103.65398999999999</v>
      </c>
      <c r="AA610" s="125">
        <f t="shared" si="391"/>
        <v>-36.750050999999999</v>
      </c>
      <c r="AB610" s="10">
        <f t="shared" si="392"/>
        <v>-36.750050999999999</v>
      </c>
      <c r="AC610" s="87">
        <f t="shared" si="393"/>
        <v>0</v>
      </c>
      <c r="AD610" s="22">
        <f t="shared" si="403"/>
        <v>-257123.45404099999</v>
      </c>
      <c r="AE610" s="9">
        <f t="shared" si="394"/>
        <v>-3430</v>
      </c>
      <c r="AF610" s="9">
        <f t="shared" si="395"/>
        <v>311</v>
      </c>
      <c r="AG610" s="9">
        <f t="shared" si="396"/>
        <v>0</v>
      </c>
      <c r="AH610" s="10">
        <f t="shared" ref="AH610:AH673" si="412">AE610+AF610+AG610</f>
        <v>-3119</v>
      </c>
      <c r="AI610" s="10">
        <f t="shared" si="397"/>
        <v>-160</v>
      </c>
      <c r="AJ610" s="22">
        <f t="shared" ref="AJ610:AJ673" si="413">IF(AD610&gt;AH610,0,AD610-AH610)+AI610</f>
        <v>-254164.45404099999</v>
      </c>
      <c r="AN610" s="92">
        <f t="shared" si="398"/>
        <v>621000</v>
      </c>
      <c r="AO610" s="92" t="str">
        <f t="shared" ref="AO610:AO673" si="414">MID(AN610,1,2)&amp;"K"</f>
        <v>62K</v>
      </c>
      <c r="AP610" s="92">
        <f t="shared" ref="AP610:AP673" si="415">-AJ610</f>
        <v>254164.45404099999</v>
      </c>
      <c r="AQ610" s="93">
        <f t="shared" si="404"/>
        <v>1000</v>
      </c>
      <c r="AR610" s="95">
        <f t="shared" ref="AR610:AR673" si="416">-AJ610+AJ609</f>
        <v>428</v>
      </c>
      <c r="AS610" s="94">
        <f t="shared" ref="AS610:AS673" si="417">IFERROR(AR610/AQ610,0)</f>
        <v>0.42799999999999999</v>
      </c>
      <c r="AT610" s="94">
        <f t="shared" si="399"/>
        <v>0.40928253468760062</v>
      </c>
    </row>
    <row r="611" spans="6:46" x14ac:dyDescent="0.25">
      <c r="F611">
        <f t="shared" si="405"/>
        <v>622000</v>
      </c>
      <c r="G611">
        <f t="shared" si="382"/>
        <v>-750</v>
      </c>
      <c r="H611">
        <f t="shared" si="406"/>
        <v>621250</v>
      </c>
      <c r="I611" s="32">
        <f t="shared" si="400"/>
        <v>621250</v>
      </c>
      <c r="J611" s="10">
        <f t="shared" si="383"/>
        <v>0</v>
      </c>
      <c r="K611" s="10">
        <f t="shared" si="384"/>
        <v>0</v>
      </c>
      <c r="L611" s="32">
        <f t="shared" si="401"/>
        <v>621250</v>
      </c>
      <c r="M611" s="9">
        <f t="shared" si="385"/>
        <v>0</v>
      </c>
      <c r="N611" s="9">
        <f t="shared" si="386"/>
        <v>0</v>
      </c>
      <c r="O611" s="10">
        <f t="shared" si="407"/>
        <v>0</v>
      </c>
      <c r="P611" s="13"/>
      <c r="R611" s="31">
        <f t="shared" si="402"/>
        <v>621250</v>
      </c>
      <c r="S611" s="8">
        <f t="shared" si="387"/>
        <v>52100</v>
      </c>
      <c r="T611" s="9">
        <f t="shared" si="408"/>
        <v>-11053.55</v>
      </c>
      <c r="U611" s="9">
        <f t="shared" si="409"/>
        <v>-213431.25</v>
      </c>
      <c r="V611" s="10">
        <f t="shared" si="410"/>
        <v>-224484.8</v>
      </c>
      <c r="W611" s="10">
        <f t="shared" si="411"/>
        <v>-32926.25</v>
      </c>
      <c r="X611" s="87">
        <f t="shared" si="388"/>
        <v>0</v>
      </c>
      <c r="Y611" s="87">
        <f t="shared" si="389"/>
        <v>0</v>
      </c>
      <c r="Z611" s="10">
        <f t="shared" si="390"/>
        <v>-103.65398999999999</v>
      </c>
      <c r="AA611" s="125">
        <f t="shared" si="391"/>
        <v>-36.750050999999999</v>
      </c>
      <c r="AB611" s="10">
        <f t="shared" si="392"/>
        <v>-36.750050999999999</v>
      </c>
      <c r="AC611" s="87">
        <f t="shared" si="393"/>
        <v>0</v>
      </c>
      <c r="AD611" s="22">
        <f t="shared" si="403"/>
        <v>-257551.45404099999</v>
      </c>
      <c r="AE611" s="9">
        <f t="shared" si="394"/>
        <v>-3430</v>
      </c>
      <c r="AF611" s="9">
        <f t="shared" si="395"/>
        <v>311</v>
      </c>
      <c r="AG611" s="9">
        <f t="shared" si="396"/>
        <v>0</v>
      </c>
      <c r="AH611" s="10">
        <f t="shared" si="412"/>
        <v>-3119</v>
      </c>
      <c r="AI611" s="10">
        <f t="shared" si="397"/>
        <v>-160</v>
      </c>
      <c r="AJ611" s="22">
        <f t="shared" si="413"/>
        <v>-254592.45404099999</v>
      </c>
      <c r="AN611" s="92">
        <f t="shared" si="398"/>
        <v>622000</v>
      </c>
      <c r="AO611" s="92" t="str">
        <f t="shared" si="414"/>
        <v>62K</v>
      </c>
      <c r="AP611" s="92">
        <f t="shared" si="415"/>
        <v>254592.45404099999</v>
      </c>
      <c r="AQ611" s="93">
        <f t="shared" si="404"/>
        <v>1000</v>
      </c>
      <c r="AR611" s="95">
        <f t="shared" si="416"/>
        <v>428</v>
      </c>
      <c r="AS611" s="94">
        <f t="shared" si="417"/>
        <v>0.42799999999999999</v>
      </c>
      <c r="AT611" s="94">
        <f t="shared" si="399"/>
        <v>0.40931262707556271</v>
      </c>
    </row>
    <row r="612" spans="6:46" x14ac:dyDescent="0.25">
      <c r="F612">
        <f t="shared" si="405"/>
        <v>623000</v>
      </c>
      <c r="G612">
        <f t="shared" si="382"/>
        <v>-750</v>
      </c>
      <c r="H612">
        <f t="shared" si="406"/>
        <v>622250</v>
      </c>
      <c r="I612" s="32">
        <f t="shared" si="400"/>
        <v>622250</v>
      </c>
      <c r="J612" s="10">
        <f t="shared" si="383"/>
        <v>0</v>
      </c>
      <c r="K612" s="10">
        <f t="shared" si="384"/>
        <v>0</v>
      </c>
      <c r="L612" s="32">
        <f t="shared" si="401"/>
        <v>622250</v>
      </c>
      <c r="M612" s="9">
        <f t="shared" si="385"/>
        <v>0</v>
      </c>
      <c r="N612" s="9">
        <f t="shared" si="386"/>
        <v>0</v>
      </c>
      <c r="O612" s="10">
        <f t="shared" si="407"/>
        <v>0</v>
      </c>
      <c r="P612" s="13"/>
      <c r="R612" s="31">
        <f t="shared" si="402"/>
        <v>622250</v>
      </c>
      <c r="S612" s="8">
        <f t="shared" si="387"/>
        <v>52100</v>
      </c>
      <c r="T612" s="9">
        <f t="shared" si="408"/>
        <v>-11053.55</v>
      </c>
      <c r="U612" s="9">
        <f t="shared" si="409"/>
        <v>-213806.25</v>
      </c>
      <c r="V612" s="10">
        <f t="shared" si="410"/>
        <v>-224859.8</v>
      </c>
      <c r="W612" s="10">
        <f t="shared" si="411"/>
        <v>-32979.25</v>
      </c>
      <c r="X612" s="87">
        <f t="shared" si="388"/>
        <v>0</v>
      </c>
      <c r="Y612" s="87">
        <f t="shared" si="389"/>
        <v>0</v>
      </c>
      <c r="Z612" s="10">
        <f t="shared" si="390"/>
        <v>-103.65398999999999</v>
      </c>
      <c r="AA612" s="125">
        <f t="shared" si="391"/>
        <v>-36.750050999999999</v>
      </c>
      <c r="AB612" s="10">
        <f t="shared" si="392"/>
        <v>-36.750050999999999</v>
      </c>
      <c r="AC612" s="87">
        <f t="shared" si="393"/>
        <v>0</v>
      </c>
      <c r="AD612" s="22">
        <f t="shared" si="403"/>
        <v>-257979.45404099999</v>
      </c>
      <c r="AE612" s="9">
        <f t="shared" si="394"/>
        <v>-3430</v>
      </c>
      <c r="AF612" s="9">
        <f t="shared" si="395"/>
        <v>311</v>
      </c>
      <c r="AG612" s="9">
        <f t="shared" si="396"/>
        <v>0</v>
      </c>
      <c r="AH612" s="10">
        <f t="shared" si="412"/>
        <v>-3119</v>
      </c>
      <c r="AI612" s="10">
        <f t="shared" si="397"/>
        <v>-160</v>
      </c>
      <c r="AJ612" s="22">
        <f t="shared" si="413"/>
        <v>-255020.45404099999</v>
      </c>
      <c r="AN612" s="92">
        <f t="shared" si="398"/>
        <v>623000</v>
      </c>
      <c r="AO612" s="92" t="str">
        <f t="shared" si="414"/>
        <v>62K</v>
      </c>
      <c r="AP612" s="92">
        <f t="shared" si="415"/>
        <v>255020.45404099999</v>
      </c>
      <c r="AQ612" s="93">
        <f t="shared" si="404"/>
        <v>1000</v>
      </c>
      <c r="AR612" s="95">
        <f t="shared" si="416"/>
        <v>428</v>
      </c>
      <c r="AS612" s="94">
        <f t="shared" si="417"/>
        <v>0.42799999999999999</v>
      </c>
      <c r="AT612" s="94">
        <f t="shared" si="399"/>
        <v>0.40934262285874795</v>
      </c>
    </row>
    <row r="613" spans="6:46" x14ac:dyDescent="0.25">
      <c r="F613">
        <f t="shared" si="405"/>
        <v>624000</v>
      </c>
      <c r="G613">
        <f t="shared" si="382"/>
        <v>-750</v>
      </c>
      <c r="H613">
        <f t="shared" si="406"/>
        <v>623250</v>
      </c>
      <c r="I613" s="32">
        <f t="shared" si="400"/>
        <v>623250</v>
      </c>
      <c r="J613" s="10">
        <f t="shared" si="383"/>
        <v>0</v>
      </c>
      <c r="K613" s="10">
        <f t="shared" si="384"/>
        <v>0</v>
      </c>
      <c r="L613" s="32">
        <f t="shared" si="401"/>
        <v>623250</v>
      </c>
      <c r="M613" s="9">
        <f t="shared" si="385"/>
        <v>0</v>
      </c>
      <c r="N613" s="9">
        <f t="shared" si="386"/>
        <v>0</v>
      </c>
      <c r="O613" s="10">
        <f t="shared" si="407"/>
        <v>0</v>
      </c>
      <c r="P613" s="13"/>
      <c r="R613" s="31">
        <f t="shared" si="402"/>
        <v>623250</v>
      </c>
      <c r="S613" s="8">
        <f t="shared" si="387"/>
        <v>52100</v>
      </c>
      <c r="T613" s="9">
        <f t="shared" si="408"/>
        <v>-11053.55</v>
      </c>
      <c r="U613" s="9">
        <f t="shared" si="409"/>
        <v>-214181.25</v>
      </c>
      <c r="V613" s="10">
        <f t="shared" si="410"/>
        <v>-225234.8</v>
      </c>
      <c r="W613" s="10">
        <f t="shared" si="411"/>
        <v>-33032.25</v>
      </c>
      <c r="X613" s="87">
        <f t="shared" si="388"/>
        <v>0</v>
      </c>
      <c r="Y613" s="87">
        <f t="shared" si="389"/>
        <v>0</v>
      </c>
      <c r="Z613" s="10">
        <f t="shared" si="390"/>
        <v>-103.65398999999999</v>
      </c>
      <c r="AA613" s="125">
        <f t="shared" si="391"/>
        <v>-36.750050999999999</v>
      </c>
      <c r="AB613" s="10">
        <f t="shared" si="392"/>
        <v>-36.750050999999999</v>
      </c>
      <c r="AC613" s="87">
        <f t="shared" si="393"/>
        <v>0</v>
      </c>
      <c r="AD613" s="22">
        <f t="shared" si="403"/>
        <v>-258407.45404099999</v>
      </c>
      <c r="AE613" s="9">
        <f t="shared" si="394"/>
        <v>-3430</v>
      </c>
      <c r="AF613" s="9">
        <f t="shared" si="395"/>
        <v>311</v>
      </c>
      <c r="AG613" s="9">
        <f t="shared" si="396"/>
        <v>0</v>
      </c>
      <c r="AH613" s="10">
        <f t="shared" si="412"/>
        <v>-3119</v>
      </c>
      <c r="AI613" s="10">
        <f t="shared" si="397"/>
        <v>-160</v>
      </c>
      <c r="AJ613" s="22">
        <f t="shared" si="413"/>
        <v>-255448.45404099999</v>
      </c>
      <c r="AN613" s="92">
        <f t="shared" si="398"/>
        <v>624000</v>
      </c>
      <c r="AO613" s="92" t="str">
        <f t="shared" si="414"/>
        <v>62K</v>
      </c>
      <c r="AP613" s="92">
        <f t="shared" si="415"/>
        <v>255448.45404099999</v>
      </c>
      <c r="AQ613" s="93">
        <f t="shared" si="404"/>
        <v>1000</v>
      </c>
      <c r="AR613" s="95">
        <f t="shared" si="416"/>
        <v>428</v>
      </c>
      <c r="AS613" s="94">
        <f t="shared" si="417"/>
        <v>0.42799999999999999</v>
      </c>
      <c r="AT613" s="94">
        <f t="shared" si="399"/>
        <v>0.40937252250160255</v>
      </c>
    </row>
    <row r="614" spans="6:46" x14ac:dyDescent="0.25">
      <c r="F614">
        <f t="shared" si="405"/>
        <v>625000</v>
      </c>
      <c r="G614">
        <f t="shared" si="382"/>
        <v>-750</v>
      </c>
      <c r="H614">
        <f t="shared" si="406"/>
        <v>624250</v>
      </c>
      <c r="I614" s="32">
        <f t="shared" si="400"/>
        <v>624250</v>
      </c>
      <c r="J614" s="10">
        <f t="shared" si="383"/>
        <v>0</v>
      </c>
      <c r="K614" s="10">
        <f t="shared" si="384"/>
        <v>0</v>
      </c>
      <c r="L614" s="32">
        <f t="shared" si="401"/>
        <v>624250</v>
      </c>
      <c r="M614" s="9">
        <f t="shared" si="385"/>
        <v>0</v>
      </c>
      <c r="N614" s="9">
        <f t="shared" si="386"/>
        <v>0</v>
      </c>
      <c r="O614" s="10">
        <f t="shared" si="407"/>
        <v>0</v>
      </c>
      <c r="P614" s="13"/>
      <c r="R614" s="31">
        <f t="shared" si="402"/>
        <v>624250</v>
      </c>
      <c r="S614" s="8">
        <f t="shared" si="387"/>
        <v>52100</v>
      </c>
      <c r="T614" s="9">
        <f t="shared" si="408"/>
        <v>-11053.55</v>
      </c>
      <c r="U614" s="9">
        <f t="shared" si="409"/>
        <v>-214556.25</v>
      </c>
      <c r="V614" s="10">
        <f t="shared" si="410"/>
        <v>-225609.8</v>
      </c>
      <c r="W614" s="10">
        <f t="shared" si="411"/>
        <v>-33085.25</v>
      </c>
      <c r="X614" s="87">
        <f t="shared" si="388"/>
        <v>0</v>
      </c>
      <c r="Y614" s="87">
        <f t="shared" si="389"/>
        <v>0</v>
      </c>
      <c r="Z614" s="10">
        <f t="shared" si="390"/>
        <v>-103.65398999999999</v>
      </c>
      <c r="AA614" s="125">
        <f t="shared" si="391"/>
        <v>-36.750050999999999</v>
      </c>
      <c r="AB614" s="10">
        <f t="shared" si="392"/>
        <v>-36.750050999999999</v>
      </c>
      <c r="AC614" s="87">
        <f t="shared" si="393"/>
        <v>0</v>
      </c>
      <c r="AD614" s="22">
        <f t="shared" si="403"/>
        <v>-258835.45404099999</v>
      </c>
      <c r="AE614" s="9">
        <f t="shared" si="394"/>
        <v>-3430</v>
      </c>
      <c r="AF614" s="9">
        <f t="shared" si="395"/>
        <v>311</v>
      </c>
      <c r="AG614" s="9">
        <f t="shared" si="396"/>
        <v>0</v>
      </c>
      <c r="AH614" s="10">
        <f t="shared" si="412"/>
        <v>-3119</v>
      </c>
      <c r="AI614" s="10">
        <f t="shared" si="397"/>
        <v>-160</v>
      </c>
      <c r="AJ614" s="22">
        <f t="shared" si="413"/>
        <v>-255876.45404099999</v>
      </c>
      <c r="AN614" s="92">
        <f t="shared" si="398"/>
        <v>625000</v>
      </c>
      <c r="AO614" s="92" t="str">
        <f t="shared" si="414"/>
        <v>62K</v>
      </c>
      <c r="AP614" s="92">
        <f t="shared" si="415"/>
        <v>255876.45404099999</v>
      </c>
      <c r="AQ614" s="93">
        <f t="shared" si="404"/>
        <v>1000</v>
      </c>
      <c r="AR614" s="95">
        <f t="shared" si="416"/>
        <v>428</v>
      </c>
      <c r="AS614" s="94">
        <f t="shared" si="417"/>
        <v>0.42799999999999999</v>
      </c>
      <c r="AT614" s="94">
        <f t="shared" si="399"/>
        <v>0.40940232646559999</v>
      </c>
    </row>
    <row r="615" spans="6:46" x14ac:dyDescent="0.25">
      <c r="F615">
        <f t="shared" si="405"/>
        <v>626000</v>
      </c>
      <c r="G615">
        <f t="shared" si="382"/>
        <v>-750</v>
      </c>
      <c r="H615">
        <f t="shared" si="406"/>
        <v>625250</v>
      </c>
      <c r="I615" s="32">
        <f t="shared" si="400"/>
        <v>625250</v>
      </c>
      <c r="J615" s="10">
        <f t="shared" si="383"/>
        <v>0</v>
      </c>
      <c r="K615" s="10">
        <f t="shared" si="384"/>
        <v>0</v>
      </c>
      <c r="L615" s="32">
        <f t="shared" si="401"/>
        <v>625250</v>
      </c>
      <c r="M615" s="9">
        <f t="shared" si="385"/>
        <v>0</v>
      </c>
      <c r="N615" s="9">
        <f t="shared" si="386"/>
        <v>0</v>
      </c>
      <c r="O615" s="10">
        <f t="shared" si="407"/>
        <v>0</v>
      </c>
      <c r="P615" s="13"/>
      <c r="R615" s="31">
        <f t="shared" si="402"/>
        <v>625250</v>
      </c>
      <c r="S615" s="8">
        <f t="shared" si="387"/>
        <v>52100</v>
      </c>
      <c r="T615" s="9">
        <f t="shared" si="408"/>
        <v>-11053.55</v>
      </c>
      <c r="U615" s="9">
        <f t="shared" si="409"/>
        <v>-214931.25</v>
      </c>
      <c r="V615" s="10">
        <f t="shared" si="410"/>
        <v>-225984.8</v>
      </c>
      <c r="W615" s="10">
        <f t="shared" si="411"/>
        <v>-33138.25</v>
      </c>
      <c r="X615" s="87">
        <f t="shared" si="388"/>
        <v>0</v>
      </c>
      <c r="Y615" s="87">
        <f t="shared" si="389"/>
        <v>0</v>
      </c>
      <c r="Z615" s="10">
        <f t="shared" si="390"/>
        <v>-103.65398999999999</v>
      </c>
      <c r="AA615" s="125">
        <f t="shared" si="391"/>
        <v>-36.750050999999999</v>
      </c>
      <c r="AB615" s="10">
        <f t="shared" si="392"/>
        <v>-36.750050999999999</v>
      </c>
      <c r="AC615" s="87">
        <f t="shared" si="393"/>
        <v>0</v>
      </c>
      <c r="AD615" s="22">
        <f t="shared" si="403"/>
        <v>-259263.45404099999</v>
      </c>
      <c r="AE615" s="9">
        <f t="shared" si="394"/>
        <v>-3430</v>
      </c>
      <c r="AF615" s="9">
        <f t="shared" si="395"/>
        <v>311</v>
      </c>
      <c r="AG615" s="9">
        <f t="shared" si="396"/>
        <v>0</v>
      </c>
      <c r="AH615" s="10">
        <f t="shared" si="412"/>
        <v>-3119</v>
      </c>
      <c r="AI615" s="10">
        <f t="shared" si="397"/>
        <v>-160</v>
      </c>
      <c r="AJ615" s="22">
        <f t="shared" si="413"/>
        <v>-256304.45404099999</v>
      </c>
      <c r="AN615" s="92">
        <f t="shared" si="398"/>
        <v>626000</v>
      </c>
      <c r="AO615" s="92" t="str">
        <f t="shared" si="414"/>
        <v>62K</v>
      </c>
      <c r="AP615" s="92">
        <f t="shared" si="415"/>
        <v>256304.45404099999</v>
      </c>
      <c r="AQ615" s="93">
        <f t="shared" si="404"/>
        <v>1000</v>
      </c>
      <c r="AR615" s="95">
        <f t="shared" si="416"/>
        <v>428</v>
      </c>
      <c r="AS615" s="94">
        <f t="shared" si="417"/>
        <v>0.42799999999999999</v>
      </c>
      <c r="AT615" s="94">
        <f t="shared" si="399"/>
        <v>0.40943203520926513</v>
      </c>
    </row>
    <row r="616" spans="6:46" x14ac:dyDescent="0.25">
      <c r="F616">
        <f t="shared" si="405"/>
        <v>627000</v>
      </c>
      <c r="G616">
        <f t="shared" ref="G616:G679" si="418">G615</f>
        <v>-750</v>
      </c>
      <c r="H616">
        <f t="shared" si="406"/>
        <v>626250</v>
      </c>
      <c r="I616" s="32">
        <f t="shared" si="400"/>
        <v>626250</v>
      </c>
      <c r="J616" s="10">
        <f t="shared" si="383"/>
        <v>0</v>
      </c>
      <c r="K616" s="10">
        <f t="shared" si="384"/>
        <v>0</v>
      </c>
      <c r="L616" s="32">
        <f t="shared" si="401"/>
        <v>626250</v>
      </c>
      <c r="M616" s="9">
        <f t="shared" si="385"/>
        <v>0</v>
      </c>
      <c r="N616" s="9">
        <f t="shared" si="386"/>
        <v>0</v>
      </c>
      <c r="O616" s="10">
        <f t="shared" si="407"/>
        <v>0</v>
      </c>
      <c r="P616" s="13"/>
      <c r="R616" s="31">
        <f t="shared" si="402"/>
        <v>626250</v>
      </c>
      <c r="S616" s="8">
        <f t="shared" si="387"/>
        <v>52100</v>
      </c>
      <c r="T616" s="9">
        <f t="shared" si="408"/>
        <v>-11053.55</v>
      </c>
      <c r="U616" s="9">
        <f t="shared" si="409"/>
        <v>-215306.25</v>
      </c>
      <c r="V616" s="10">
        <f t="shared" si="410"/>
        <v>-226359.8</v>
      </c>
      <c r="W616" s="10">
        <f t="shared" si="411"/>
        <v>-33191.25</v>
      </c>
      <c r="X616" s="87">
        <f t="shared" si="388"/>
        <v>0</v>
      </c>
      <c r="Y616" s="87">
        <f t="shared" si="389"/>
        <v>0</v>
      </c>
      <c r="Z616" s="10">
        <f t="shared" si="390"/>
        <v>-103.65398999999999</v>
      </c>
      <c r="AA616" s="125">
        <f t="shared" si="391"/>
        <v>-36.750050999999999</v>
      </c>
      <c r="AB616" s="10">
        <f t="shared" si="392"/>
        <v>-36.750050999999999</v>
      </c>
      <c r="AC616" s="87">
        <f t="shared" si="393"/>
        <v>0</v>
      </c>
      <c r="AD616" s="22">
        <f t="shared" si="403"/>
        <v>-259691.45404099999</v>
      </c>
      <c r="AE616" s="9">
        <f t="shared" si="394"/>
        <v>-3430</v>
      </c>
      <c r="AF616" s="9">
        <f t="shared" si="395"/>
        <v>311</v>
      </c>
      <c r="AG616" s="9">
        <f t="shared" si="396"/>
        <v>0</v>
      </c>
      <c r="AH616" s="10">
        <f t="shared" si="412"/>
        <v>-3119</v>
      </c>
      <c r="AI616" s="10">
        <f t="shared" si="397"/>
        <v>-160</v>
      </c>
      <c r="AJ616" s="22">
        <f t="shared" si="413"/>
        <v>-256732.45404099999</v>
      </c>
      <c r="AN616" s="92">
        <f t="shared" si="398"/>
        <v>627000</v>
      </c>
      <c r="AO616" s="92" t="str">
        <f t="shared" si="414"/>
        <v>62K</v>
      </c>
      <c r="AP616" s="92">
        <f t="shared" si="415"/>
        <v>256732.45404099999</v>
      </c>
      <c r="AQ616" s="93">
        <f t="shared" si="404"/>
        <v>1000</v>
      </c>
      <c r="AR616" s="95">
        <f t="shared" si="416"/>
        <v>428</v>
      </c>
      <c r="AS616" s="94">
        <f t="shared" si="417"/>
        <v>0.42799999999999999</v>
      </c>
      <c r="AT616" s="94">
        <f t="shared" si="399"/>
        <v>0.40946164918819777</v>
      </c>
    </row>
    <row r="617" spans="6:46" x14ac:dyDescent="0.25">
      <c r="F617">
        <f t="shared" si="405"/>
        <v>628000</v>
      </c>
      <c r="G617">
        <f t="shared" si="418"/>
        <v>-750</v>
      </c>
      <c r="H617">
        <f t="shared" si="406"/>
        <v>627250</v>
      </c>
      <c r="I617" s="32">
        <f t="shared" si="400"/>
        <v>627250</v>
      </c>
      <c r="J617" s="10">
        <f t="shared" si="383"/>
        <v>0</v>
      </c>
      <c r="K617" s="10">
        <f t="shared" si="384"/>
        <v>0</v>
      </c>
      <c r="L617" s="32">
        <f t="shared" si="401"/>
        <v>627250</v>
      </c>
      <c r="M617" s="9">
        <f t="shared" si="385"/>
        <v>0</v>
      </c>
      <c r="N617" s="9">
        <f t="shared" si="386"/>
        <v>0</v>
      </c>
      <c r="O617" s="10">
        <f t="shared" si="407"/>
        <v>0</v>
      </c>
      <c r="P617" s="13"/>
      <c r="R617" s="31">
        <f t="shared" si="402"/>
        <v>627250</v>
      </c>
      <c r="S617" s="8">
        <f t="shared" si="387"/>
        <v>52100</v>
      </c>
      <c r="T617" s="9">
        <f t="shared" si="408"/>
        <v>-11053.55</v>
      </c>
      <c r="U617" s="9">
        <f t="shared" si="409"/>
        <v>-215681.25</v>
      </c>
      <c r="V617" s="10">
        <f t="shared" si="410"/>
        <v>-226734.8</v>
      </c>
      <c r="W617" s="10">
        <f t="shared" si="411"/>
        <v>-33244.25</v>
      </c>
      <c r="X617" s="87">
        <f t="shared" si="388"/>
        <v>0</v>
      </c>
      <c r="Y617" s="87">
        <f t="shared" si="389"/>
        <v>0</v>
      </c>
      <c r="Z617" s="10">
        <f t="shared" si="390"/>
        <v>-103.65398999999999</v>
      </c>
      <c r="AA617" s="125">
        <f t="shared" si="391"/>
        <v>-36.750050999999999</v>
      </c>
      <c r="AB617" s="10">
        <f t="shared" si="392"/>
        <v>-36.750050999999999</v>
      </c>
      <c r="AC617" s="87">
        <f t="shared" si="393"/>
        <v>0</v>
      </c>
      <c r="AD617" s="22">
        <f t="shared" si="403"/>
        <v>-260119.45404099999</v>
      </c>
      <c r="AE617" s="9">
        <f t="shared" si="394"/>
        <v>-3430</v>
      </c>
      <c r="AF617" s="9">
        <f t="shared" si="395"/>
        <v>311</v>
      </c>
      <c r="AG617" s="9">
        <f t="shared" si="396"/>
        <v>0</v>
      </c>
      <c r="AH617" s="10">
        <f t="shared" si="412"/>
        <v>-3119</v>
      </c>
      <c r="AI617" s="10">
        <f t="shared" si="397"/>
        <v>-160</v>
      </c>
      <c r="AJ617" s="22">
        <f t="shared" si="413"/>
        <v>-257160.45404099999</v>
      </c>
      <c r="AN617" s="92">
        <f t="shared" si="398"/>
        <v>628000</v>
      </c>
      <c r="AO617" s="92" t="str">
        <f t="shared" si="414"/>
        <v>62K</v>
      </c>
      <c r="AP617" s="92">
        <f t="shared" si="415"/>
        <v>257160.45404099999</v>
      </c>
      <c r="AQ617" s="93">
        <f t="shared" si="404"/>
        <v>1000</v>
      </c>
      <c r="AR617" s="95">
        <f t="shared" si="416"/>
        <v>428</v>
      </c>
      <c r="AS617" s="94">
        <f t="shared" si="417"/>
        <v>0.42799999999999999</v>
      </c>
      <c r="AT617" s="94">
        <f t="shared" si="399"/>
        <v>0.40949116885509551</v>
      </c>
    </row>
    <row r="618" spans="6:46" x14ac:dyDescent="0.25">
      <c r="F618">
        <f t="shared" si="405"/>
        <v>629000</v>
      </c>
      <c r="G618">
        <f t="shared" si="418"/>
        <v>-750</v>
      </c>
      <c r="H618">
        <f t="shared" si="406"/>
        <v>628250</v>
      </c>
      <c r="I618" s="32">
        <f t="shared" si="400"/>
        <v>628250</v>
      </c>
      <c r="J618" s="10">
        <f t="shared" si="383"/>
        <v>0</v>
      </c>
      <c r="K618" s="10">
        <f t="shared" si="384"/>
        <v>0</v>
      </c>
      <c r="L618" s="32">
        <f t="shared" si="401"/>
        <v>628250</v>
      </c>
      <c r="M618" s="9">
        <f t="shared" si="385"/>
        <v>0</v>
      </c>
      <c r="N618" s="9">
        <f t="shared" si="386"/>
        <v>0</v>
      </c>
      <c r="O618" s="10">
        <f t="shared" si="407"/>
        <v>0</v>
      </c>
      <c r="P618" s="13"/>
      <c r="R618" s="31">
        <f t="shared" si="402"/>
        <v>628250</v>
      </c>
      <c r="S618" s="8">
        <f t="shared" si="387"/>
        <v>52100</v>
      </c>
      <c r="T618" s="9">
        <f t="shared" si="408"/>
        <v>-11053.55</v>
      </c>
      <c r="U618" s="9">
        <f t="shared" si="409"/>
        <v>-216056.25</v>
      </c>
      <c r="V618" s="10">
        <f t="shared" si="410"/>
        <v>-227109.8</v>
      </c>
      <c r="W618" s="10">
        <f t="shared" si="411"/>
        <v>-33297.25</v>
      </c>
      <c r="X618" s="87">
        <f t="shared" si="388"/>
        <v>0</v>
      </c>
      <c r="Y618" s="87">
        <f t="shared" si="389"/>
        <v>0</v>
      </c>
      <c r="Z618" s="10">
        <f t="shared" si="390"/>
        <v>-103.65398999999999</v>
      </c>
      <c r="AA618" s="125">
        <f t="shared" si="391"/>
        <v>-36.750050999999999</v>
      </c>
      <c r="AB618" s="10">
        <f t="shared" si="392"/>
        <v>-36.750050999999999</v>
      </c>
      <c r="AC618" s="87">
        <f t="shared" si="393"/>
        <v>0</v>
      </c>
      <c r="AD618" s="22">
        <f t="shared" si="403"/>
        <v>-260547.45404099999</v>
      </c>
      <c r="AE618" s="9">
        <f t="shared" si="394"/>
        <v>-3430</v>
      </c>
      <c r="AF618" s="9">
        <f t="shared" si="395"/>
        <v>311</v>
      </c>
      <c r="AG618" s="9">
        <f t="shared" si="396"/>
        <v>0</v>
      </c>
      <c r="AH618" s="10">
        <f t="shared" si="412"/>
        <v>-3119</v>
      </c>
      <c r="AI618" s="10">
        <f t="shared" si="397"/>
        <v>-160</v>
      </c>
      <c r="AJ618" s="22">
        <f t="shared" si="413"/>
        <v>-257588.45404099999</v>
      </c>
      <c r="AN618" s="92">
        <f t="shared" si="398"/>
        <v>629000</v>
      </c>
      <c r="AO618" s="92" t="str">
        <f t="shared" si="414"/>
        <v>62K</v>
      </c>
      <c r="AP618" s="92">
        <f t="shared" si="415"/>
        <v>257588.45404099999</v>
      </c>
      <c r="AQ618" s="93">
        <f t="shared" si="404"/>
        <v>1000</v>
      </c>
      <c r="AR618" s="95">
        <f t="shared" si="416"/>
        <v>428</v>
      </c>
      <c r="AS618" s="94">
        <f t="shared" si="417"/>
        <v>0.42799999999999999</v>
      </c>
      <c r="AT618" s="94">
        <f t="shared" si="399"/>
        <v>0.40952059465977741</v>
      </c>
    </row>
    <row r="619" spans="6:46" x14ac:dyDescent="0.25">
      <c r="F619">
        <f t="shared" si="405"/>
        <v>630000</v>
      </c>
      <c r="G619">
        <f t="shared" si="418"/>
        <v>-750</v>
      </c>
      <c r="H619">
        <f t="shared" si="406"/>
        <v>629250</v>
      </c>
      <c r="I619" s="32">
        <f t="shared" si="400"/>
        <v>629250</v>
      </c>
      <c r="J619" s="10">
        <f t="shared" si="383"/>
        <v>0</v>
      </c>
      <c r="K619" s="10">
        <f t="shared" si="384"/>
        <v>0</v>
      </c>
      <c r="L619" s="32">
        <f t="shared" si="401"/>
        <v>629250</v>
      </c>
      <c r="M619" s="9">
        <f t="shared" si="385"/>
        <v>0</v>
      </c>
      <c r="N619" s="9">
        <f t="shared" si="386"/>
        <v>0</v>
      </c>
      <c r="O619" s="10">
        <f t="shared" si="407"/>
        <v>0</v>
      </c>
      <c r="P619" s="13"/>
      <c r="R619" s="31">
        <f t="shared" si="402"/>
        <v>629250</v>
      </c>
      <c r="S619" s="8">
        <f t="shared" si="387"/>
        <v>52100</v>
      </c>
      <c r="T619" s="9">
        <f t="shared" si="408"/>
        <v>-11053.55</v>
      </c>
      <c r="U619" s="9">
        <f t="shared" si="409"/>
        <v>-216431.25</v>
      </c>
      <c r="V619" s="10">
        <f t="shared" si="410"/>
        <v>-227484.79999999999</v>
      </c>
      <c r="W619" s="10">
        <f t="shared" si="411"/>
        <v>-33350.25</v>
      </c>
      <c r="X619" s="87">
        <f t="shared" si="388"/>
        <v>0</v>
      </c>
      <c r="Y619" s="87">
        <f t="shared" si="389"/>
        <v>0</v>
      </c>
      <c r="Z619" s="10">
        <f t="shared" si="390"/>
        <v>-103.65398999999999</v>
      </c>
      <c r="AA619" s="125">
        <f t="shared" si="391"/>
        <v>-36.750050999999999</v>
      </c>
      <c r="AB619" s="10">
        <f t="shared" si="392"/>
        <v>-36.750050999999999</v>
      </c>
      <c r="AC619" s="87">
        <f t="shared" si="393"/>
        <v>0</v>
      </c>
      <c r="AD619" s="22">
        <f t="shared" si="403"/>
        <v>-260975.45404099999</v>
      </c>
      <c r="AE619" s="9">
        <f t="shared" si="394"/>
        <v>-3430</v>
      </c>
      <c r="AF619" s="9">
        <f t="shared" si="395"/>
        <v>311</v>
      </c>
      <c r="AG619" s="9">
        <f t="shared" si="396"/>
        <v>0</v>
      </c>
      <c r="AH619" s="10">
        <f t="shared" si="412"/>
        <v>-3119</v>
      </c>
      <c r="AI619" s="10">
        <f t="shared" si="397"/>
        <v>-160</v>
      </c>
      <c r="AJ619" s="22">
        <f t="shared" si="413"/>
        <v>-258016.45404099999</v>
      </c>
      <c r="AN619" s="92">
        <f t="shared" si="398"/>
        <v>630000</v>
      </c>
      <c r="AO619" s="92" t="str">
        <f t="shared" si="414"/>
        <v>63K</v>
      </c>
      <c r="AP619" s="92">
        <f t="shared" si="415"/>
        <v>258016.45404099999</v>
      </c>
      <c r="AQ619" s="93">
        <f t="shared" si="404"/>
        <v>1000</v>
      </c>
      <c r="AR619" s="95">
        <f t="shared" si="416"/>
        <v>428</v>
      </c>
      <c r="AS619" s="94">
        <f t="shared" si="417"/>
        <v>0.42799999999999999</v>
      </c>
      <c r="AT619" s="94">
        <f t="shared" si="399"/>
        <v>0.40954992704920634</v>
      </c>
    </row>
    <row r="620" spans="6:46" x14ac:dyDescent="0.25">
      <c r="F620">
        <f t="shared" si="405"/>
        <v>631000</v>
      </c>
      <c r="G620">
        <f t="shared" si="418"/>
        <v>-750</v>
      </c>
      <c r="H620">
        <f t="shared" si="406"/>
        <v>630250</v>
      </c>
      <c r="I620" s="32">
        <f t="shared" si="400"/>
        <v>630250</v>
      </c>
      <c r="J620" s="10">
        <f t="shared" si="383"/>
        <v>0</v>
      </c>
      <c r="K620" s="10">
        <f t="shared" si="384"/>
        <v>0</v>
      </c>
      <c r="L620" s="32">
        <f t="shared" si="401"/>
        <v>630250</v>
      </c>
      <c r="M620" s="9">
        <f t="shared" si="385"/>
        <v>0</v>
      </c>
      <c r="N620" s="9">
        <f t="shared" si="386"/>
        <v>0</v>
      </c>
      <c r="O620" s="10">
        <f t="shared" si="407"/>
        <v>0</v>
      </c>
      <c r="P620" s="13"/>
      <c r="R620" s="31">
        <f t="shared" si="402"/>
        <v>630250</v>
      </c>
      <c r="S620" s="8">
        <f t="shared" si="387"/>
        <v>52100</v>
      </c>
      <c r="T620" s="9">
        <f t="shared" si="408"/>
        <v>-11053.55</v>
      </c>
      <c r="U620" s="9">
        <f t="shared" si="409"/>
        <v>-216806.25</v>
      </c>
      <c r="V620" s="10">
        <f t="shared" si="410"/>
        <v>-227859.8</v>
      </c>
      <c r="W620" s="10">
        <f t="shared" si="411"/>
        <v>-33403.25</v>
      </c>
      <c r="X620" s="87">
        <f t="shared" si="388"/>
        <v>0</v>
      </c>
      <c r="Y620" s="87">
        <f t="shared" si="389"/>
        <v>0</v>
      </c>
      <c r="Z620" s="10">
        <f t="shared" si="390"/>
        <v>-103.65398999999999</v>
      </c>
      <c r="AA620" s="125">
        <f t="shared" si="391"/>
        <v>-36.750050999999999</v>
      </c>
      <c r="AB620" s="10">
        <f t="shared" si="392"/>
        <v>-36.750050999999999</v>
      </c>
      <c r="AC620" s="87">
        <f t="shared" si="393"/>
        <v>0</v>
      </c>
      <c r="AD620" s="22">
        <f t="shared" si="403"/>
        <v>-261403.45404099999</v>
      </c>
      <c r="AE620" s="9">
        <f t="shared" si="394"/>
        <v>-3430</v>
      </c>
      <c r="AF620" s="9">
        <f t="shared" si="395"/>
        <v>311</v>
      </c>
      <c r="AG620" s="9">
        <f t="shared" si="396"/>
        <v>0</v>
      </c>
      <c r="AH620" s="10">
        <f t="shared" si="412"/>
        <v>-3119</v>
      </c>
      <c r="AI620" s="10">
        <f t="shared" si="397"/>
        <v>-160</v>
      </c>
      <c r="AJ620" s="22">
        <f t="shared" si="413"/>
        <v>-258444.45404099999</v>
      </c>
      <c r="AN620" s="92">
        <f t="shared" si="398"/>
        <v>631000</v>
      </c>
      <c r="AO620" s="92" t="str">
        <f t="shared" si="414"/>
        <v>63K</v>
      </c>
      <c r="AP620" s="92">
        <f t="shared" si="415"/>
        <v>258444.45404099999</v>
      </c>
      <c r="AQ620" s="93">
        <f t="shared" si="404"/>
        <v>1000</v>
      </c>
      <c r="AR620" s="95">
        <f t="shared" si="416"/>
        <v>428</v>
      </c>
      <c r="AS620" s="94">
        <f t="shared" si="417"/>
        <v>0.42799999999999999</v>
      </c>
      <c r="AT620" s="94">
        <f t="shared" si="399"/>
        <v>0.40957916646751186</v>
      </c>
    </row>
    <row r="621" spans="6:46" x14ac:dyDescent="0.25">
      <c r="F621">
        <f t="shared" si="405"/>
        <v>632000</v>
      </c>
      <c r="G621">
        <f t="shared" si="418"/>
        <v>-750</v>
      </c>
      <c r="H621">
        <f t="shared" si="406"/>
        <v>631250</v>
      </c>
      <c r="I621" s="32">
        <f t="shared" si="400"/>
        <v>631250</v>
      </c>
      <c r="J621" s="10">
        <f t="shared" si="383"/>
        <v>0</v>
      </c>
      <c r="K621" s="10">
        <f t="shared" si="384"/>
        <v>0</v>
      </c>
      <c r="L621" s="32">
        <f t="shared" si="401"/>
        <v>631250</v>
      </c>
      <c r="M621" s="9">
        <f t="shared" si="385"/>
        <v>0</v>
      </c>
      <c r="N621" s="9">
        <f t="shared" si="386"/>
        <v>0</v>
      </c>
      <c r="O621" s="10">
        <f t="shared" si="407"/>
        <v>0</v>
      </c>
      <c r="P621" s="13"/>
      <c r="R621" s="31">
        <f t="shared" si="402"/>
        <v>631250</v>
      </c>
      <c r="S621" s="8">
        <f t="shared" si="387"/>
        <v>52100</v>
      </c>
      <c r="T621" s="9">
        <f t="shared" si="408"/>
        <v>-11053.55</v>
      </c>
      <c r="U621" s="9">
        <f t="shared" si="409"/>
        <v>-217181.25</v>
      </c>
      <c r="V621" s="10">
        <f t="shared" si="410"/>
        <v>-228234.8</v>
      </c>
      <c r="W621" s="10">
        <f t="shared" si="411"/>
        <v>-33456.25</v>
      </c>
      <c r="X621" s="87">
        <f t="shared" si="388"/>
        <v>0</v>
      </c>
      <c r="Y621" s="87">
        <f t="shared" si="389"/>
        <v>0</v>
      </c>
      <c r="Z621" s="10">
        <f t="shared" si="390"/>
        <v>-103.65398999999999</v>
      </c>
      <c r="AA621" s="125">
        <f t="shared" si="391"/>
        <v>-36.750050999999999</v>
      </c>
      <c r="AB621" s="10">
        <f t="shared" si="392"/>
        <v>-36.750050999999999</v>
      </c>
      <c r="AC621" s="87">
        <f t="shared" si="393"/>
        <v>0</v>
      </c>
      <c r="AD621" s="22">
        <f t="shared" si="403"/>
        <v>-261831.45404099999</v>
      </c>
      <c r="AE621" s="9">
        <f t="shared" si="394"/>
        <v>-3430</v>
      </c>
      <c r="AF621" s="9">
        <f t="shared" si="395"/>
        <v>311</v>
      </c>
      <c r="AG621" s="9">
        <f t="shared" si="396"/>
        <v>0</v>
      </c>
      <c r="AH621" s="10">
        <f t="shared" si="412"/>
        <v>-3119</v>
      </c>
      <c r="AI621" s="10">
        <f t="shared" si="397"/>
        <v>-160</v>
      </c>
      <c r="AJ621" s="22">
        <f t="shared" si="413"/>
        <v>-258872.45404099999</v>
      </c>
      <c r="AN621" s="92">
        <f t="shared" si="398"/>
        <v>632000</v>
      </c>
      <c r="AO621" s="92" t="str">
        <f t="shared" si="414"/>
        <v>63K</v>
      </c>
      <c r="AP621" s="92">
        <f t="shared" si="415"/>
        <v>258872.45404099999</v>
      </c>
      <c r="AQ621" s="93">
        <f t="shared" si="404"/>
        <v>1000</v>
      </c>
      <c r="AR621" s="95">
        <f t="shared" si="416"/>
        <v>428</v>
      </c>
      <c r="AS621" s="94">
        <f t="shared" si="417"/>
        <v>0.42799999999999999</v>
      </c>
      <c r="AT621" s="94">
        <f t="shared" si="399"/>
        <v>0.40960831335601267</v>
      </c>
    </row>
    <row r="622" spans="6:46" x14ac:dyDescent="0.25">
      <c r="F622">
        <f t="shared" si="405"/>
        <v>633000</v>
      </c>
      <c r="G622">
        <f t="shared" si="418"/>
        <v>-750</v>
      </c>
      <c r="H622">
        <f t="shared" si="406"/>
        <v>632250</v>
      </c>
      <c r="I622" s="32">
        <f t="shared" si="400"/>
        <v>632250</v>
      </c>
      <c r="J622" s="10">
        <f t="shared" si="383"/>
        <v>0</v>
      </c>
      <c r="K622" s="10">
        <f t="shared" si="384"/>
        <v>0</v>
      </c>
      <c r="L622" s="32">
        <f t="shared" si="401"/>
        <v>632250</v>
      </c>
      <c r="M622" s="9">
        <f t="shared" si="385"/>
        <v>0</v>
      </c>
      <c r="N622" s="9">
        <f t="shared" si="386"/>
        <v>0</v>
      </c>
      <c r="O622" s="10">
        <f t="shared" si="407"/>
        <v>0</v>
      </c>
      <c r="P622" s="13"/>
      <c r="R622" s="31">
        <f t="shared" si="402"/>
        <v>632250</v>
      </c>
      <c r="S622" s="8">
        <f t="shared" si="387"/>
        <v>52100</v>
      </c>
      <c r="T622" s="9">
        <f t="shared" si="408"/>
        <v>-11053.55</v>
      </c>
      <c r="U622" s="9">
        <f t="shared" si="409"/>
        <v>-217556.25</v>
      </c>
      <c r="V622" s="10">
        <f t="shared" si="410"/>
        <v>-228609.8</v>
      </c>
      <c r="W622" s="10">
        <f t="shared" si="411"/>
        <v>-33509.25</v>
      </c>
      <c r="X622" s="87">
        <f t="shared" si="388"/>
        <v>0</v>
      </c>
      <c r="Y622" s="87">
        <f t="shared" si="389"/>
        <v>0</v>
      </c>
      <c r="Z622" s="10">
        <f t="shared" si="390"/>
        <v>-103.65398999999999</v>
      </c>
      <c r="AA622" s="125">
        <f t="shared" si="391"/>
        <v>-36.750050999999999</v>
      </c>
      <c r="AB622" s="10">
        <f t="shared" si="392"/>
        <v>-36.750050999999999</v>
      </c>
      <c r="AC622" s="87">
        <f t="shared" si="393"/>
        <v>0</v>
      </c>
      <c r="AD622" s="22">
        <f t="shared" si="403"/>
        <v>-262259.45404099999</v>
      </c>
      <c r="AE622" s="9">
        <f t="shared" si="394"/>
        <v>-3430</v>
      </c>
      <c r="AF622" s="9">
        <f t="shared" si="395"/>
        <v>311</v>
      </c>
      <c r="AG622" s="9">
        <f t="shared" si="396"/>
        <v>0</v>
      </c>
      <c r="AH622" s="10">
        <f t="shared" si="412"/>
        <v>-3119</v>
      </c>
      <c r="AI622" s="10">
        <f t="shared" si="397"/>
        <v>-160</v>
      </c>
      <c r="AJ622" s="22">
        <f t="shared" si="413"/>
        <v>-259300.45404099999</v>
      </c>
      <c r="AN622" s="92">
        <f t="shared" si="398"/>
        <v>633000</v>
      </c>
      <c r="AO622" s="92" t="str">
        <f t="shared" si="414"/>
        <v>63K</v>
      </c>
      <c r="AP622" s="92">
        <f t="shared" si="415"/>
        <v>259300.45404099999</v>
      </c>
      <c r="AQ622" s="93">
        <f t="shared" si="404"/>
        <v>1000</v>
      </c>
      <c r="AR622" s="95">
        <f t="shared" si="416"/>
        <v>428</v>
      </c>
      <c r="AS622" s="94">
        <f t="shared" si="417"/>
        <v>0.42799999999999999</v>
      </c>
      <c r="AT622" s="94">
        <f t="shared" si="399"/>
        <v>0.40963736815323853</v>
      </c>
    </row>
    <row r="623" spans="6:46" x14ac:dyDescent="0.25">
      <c r="F623">
        <f t="shared" si="405"/>
        <v>634000</v>
      </c>
      <c r="G623">
        <f t="shared" si="418"/>
        <v>-750</v>
      </c>
      <c r="H623">
        <f t="shared" si="406"/>
        <v>633250</v>
      </c>
      <c r="I623" s="32">
        <f t="shared" si="400"/>
        <v>633250</v>
      </c>
      <c r="J623" s="10">
        <f t="shared" si="383"/>
        <v>0</v>
      </c>
      <c r="K623" s="10">
        <f t="shared" si="384"/>
        <v>0</v>
      </c>
      <c r="L623" s="32">
        <f t="shared" si="401"/>
        <v>633250</v>
      </c>
      <c r="M623" s="9">
        <f t="shared" si="385"/>
        <v>0</v>
      </c>
      <c r="N623" s="9">
        <f t="shared" si="386"/>
        <v>0</v>
      </c>
      <c r="O623" s="10">
        <f t="shared" si="407"/>
        <v>0</v>
      </c>
      <c r="P623" s="13"/>
      <c r="R623" s="31">
        <f t="shared" si="402"/>
        <v>633250</v>
      </c>
      <c r="S623" s="8">
        <f t="shared" si="387"/>
        <v>52100</v>
      </c>
      <c r="T623" s="9">
        <f t="shared" si="408"/>
        <v>-11053.55</v>
      </c>
      <c r="U623" s="9">
        <f t="shared" si="409"/>
        <v>-217931.25</v>
      </c>
      <c r="V623" s="10">
        <f t="shared" si="410"/>
        <v>-228984.8</v>
      </c>
      <c r="W623" s="10">
        <f t="shared" si="411"/>
        <v>-33562.25</v>
      </c>
      <c r="X623" s="87">
        <f t="shared" si="388"/>
        <v>0</v>
      </c>
      <c r="Y623" s="87">
        <f t="shared" si="389"/>
        <v>0</v>
      </c>
      <c r="Z623" s="10">
        <f t="shared" si="390"/>
        <v>-103.65398999999999</v>
      </c>
      <c r="AA623" s="125">
        <f t="shared" si="391"/>
        <v>-36.750050999999999</v>
      </c>
      <c r="AB623" s="10">
        <f t="shared" si="392"/>
        <v>-36.750050999999999</v>
      </c>
      <c r="AC623" s="87">
        <f t="shared" si="393"/>
        <v>0</v>
      </c>
      <c r="AD623" s="22">
        <f t="shared" si="403"/>
        <v>-262687.45404099999</v>
      </c>
      <c r="AE623" s="9">
        <f t="shared" si="394"/>
        <v>-3430</v>
      </c>
      <c r="AF623" s="9">
        <f t="shared" si="395"/>
        <v>311</v>
      </c>
      <c r="AG623" s="9">
        <f t="shared" si="396"/>
        <v>0</v>
      </c>
      <c r="AH623" s="10">
        <f t="shared" si="412"/>
        <v>-3119</v>
      </c>
      <c r="AI623" s="10">
        <f t="shared" si="397"/>
        <v>-160</v>
      </c>
      <c r="AJ623" s="22">
        <f t="shared" si="413"/>
        <v>-259728.45404099999</v>
      </c>
      <c r="AN623" s="92">
        <f t="shared" si="398"/>
        <v>634000</v>
      </c>
      <c r="AO623" s="92" t="str">
        <f t="shared" si="414"/>
        <v>63K</v>
      </c>
      <c r="AP623" s="92">
        <f t="shared" si="415"/>
        <v>259728.45404099999</v>
      </c>
      <c r="AQ623" s="93">
        <f t="shared" si="404"/>
        <v>1000</v>
      </c>
      <c r="AR623" s="95">
        <f t="shared" si="416"/>
        <v>428</v>
      </c>
      <c r="AS623" s="94">
        <f t="shared" si="417"/>
        <v>0.42799999999999999</v>
      </c>
      <c r="AT623" s="94">
        <f t="shared" si="399"/>
        <v>0.40966633129495267</v>
      </c>
    </row>
    <row r="624" spans="6:46" x14ac:dyDescent="0.25">
      <c r="F624">
        <f t="shared" si="405"/>
        <v>635000</v>
      </c>
      <c r="G624">
        <f t="shared" si="418"/>
        <v>-750</v>
      </c>
      <c r="H624">
        <f t="shared" si="406"/>
        <v>634250</v>
      </c>
      <c r="I624" s="32">
        <f t="shared" si="400"/>
        <v>634250</v>
      </c>
      <c r="J624" s="10">
        <f t="shared" si="383"/>
        <v>0</v>
      </c>
      <c r="K624" s="10">
        <f t="shared" si="384"/>
        <v>0</v>
      </c>
      <c r="L624" s="32">
        <f t="shared" si="401"/>
        <v>634250</v>
      </c>
      <c r="M624" s="9">
        <f t="shared" si="385"/>
        <v>0</v>
      </c>
      <c r="N624" s="9">
        <f t="shared" si="386"/>
        <v>0</v>
      </c>
      <c r="O624" s="10">
        <f t="shared" si="407"/>
        <v>0</v>
      </c>
      <c r="P624" s="13"/>
      <c r="R624" s="31">
        <f t="shared" si="402"/>
        <v>634250</v>
      </c>
      <c r="S624" s="8">
        <f t="shared" si="387"/>
        <v>52100</v>
      </c>
      <c r="T624" s="9">
        <f t="shared" si="408"/>
        <v>-11053.55</v>
      </c>
      <c r="U624" s="9">
        <f t="shared" si="409"/>
        <v>-218306.25</v>
      </c>
      <c r="V624" s="10">
        <f t="shared" si="410"/>
        <v>-229359.8</v>
      </c>
      <c r="W624" s="10">
        <f t="shared" si="411"/>
        <v>-33615.25</v>
      </c>
      <c r="X624" s="87">
        <f t="shared" si="388"/>
        <v>0</v>
      </c>
      <c r="Y624" s="87">
        <f t="shared" si="389"/>
        <v>0</v>
      </c>
      <c r="Z624" s="10">
        <f t="shared" si="390"/>
        <v>-103.65398999999999</v>
      </c>
      <c r="AA624" s="125">
        <f t="shared" si="391"/>
        <v>-36.750050999999999</v>
      </c>
      <c r="AB624" s="10">
        <f t="shared" si="392"/>
        <v>-36.750050999999999</v>
      </c>
      <c r="AC624" s="87">
        <f t="shared" si="393"/>
        <v>0</v>
      </c>
      <c r="AD624" s="22">
        <f t="shared" si="403"/>
        <v>-263115.45404099999</v>
      </c>
      <c r="AE624" s="9">
        <f t="shared" si="394"/>
        <v>-3430</v>
      </c>
      <c r="AF624" s="9">
        <f t="shared" si="395"/>
        <v>311</v>
      </c>
      <c r="AG624" s="9">
        <f t="shared" si="396"/>
        <v>0</v>
      </c>
      <c r="AH624" s="10">
        <f t="shared" si="412"/>
        <v>-3119</v>
      </c>
      <c r="AI624" s="10">
        <f t="shared" si="397"/>
        <v>-160</v>
      </c>
      <c r="AJ624" s="22">
        <f t="shared" si="413"/>
        <v>-260156.45404099999</v>
      </c>
      <c r="AN624" s="92">
        <f t="shared" si="398"/>
        <v>635000</v>
      </c>
      <c r="AO624" s="92" t="str">
        <f t="shared" si="414"/>
        <v>63K</v>
      </c>
      <c r="AP624" s="92">
        <f t="shared" si="415"/>
        <v>260156.45404099999</v>
      </c>
      <c r="AQ624" s="93">
        <f t="shared" si="404"/>
        <v>1000</v>
      </c>
      <c r="AR624" s="95">
        <f t="shared" si="416"/>
        <v>428</v>
      </c>
      <c r="AS624" s="94">
        <f t="shared" si="417"/>
        <v>0.42799999999999999</v>
      </c>
      <c r="AT624" s="94">
        <f t="shared" si="399"/>
        <v>0.40969520321417319</v>
      </c>
    </row>
    <row r="625" spans="6:46" x14ac:dyDescent="0.25">
      <c r="F625">
        <f t="shared" si="405"/>
        <v>636000</v>
      </c>
      <c r="G625">
        <f t="shared" si="418"/>
        <v>-750</v>
      </c>
      <c r="H625">
        <f t="shared" si="406"/>
        <v>635250</v>
      </c>
      <c r="I625" s="32">
        <f t="shared" si="400"/>
        <v>635250</v>
      </c>
      <c r="J625" s="10">
        <f t="shared" si="383"/>
        <v>0</v>
      </c>
      <c r="K625" s="10">
        <f t="shared" si="384"/>
        <v>0</v>
      </c>
      <c r="L625" s="32">
        <f t="shared" si="401"/>
        <v>635250</v>
      </c>
      <c r="M625" s="9">
        <f t="shared" si="385"/>
        <v>0</v>
      </c>
      <c r="N625" s="9">
        <f t="shared" si="386"/>
        <v>0</v>
      </c>
      <c r="O625" s="10">
        <f t="shared" si="407"/>
        <v>0</v>
      </c>
      <c r="P625" s="13"/>
      <c r="R625" s="31">
        <f t="shared" si="402"/>
        <v>635250</v>
      </c>
      <c r="S625" s="8">
        <f t="shared" si="387"/>
        <v>52100</v>
      </c>
      <c r="T625" s="9">
        <f t="shared" si="408"/>
        <v>-11053.55</v>
      </c>
      <c r="U625" s="9">
        <f t="shared" si="409"/>
        <v>-218681.25</v>
      </c>
      <c r="V625" s="10">
        <f t="shared" si="410"/>
        <v>-229734.8</v>
      </c>
      <c r="W625" s="10">
        <f t="shared" si="411"/>
        <v>-33668.25</v>
      </c>
      <c r="X625" s="87">
        <f t="shared" si="388"/>
        <v>0</v>
      </c>
      <c r="Y625" s="87">
        <f t="shared" si="389"/>
        <v>0</v>
      </c>
      <c r="Z625" s="10">
        <f t="shared" si="390"/>
        <v>-103.65398999999999</v>
      </c>
      <c r="AA625" s="125">
        <f t="shared" si="391"/>
        <v>-36.750050999999999</v>
      </c>
      <c r="AB625" s="10">
        <f t="shared" si="392"/>
        <v>-36.750050999999999</v>
      </c>
      <c r="AC625" s="87">
        <f t="shared" si="393"/>
        <v>0</v>
      </c>
      <c r="AD625" s="22">
        <f t="shared" si="403"/>
        <v>-263543.45404099999</v>
      </c>
      <c r="AE625" s="9">
        <f t="shared" si="394"/>
        <v>-3430</v>
      </c>
      <c r="AF625" s="9">
        <f t="shared" si="395"/>
        <v>311</v>
      </c>
      <c r="AG625" s="9">
        <f t="shared" si="396"/>
        <v>0</v>
      </c>
      <c r="AH625" s="10">
        <f t="shared" si="412"/>
        <v>-3119</v>
      </c>
      <c r="AI625" s="10">
        <f t="shared" si="397"/>
        <v>-160</v>
      </c>
      <c r="AJ625" s="22">
        <f t="shared" si="413"/>
        <v>-260584.45404099999</v>
      </c>
      <c r="AN625" s="92">
        <f t="shared" si="398"/>
        <v>636000</v>
      </c>
      <c r="AO625" s="92" t="str">
        <f t="shared" si="414"/>
        <v>63K</v>
      </c>
      <c r="AP625" s="92">
        <f t="shared" si="415"/>
        <v>260584.45404099999</v>
      </c>
      <c r="AQ625" s="93">
        <f t="shared" si="404"/>
        <v>1000</v>
      </c>
      <c r="AR625" s="95">
        <f t="shared" si="416"/>
        <v>428</v>
      </c>
      <c r="AS625" s="94">
        <f t="shared" si="417"/>
        <v>0.42799999999999999</v>
      </c>
      <c r="AT625" s="94">
        <f t="shared" si="399"/>
        <v>0.40972398434119495</v>
      </c>
    </row>
    <row r="626" spans="6:46" x14ac:dyDescent="0.25">
      <c r="F626">
        <f t="shared" si="405"/>
        <v>637000</v>
      </c>
      <c r="G626">
        <f t="shared" si="418"/>
        <v>-750</v>
      </c>
      <c r="H626">
        <f t="shared" si="406"/>
        <v>636250</v>
      </c>
      <c r="I626" s="32">
        <f t="shared" si="400"/>
        <v>636250</v>
      </c>
      <c r="J626" s="10">
        <f t="shared" si="383"/>
        <v>0</v>
      </c>
      <c r="K626" s="10">
        <f t="shared" si="384"/>
        <v>0</v>
      </c>
      <c r="L626" s="32">
        <f t="shared" si="401"/>
        <v>636250</v>
      </c>
      <c r="M626" s="9">
        <f t="shared" si="385"/>
        <v>0</v>
      </c>
      <c r="N626" s="9">
        <f t="shared" si="386"/>
        <v>0</v>
      </c>
      <c r="O626" s="10">
        <f t="shared" si="407"/>
        <v>0</v>
      </c>
      <c r="P626" s="13"/>
      <c r="R626" s="31">
        <f t="shared" si="402"/>
        <v>636250</v>
      </c>
      <c r="S626" s="8">
        <f t="shared" si="387"/>
        <v>52100</v>
      </c>
      <c r="T626" s="9">
        <f t="shared" si="408"/>
        <v>-11053.55</v>
      </c>
      <c r="U626" s="9">
        <f t="shared" si="409"/>
        <v>-219056.25</v>
      </c>
      <c r="V626" s="10">
        <f t="shared" si="410"/>
        <v>-230109.8</v>
      </c>
      <c r="W626" s="10">
        <f t="shared" si="411"/>
        <v>-33721.25</v>
      </c>
      <c r="X626" s="87">
        <f t="shared" si="388"/>
        <v>0</v>
      </c>
      <c r="Y626" s="87">
        <f t="shared" si="389"/>
        <v>0</v>
      </c>
      <c r="Z626" s="10">
        <f t="shared" si="390"/>
        <v>-103.65398999999999</v>
      </c>
      <c r="AA626" s="125">
        <f t="shared" si="391"/>
        <v>-36.750050999999999</v>
      </c>
      <c r="AB626" s="10">
        <f t="shared" si="392"/>
        <v>-36.750050999999999</v>
      </c>
      <c r="AC626" s="87">
        <f t="shared" si="393"/>
        <v>0</v>
      </c>
      <c r="AD626" s="22">
        <f t="shared" si="403"/>
        <v>-263971.45404099999</v>
      </c>
      <c r="AE626" s="9">
        <f t="shared" si="394"/>
        <v>-3430</v>
      </c>
      <c r="AF626" s="9">
        <f t="shared" si="395"/>
        <v>311</v>
      </c>
      <c r="AG626" s="9">
        <f t="shared" si="396"/>
        <v>0</v>
      </c>
      <c r="AH626" s="10">
        <f t="shared" si="412"/>
        <v>-3119</v>
      </c>
      <c r="AI626" s="10">
        <f t="shared" si="397"/>
        <v>-160</v>
      </c>
      <c r="AJ626" s="22">
        <f t="shared" si="413"/>
        <v>-261012.45404099999</v>
      </c>
      <c r="AN626" s="92">
        <f t="shared" si="398"/>
        <v>637000</v>
      </c>
      <c r="AO626" s="92" t="str">
        <f t="shared" si="414"/>
        <v>63K</v>
      </c>
      <c r="AP626" s="92">
        <f t="shared" si="415"/>
        <v>261012.45404099999</v>
      </c>
      <c r="AQ626" s="93">
        <f t="shared" si="404"/>
        <v>1000</v>
      </c>
      <c r="AR626" s="95">
        <f t="shared" si="416"/>
        <v>428</v>
      </c>
      <c r="AS626" s="94">
        <f t="shared" si="417"/>
        <v>0.42799999999999999</v>
      </c>
      <c r="AT626" s="94">
        <f t="shared" si="399"/>
        <v>0.40975267510361069</v>
      </c>
    </row>
    <row r="627" spans="6:46" x14ac:dyDescent="0.25">
      <c r="F627">
        <f t="shared" si="405"/>
        <v>638000</v>
      </c>
      <c r="G627">
        <f t="shared" si="418"/>
        <v>-750</v>
      </c>
      <c r="H627">
        <f t="shared" si="406"/>
        <v>637250</v>
      </c>
      <c r="I627" s="32">
        <f t="shared" si="400"/>
        <v>637250</v>
      </c>
      <c r="J627" s="10">
        <f t="shared" si="383"/>
        <v>0</v>
      </c>
      <c r="K627" s="10">
        <f t="shared" si="384"/>
        <v>0</v>
      </c>
      <c r="L627" s="32">
        <f t="shared" si="401"/>
        <v>637250</v>
      </c>
      <c r="M627" s="9">
        <f t="shared" si="385"/>
        <v>0</v>
      </c>
      <c r="N627" s="9">
        <f t="shared" si="386"/>
        <v>0</v>
      </c>
      <c r="O627" s="10">
        <f t="shared" si="407"/>
        <v>0</v>
      </c>
      <c r="P627" s="13"/>
      <c r="R627" s="31">
        <f t="shared" si="402"/>
        <v>637250</v>
      </c>
      <c r="S627" s="8">
        <f t="shared" si="387"/>
        <v>52100</v>
      </c>
      <c r="T627" s="9">
        <f t="shared" si="408"/>
        <v>-11053.55</v>
      </c>
      <c r="U627" s="9">
        <f t="shared" si="409"/>
        <v>-219431.25</v>
      </c>
      <c r="V627" s="10">
        <f t="shared" si="410"/>
        <v>-230484.8</v>
      </c>
      <c r="W627" s="10">
        <f t="shared" si="411"/>
        <v>-33774.25</v>
      </c>
      <c r="X627" s="87">
        <f t="shared" si="388"/>
        <v>0</v>
      </c>
      <c r="Y627" s="87">
        <f t="shared" si="389"/>
        <v>0</v>
      </c>
      <c r="Z627" s="10">
        <f t="shared" si="390"/>
        <v>-103.65398999999999</v>
      </c>
      <c r="AA627" s="125">
        <f t="shared" si="391"/>
        <v>-36.750050999999999</v>
      </c>
      <c r="AB627" s="10">
        <f t="shared" si="392"/>
        <v>-36.750050999999999</v>
      </c>
      <c r="AC627" s="87">
        <f t="shared" si="393"/>
        <v>0</v>
      </c>
      <c r="AD627" s="22">
        <f t="shared" si="403"/>
        <v>-264399.45404099999</v>
      </c>
      <c r="AE627" s="9">
        <f t="shared" si="394"/>
        <v>-3430</v>
      </c>
      <c r="AF627" s="9">
        <f t="shared" si="395"/>
        <v>311</v>
      </c>
      <c r="AG627" s="9">
        <f t="shared" si="396"/>
        <v>0</v>
      </c>
      <c r="AH627" s="10">
        <f t="shared" si="412"/>
        <v>-3119</v>
      </c>
      <c r="AI627" s="10">
        <f t="shared" si="397"/>
        <v>-160</v>
      </c>
      <c r="AJ627" s="22">
        <f t="shared" si="413"/>
        <v>-261440.45404099999</v>
      </c>
      <c r="AN627" s="92">
        <f t="shared" si="398"/>
        <v>638000</v>
      </c>
      <c r="AO627" s="92" t="str">
        <f t="shared" si="414"/>
        <v>63K</v>
      </c>
      <c r="AP627" s="92">
        <f t="shared" si="415"/>
        <v>261440.45404099999</v>
      </c>
      <c r="AQ627" s="93">
        <f t="shared" si="404"/>
        <v>1000</v>
      </c>
      <c r="AR627" s="95">
        <f t="shared" si="416"/>
        <v>428</v>
      </c>
      <c r="AS627" s="94">
        <f t="shared" si="417"/>
        <v>0.42799999999999999</v>
      </c>
      <c r="AT627" s="94">
        <f t="shared" si="399"/>
        <v>0.40978127592633229</v>
      </c>
    </row>
    <row r="628" spans="6:46" x14ac:dyDescent="0.25">
      <c r="F628">
        <f t="shared" si="405"/>
        <v>639000</v>
      </c>
      <c r="G628">
        <f t="shared" si="418"/>
        <v>-750</v>
      </c>
      <c r="H628">
        <f t="shared" si="406"/>
        <v>638250</v>
      </c>
      <c r="I628" s="32">
        <f t="shared" si="400"/>
        <v>638250</v>
      </c>
      <c r="J628" s="10">
        <f t="shared" si="383"/>
        <v>0</v>
      </c>
      <c r="K628" s="10">
        <f t="shared" si="384"/>
        <v>0</v>
      </c>
      <c r="L628" s="32">
        <f t="shared" si="401"/>
        <v>638250</v>
      </c>
      <c r="M628" s="9">
        <f t="shared" si="385"/>
        <v>0</v>
      </c>
      <c r="N628" s="9">
        <f t="shared" si="386"/>
        <v>0</v>
      </c>
      <c r="O628" s="10">
        <f t="shared" si="407"/>
        <v>0</v>
      </c>
      <c r="P628" s="13"/>
      <c r="R628" s="31">
        <f t="shared" si="402"/>
        <v>638250</v>
      </c>
      <c r="S628" s="8">
        <f t="shared" si="387"/>
        <v>52100</v>
      </c>
      <c r="T628" s="9">
        <f t="shared" si="408"/>
        <v>-11053.55</v>
      </c>
      <c r="U628" s="9">
        <f t="shared" si="409"/>
        <v>-219806.25</v>
      </c>
      <c r="V628" s="10">
        <f t="shared" si="410"/>
        <v>-230859.8</v>
      </c>
      <c r="W628" s="10">
        <f t="shared" si="411"/>
        <v>-33827.25</v>
      </c>
      <c r="X628" s="87">
        <f t="shared" si="388"/>
        <v>0</v>
      </c>
      <c r="Y628" s="87">
        <f t="shared" si="389"/>
        <v>0</v>
      </c>
      <c r="Z628" s="10">
        <f t="shared" si="390"/>
        <v>-103.65398999999999</v>
      </c>
      <c r="AA628" s="125">
        <f t="shared" si="391"/>
        <v>-36.750050999999999</v>
      </c>
      <c r="AB628" s="10">
        <f t="shared" si="392"/>
        <v>-36.750050999999999</v>
      </c>
      <c r="AC628" s="87">
        <f t="shared" si="393"/>
        <v>0</v>
      </c>
      <c r="AD628" s="22">
        <f t="shared" si="403"/>
        <v>-264827.45404099999</v>
      </c>
      <c r="AE628" s="9">
        <f t="shared" si="394"/>
        <v>-3430</v>
      </c>
      <c r="AF628" s="9">
        <f t="shared" si="395"/>
        <v>311</v>
      </c>
      <c r="AG628" s="9">
        <f t="shared" si="396"/>
        <v>0</v>
      </c>
      <c r="AH628" s="10">
        <f t="shared" si="412"/>
        <v>-3119</v>
      </c>
      <c r="AI628" s="10">
        <f t="shared" si="397"/>
        <v>-160</v>
      </c>
      <c r="AJ628" s="22">
        <f t="shared" si="413"/>
        <v>-261868.45404099999</v>
      </c>
      <c r="AN628" s="92">
        <f t="shared" si="398"/>
        <v>639000</v>
      </c>
      <c r="AO628" s="92" t="str">
        <f t="shared" si="414"/>
        <v>63K</v>
      </c>
      <c r="AP628" s="92">
        <f t="shared" si="415"/>
        <v>261868.45404099999</v>
      </c>
      <c r="AQ628" s="93">
        <f t="shared" si="404"/>
        <v>1000</v>
      </c>
      <c r="AR628" s="95">
        <f t="shared" si="416"/>
        <v>428</v>
      </c>
      <c r="AS628" s="94">
        <f t="shared" si="417"/>
        <v>0.42799999999999999</v>
      </c>
      <c r="AT628" s="94">
        <f t="shared" si="399"/>
        <v>0.40980978723161188</v>
      </c>
    </row>
    <row r="629" spans="6:46" x14ac:dyDescent="0.25">
      <c r="F629">
        <f t="shared" si="405"/>
        <v>640000</v>
      </c>
      <c r="G629">
        <f t="shared" si="418"/>
        <v>-750</v>
      </c>
      <c r="H629">
        <f t="shared" si="406"/>
        <v>639250</v>
      </c>
      <c r="I629" s="32">
        <f t="shared" si="400"/>
        <v>639250</v>
      </c>
      <c r="J629" s="10">
        <f t="shared" si="383"/>
        <v>0</v>
      </c>
      <c r="K629" s="10">
        <f t="shared" si="384"/>
        <v>0</v>
      </c>
      <c r="L629" s="32">
        <f t="shared" si="401"/>
        <v>639250</v>
      </c>
      <c r="M629" s="9">
        <f t="shared" si="385"/>
        <v>0</v>
      </c>
      <c r="N629" s="9">
        <f t="shared" si="386"/>
        <v>0</v>
      </c>
      <c r="O629" s="10">
        <f t="shared" si="407"/>
        <v>0</v>
      </c>
      <c r="P629" s="13"/>
      <c r="R629" s="31">
        <f t="shared" si="402"/>
        <v>639250</v>
      </c>
      <c r="S629" s="8">
        <f t="shared" si="387"/>
        <v>52100</v>
      </c>
      <c r="T629" s="9">
        <f t="shared" si="408"/>
        <v>-11053.55</v>
      </c>
      <c r="U629" s="9">
        <f t="shared" si="409"/>
        <v>-220181.25</v>
      </c>
      <c r="V629" s="10">
        <f t="shared" si="410"/>
        <v>-231234.8</v>
      </c>
      <c r="W629" s="10">
        <f t="shared" si="411"/>
        <v>-33880.25</v>
      </c>
      <c r="X629" s="87">
        <f t="shared" si="388"/>
        <v>0</v>
      </c>
      <c r="Y629" s="87">
        <f t="shared" si="389"/>
        <v>0</v>
      </c>
      <c r="Z629" s="10">
        <f t="shared" si="390"/>
        <v>-103.65398999999999</v>
      </c>
      <c r="AA629" s="125">
        <f t="shared" si="391"/>
        <v>-36.750050999999999</v>
      </c>
      <c r="AB629" s="10">
        <f t="shared" si="392"/>
        <v>-36.750050999999999</v>
      </c>
      <c r="AC629" s="87">
        <f t="shared" si="393"/>
        <v>0</v>
      </c>
      <c r="AD629" s="22">
        <f t="shared" si="403"/>
        <v>-265255.45404099999</v>
      </c>
      <c r="AE629" s="9">
        <f t="shared" si="394"/>
        <v>-3430</v>
      </c>
      <c r="AF629" s="9">
        <f t="shared" si="395"/>
        <v>311</v>
      </c>
      <c r="AG629" s="9">
        <f t="shared" si="396"/>
        <v>0</v>
      </c>
      <c r="AH629" s="10">
        <f t="shared" si="412"/>
        <v>-3119</v>
      </c>
      <c r="AI629" s="10">
        <f t="shared" si="397"/>
        <v>-160</v>
      </c>
      <c r="AJ629" s="22">
        <f t="shared" si="413"/>
        <v>-262296.45404099999</v>
      </c>
      <c r="AN629" s="92">
        <f t="shared" si="398"/>
        <v>640000</v>
      </c>
      <c r="AO629" s="92" t="str">
        <f t="shared" si="414"/>
        <v>64K</v>
      </c>
      <c r="AP629" s="92">
        <f t="shared" si="415"/>
        <v>262296.45404099999</v>
      </c>
      <c r="AQ629" s="93">
        <f t="shared" si="404"/>
        <v>1000</v>
      </c>
      <c r="AR629" s="95">
        <f t="shared" si="416"/>
        <v>428</v>
      </c>
      <c r="AS629" s="94">
        <f t="shared" si="417"/>
        <v>0.42799999999999999</v>
      </c>
      <c r="AT629" s="94">
        <f t="shared" si="399"/>
        <v>0.40983820943906246</v>
      </c>
    </row>
    <row r="630" spans="6:46" x14ac:dyDescent="0.25">
      <c r="F630">
        <f t="shared" si="405"/>
        <v>641000</v>
      </c>
      <c r="G630">
        <f t="shared" si="418"/>
        <v>-750</v>
      </c>
      <c r="H630">
        <f t="shared" si="406"/>
        <v>640250</v>
      </c>
      <c r="I630" s="32">
        <f t="shared" si="400"/>
        <v>640250</v>
      </c>
      <c r="J630" s="10">
        <f t="shared" si="383"/>
        <v>0</v>
      </c>
      <c r="K630" s="10">
        <f t="shared" si="384"/>
        <v>0</v>
      </c>
      <c r="L630" s="32">
        <f t="shared" si="401"/>
        <v>640250</v>
      </c>
      <c r="M630" s="9">
        <f t="shared" si="385"/>
        <v>0</v>
      </c>
      <c r="N630" s="9">
        <f t="shared" si="386"/>
        <v>0</v>
      </c>
      <c r="O630" s="10">
        <f t="shared" si="407"/>
        <v>0</v>
      </c>
      <c r="P630" s="13"/>
      <c r="R630" s="31">
        <f t="shared" si="402"/>
        <v>640250</v>
      </c>
      <c r="S630" s="8">
        <f t="shared" si="387"/>
        <v>52100</v>
      </c>
      <c r="T630" s="9">
        <f t="shared" si="408"/>
        <v>-11053.55</v>
      </c>
      <c r="U630" s="9">
        <f t="shared" si="409"/>
        <v>-220556.25</v>
      </c>
      <c r="V630" s="10">
        <f t="shared" si="410"/>
        <v>-231609.8</v>
      </c>
      <c r="W630" s="10">
        <f t="shared" si="411"/>
        <v>-33933.25</v>
      </c>
      <c r="X630" s="87">
        <f t="shared" si="388"/>
        <v>0</v>
      </c>
      <c r="Y630" s="87">
        <f t="shared" si="389"/>
        <v>0</v>
      </c>
      <c r="Z630" s="10">
        <f t="shared" si="390"/>
        <v>-103.65398999999999</v>
      </c>
      <c r="AA630" s="125">
        <f t="shared" si="391"/>
        <v>-36.750050999999999</v>
      </c>
      <c r="AB630" s="10">
        <f t="shared" si="392"/>
        <v>-36.750050999999999</v>
      </c>
      <c r="AC630" s="87">
        <f t="shared" si="393"/>
        <v>0</v>
      </c>
      <c r="AD630" s="22">
        <f t="shared" si="403"/>
        <v>-265683.45404099999</v>
      </c>
      <c r="AE630" s="9">
        <f t="shared" si="394"/>
        <v>-3430</v>
      </c>
      <c r="AF630" s="9">
        <f t="shared" si="395"/>
        <v>311</v>
      </c>
      <c r="AG630" s="9">
        <f t="shared" si="396"/>
        <v>0</v>
      </c>
      <c r="AH630" s="10">
        <f t="shared" si="412"/>
        <v>-3119</v>
      </c>
      <c r="AI630" s="10">
        <f t="shared" si="397"/>
        <v>-160</v>
      </c>
      <c r="AJ630" s="22">
        <f t="shared" si="413"/>
        <v>-262724.45404099999</v>
      </c>
      <c r="AN630" s="92">
        <f t="shared" si="398"/>
        <v>641000</v>
      </c>
      <c r="AO630" s="92" t="str">
        <f t="shared" si="414"/>
        <v>64K</v>
      </c>
      <c r="AP630" s="92">
        <f t="shared" si="415"/>
        <v>262724.45404099999</v>
      </c>
      <c r="AQ630" s="93">
        <f t="shared" si="404"/>
        <v>1000</v>
      </c>
      <c r="AR630" s="95">
        <f t="shared" si="416"/>
        <v>428</v>
      </c>
      <c r="AS630" s="94">
        <f t="shared" si="417"/>
        <v>0.42799999999999999</v>
      </c>
      <c r="AT630" s="94">
        <f t="shared" si="399"/>
        <v>0.40986654296567859</v>
      </c>
    </row>
    <row r="631" spans="6:46" x14ac:dyDescent="0.25">
      <c r="F631">
        <f t="shared" si="405"/>
        <v>642000</v>
      </c>
      <c r="G631">
        <f t="shared" si="418"/>
        <v>-750</v>
      </c>
      <c r="H631">
        <f t="shared" si="406"/>
        <v>641250</v>
      </c>
      <c r="I631" s="32">
        <f t="shared" si="400"/>
        <v>641250</v>
      </c>
      <c r="J631" s="10">
        <f t="shared" si="383"/>
        <v>0</v>
      </c>
      <c r="K631" s="10">
        <f t="shared" si="384"/>
        <v>0</v>
      </c>
      <c r="L631" s="32">
        <f t="shared" si="401"/>
        <v>641250</v>
      </c>
      <c r="M631" s="9">
        <f t="shared" si="385"/>
        <v>0</v>
      </c>
      <c r="N631" s="9">
        <f t="shared" si="386"/>
        <v>0</v>
      </c>
      <c r="O631" s="10">
        <f t="shared" si="407"/>
        <v>0</v>
      </c>
      <c r="P631" s="13"/>
      <c r="R631" s="31">
        <f t="shared" si="402"/>
        <v>641250</v>
      </c>
      <c r="S631" s="8">
        <f t="shared" si="387"/>
        <v>52100</v>
      </c>
      <c r="T631" s="9">
        <f t="shared" si="408"/>
        <v>-11053.55</v>
      </c>
      <c r="U631" s="9">
        <f t="shared" si="409"/>
        <v>-220931.25</v>
      </c>
      <c r="V631" s="10">
        <f t="shared" si="410"/>
        <v>-231984.8</v>
      </c>
      <c r="W631" s="10">
        <f t="shared" si="411"/>
        <v>-33986.25</v>
      </c>
      <c r="X631" s="87">
        <f t="shared" si="388"/>
        <v>0</v>
      </c>
      <c r="Y631" s="87">
        <f t="shared" si="389"/>
        <v>0</v>
      </c>
      <c r="Z631" s="10">
        <f t="shared" si="390"/>
        <v>-103.65398999999999</v>
      </c>
      <c r="AA631" s="125">
        <f t="shared" si="391"/>
        <v>-36.750050999999999</v>
      </c>
      <c r="AB631" s="10">
        <f t="shared" si="392"/>
        <v>-36.750050999999999</v>
      </c>
      <c r="AC631" s="87">
        <f t="shared" si="393"/>
        <v>0</v>
      </c>
      <c r="AD631" s="22">
        <f t="shared" si="403"/>
        <v>-266111.45404099999</v>
      </c>
      <c r="AE631" s="9">
        <f t="shared" si="394"/>
        <v>-3430</v>
      </c>
      <c r="AF631" s="9">
        <f t="shared" si="395"/>
        <v>311</v>
      </c>
      <c r="AG631" s="9">
        <f t="shared" si="396"/>
        <v>0</v>
      </c>
      <c r="AH631" s="10">
        <f t="shared" si="412"/>
        <v>-3119</v>
      </c>
      <c r="AI631" s="10">
        <f t="shared" si="397"/>
        <v>-160</v>
      </c>
      <c r="AJ631" s="22">
        <f t="shared" si="413"/>
        <v>-263152.45404099999</v>
      </c>
      <c r="AN631" s="92">
        <f t="shared" si="398"/>
        <v>642000</v>
      </c>
      <c r="AO631" s="92" t="str">
        <f t="shared" si="414"/>
        <v>64K</v>
      </c>
      <c r="AP631" s="92">
        <f t="shared" si="415"/>
        <v>263152.45404099999</v>
      </c>
      <c r="AQ631" s="93">
        <f t="shared" si="404"/>
        <v>1000</v>
      </c>
      <c r="AR631" s="95">
        <f t="shared" si="416"/>
        <v>428</v>
      </c>
      <c r="AS631" s="94">
        <f t="shared" si="417"/>
        <v>0.42799999999999999</v>
      </c>
      <c r="AT631" s="94">
        <f t="shared" si="399"/>
        <v>0.40989478822585668</v>
      </c>
    </row>
    <row r="632" spans="6:46" x14ac:dyDescent="0.25">
      <c r="F632">
        <f t="shared" si="405"/>
        <v>643000</v>
      </c>
      <c r="G632">
        <f t="shared" si="418"/>
        <v>-750</v>
      </c>
      <c r="H632">
        <f t="shared" si="406"/>
        <v>642250</v>
      </c>
      <c r="I632" s="32">
        <f t="shared" si="400"/>
        <v>642250</v>
      </c>
      <c r="J632" s="10">
        <f t="shared" si="383"/>
        <v>0</v>
      </c>
      <c r="K632" s="10">
        <f t="shared" si="384"/>
        <v>0</v>
      </c>
      <c r="L632" s="32">
        <f t="shared" si="401"/>
        <v>642250</v>
      </c>
      <c r="M632" s="9">
        <f t="shared" si="385"/>
        <v>0</v>
      </c>
      <c r="N632" s="9">
        <f t="shared" si="386"/>
        <v>0</v>
      </c>
      <c r="O632" s="10">
        <f t="shared" si="407"/>
        <v>0</v>
      </c>
      <c r="P632" s="13"/>
      <c r="R632" s="31">
        <f t="shared" si="402"/>
        <v>642250</v>
      </c>
      <c r="S632" s="8">
        <f t="shared" si="387"/>
        <v>52100</v>
      </c>
      <c r="T632" s="9">
        <f t="shared" si="408"/>
        <v>-11053.55</v>
      </c>
      <c r="U632" s="9">
        <f t="shared" si="409"/>
        <v>-221306.25</v>
      </c>
      <c r="V632" s="10">
        <f t="shared" si="410"/>
        <v>-232359.8</v>
      </c>
      <c r="W632" s="10">
        <f t="shared" si="411"/>
        <v>-34039.25</v>
      </c>
      <c r="X632" s="87">
        <f t="shared" si="388"/>
        <v>0</v>
      </c>
      <c r="Y632" s="87">
        <f t="shared" si="389"/>
        <v>0</v>
      </c>
      <c r="Z632" s="10">
        <f t="shared" si="390"/>
        <v>-103.65398999999999</v>
      </c>
      <c r="AA632" s="125">
        <f t="shared" si="391"/>
        <v>-36.750050999999999</v>
      </c>
      <c r="AB632" s="10">
        <f t="shared" si="392"/>
        <v>-36.750050999999999</v>
      </c>
      <c r="AC632" s="87">
        <f t="shared" si="393"/>
        <v>0</v>
      </c>
      <c r="AD632" s="22">
        <f t="shared" si="403"/>
        <v>-266539.45404099999</v>
      </c>
      <c r="AE632" s="9">
        <f t="shared" si="394"/>
        <v>-3430</v>
      </c>
      <c r="AF632" s="9">
        <f t="shared" si="395"/>
        <v>311</v>
      </c>
      <c r="AG632" s="9">
        <f t="shared" si="396"/>
        <v>0</v>
      </c>
      <c r="AH632" s="10">
        <f t="shared" si="412"/>
        <v>-3119</v>
      </c>
      <c r="AI632" s="10">
        <f t="shared" si="397"/>
        <v>-160</v>
      </c>
      <c r="AJ632" s="22">
        <f t="shared" si="413"/>
        <v>-263580.45404099999</v>
      </c>
      <c r="AN632" s="92">
        <f t="shared" si="398"/>
        <v>643000</v>
      </c>
      <c r="AO632" s="92" t="str">
        <f t="shared" si="414"/>
        <v>64K</v>
      </c>
      <c r="AP632" s="92">
        <f t="shared" si="415"/>
        <v>263580.45404099999</v>
      </c>
      <c r="AQ632" s="93">
        <f t="shared" si="404"/>
        <v>1000</v>
      </c>
      <c r="AR632" s="95">
        <f t="shared" si="416"/>
        <v>428</v>
      </c>
      <c r="AS632" s="94">
        <f t="shared" si="417"/>
        <v>0.42799999999999999</v>
      </c>
      <c r="AT632" s="94">
        <f t="shared" si="399"/>
        <v>0.40992294563141524</v>
      </c>
    </row>
    <row r="633" spans="6:46" x14ac:dyDescent="0.25">
      <c r="F633">
        <f t="shared" si="405"/>
        <v>644000</v>
      </c>
      <c r="G633">
        <f t="shared" si="418"/>
        <v>-750</v>
      </c>
      <c r="H633">
        <f t="shared" si="406"/>
        <v>643250</v>
      </c>
      <c r="I633" s="32">
        <f t="shared" si="400"/>
        <v>643250</v>
      </c>
      <c r="J633" s="10">
        <f t="shared" si="383"/>
        <v>0</v>
      </c>
      <c r="K633" s="10">
        <f t="shared" si="384"/>
        <v>0</v>
      </c>
      <c r="L633" s="32">
        <f t="shared" si="401"/>
        <v>643250</v>
      </c>
      <c r="M633" s="9">
        <f t="shared" si="385"/>
        <v>0</v>
      </c>
      <c r="N633" s="9">
        <f t="shared" si="386"/>
        <v>0</v>
      </c>
      <c r="O633" s="10">
        <f t="shared" si="407"/>
        <v>0</v>
      </c>
      <c r="P633" s="13"/>
      <c r="R633" s="31">
        <f t="shared" si="402"/>
        <v>643250</v>
      </c>
      <c r="S633" s="8">
        <f t="shared" si="387"/>
        <v>52100</v>
      </c>
      <c r="T633" s="9">
        <f t="shared" si="408"/>
        <v>-11053.55</v>
      </c>
      <c r="U633" s="9">
        <f t="shared" si="409"/>
        <v>-221681.25</v>
      </c>
      <c r="V633" s="10">
        <f t="shared" si="410"/>
        <v>-232734.8</v>
      </c>
      <c r="W633" s="10">
        <f t="shared" si="411"/>
        <v>-34092.25</v>
      </c>
      <c r="X633" s="87">
        <f t="shared" si="388"/>
        <v>0</v>
      </c>
      <c r="Y633" s="87">
        <f t="shared" si="389"/>
        <v>0</v>
      </c>
      <c r="Z633" s="10">
        <f t="shared" si="390"/>
        <v>-103.65398999999999</v>
      </c>
      <c r="AA633" s="125">
        <f t="shared" si="391"/>
        <v>-36.750050999999999</v>
      </c>
      <c r="AB633" s="10">
        <f t="shared" si="392"/>
        <v>-36.750050999999999</v>
      </c>
      <c r="AC633" s="87">
        <f t="shared" si="393"/>
        <v>0</v>
      </c>
      <c r="AD633" s="22">
        <f t="shared" si="403"/>
        <v>-266967.45404099999</v>
      </c>
      <c r="AE633" s="9">
        <f t="shared" si="394"/>
        <v>-3430</v>
      </c>
      <c r="AF633" s="9">
        <f t="shared" si="395"/>
        <v>311</v>
      </c>
      <c r="AG633" s="9">
        <f t="shared" si="396"/>
        <v>0</v>
      </c>
      <c r="AH633" s="10">
        <f t="shared" si="412"/>
        <v>-3119</v>
      </c>
      <c r="AI633" s="10">
        <f t="shared" si="397"/>
        <v>-160</v>
      </c>
      <c r="AJ633" s="22">
        <f t="shared" si="413"/>
        <v>-264008.45404099999</v>
      </c>
      <c r="AN633" s="92">
        <f t="shared" si="398"/>
        <v>644000</v>
      </c>
      <c r="AO633" s="92" t="str">
        <f t="shared" si="414"/>
        <v>64K</v>
      </c>
      <c r="AP633" s="92">
        <f t="shared" si="415"/>
        <v>264008.45404099999</v>
      </c>
      <c r="AQ633" s="93">
        <f t="shared" si="404"/>
        <v>1000</v>
      </c>
      <c r="AR633" s="95">
        <f t="shared" si="416"/>
        <v>428</v>
      </c>
      <c r="AS633" s="94">
        <f t="shared" si="417"/>
        <v>0.42799999999999999</v>
      </c>
      <c r="AT633" s="94">
        <f t="shared" si="399"/>
        <v>0.4099510155916149</v>
      </c>
    </row>
    <row r="634" spans="6:46" x14ac:dyDescent="0.25">
      <c r="F634">
        <f t="shared" si="405"/>
        <v>645000</v>
      </c>
      <c r="G634">
        <f t="shared" si="418"/>
        <v>-750</v>
      </c>
      <c r="H634">
        <f t="shared" si="406"/>
        <v>644250</v>
      </c>
      <c r="I634" s="32">
        <f t="shared" si="400"/>
        <v>644250</v>
      </c>
      <c r="J634" s="10">
        <f t="shared" si="383"/>
        <v>0</v>
      </c>
      <c r="K634" s="10">
        <f t="shared" si="384"/>
        <v>0</v>
      </c>
      <c r="L634" s="32">
        <f t="shared" si="401"/>
        <v>644250</v>
      </c>
      <c r="M634" s="9">
        <f t="shared" si="385"/>
        <v>0</v>
      </c>
      <c r="N634" s="9">
        <f t="shared" si="386"/>
        <v>0</v>
      </c>
      <c r="O634" s="10">
        <f t="shared" si="407"/>
        <v>0</v>
      </c>
      <c r="P634" s="13"/>
      <c r="R634" s="31">
        <f t="shared" si="402"/>
        <v>644250</v>
      </c>
      <c r="S634" s="8">
        <f t="shared" si="387"/>
        <v>52100</v>
      </c>
      <c r="T634" s="9">
        <f t="shared" si="408"/>
        <v>-11053.55</v>
      </c>
      <c r="U634" s="9">
        <f t="shared" si="409"/>
        <v>-222056.25</v>
      </c>
      <c r="V634" s="10">
        <f t="shared" si="410"/>
        <v>-233109.8</v>
      </c>
      <c r="W634" s="10">
        <f t="shared" si="411"/>
        <v>-34145.25</v>
      </c>
      <c r="X634" s="87">
        <f t="shared" si="388"/>
        <v>0</v>
      </c>
      <c r="Y634" s="87">
        <f t="shared" si="389"/>
        <v>0</v>
      </c>
      <c r="Z634" s="10">
        <f t="shared" si="390"/>
        <v>-103.65398999999999</v>
      </c>
      <c r="AA634" s="125">
        <f t="shared" si="391"/>
        <v>-36.750050999999999</v>
      </c>
      <c r="AB634" s="10">
        <f t="shared" si="392"/>
        <v>-36.750050999999999</v>
      </c>
      <c r="AC634" s="87">
        <f t="shared" si="393"/>
        <v>0</v>
      </c>
      <c r="AD634" s="22">
        <f t="shared" si="403"/>
        <v>-267395.45404099999</v>
      </c>
      <c r="AE634" s="9">
        <f t="shared" si="394"/>
        <v>-3430</v>
      </c>
      <c r="AF634" s="9">
        <f t="shared" si="395"/>
        <v>311</v>
      </c>
      <c r="AG634" s="9">
        <f t="shared" si="396"/>
        <v>0</v>
      </c>
      <c r="AH634" s="10">
        <f t="shared" si="412"/>
        <v>-3119</v>
      </c>
      <c r="AI634" s="10">
        <f t="shared" si="397"/>
        <v>-160</v>
      </c>
      <c r="AJ634" s="22">
        <f t="shared" si="413"/>
        <v>-264436.45404099999</v>
      </c>
      <c r="AN634" s="92">
        <f t="shared" si="398"/>
        <v>645000</v>
      </c>
      <c r="AO634" s="92" t="str">
        <f t="shared" si="414"/>
        <v>64K</v>
      </c>
      <c r="AP634" s="92">
        <f t="shared" si="415"/>
        <v>264436.45404099999</v>
      </c>
      <c r="AQ634" s="93">
        <f t="shared" si="404"/>
        <v>1000</v>
      </c>
      <c r="AR634" s="95">
        <f t="shared" si="416"/>
        <v>428</v>
      </c>
      <c r="AS634" s="94">
        <f t="shared" si="417"/>
        <v>0.42799999999999999</v>
      </c>
      <c r="AT634" s="94">
        <f t="shared" si="399"/>
        <v>0.40997899851317826</v>
      </c>
    </row>
    <row r="635" spans="6:46" x14ac:dyDescent="0.25">
      <c r="F635">
        <f t="shared" si="405"/>
        <v>646000</v>
      </c>
      <c r="G635">
        <f t="shared" si="418"/>
        <v>-750</v>
      </c>
      <c r="H635">
        <f t="shared" si="406"/>
        <v>645250</v>
      </c>
      <c r="I635" s="32">
        <f t="shared" si="400"/>
        <v>645250</v>
      </c>
      <c r="J635" s="10">
        <f t="shared" si="383"/>
        <v>0</v>
      </c>
      <c r="K635" s="10">
        <f t="shared" si="384"/>
        <v>0</v>
      </c>
      <c r="L635" s="32">
        <f t="shared" si="401"/>
        <v>645250</v>
      </c>
      <c r="M635" s="9">
        <f t="shared" si="385"/>
        <v>0</v>
      </c>
      <c r="N635" s="9">
        <f t="shared" si="386"/>
        <v>0</v>
      </c>
      <c r="O635" s="10">
        <f t="shared" si="407"/>
        <v>0</v>
      </c>
      <c r="P635" s="13"/>
      <c r="R635" s="31">
        <f t="shared" si="402"/>
        <v>645250</v>
      </c>
      <c r="S635" s="8">
        <f t="shared" si="387"/>
        <v>52100</v>
      </c>
      <c r="T635" s="9">
        <f t="shared" si="408"/>
        <v>-11053.55</v>
      </c>
      <c r="U635" s="9">
        <f t="shared" si="409"/>
        <v>-222431.25</v>
      </c>
      <c r="V635" s="10">
        <f t="shared" si="410"/>
        <v>-233484.79999999999</v>
      </c>
      <c r="W635" s="10">
        <f t="shared" si="411"/>
        <v>-34198.25</v>
      </c>
      <c r="X635" s="87">
        <f t="shared" si="388"/>
        <v>0</v>
      </c>
      <c r="Y635" s="87">
        <f t="shared" si="389"/>
        <v>0</v>
      </c>
      <c r="Z635" s="10">
        <f t="shared" si="390"/>
        <v>-103.65398999999999</v>
      </c>
      <c r="AA635" s="125">
        <f t="shared" si="391"/>
        <v>-36.750050999999999</v>
      </c>
      <c r="AB635" s="10">
        <f t="shared" si="392"/>
        <v>-36.750050999999999</v>
      </c>
      <c r="AC635" s="87">
        <f t="shared" si="393"/>
        <v>0</v>
      </c>
      <c r="AD635" s="22">
        <f t="shared" si="403"/>
        <v>-267823.45404099999</v>
      </c>
      <c r="AE635" s="9">
        <f t="shared" si="394"/>
        <v>-3430</v>
      </c>
      <c r="AF635" s="9">
        <f t="shared" si="395"/>
        <v>311</v>
      </c>
      <c r="AG635" s="9">
        <f t="shared" si="396"/>
        <v>0</v>
      </c>
      <c r="AH635" s="10">
        <f t="shared" si="412"/>
        <v>-3119</v>
      </c>
      <c r="AI635" s="10">
        <f t="shared" si="397"/>
        <v>-160</v>
      </c>
      <c r="AJ635" s="22">
        <f t="shared" si="413"/>
        <v>-264864.45404099999</v>
      </c>
      <c r="AN635" s="92">
        <f t="shared" si="398"/>
        <v>646000</v>
      </c>
      <c r="AO635" s="92" t="str">
        <f t="shared" si="414"/>
        <v>64K</v>
      </c>
      <c r="AP635" s="92">
        <f t="shared" si="415"/>
        <v>264864.45404099999</v>
      </c>
      <c r="AQ635" s="93">
        <f t="shared" si="404"/>
        <v>1000</v>
      </c>
      <c r="AR635" s="95">
        <f t="shared" si="416"/>
        <v>428</v>
      </c>
      <c r="AS635" s="94">
        <f t="shared" si="417"/>
        <v>0.42799999999999999</v>
      </c>
      <c r="AT635" s="94">
        <f t="shared" si="399"/>
        <v>0.41000689480030961</v>
      </c>
    </row>
    <row r="636" spans="6:46" x14ac:dyDescent="0.25">
      <c r="F636">
        <f t="shared" si="405"/>
        <v>647000</v>
      </c>
      <c r="G636">
        <f t="shared" si="418"/>
        <v>-750</v>
      </c>
      <c r="H636">
        <f t="shared" si="406"/>
        <v>646250</v>
      </c>
      <c r="I636" s="32">
        <f t="shared" si="400"/>
        <v>646250</v>
      </c>
      <c r="J636" s="10">
        <f t="shared" si="383"/>
        <v>0</v>
      </c>
      <c r="K636" s="10">
        <f t="shared" si="384"/>
        <v>0</v>
      </c>
      <c r="L636" s="32">
        <f t="shared" si="401"/>
        <v>646250</v>
      </c>
      <c r="M636" s="9">
        <f t="shared" si="385"/>
        <v>0</v>
      </c>
      <c r="N636" s="9">
        <f t="shared" si="386"/>
        <v>0</v>
      </c>
      <c r="O636" s="10">
        <f t="shared" si="407"/>
        <v>0</v>
      </c>
      <c r="P636" s="13"/>
      <c r="R636" s="31">
        <f t="shared" si="402"/>
        <v>646250</v>
      </c>
      <c r="S636" s="8">
        <f t="shared" si="387"/>
        <v>52100</v>
      </c>
      <c r="T636" s="9">
        <f t="shared" si="408"/>
        <v>-11053.55</v>
      </c>
      <c r="U636" s="9">
        <f t="shared" si="409"/>
        <v>-222806.25</v>
      </c>
      <c r="V636" s="10">
        <f t="shared" si="410"/>
        <v>-233859.8</v>
      </c>
      <c r="W636" s="10">
        <f t="shared" si="411"/>
        <v>-34251.25</v>
      </c>
      <c r="X636" s="87">
        <f t="shared" si="388"/>
        <v>0</v>
      </c>
      <c r="Y636" s="87">
        <f t="shared" si="389"/>
        <v>0</v>
      </c>
      <c r="Z636" s="10">
        <f t="shared" si="390"/>
        <v>-103.65398999999999</v>
      </c>
      <c r="AA636" s="125">
        <f t="shared" si="391"/>
        <v>-36.750050999999999</v>
      </c>
      <c r="AB636" s="10">
        <f t="shared" si="392"/>
        <v>-36.750050999999999</v>
      </c>
      <c r="AC636" s="87">
        <f t="shared" si="393"/>
        <v>0</v>
      </c>
      <c r="AD636" s="22">
        <f t="shared" si="403"/>
        <v>-268251.45404099999</v>
      </c>
      <c r="AE636" s="9">
        <f t="shared" si="394"/>
        <v>-3430</v>
      </c>
      <c r="AF636" s="9">
        <f t="shared" si="395"/>
        <v>311</v>
      </c>
      <c r="AG636" s="9">
        <f t="shared" si="396"/>
        <v>0</v>
      </c>
      <c r="AH636" s="10">
        <f t="shared" si="412"/>
        <v>-3119</v>
      </c>
      <c r="AI636" s="10">
        <f t="shared" si="397"/>
        <v>-160</v>
      </c>
      <c r="AJ636" s="22">
        <f t="shared" si="413"/>
        <v>-265292.45404099999</v>
      </c>
      <c r="AN636" s="92">
        <f t="shared" si="398"/>
        <v>647000</v>
      </c>
      <c r="AO636" s="92" t="str">
        <f t="shared" si="414"/>
        <v>64K</v>
      </c>
      <c r="AP636" s="92">
        <f t="shared" si="415"/>
        <v>265292.45404099999</v>
      </c>
      <c r="AQ636" s="93">
        <f t="shared" si="404"/>
        <v>1000</v>
      </c>
      <c r="AR636" s="95">
        <f t="shared" si="416"/>
        <v>428</v>
      </c>
      <c r="AS636" s="94">
        <f t="shared" si="417"/>
        <v>0.42799999999999999</v>
      </c>
      <c r="AT636" s="94">
        <f t="shared" si="399"/>
        <v>0.41003470485471405</v>
      </c>
    </row>
    <row r="637" spans="6:46" x14ac:dyDescent="0.25">
      <c r="F637">
        <f t="shared" si="405"/>
        <v>648000</v>
      </c>
      <c r="G637">
        <f t="shared" si="418"/>
        <v>-750</v>
      </c>
      <c r="H637">
        <f t="shared" si="406"/>
        <v>647250</v>
      </c>
      <c r="I637" s="32">
        <f t="shared" si="400"/>
        <v>647250</v>
      </c>
      <c r="J637" s="10">
        <f t="shared" si="383"/>
        <v>0</v>
      </c>
      <c r="K637" s="10">
        <f t="shared" si="384"/>
        <v>0</v>
      </c>
      <c r="L637" s="32">
        <f t="shared" si="401"/>
        <v>647250</v>
      </c>
      <c r="M637" s="9">
        <f t="shared" si="385"/>
        <v>0</v>
      </c>
      <c r="N637" s="9">
        <f t="shared" si="386"/>
        <v>0</v>
      </c>
      <c r="O637" s="10">
        <f t="shared" si="407"/>
        <v>0</v>
      </c>
      <c r="P637" s="13"/>
      <c r="R637" s="31">
        <f t="shared" si="402"/>
        <v>647250</v>
      </c>
      <c r="S637" s="8">
        <f t="shared" si="387"/>
        <v>52100</v>
      </c>
      <c r="T637" s="9">
        <f t="shared" si="408"/>
        <v>-11053.55</v>
      </c>
      <c r="U637" s="9">
        <f t="shared" si="409"/>
        <v>-223181.25</v>
      </c>
      <c r="V637" s="10">
        <f t="shared" si="410"/>
        <v>-234234.8</v>
      </c>
      <c r="W637" s="10">
        <f t="shared" si="411"/>
        <v>-34304.25</v>
      </c>
      <c r="X637" s="87">
        <f t="shared" si="388"/>
        <v>0</v>
      </c>
      <c r="Y637" s="87">
        <f t="shared" si="389"/>
        <v>0</v>
      </c>
      <c r="Z637" s="10">
        <f t="shared" si="390"/>
        <v>-103.65398999999999</v>
      </c>
      <c r="AA637" s="125">
        <f t="shared" si="391"/>
        <v>-36.750050999999999</v>
      </c>
      <c r="AB637" s="10">
        <f t="shared" si="392"/>
        <v>-36.750050999999999</v>
      </c>
      <c r="AC637" s="87">
        <f t="shared" si="393"/>
        <v>0</v>
      </c>
      <c r="AD637" s="22">
        <f t="shared" si="403"/>
        <v>-268679.45404099999</v>
      </c>
      <c r="AE637" s="9">
        <f t="shared" si="394"/>
        <v>-3430</v>
      </c>
      <c r="AF637" s="9">
        <f t="shared" si="395"/>
        <v>311</v>
      </c>
      <c r="AG637" s="9">
        <f t="shared" si="396"/>
        <v>0</v>
      </c>
      <c r="AH637" s="10">
        <f t="shared" si="412"/>
        <v>-3119</v>
      </c>
      <c r="AI637" s="10">
        <f t="shared" si="397"/>
        <v>-160</v>
      </c>
      <c r="AJ637" s="22">
        <f t="shared" si="413"/>
        <v>-265720.45404099999</v>
      </c>
      <c r="AN637" s="92">
        <f t="shared" si="398"/>
        <v>648000</v>
      </c>
      <c r="AO637" s="92" t="str">
        <f t="shared" si="414"/>
        <v>64K</v>
      </c>
      <c r="AP637" s="92">
        <f t="shared" si="415"/>
        <v>265720.45404099999</v>
      </c>
      <c r="AQ637" s="93">
        <f t="shared" si="404"/>
        <v>1000</v>
      </c>
      <c r="AR637" s="95">
        <f t="shared" si="416"/>
        <v>428</v>
      </c>
      <c r="AS637" s="94">
        <f t="shared" si="417"/>
        <v>0.42799999999999999</v>
      </c>
      <c r="AT637" s="94">
        <f t="shared" si="399"/>
        <v>0.41006242907561724</v>
      </c>
    </row>
    <row r="638" spans="6:46" x14ac:dyDescent="0.25">
      <c r="F638">
        <f t="shared" si="405"/>
        <v>649000</v>
      </c>
      <c r="G638">
        <f t="shared" si="418"/>
        <v>-750</v>
      </c>
      <c r="H638">
        <f t="shared" si="406"/>
        <v>648250</v>
      </c>
      <c r="I638" s="32">
        <f t="shared" si="400"/>
        <v>648250</v>
      </c>
      <c r="J638" s="10">
        <f t="shared" si="383"/>
        <v>0</v>
      </c>
      <c r="K638" s="10">
        <f t="shared" si="384"/>
        <v>0</v>
      </c>
      <c r="L638" s="32">
        <f t="shared" si="401"/>
        <v>648250</v>
      </c>
      <c r="M638" s="9">
        <f t="shared" si="385"/>
        <v>0</v>
      </c>
      <c r="N638" s="9">
        <f t="shared" si="386"/>
        <v>0</v>
      </c>
      <c r="O638" s="10">
        <f t="shared" si="407"/>
        <v>0</v>
      </c>
      <c r="P638" s="13"/>
      <c r="R638" s="31">
        <f t="shared" si="402"/>
        <v>648250</v>
      </c>
      <c r="S638" s="8">
        <f t="shared" si="387"/>
        <v>52100</v>
      </c>
      <c r="T638" s="9">
        <f t="shared" si="408"/>
        <v>-11053.55</v>
      </c>
      <c r="U638" s="9">
        <f t="shared" si="409"/>
        <v>-223556.25</v>
      </c>
      <c r="V638" s="10">
        <f t="shared" si="410"/>
        <v>-234609.8</v>
      </c>
      <c r="W638" s="10">
        <f t="shared" si="411"/>
        <v>-34357.25</v>
      </c>
      <c r="X638" s="87">
        <f t="shared" si="388"/>
        <v>0</v>
      </c>
      <c r="Y638" s="87">
        <f t="shared" si="389"/>
        <v>0</v>
      </c>
      <c r="Z638" s="10">
        <f t="shared" si="390"/>
        <v>-103.65398999999999</v>
      </c>
      <c r="AA638" s="125">
        <f t="shared" si="391"/>
        <v>-36.750050999999999</v>
      </c>
      <c r="AB638" s="10">
        <f t="shared" si="392"/>
        <v>-36.750050999999999</v>
      </c>
      <c r="AC638" s="87">
        <f t="shared" si="393"/>
        <v>0</v>
      </c>
      <c r="AD638" s="22">
        <f t="shared" si="403"/>
        <v>-269107.45404099999</v>
      </c>
      <c r="AE638" s="9">
        <f t="shared" si="394"/>
        <v>-3430</v>
      </c>
      <c r="AF638" s="9">
        <f t="shared" si="395"/>
        <v>311</v>
      </c>
      <c r="AG638" s="9">
        <f t="shared" si="396"/>
        <v>0</v>
      </c>
      <c r="AH638" s="10">
        <f t="shared" si="412"/>
        <v>-3119</v>
      </c>
      <c r="AI638" s="10">
        <f t="shared" si="397"/>
        <v>-160</v>
      </c>
      <c r="AJ638" s="22">
        <f t="shared" si="413"/>
        <v>-266148.45404099999</v>
      </c>
      <c r="AN638" s="92">
        <f t="shared" si="398"/>
        <v>649000</v>
      </c>
      <c r="AO638" s="92" t="str">
        <f t="shared" si="414"/>
        <v>64K</v>
      </c>
      <c r="AP638" s="92">
        <f t="shared" si="415"/>
        <v>266148.45404099999</v>
      </c>
      <c r="AQ638" s="93">
        <f t="shared" si="404"/>
        <v>1000</v>
      </c>
      <c r="AR638" s="95">
        <f t="shared" si="416"/>
        <v>428</v>
      </c>
      <c r="AS638" s="94">
        <f t="shared" si="417"/>
        <v>0.42799999999999999</v>
      </c>
      <c r="AT638" s="94">
        <f t="shared" si="399"/>
        <v>0.41009006785978425</v>
      </c>
    </row>
    <row r="639" spans="6:46" x14ac:dyDescent="0.25">
      <c r="F639">
        <f t="shared" si="405"/>
        <v>650000</v>
      </c>
      <c r="G639">
        <f t="shared" si="418"/>
        <v>-750</v>
      </c>
      <c r="H639">
        <f t="shared" si="406"/>
        <v>649250</v>
      </c>
      <c r="I639" s="32">
        <f t="shared" si="400"/>
        <v>649250</v>
      </c>
      <c r="J639" s="10">
        <f t="shared" si="383"/>
        <v>0</v>
      </c>
      <c r="K639" s="10">
        <f t="shared" si="384"/>
        <v>0</v>
      </c>
      <c r="L639" s="32">
        <f t="shared" si="401"/>
        <v>649250</v>
      </c>
      <c r="M639" s="9">
        <f t="shared" si="385"/>
        <v>0</v>
      </c>
      <c r="N639" s="9">
        <f t="shared" si="386"/>
        <v>0</v>
      </c>
      <c r="O639" s="10">
        <f t="shared" si="407"/>
        <v>0</v>
      </c>
      <c r="P639" s="13"/>
      <c r="R639" s="31">
        <f t="shared" si="402"/>
        <v>649250</v>
      </c>
      <c r="S639" s="8">
        <f t="shared" si="387"/>
        <v>52100</v>
      </c>
      <c r="T639" s="9">
        <f t="shared" si="408"/>
        <v>-11053.55</v>
      </c>
      <c r="U639" s="9">
        <f t="shared" si="409"/>
        <v>-223931.25</v>
      </c>
      <c r="V639" s="10">
        <f t="shared" si="410"/>
        <v>-234984.8</v>
      </c>
      <c r="W639" s="10">
        <f t="shared" si="411"/>
        <v>-34410.25</v>
      </c>
      <c r="X639" s="87">
        <f t="shared" si="388"/>
        <v>0</v>
      </c>
      <c r="Y639" s="87">
        <f t="shared" si="389"/>
        <v>0</v>
      </c>
      <c r="Z639" s="10">
        <f t="shared" si="390"/>
        <v>-103.65398999999999</v>
      </c>
      <c r="AA639" s="125">
        <f t="shared" si="391"/>
        <v>-36.750050999999999</v>
      </c>
      <c r="AB639" s="10">
        <f t="shared" si="392"/>
        <v>-36.750050999999999</v>
      </c>
      <c r="AC639" s="87">
        <f t="shared" si="393"/>
        <v>0</v>
      </c>
      <c r="AD639" s="22">
        <f t="shared" si="403"/>
        <v>-269535.45404099999</v>
      </c>
      <c r="AE639" s="9">
        <f t="shared" si="394"/>
        <v>-3430</v>
      </c>
      <c r="AF639" s="9">
        <f t="shared" si="395"/>
        <v>311</v>
      </c>
      <c r="AG639" s="9">
        <f t="shared" si="396"/>
        <v>0</v>
      </c>
      <c r="AH639" s="10">
        <f t="shared" si="412"/>
        <v>-3119</v>
      </c>
      <c r="AI639" s="10">
        <f t="shared" si="397"/>
        <v>-160</v>
      </c>
      <c r="AJ639" s="22">
        <f t="shared" si="413"/>
        <v>-266576.45404099999</v>
      </c>
      <c r="AN639" s="92">
        <f t="shared" si="398"/>
        <v>650000</v>
      </c>
      <c r="AO639" s="92" t="str">
        <f t="shared" si="414"/>
        <v>65K</v>
      </c>
      <c r="AP639" s="92">
        <f t="shared" si="415"/>
        <v>266576.45404099999</v>
      </c>
      <c r="AQ639" s="93">
        <f t="shared" si="404"/>
        <v>1000</v>
      </c>
      <c r="AR639" s="95">
        <f t="shared" si="416"/>
        <v>428</v>
      </c>
      <c r="AS639" s="94">
        <f t="shared" si="417"/>
        <v>0.42799999999999999</v>
      </c>
      <c r="AT639" s="94">
        <f t="shared" si="399"/>
        <v>0.41011762160153847</v>
      </c>
    </row>
    <row r="640" spans="6:46" x14ac:dyDescent="0.25">
      <c r="F640">
        <f t="shared" si="405"/>
        <v>651000</v>
      </c>
      <c r="G640">
        <f t="shared" si="418"/>
        <v>-750</v>
      </c>
      <c r="H640">
        <f t="shared" si="406"/>
        <v>650250</v>
      </c>
      <c r="I640" s="32">
        <f t="shared" si="400"/>
        <v>650250</v>
      </c>
      <c r="J640" s="10">
        <f t="shared" si="383"/>
        <v>0</v>
      </c>
      <c r="K640" s="10">
        <f t="shared" si="384"/>
        <v>0</v>
      </c>
      <c r="L640" s="32">
        <f t="shared" si="401"/>
        <v>650250</v>
      </c>
      <c r="M640" s="9">
        <f t="shared" si="385"/>
        <v>0</v>
      </c>
      <c r="N640" s="9">
        <f t="shared" si="386"/>
        <v>0</v>
      </c>
      <c r="O640" s="10">
        <f t="shared" si="407"/>
        <v>0</v>
      </c>
      <c r="P640" s="13"/>
      <c r="R640" s="31">
        <f t="shared" si="402"/>
        <v>650250</v>
      </c>
      <c r="S640" s="8">
        <f t="shared" si="387"/>
        <v>52100</v>
      </c>
      <c r="T640" s="9">
        <f t="shared" si="408"/>
        <v>-11053.55</v>
      </c>
      <c r="U640" s="9">
        <f t="shared" si="409"/>
        <v>-224306.25</v>
      </c>
      <c r="V640" s="10">
        <f t="shared" si="410"/>
        <v>-235359.8</v>
      </c>
      <c r="W640" s="10">
        <f t="shared" si="411"/>
        <v>-34463.25</v>
      </c>
      <c r="X640" s="87">
        <f t="shared" si="388"/>
        <v>0</v>
      </c>
      <c r="Y640" s="87">
        <f t="shared" si="389"/>
        <v>0</v>
      </c>
      <c r="Z640" s="10">
        <f t="shared" si="390"/>
        <v>-103.65398999999999</v>
      </c>
      <c r="AA640" s="125">
        <f t="shared" si="391"/>
        <v>-36.750050999999999</v>
      </c>
      <c r="AB640" s="10">
        <f t="shared" si="392"/>
        <v>-36.750050999999999</v>
      </c>
      <c r="AC640" s="87">
        <f t="shared" si="393"/>
        <v>0</v>
      </c>
      <c r="AD640" s="22">
        <f t="shared" si="403"/>
        <v>-269963.45404099999</v>
      </c>
      <c r="AE640" s="9">
        <f t="shared" si="394"/>
        <v>-3430</v>
      </c>
      <c r="AF640" s="9">
        <f t="shared" si="395"/>
        <v>311</v>
      </c>
      <c r="AG640" s="9">
        <f t="shared" si="396"/>
        <v>0</v>
      </c>
      <c r="AH640" s="10">
        <f t="shared" si="412"/>
        <v>-3119</v>
      </c>
      <c r="AI640" s="10">
        <f t="shared" si="397"/>
        <v>-160</v>
      </c>
      <c r="AJ640" s="22">
        <f t="shared" si="413"/>
        <v>-267004.45404099999</v>
      </c>
      <c r="AN640" s="92">
        <f t="shared" si="398"/>
        <v>651000</v>
      </c>
      <c r="AO640" s="92" t="str">
        <f t="shared" si="414"/>
        <v>65K</v>
      </c>
      <c r="AP640" s="92">
        <f t="shared" si="415"/>
        <v>267004.45404099999</v>
      </c>
      <c r="AQ640" s="93">
        <f t="shared" si="404"/>
        <v>1000</v>
      </c>
      <c r="AR640" s="95">
        <f t="shared" si="416"/>
        <v>428</v>
      </c>
      <c r="AS640" s="94">
        <f t="shared" si="417"/>
        <v>0.42799999999999999</v>
      </c>
      <c r="AT640" s="94">
        <f t="shared" si="399"/>
        <v>0.41014509069278032</v>
      </c>
    </row>
    <row r="641" spans="6:46" x14ac:dyDescent="0.25">
      <c r="F641">
        <f t="shared" si="405"/>
        <v>652000</v>
      </c>
      <c r="G641">
        <f t="shared" si="418"/>
        <v>-750</v>
      </c>
      <c r="H641">
        <f t="shared" si="406"/>
        <v>651250</v>
      </c>
      <c r="I641" s="32">
        <f t="shared" si="400"/>
        <v>651250</v>
      </c>
      <c r="J641" s="10">
        <f t="shared" si="383"/>
        <v>0</v>
      </c>
      <c r="K641" s="10">
        <f t="shared" si="384"/>
        <v>0</v>
      </c>
      <c r="L641" s="32">
        <f t="shared" si="401"/>
        <v>651250</v>
      </c>
      <c r="M641" s="9">
        <f t="shared" si="385"/>
        <v>0</v>
      </c>
      <c r="N641" s="9">
        <f t="shared" si="386"/>
        <v>0</v>
      </c>
      <c r="O641" s="10">
        <f t="shared" si="407"/>
        <v>0</v>
      </c>
      <c r="P641" s="13"/>
      <c r="R641" s="31">
        <f t="shared" si="402"/>
        <v>651250</v>
      </c>
      <c r="S641" s="8">
        <f t="shared" si="387"/>
        <v>52100</v>
      </c>
      <c r="T641" s="9">
        <f t="shared" si="408"/>
        <v>-11053.55</v>
      </c>
      <c r="U641" s="9">
        <f t="shared" si="409"/>
        <v>-224681.25</v>
      </c>
      <c r="V641" s="10">
        <f t="shared" si="410"/>
        <v>-235734.8</v>
      </c>
      <c r="W641" s="10">
        <f t="shared" si="411"/>
        <v>-34516.25</v>
      </c>
      <c r="X641" s="87">
        <f t="shared" si="388"/>
        <v>0</v>
      </c>
      <c r="Y641" s="87">
        <f t="shared" si="389"/>
        <v>0</v>
      </c>
      <c r="Z641" s="10">
        <f t="shared" si="390"/>
        <v>-103.65398999999999</v>
      </c>
      <c r="AA641" s="125">
        <f t="shared" si="391"/>
        <v>-36.750050999999999</v>
      </c>
      <c r="AB641" s="10">
        <f t="shared" si="392"/>
        <v>-36.750050999999999</v>
      </c>
      <c r="AC641" s="87">
        <f t="shared" si="393"/>
        <v>0</v>
      </c>
      <c r="AD641" s="22">
        <f t="shared" si="403"/>
        <v>-270391.45404099999</v>
      </c>
      <c r="AE641" s="9">
        <f t="shared" si="394"/>
        <v>-3430</v>
      </c>
      <c r="AF641" s="9">
        <f t="shared" si="395"/>
        <v>311</v>
      </c>
      <c r="AG641" s="9">
        <f t="shared" si="396"/>
        <v>0</v>
      </c>
      <c r="AH641" s="10">
        <f t="shared" si="412"/>
        <v>-3119</v>
      </c>
      <c r="AI641" s="10">
        <f t="shared" si="397"/>
        <v>-160</v>
      </c>
      <c r="AJ641" s="22">
        <f t="shared" si="413"/>
        <v>-267432.45404099999</v>
      </c>
      <c r="AN641" s="92">
        <f t="shared" si="398"/>
        <v>652000</v>
      </c>
      <c r="AO641" s="92" t="str">
        <f t="shared" si="414"/>
        <v>65K</v>
      </c>
      <c r="AP641" s="92">
        <f t="shared" si="415"/>
        <v>267432.45404099999</v>
      </c>
      <c r="AQ641" s="93">
        <f t="shared" si="404"/>
        <v>1000</v>
      </c>
      <c r="AR641" s="95">
        <f t="shared" si="416"/>
        <v>428</v>
      </c>
      <c r="AS641" s="94">
        <f t="shared" si="417"/>
        <v>0.42799999999999999</v>
      </c>
      <c r="AT641" s="94">
        <f t="shared" si="399"/>
        <v>0.41017247552300612</v>
      </c>
    </row>
    <row r="642" spans="6:46" x14ac:dyDescent="0.25">
      <c r="F642">
        <f t="shared" si="405"/>
        <v>653000</v>
      </c>
      <c r="G642">
        <f t="shared" si="418"/>
        <v>-750</v>
      </c>
      <c r="H642">
        <f t="shared" si="406"/>
        <v>652250</v>
      </c>
      <c r="I642" s="32">
        <f t="shared" si="400"/>
        <v>652250</v>
      </c>
      <c r="J642" s="10">
        <f t="shared" si="383"/>
        <v>0</v>
      </c>
      <c r="K642" s="10">
        <f t="shared" si="384"/>
        <v>0</v>
      </c>
      <c r="L642" s="32">
        <f t="shared" si="401"/>
        <v>652250</v>
      </c>
      <c r="M642" s="9">
        <f t="shared" si="385"/>
        <v>0</v>
      </c>
      <c r="N642" s="9">
        <f t="shared" si="386"/>
        <v>0</v>
      </c>
      <c r="O642" s="10">
        <f t="shared" si="407"/>
        <v>0</v>
      </c>
      <c r="P642" s="13"/>
      <c r="R642" s="31">
        <f t="shared" si="402"/>
        <v>652250</v>
      </c>
      <c r="S642" s="8">
        <f t="shared" si="387"/>
        <v>52100</v>
      </c>
      <c r="T642" s="9">
        <f t="shared" si="408"/>
        <v>-11053.55</v>
      </c>
      <c r="U642" s="9">
        <f t="shared" si="409"/>
        <v>-225056.25</v>
      </c>
      <c r="V642" s="10">
        <f t="shared" si="410"/>
        <v>-236109.8</v>
      </c>
      <c r="W642" s="10">
        <f t="shared" si="411"/>
        <v>-34569.25</v>
      </c>
      <c r="X642" s="87">
        <f t="shared" si="388"/>
        <v>0</v>
      </c>
      <c r="Y642" s="87">
        <f t="shared" si="389"/>
        <v>0</v>
      </c>
      <c r="Z642" s="10">
        <f t="shared" si="390"/>
        <v>-103.65398999999999</v>
      </c>
      <c r="AA642" s="125">
        <f t="shared" si="391"/>
        <v>-36.750050999999999</v>
      </c>
      <c r="AB642" s="10">
        <f t="shared" si="392"/>
        <v>-36.750050999999999</v>
      </c>
      <c r="AC642" s="87">
        <f t="shared" si="393"/>
        <v>0</v>
      </c>
      <c r="AD642" s="22">
        <f t="shared" si="403"/>
        <v>-270819.45404099999</v>
      </c>
      <c r="AE642" s="9">
        <f t="shared" si="394"/>
        <v>-3430</v>
      </c>
      <c r="AF642" s="9">
        <f t="shared" si="395"/>
        <v>311</v>
      </c>
      <c r="AG642" s="9">
        <f t="shared" si="396"/>
        <v>0</v>
      </c>
      <c r="AH642" s="10">
        <f t="shared" si="412"/>
        <v>-3119</v>
      </c>
      <c r="AI642" s="10">
        <f t="shared" si="397"/>
        <v>-160</v>
      </c>
      <c r="AJ642" s="22">
        <f t="shared" si="413"/>
        <v>-267860.45404099999</v>
      </c>
      <c r="AN642" s="92">
        <f t="shared" si="398"/>
        <v>653000</v>
      </c>
      <c r="AO642" s="92" t="str">
        <f t="shared" si="414"/>
        <v>65K</v>
      </c>
      <c r="AP642" s="92">
        <f t="shared" si="415"/>
        <v>267860.45404099999</v>
      </c>
      <c r="AQ642" s="93">
        <f t="shared" si="404"/>
        <v>1000</v>
      </c>
      <c r="AR642" s="95">
        <f t="shared" si="416"/>
        <v>428</v>
      </c>
      <c r="AS642" s="94">
        <f t="shared" si="417"/>
        <v>0.42799999999999999</v>
      </c>
      <c r="AT642" s="94">
        <f t="shared" si="399"/>
        <v>0.41019977647932615</v>
      </c>
    </row>
    <row r="643" spans="6:46" x14ac:dyDescent="0.25">
      <c r="F643">
        <f t="shared" si="405"/>
        <v>654000</v>
      </c>
      <c r="G643">
        <f t="shared" si="418"/>
        <v>-750</v>
      </c>
      <c r="H643">
        <f t="shared" si="406"/>
        <v>653250</v>
      </c>
      <c r="I643" s="32">
        <f t="shared" si="400"/>
        <v>653250</v>
      </c>
      <c r="J643" s="10">
        <f t="shared" si="383"/>
        <v>0</v>
      </c>
      <c r="K643" s="10">
        <f t="shared" si="384"/>
        <v>0</v>
      </c>
      <c r="L643" s="32">
        <f t="shared" si="401"/>
        <v>653250</v>
      </c>
      <c r="M643" s="9">
        <f t="shared" si="385"/>
        <v>0</v>
      </c>
      <c r="N643" s="9">
        <f t="shared" si="386"/>
        <v>0</v>
      </c>
      <c r="O643" s="10">
        <f t="shared" si="407"/>
        <v>0</v>
      </c>
      <c r="P643" s="13"/>
      <c r="R643" s="31">
        <f t="shared" si="402"/>
        <v>653250</v>
      </c>
      <c r="S643" s="8">
        <f t="shared" si="387"/>
        <v>52100</v>
      </c>
      <c r="T643" s="9">
        <f t="shared" si="408"/>
        <v>-11053.55</v>
      </c>
      <c r="U643" s="9">
        <f t="shared" si="409"/>
        <v>-225431.25</v>
      </c>
      <c r="V643" s="10">
        <f t="shared" si="410"/>
        <v>-236484.8</v>
      </c>
      <c r="W643" s="10">
        <f t="shared" si="411"/>
        <v>-34622.25</v>
      </c>
      <c r="X643" s="87">
        <f t="shared" si="388"/>
        <v>0</v>
      </c>
      <c r="Y643" s="87">
        <f t="shared" si="389"/>
        <v>0</v>
      </c>
      <c r="Z643" s="10">
        <f t="shared" si="390"/>
        <v>-103.65398999999999</v>
      </c>
      <c r="AA643" s="125">
        <f t="shared" si="391"/>
        <v>-36.750050999999999</v>
      </c>
      <c r="AB643" s="10">
        <f t="shared" si="392"/>
        <v>-36.750050999999999</v>
      </c>
      <c r="AC643" s="87">
        <f t="shared" si="393"/>
        <v>0</v>
      </c>
      <c r="AD643" s="22">
        <f t="shared" si="403"/>
        <v>-271247.45404099999</v>
      </c>
      <c r="AE643" s="9">
        <f t="shared" si="394"/>
        <v>-3430</v>
      </c>
      <c r="AF643" s="9">
        <f t="shared" si="395"/>
        <v>311</v>
      </c>
      <c r="AG643" s="9">
        <f t="shared" si="396"/>
        <v>0</v>
      </c>
      <c r="AH643" s="10">
        <f t="shared" si="412"/>
        <v>-3119</v>
      </c>
      <c r="AI643" s="10">
        <f t="shared" si="397"/>
        <v>-160</v>
      </c>
      <c r="AJ643" s="22">
        <f t="shared" si="413"/>
        <v>-268288.45404099999</v>
      </c>
      <c r="AN643" s="92">
        <f t="shared" si="398"/>
        <v>654000</v>
      </c>
      <c r="AO643" s="92" t="str">
        <f t="shared" si="414"/>
        <v>65K</v>
      </c>
      <c r="AP643" s="92">
        <f t="shared" si="415"/>
        <v>268288.45404099999</v>
      </c>
      <c r="AQ643" s="93">
        <f t="shared" si="404"/>
        <v>1000</v>
      </c>
      <c r="AR643" s="95">
        <f t="shared" si="416"/>
        <v>428</v>
      </c>
      <c r="AS643" s="94">
        <f t="shared" si="417"/>
        <v>0.42799999999999999</v>
      </c>
      <c r="AT643" s="94">
        <f t="shared" si="399"/>
        <v>0.41022699394648315</v>
      </c>
    </row>
    <row r="644" spans="6:46" x14ac:dyDescent="0.25">
      <c r="F644">
        <f t="shared" si="405"/>
        <v>655000</v>
      </c>
      <c r="G644">
        <f t="shared" si="418"/>
        <v>-750</v>
      </c>
      <c r="H644">
        <f t="shared" si="406"/>
        <v>654250</v>
      </c>
      <c r="I644" s="32">
        <f t="shared" si="400"/>
        <v>654250</v>
      </c>
      <c r="J644" s="10">
        <f t="shared" ref="J644:J707" si="419">IF(YEL_työtulo&gt;=Päivärahamaksu_alaraja,-YEL_työtulo*Päivärahamaksu,0)</f>
        <v>0</v>
      </c>
      <c r="K644" s="10">
        <f t="shared" ref="K644:K707" si="420">IF(YEL_työtulo&gt;=Päivärahamaksu_alaraja,-(Korotettu_pvrahamaksu-Päivärahamaksu)*YEL_työtulo,0)</f>
        <v>0</v>
      </c>
      <c r="L644" s="32">
        <f t="shared" si="401"/>
        <v>654250</v>
      </c>
      <c r="M644" s="9">
        <f t="shared" ref="M644:M707" si="421">-IF(L644&lt;Perusväh_yläraja,Perusväh,0)</f>
        <v>0</v>
      </c>
      <c r="N644" s="9">
        <f t="shared" ref="N644:N707" si="422">IF(L644&lt;Perusväh_yläraja,(L644-Perusväh)*Perusväh_pienennysprosentti,0)</f>
        <v>0</v>
      </c>
      <c r="O644" s="10">
        <f t="shared" si="407"/>
        <v>0</v>
      </c>
      <c r="P644" s="13"/>
      <c r="R644" s="31">
        <f t="shared" si="402"/>
        <v>654250</v>
      </c>
      <c r="S644" s="8">
        <f t="shared" ref="S644:S707" si="423">VLOOKUP($R644,Tuloveroasteikko,1,1)</f>
        <v>52100</v>
      </c>
      <c r="T644" s="9">
        <f t="shared" si="408"/>
        <v>-11053.55</v>
      </c>
      <c r="U644" s="9">
        <f t="shared" si="409"/>
        <v>-225806.25</v>
      </c>
      <c r="V644" s="10">
        <f t="shared" si="410"/>
        <v>-236859.8</v>
      </c>
      <c r="W644" s="10">
        <f t="shared" si="411"/>
        <v>-34675.25</v>
      </c>
      <c r="X644" s="87">
        <f t="shared" ref="X644:X707" si="424">IF(YEL_työtulo&gt;=Päivärahamaksu_alaraja,-YEL_työtulo*Päivärahamaksu,0)</f>
        <v>0</v>
      </c>
      <c r="Y644" s="87">
        <f t="shared" ref="Y644:Y707" si="425">IF(YEL_työtulo&gt;=Päivärahamaksu_alaraja,-(Korotettu_pvrahamaksu-Päivärahamaksu)*YEL_työtulo,0)</f>
        <v>0</v>
      </c>
      <c r="Z644" s="10">
        <f t="shared" ref="Z644:Z707" si="426">IF(NOT(ISBLANK(YEL_työtulo)),YEL_työtulo*-Sairaanhoitomaksu,R644*-Sairaanhoitomaksu)</f>
        <v>-103.65398999999999</v>
      </c>
      <c r="AA644" s="125">
        <f t="shared" ref="AA644:AA707" si="427">IF(NOT(ISBLANK(YEL_työtulo)),YEL_työtulo*-Sairaanhoitomaksu_korotus,R644*-Sairaanhoitomaksu_korotus)</f>
        <v>-36.750050999999999</v>
      </c>
      <c r="AB644" s="10">
        <f t="shared" ref="AB644:AB707" si="428">IF(AND(X644=0,F644&gt;Päivärahamaksu_alaraja),AA644,0)</f>
        <v>-36.750050999999999</v>
      </c>
      <c r="AC644" s="87">
        <f t="shared" ref="AC644:AC707" si="429">-R644*Kirkollisvero</f>
        <v>0</v>
      </c>
      <c r="AD644" s="22">
        <f t="shared" si="403"/>
        <v>-271675.45404099999</v>
      </c>
      <c r="AE644" s="9">
        <f t="shared" ref="AE644:AE707" si="430">IF(Työtulovähennysprosentti*F644 &gt; Työtulovähennys_max, -Työtulovähennys_max, -Työtulovähennysprosentti*F644)</f>
        <v>-3430</v>
      </c>
      <c r="AF644" s="9">
        <f t="shared" ref="AF644:AF707" si="431">IF(H644&lt;Työtuloväh_1_raja,0,IF(H644&gt;=Työtuloväh_yläraja,(Työtuloväh_yläraja-Työtuloväh_1_raja)*Työtuloväh_1_pienennysprosentti,(H644-Työtuloväh_1_raja)*Työtuloväh_1_pienennysprosentti))</f>
        <v>311</v>
      </c>
      <c r="AG644" s="9">
        <f t="shared" ref="AG644:AG707" si="432">IF( (H644-Työtuloväh_yläraja) &lt; 0,0,(H644-Työtuloväh_yläraja)*Työtuloväh_2_pienennysprosentti)</f>
        <v>0</v>
      </c>
      <c r="AH644" s="10">
        <f t="shared" si="412"/>
        <v>-3119</v>
      </c>
      <c r="AI644" s="10">
        <f t="shared" ref="AI644:AI707" si="433">-IF( (H644-yle_vero_tuloraja)*YLE_veroprosentti &gt; YLE_vero_max,YLE_vero_max,IF(H644 &lt; yle_vero_tuloraja,0,(H644-yle_vero_tuloraja)*YLE_veroprosentti))</f>
        <v>-160</v>
      </c>
      <c r="AJ644" s="22">
        <f t="shared" si="413"/>
        <v>-268716.45404099999</v>
      </c>
      <c r="AN644" s="92">
        <f t="shared" ref="AN644:AN707" si="434">F644</f>
        <v>655000</v>
      </c>
      <c r="AO644" s="92" t="str">
        <f t="shared" si="414"/>
        <v>65K</v>
      </c>
      <c r="AP644" s="92">
        <f t="shared" si="415"/>
        <v>268716.45404099999</v>
      </c>
      <c r="AQ644" s="93">
        <f t="shared" si="404"/>
        <v>1000</v>
      </c>
      <c r="AR644" s="95">
        <f t="shared" si="416"/>
        <v>428</v>
      </c>
      <c r="AS644" s="94">
        <f t="shared" si="417"/>
        <v>0.42799999999999999</v>
      </c>
      <c r="AT644" s="94">
        <f t="shared" ref="AT644:AT707" si="435">-AJ644/F644</f>
        <v>0.41025412830687019</v>
      </c>
    </row>
    <row r="645" spans="6:46" x14ac:dyDescent="0.25">
      <c r="F645">
        <f t="shared" si="405"/>
        <v>656000</v>
      </c>
      <c r="G645">
        <f t="shared" si="418"/>
        <v>-750</v>
      </c>
      <c r="H645">
        <f t="shared" si="406"/>
        <v>655250</v>
      </c>
      <c r="I645" s="32">
        <f t="shared" ref="I645:I708" si="436">H645</f>
        <v>655250</v>
      </c>
      <c r="J645" s="10">
        <f t="shared" si="419"/>
        <v>0</v>
      </c>
      <c r="K645" s="10">
        <f t="shared" si="420"/>
        <v>0</v>
      </c>
      <c r="L645" s="32">
        <f t="shared" ref="L645:L708" si="437">+I645+J645+K645</f>
        <v>655250</v>
      </c>
      <c r="M645" s="9">
        <f t="shared" si="421"/>
        <v>0</v>
      </c>
      <c r="N645" s="9">
        <f t="shared" si="422"/>
        <v>0</v>
      </c>
      <c r="O645" s="10">
        <f t="shared" si="407"/>
        <v>0</v>
      </c>
      <c r="P645" s="13"/>
      <c r="R645" s="31">
        <f t="shared" ref="R645:R708" si="438">+L645+O645</f>
        <v>655250</v>
      </c>
      <c r="S645" s="8">
        <f t="shared" si="423"/>
        <v>52100</v>
      </c>
      <c r="T645" s="9">
        <f t="shared" si="408"/>
        <v>-11053.55</v>
      </c>
      <c r="U645" s="9">
        <f t="shared" si="409"/>
        <v>-226181.25</v>
      </c>
      <c r="V645" s="10">
        <f t="shared" si="410"/>
        <v>-237234.8</v>
      </c>
      <c r="W645" s="10">
        <f t="shared" si="411"/>
        <v>-34728.25</v>
      </c>
      <c r="X645" s="87">
        <f t="shared" si="424"/>
        <v>0</v>
      </c>
      <c r="Y645" s="87">
        <f t="shared" si="425"/>
        <v>0</v>
      </c>
      <c r="Z645" s="10">
        <f t="shared" si="426"/>
        <v>-103.65398999999999</v>
      </c>
      <c r="AA645" s="125">
        <f t="shared" si="427"/>
        <v>-36.750050999999999</v>
      </c>
      <c r="AB645" s="10">
        <f t="shared" si="428"/>
        <v>-36.750050999999999</v>
      </c>
      <c r="AC645" s="87">
        <f t="shared" si="429"/>
        <v>0</v>
      </c>
      <c r="AD645" s="22">
        <f t="shared" ref="AD645:AD708" si="439">+V645+W645+Z645+X645+AC645+Y645+AB645</f>
        <v>-272103.45404099999</v>
      </c>
      <c r="AE645" s="9">
        <f t="shared" si="430"/>
        <v>-3430</v>
      </c>
      <c r="AF645" s="9">
        <f t="shared" si="431"/>
        <v>311</v>
      </c>
      <c r="AG645" s="9">
        <f t="shared" si="432"/>
        <v>0</v>
      </c>
      <c r="AH645" s="10">
        <f t="shared" si="412"/>
        <v>-3119</v>
      </c>
      <c r="AI645" s="10">
        <f t="shared" si="433"/>
        <v>-160</v>
      </c>
      <c r="AJ645" s="22">
        <f t="shared" si="413"/>
        <v>-269144.45404099999</v>
      </c>
      <c r="AN645" s="92">
        <f t="shared" si="434"/>
        <v>656000</v>
      </c>
      <c r="AO645" s="92" t="str">
        <f t="shared" si="414"/>
        <v>65K</v>
      </c>
      <c r="AP645" s="92">
        <f t="shared" si="415"/>
        <v>269144.45404099999</v>
      </c>
      <c r="AQ645" s="93">
        <f t="shared" ref="AQ645:AQ708" si="440">F645-F644</f>
        <v>1000</v>
      </c>
      <c r="AR645" s="95">
        <f t="shared" si="416"/>
        <v>428</v>
      </c>
      <c r="AS645" s="94">
        <f t="shared" si="417"/>
        <v>0.42799999999999999</v>
      </c>
      <c r="AT645" s="94">
        <f t="shared" si="435"/>
        <v>0.41028117994054875</v>
      </c>
    </row>
    <row r="646" spans="6:46" x14ac:dyDescent="0.25">
      <c r="F646">
        <f t="shared" ref="F646:F709" si="441">F645+1000</f>
        <v>657000</v>
      </c>
      <c r="G646">
        <f t="shared" si="418"/>
        <v>-750</v>
      </c>
      <c r="H646">
        <f t="shared" si="406"/>
        <v>656250</v>
      </c>
      <c r="I646" s="32">
        <f t="shared" si="436"/>
        <v>656250</v>
      </c>
      <c r="J646" s="10">
        <f t="shared" si="419"/>
        <v>0</v>
      </c>
      <c r="K646" s="10">
        <f t="shared" si="420"/>
        <v>0</v>
      </c>
      <c r="L646" s="32">
        <f t="shared" si="437"/>
        <v>656250</v>
      </c>
      <c r="M646" s="9">
        <f t="shared" si="421"/>
        <v>0</v>
      </c>
      <c r="N646" s="9">
        <f t="shared" si="422"/>
        <v>0</v>
      </c>
      <c r="O646" s="10">
        <f t="shared" si="407"/>
        <v>0</v>
      </c>
      <c r="P646" s="13"/>
      <c r="R646" s="31">
        <f t="shared" si="438"/>
        <v>656250</v>
      </c>
      <c r="S646" s="8">
        <f t="shared" si="423"/>
        <v>52100</v>
      </c>
      <c r="T646" s="9">
        <f t="shared" si="408"/>
        <v>-11053.55</v>
      </c>
      <c r="U646" s="9">
        <f t="shared" si="409"/>
        <v>-226556.25</v>
      </c>
      <c r="V646" s="10">
        <f t="shared" si="410"/>
        <v>-237609.8</v>
      </c>
      <c r="W646" s="10">
        <f t="shared" si="411"/>
        <v>-34781.25</v>
      </c>
      <c r="X646" s="87">
        <f t="shared" si="424"/>
        <v>0</v>
      </c>
      <c r="Y646" s="87">
        <f t="shared" si="425"/>
        <v>0</v>
      </c>
      <c r="Z646" s="10">
        <f t="shared" si="426"/>
        <v>-103.65398999999999</v>
      </c>
      <c r="AA646" s="125">
        <f t="shared" si="427"/>
        <v>-36.750050999999999</v>
      </c>
      <c r="AB646" s="10">
        <f t="shared" si="428"/>
        <v>-36.750050999999999</v>
      </c>
      <c r="AC646" s="87">
        <f t="shared" si="429"/>
        <v>0</v>
      </c>
      <c r="AD646" s="22">
        <f t="shared" si="439"/>
        <v>-272531.45404099999</v>
      </c>
      <c r="AE646" s="9">
        <f t="shared" si="430"/>
        <v>-3430</v>
      </c>
      <c r="AF646" s="9">
        <f t="shared" si="431"/>
        <v>311</v>
      </c>
      <c r="AG646" s="9">
        <f t="shared" si="432"/>
        <v>0</v>
      </c>
      <c r="AH646" s="10">
        <f t="shared" si="412"/>
        <v>-3119</v>
      </c>
      <c r="AI646" s="10">
        <f t="shared" si="433"/>
        <v>-160</v>
      </c>
      <c r="AJ646" s="22">
        <f t="shared" si="413"/>
        <v>-269572.45404099999</v>
      </c>
      <c r="AN646" s="92">
        <f t="shared" si="434"/>
        <v>657000</v>
      </c>
      <c r="AO646" s="92" t="str">
        <f t="shared" si="414"/>
        <v>65K</v>
      </c>
      <c r="AP646" s="92">
        <f t="shared" si="415"/>
        <v>269572.45404099999</v>
      </c>
      <c r="AQ646" s="93">
        <f t="shared" si="440"/>
        <v>1000</v>
      </c>
      <c r="AR646" s="95">
        <f t="shared" si="416"/>
        <v>428</v>
      </c>
      <c r="AS646" s="94">
        <f t="shared" si="417"/>
        <v>0.42799999999999999</v>
      </c>
      <c r="AT646" s="94">
        <f t="shared" si="435"/>
        <v>0.41030814922526637</v>
      </c>
    </row>
    <row r="647" spans="6:46" x14ac:dyDescent="0.25">
      <c r="F647">
        <f t="shared" si="441"/>
        <v>658000</v>
      </c>
      <c r="G647">
        <f t="shared" si="418"/>
        <v>-750</v>
      </c>
      <c r="H647">
        <f t="shared" si="406"/>
        <v>657250</v>
      </c>
      <c r="I647" s="32">
        <f t="shared" si="436"/>
        <v>657250</v>
      </c>
      <c r="J647" s="10">
        <f t="shared" si="419"/>
        <v>0</v>
      </c>
      <c r="K647" s="10">
        <f t="shared" si="420"/>
        <v>0</v>
      </c>
      <c r="L647" s="32">
        <f t="shared" si="437"/>
        <v>657250</v>
      </c>
      <c r="M647" s="9">
        <f t="shared" si="421"/>
        <v>0</v>
      </c>
      <c r="N647" s="9">
        <f t="shared" si="422"/>
        <v>0</v>
      </c>
      <c r="O647" s="10">
        <f t="shared" si="407"/>
        <v>0</v>
      </c>
      <c r="P647" s="13"/>
      <c r="R647" s="31">
        <f t="shared" si="438"/>
        <v>657250</v>
      </c>
      <c r="S647" s="8">
        <f t="shared" si="423"/>
        <v>52100</v>
      </c>
      <c r="T647" s="9">
        <f t="shared" si="408"/>
        <v>-11053.55</v>
      </c>
      <c r="U647" s="9">
        <f t="shared" si="409"/>
        <v>-226931.25</v>
      </c>
      <c r="V647" s="10">
        <f t="shared" si="410"/>
        <v>-237984.8</v>
      </c>
      <c r="W647" s="10">
        <f t="shared" si="411"/>
        <v>-34834.25</v>
      </c>
      <c r="X647" s="87">
        <f t="shared" si="424"/>
        <v>0</v>
      </c>
      <c r="Y647" s="87">
        <f t="shared" si="425"/>
        <v>0</v>
      </c>
      <c r="Z647" s="10">
        <f t="shared" si="426"/>
        <v>-103.65398999999999</v>
      </c>
      <c r="AA647" s="125">
        <f t="shared" si="427"/>
        <v>-36.750050999999999</v>
      </c>
      <c r="AB647" s="10">
        <f t="shared" si="428"/>
        <v>-36.750050999999999</v>
      </c>
      <c r="AC647" s="87">
        <f t="shared" si="429"/>
        <v>0</v>
      </c>
      <c r="AD647" s="22">
        <f t="shared" si="439"/>
        <v>-272959.45404099999</v>
      </c>
      <c r="AE647" s="9">
        <f t="shared" si="430"/>
        <v>-3430</v>
      </c>
      <c r="AF647" s="9">
        <f t="shared" si="431"/>
        <v>311</v>
      </c>
      <c r="AG647" s="9">
        <f t="shared" si="432"/>
        <v>0</v>
      </c>
      <c r="AH647" s="10">
        <f t="shared" si="412"/>
        <v>-3119</v>
      </c>
      <c r="AI647" s="10">
        <f t="shared" si="433"/>
        <v>-160</v>
      </c>
      <c r="AJ647" s="22">
        <f t="shared" si="413"/>
        <v>-270000.45404099999</v>
      </c>
      <c r="AN647" s="92">
        <f t="shared" si="434"/>
        <v>658000</v>
      </c>
      <c r="AO647" s="92" t="str">
        <f t="shared" si="414"/>
        <v>65K</v>
      </c>
      <c r="AP647" s="92">
        <f t="shared" si="415"/>
        <v>270000.45404099999</v>
      </c>
      <c r="AQ647" s="93">
        <f t="shared" si="440"/>
        <v>1000</v>
      </c>
      <c r="AR647" s="95">
        <f t="shared" si="416"/>
        <v>428</v>
      </c>
      <c r="AS647" s="94">
        <f t="shared" si="417"/>
        <v>0.42799999999999999</v>
      </c>
      <c r="AT647" s="94">
        <f t="shared" si="435"/>
        <v>0.41033503653647413</v>
      </c>
    </row>
    <row r="648" spans="6:46" x14ac:dyDescent="0.25">
      <c r="F648">
        <f t="shared" si="441"/>
        <v>659000</v>
      </c>
      <c r="G648">
        <f t="shared" si="418"/>
        <v>-750</v>
      </c>
      <c r="H648">
        <f t="shared" si="406"/>
        <v>658250</v>
      </c>
      <c r="I648" s="32">
        <f t="shared" si="436"/>
        <v>658250</v>
      </c>
      <c r="J648" s="10">
        <f t="shared" si="419"/>
        <v>0</v>
      </c>
      <c r="K648" s="10">
        <f t="shared" si="420"/>
        <v>0</v>
      </c>
      <c r="L648" s="32">
        <f t="shared" si="437"/>
        <v>658250</v>
      </c>
      <c r="M648" s="9">
        <f t="shared" si="421"/>
        <v>0</v>
      </c>
      <c r="N648" s="9">
        <f t="shared" si="422"/>
        <v>0</v>
      </c>
      <c r="O648" s="10">
        <f t="shared" si="407"/>
        <v>0</v>
      </c>
      <c r="P648" s="13"/>
      <c r="R648" s="31">
        <f t="shared" si="438"/>
        <v>658250</v>
      </c>
      <c r="S648" s="8">
        <f t="shared" si="423"/>
        <v>52100</v>
      </c>
      <c r="T648" s="9">
        <f t="shared" si="408"/>
        <v>-11053.55</v>
      </c>
      <c r="U648" s="9">
        <f t="shared" si="409"/>
        <v>-227306.25</v>
      </c>
      <c r="V648" s="10">
        <f t="shared" si="410"/>
        <v>-238359.8</v>
      </c>
      <c r="W648" s="10">
        <f t="shared" si="411"/>
        <v>-34887.25</v>
      </c>
      <c r="X648" s="87">
        <f t="shared" si="424"/>
        <v>0</v>
      </c>
      <c r="Y648" s="87">
        <f t="shared" si="425"/>
        <v>0</v>
      </c>
      <c r="Z648" s="10">
        <f t="shared" si="426"/>
        <v>-103.65398999999999</v>
      </c>
      <c r="AA648" s="125">
        <f t="shared" si="427"/>
        <v>-36.750050999999999</v>
      </c>
      <c r="AB648" s="10">
        <f t="shared" si="428"/>
        <v>-36.750050999999999</v>
      </c>
      <c r="AC648" s="87">
        <f t="shared" si="429"/>
        <v>0</v>
      </c>
      <c r="AD648" s="22">
        <f t="shared" si="439"/>
        <v>-273387.45404099999</v>
      </c>
      <c r="AE648" s="9">
        <f t="shared" si="430"/>
        <v>-3430</v>
      </c>
      <c r="AF648" s="9">
        <f t="shared" si="431"/>
        <v>311</v>
      </c>
      <c r="AG648" s="9">
        <f t="shared" si="432"/>
        <v>0</v>
      </c>
      <c r="AH648" s="10">
        <f t="shared" si="412"/>
        <v>-3119</v>
      </c>
      <c r="AI648" s="10">
        <f t="shared" si="433"/>
        <v>-160</v>
      </c>
      <c r="AJ648" s="22">
        <f t="shared" si="413"/>
        <v>-270428.45404099999</v>
      </c>
      <c r="AN648" s="92">
        <f t="shared" si="434"/>
        <v>659000</v>
      </c>
      <c r="AO648" s="92" t="str">
        <f t="shared" si="414"/>
        <v>65K</v>
      </c>
      <c r="AP648" s="92">
        <f t="shared" si="415"/>
        <v>270428.45404099999</v>
      </c>
      <c r="AQ648" s="93">
        <f t="shared" si="440"/>
        <v>1000</v>
      </c>
      <c r="AR648" s="95">
        <f t="shared" si="416"/>
        <v>428</v>
      </c>
      <c r="AS648" s="94">
        <f t="shared" si="417"/>
        <v>0.42799999999999999</v>
      </c>
      <c r="AT648" s="94">
        <f t="shared" si="435"/>
        <v>0.41036184224734445</v>
      </c>
    </row>
    <row r="649" spans="6:46" x14ac:dyDescent="0.25">
      <c r="F649">
        <f t="shared" si="441"/>
        <v>660000</v>
      </c>
      <c r="G649">
        <f t="shared" si="418"/>
        <v>-750</v>
      </c>
      <c r="H649">
        <f t="shared" si="406"/>
        <v>659250</v>
      </c>
      <c r="I649" s="32">
        <f t="shared" si="436"/>
        <v>659250</v>
      </c>
      <c r="J649" s="10">
        <f t="shared" si="419"/>
        <v>0</v>
      </c>
      <c r="K649" s="10">
        <f t="shared" si="420"/>
        <v>0</v>
      </c>
      <c r="L649" s="32">
        <f t="shared" si="437"/>
        <v>659250</v>
      </c>
      <c r="M649" s="9">
        <f t="shared" si="421"/>
        <v>0</v>
      </c>
      <c r="N649" s="9">
        <f t="shared" si="422"/>
        <v>0</v>
      </c>
      <c r="O649" s="10">
        <f t="shared" si="407"/>
        <v>0</v>
      </c>
      <c r="P649" s="13"/>
      <c r="R649" s="31">
        <f t="shared" si="438"/>
        <v>659250</v>
      </c>
      <c r="S649" s="8">
        <f t="shared" si="423"/>
        <v>52100</v>
      </c>
      <c r="T649" s="9">
        <f t="shared" si="408"/>
        <v>-11053.55</v>
      </c>
      <c r="U649" s="9">
        <f t="shared" si="409"/>
        <v>-227681.25</v>
      </c>
      <c r="V649" s="10">
        <f t="shared" si="410"/>
        <v>-238734.8</v>
      </c>
      <c r="W649" s="10">
        <f t="shared" si="411"/>
        <v>-34940.25</v>
      </c>
      <c r="X649" s="87">
        <f t="shared" si="424"/>
        <v>0</v>
      </c>
      <c r="Y649" s="87">
        <f t="shared" si="425"/>
        <v>0</v>
      </c>
      <c r="Z649" s="10">
        <f t="shared" si="426"/>
        <v>-103.65398999999999</v>
      </c>
      <c r="AA649" s="125">
        <f t="shared" si="427"/>
        <v>-36.750050999999999</v>
      </c>
      <c r="AB649" s="10">
        <f t="shared" si="428"/>
        <v>-36.750050999999999</v>
      </c>
      <c r="AC649" s="87">
        <f t="shared" si="429"/>
        <v>0</v>
      </c>
      <c r="AD649" s="22">
        <f t="shared" si="439"/>
        <v>-273815.45404099999</v>
      </c>
      <c r="AE649" s="9">
        <f t="shared" si="430"/>
        <v>-3430</v>
      </c>
      <c r="AF649" s="9">
        <f t="shared" si="431"/>
        <v>311</v>
      </c>
      <c r="AG649" s="9">
        <f t="shared" si="432"/>
        <v>0</v>
      </c>
      <c r="AH649" s="10">
        <f t="shared" si="412"/>
        <v>-3119</v>
      </c>
      <c r="AI649" s="10">
        <f t="shared" si="433"/>
        <v>-160</v>
      </c>
      <c r="AJ649" s="22">
        <f t="shared" si="413"/>
        <v>-270856.45404099999</v>
      </c>
      <c r="AN649" s="92">
        <f t="shared" si="434"/>
        <v>660000</v>
      </c>
      <c r="AO649" s="92" t="str">
        <f t="shared" si="414"/>
        <v>66K</v>
      </c>
      <c r="AP649" s="92">
        <f t="shared" si="415"/>
        <v>270856.45404099999</v>
      </c>
      <c r="AQ649" s="93">
        <f t="shared" si="440"/>
        <v>1000</v>
      </c>
      <c r="AR649" s="95">
        <f t="shared" si="416"/>
        <v>428</v>
      </c>
      <c r="AS649" s="94">
        <f t="shared" si="417"/>
        <v>0.42799999999999999</v>
      </c>
      <c r="AT649" s="94">
        <f t="shared" si="435"/>
        <v>0.41038856672878787</v>
      </c>
    </row>
    <row r="650" spans="6:46" x14ac:dyDescent="0.25">
      <c r="F650">
        <f t="shared" si="441"/>
        <v>661000</v>
      </c>
      <c r="G650">
        <f t="shared" si="418"/>
        <v>-750</v>
      </c>
      <c r="H650">
        <f t="shared" si="406"/>
        <v>660250</v>
      </c>
      <c r="I650" s="32">
        <f t="shared" si="436"/>
        <v>660250</v>
      </c>
      <c r="J650" s="10">
        <f t="shared" si="419"/>
        <v>0</v>
      </c>
      <c r="K650" s="10">
        <f t="shared" si="420"/>
        <v>0</v>
      </c>
      <c r="L650" s="32">
        <f t="shared" si="437"/>
        <v>660250</v>
      </c>
      <c r="M650" s="9">
        <f t="shared" si="421"/>
        <v>0</v>
      </c>
      <c r="N650" s="9">
        <f t="shared" si="422"/>
        <v>0</v>
      </c>
      <c r="O650" s="10">
        <f t="shared" si="407"/>
        <v>0</v>
      </c>
      <c r="P650" s="13"/>
      <c r="R650" s="31">
        <f t="shared" si="438"/>
        <v>660250</v>
      </c>
      <c r="S650" s="8">
        <f t="shared" si="423"/>
        <v>52100</v>
      </c>
      <c r="T650" s="9">
        <f t="shared" si="408"/>
        <v>-11053.55</v>
      </c>
      <c r="U650" s="9">
        <f t="shared" si="409"/>
        <v>-228056.25</v>
      </c>
      <c r="V650" s="10">
        <f t="shared" si="410"/>
        <v>-239109.8</v>
      </c>
      <c r="W650" s="10">
        <f t="shared" si="411"/>
        <v>-34993.25</v>
      </c>
      <c r="X650" s="87">
        <f t="shared" si="424"/>
        <v>0</v>
      </c>
      <c r="Y650" s="87">
        <f t="shared" si="425"/>
        <v>0</v>
      </c>
      <c r="Z650" s="10">
        <f t="shared" si="426"/>
        <v>-103.65398999999999</v>
      </c>
      <c r="AA650" s="125">
        <f t="shared" si="427"/>
        <v>-36.750050999999999</v>
      </c>
      <c r="AB650" s="10">
        <f t="shared" si="428"/>
        <v>-36.750050999999999</v>
      </c>
      <c r="AC650" s="87">
        <f t="shared" si="429"/>
        <v>0</v>
      </c>
      <c r="AD650" s="22">
        <f t="shared" si="439"/>
        <v>-274243.45404099999</v>
      </c>
      <c r="AE650" s="9">
        <f t="shared" si="430"/>
        <v>-3430</v>
      </c>
      <c r="AF650" s="9">
        <f t="shared" si="431"/>
        <v>311</v>
      </c>
      <c r="AG650" s="9">
        <f t="shared" si="432"/>
        <v>0</v>
      </c>
      <c r="AH650" s="10">
        <f t="shared" si="412"/>
        <v>-3119</v>
      </c>
      <c r="AI650" s="10">
        <f t="shared" si="433"/>
        <v>-160</v>
      </c>
      <c r="AJ650" s="22">
        <f t="shared" si="413"/>
        <v>-271284.45404099999</v>
      </c>
      <c r="AN650" s="92">
        <f t="shared" si="434"/>
        <v>661000</v>
      </c>
      <c r="AO650" s="92" t="str">
        <f t="shared" si="414"/>
        <v>66K</v>
      </c>
      <c r="AP650" s="92">
        <f t="shared" si="415"/>
        <v>271284.45404099999</v>
      </c>
      <c r="AQ650" s="93">
        <f t="shared" si="440"/>
        <v>1000</v>
      </c>
      <c r="AR650" s="95">
        <f t="shared" si="416"/>
        <v>428</v>
      </c>
      <c r="AS650" s="94">
        <f t="shared" si="417"/>
        <v>0.42799999999999999</v>
      </c>
      <c r="AT650" s="94">
        <f t="shared" si="435"/>
        <v>0.41041521034947048</v>
      </c>
    </row>
    <row r="651" spans="6:46" x14ac:dyDescent="0.25">
      <c r="F651">
        <f t="shared" si="441"/>
        <v>662000</v>
      </c>
      <c r="G651">
        <f t="shared" si="418"/>
        <v>-750</v>
      </c>
      <c r="H651">
        <f t="shared" si="406"/>
        <v>661250</v>
      </c>
      <c r="I651" s="32">
        <f t="shared" si="436"/>
        <v>661250</v>
      </c>
      <c r="J651" s="10">
        <f t="shared" si="419"/>
        <v>0</v>
      </c>
      <c r="K651" s="10">
        <f t="shared" si="420"/>
        <v>0</v>
      </c>
      <c r="L651" s="32">
        <f t="shared" si="437"/>
        <v>661250</v>
      </c>
      <c r="M651" s="9">
        <f t="shared" si="421"/>
        <v>0</v>
      </c>
      <c r="N651" s="9">
        <f t="shared" si="422"/>
        <v>0</v>
      </c>
      <c r="O651" s="10">
        <f t="shared" si="407"/>
        <v>0</v>
      </c>
      <c r="P651" s="13"/>
      <c r="R651" s="31">
        <f t="shared" si="438"/>
        <v>661250</v>
      </c>
      <c r="S651" s="8">
        <f t="shared" si="423"/>
        <v>52100</v>
      </c>
      <c r="T651" s="9">
        <f t="shared" si="408"/>
        <v>-11053.55</v>
      </c>
      <c r="U651" s="9">
        <f t="shared" si="409"/>
        <v>-228431.25</v>
      </c>
      <c r="V651" s="10">
        <f t="shared" si="410"/>
        <v>-239484.79999999999</v>
      </c>
      <c r="W651" s="10">
        <f t="shared" si="411"/>
        <v>-35046.25</v>
      </c>
      <c r="X651" s="87">
        <f t="shared" si="424"/>
        <v>0</v>
      </c>
      <c r="Y651" s="87">
        <f t="shared" si="425"/>
        <v>0</v>
      </c>
      <c r="Z651" s="10">
        <f t="shared" si="426"/>
        <v>-103.65398999999999</v>
      </c>
      <c r="AA651" s="125">
        <f t="shared" si="427"/>
        <v>-36.750050999999999</v>
      </c>
      <c r="AB651" s="10">
        <f t="shared" si="428"/>
        <v>-36.750050999999999</v>
      </c>
      <c r="AC651" s="87">
        <f t="shared" si="429"/>
        <v>0</v>
      </c>
      <c r="AD651" s="22">
        <f t="shared" si="439"/>
        <v>-274671.45404099999</v>
      </c>
      <c r="AE651" s="9">
        <f t="shared" si="430"/>
        <v>-3430</v>
      </c>
      <c r="AF651" s="9">
        <f t="shared" si="431"/>
        <v>311</v>
      </c>
      <c r="AG651" s="9">
        <f t="shared" si="432"/>
        <v>0</v>
      </c>
      <c r="AH651" s="10">
        <f t="shared" si="412"/>
        <v>-3119</v>
      </c>
      <c r="AI651" s="10">
        <f t="shared" si="433"/>
        <v>-160</v>
      </c>
      <c r="AJ651" s="22">
        <f t="shared" si="413"/>
        <v>-271712.45404099999</v>
      </c>
      <c r="AN651" s="92">
        <f t="shared" si="434"/>
        <v>662000</v>
      </c>
      <c r="AO651" s="92" t="str">
        <f t="shared" si="414"/>
        <v>66K</v>
      </c>
      <c r="AP651" s="92">
        <f t="shared" si="415"/>
        <v>271712.45404099999</v>
      </c>
      <c r="AQ651" s="93">
        <f t="shared" si="440"/>
        <v>1000</v>
      </c>
      <c r="AR651" s="95">
        <f t="shared" si="416"/>
        <v>428</v>
      </c>
      <c r="AS651" s="94">
        <f t="shared" si="417"/>
        <v>0.42799999999999999</v>
      </c>
      <c r="AT651" s="94">
        <f t="shared" si="435"/>
        <v>0.41044177347583077</v>
      </c>
    </row>
    <row r="652" spans="6:46" x14ac:dyDescent="0.25">
      <c r="F652">
        <f t="shared" si="441"/>
        <v>663000</v>
      </c>
      <c r="G652">
        <f t="shared" si="418"/>
        <v>-750</v>
      </c>
      <c r="H652">
        <f t="shared" si="406"/>
        <v>662250</v>
      </c>
      <c r="I652" s="32">
        <f t="shared" si="436"/>
        <v>662250</v>
      </c>
      <c r="J652" s="10">
        <f t="shared" si="419"/>
        <v>0</v>
      </c>
      <c r="K652" s="10">
        <f t="shared" si="420"/>
        <v>0</v>
      </c>
      <c r="L652" s="32">
        <f t="shared" si="437"/>
        <v>662250</v>
      </c>
      <c r="M652" s="9">
        <f t="shared" si="421"/>
        <v>0</v>
      </c>
      <c r="N652" s="9">
        <f t="shared" si="422"/>
        <v>0</v>
      </c>
      <c r="O652" s="10">
        <f t="shared" si="407"/>
        <v>0</v>
      </c>
      <c r="P652" s="13"/>
      <c r="R652" s="31">
        <f t="shared" si="438"/>
        <v>662250</v>
      </c>
      <c r="S652" s="8">
        <f t="shared" si="423"/>
        <v>52100</v>
      </c>
      <c r="T652" s="9">
        <f t="shared" si="408"/>
        <v>-11053.55</v>
      </c>
      <c r="U652" s="9">
        <f t="shared" si="409"/>
        <v>-228806.25</v>
      </c>
      <c r="V652" s="10">
        <f t="shared" si="410"/>
        <v>-239859.8</v>
      </c>
      <c r="W652" s="10">
        <f t="shared" si="411"/>
        <v>-35099.25</v>
      </c>
      <c r="X652" s="87">
        <f t="shared" si="424"/>
        <v>0</v>
      </c>
      <c r="Y652" s="87">
        <f t="shared" si="425"/>
        <v>0</v>
      </c>
      <c r="Z652" s="10">
        <f t="shared" si="426"/>
        <v>-103.65398999999999</v>
      </c>
      <c r="AA652" s="125">
        <f t="shared" si="427"/>
        <v>-36.750050999999999</v>
      </c>
      <c r="AB652" s="10">
        <f t="shared" si="428"/>
        <v>-36.750050999999999</v>
      </c>
      <c r="AC652" s="87">
        <f t="shared" si="429"/>
        <v>0</v>
      </c>
      <c r="AD652" s="22">
        <f t="shared" si="439"/>
        <v>-275099.45404099999</v>
      </c>
      <c r="AE652" s="9">
        <f t="shared" si="430"/>
        <v>-3430</v>
      </c>
      <c r="AF652" s="9">
        <f t="shared" si="431"/>
        <v>311</v>
      </c>
      <c r="AG652" s="9">
        <f t="shared" si="432"/>
        <v>0</v>
      </c>
      <c r="AH652" s="10">
        <f t="shared" si="412"/>
        <v>-3119</v>
      </c>
      <c r="AI652" s="10">
        <f t="shared" si="433"/>
        <v>-160</v>
      </c>
      <c r="AJ652" s="22">
        <f t="shared" si="413"/>
        <v>-272140.45404099999</v>
      </c>
      <c r="AN652" s="92">
        <f t="shared" si="434"/>
        <v>663000</v>
      </c>
      <c r="AO652" s="92" t="str">
        <f t="shared" si="414"/>
        <v>66K</v>
      </c>
      <c r="AP652" s="92">
        <f t="shared" si="415"/>
        <v>272140.45404099999</v>
      </c>
      <c r="AQ652" s="93">
        <f t="shared" si="440"/>
        <v>1000</v>
      </c>
      <c r="AR652" s="95">
        <f t="shared" si="416"/>
        <v>428</v>
      </c>
      <c r="AS652" s="94">
        <f t="shared" si="417"/>
        <v>0.42799999999999999</v>
      </c>
      <c r="AT652" s="94">
        <f t="shared" si="435"/>
        <v>0.4104682564720965</v>
      </c>
    </row>
    <row r="653" spans="6:46" x14ac:dyDescent="0.25">
      <c r="F653">
        <f t="shared" si="441"/>
        <v>664000</v>
      </c>
      <c r="G653">
        <f t="shared" si="418"/>
        <v>-750</v>
      </c>
      <c r="H653">
        <f t="shared" si="406"/>
        <v>663250</v>
      </c>
      <c r="I653" s="32">
        <f t="shared" si="436"/>
        <v>663250</v>
      </c>
      <c r="J653" s="10">
        <f t="shared" si="419"/>
        <v>0</v>
      </c>
      <c r="K653" s="10">
        <f t="shared" si="420"/>
        <v>0</v>
      </c>
      <c r="L653" s="32">
        <f t="shared" si="437"/>
        <v>663250</v>
      </c>
      <c r="M653" s="9">
        <f t="shared" si="421"/>
        <v>0</v>
      </c>
      <c r="N653" s="9">
        <f t="shared" si="422"/>
        <v>0</v>
      </c>
      <c r="O653" s="10">
        <f t="shared" si="407"/>
        <v>0</v>
      </c>
      <c r="P653" s="13"/>
      <c r="R653" s="31">
        <f t="shared" si="438"/>
        <v>663250</v>
      </c>
      <c r="S653" s="8">
        <f t="shared" si="423"/>
        <v>52100</v>
      </c>
      <c r="T653" s="9">
        <f t="shared" si="408"/>
        <v>-11053.55</v>
      </c>
      <c r="U653" s="9">
        <f t="shared" si="409"/>
        <v>-229181.25</v>
      </c>
      <c r="V653" s="10">
        <f t="shared" si="410"/>
        <v>-240234.8</v>
      </c>
      <c r="W653" s="10">
        <f t="shared" si="411"/>
        <v>-35152.25</v>
      </c>
      <c r="X653" s="87">
        <f t="shared" si="424"/>
        <v>0</v>
      </c>
      <c r="Y653" s="87">
        <f t="shared" si="425"/>
        <v>0</v>
      </c>
      <c r="Z653" s="10">
        <f t="shared" si="426"/>
        <v>-103.65398999999999</v>
      </c>
      <c r="AA653" s="125">
        <f t="shared" si="427"/>
        <v>-36.750050999999999</v>
      </c>
      <c r="AB653" s="10">
        <f t="shared" si="428"/>
        <v>-36.750050999999999</v>
      </c>
      <c r="AC653" s="87">
        <f t="shared" si="429"/>
        <v>0</v>
      </c>
      <c r="AD653" s="22">
        <f t="shared" si="439"/>
        <v>-275527.45404099999</v>
      </c>
      <c r="AE653" s="9">
        <f t="shared" si="430"/>
        <v>-3430</v>
      </c>
      <c r="AF653" s="9">
        <f t="shared" si="431"/>
        <v>311</v>
      </c>
      <c r="AG653" s="9">
        <f t="shared" si="432"/>
        <v>0</v>
      </c>
      <c r="AH653" s="10">
        <f t="shared" si="412"/>
        <v>-3119</v>
      </c>
      <c r="AI653" s="10">
        <f t="shared" si="433"/>
        <v>-160</v>
      </c>
      <c r="AJ653" s="22">
        <f t="shared" si="413"/>
        <v>-272568.45404099999</v>
      </c>
      <c r="AN653" s="92">
        <f t="shared" si="434"/>
        <v>664000</v>
      </c>
      <c r="AO653" s="92" t="str">
        <f t="shared" si="414"/>
        <v>66K</v>
      </c>
      <c r="AP653" s="92">
        <f t="shared" si="415"/>
        <v>272568.45404099999</v>
      </c>
      <c r="AQ653" s="93">
        <f t="shared" si="440"/>
        <v>1000</v>
      </c>
      <c r="AR653" s="95">
        <f t="shared" si="416"/>
        <v>428</v>
      </c>
      <c r="AS653" s="94">
        <f t="shared" si="417"/>
        <v>0.42799999999999999</v>
      </c>
      <c r="AT653" s="94">
        <f t="shared" si="435"/>
        <v>0.41049465970030119</v>
      </c>
    </row>
    <row r="654" spans="6:46" x14ac:dyDescent="0.25">
      <c r="F654">
        <f t="shared" si="441"/>
        <v>665000</v>
      </c>
      <c r="G654">
        <f t="shared" si="418"/>
        <v>-750</v>
      </c>
      <c r="H654">
        <f t="shared" si="406"/>
        <v>664250</v>
      </c>
      <c r="I654" s="32">
        <f t="shared" si="436"/>
        <v>664250</v>
      </c>
      <c r="J654" s="10">
        <f t="shared" si="419"/>
        <v>0</v>
      </c>
      <c r="K654" s="10">
        <f t="shared" si="420"/>
        <v>0</v>
      </c>
      <c r="L654" s="32">
        <f t="shared" si="437"/>
        <v>664250</v>
      </c>
      <c r="M654" s="9">
        <f t="shared" si="421"/>
        <v>0</v>
      </c>
      <c r="N654" s="9">
        <f t="shared" si="422"/>
        <v>0</v>
      </c>
      <c r="O654" s="10">
        <f t="shared" si="407"/>
        <v>0</v>
      </c>
      <c r="P654" s="13"/>
      <c r="R654" s="31">
        <f t="shared" si="438"/>
        <v>664250</v>
      </c>
      <c r="S654" s="8">
        <f t="shared" si="423"/>
        <v>52100</v>
      </c>
      <c r="T654" s="9">
        <f t="shared" si="408"/>
        <v>-11053.55</v>
      </c>
      <c r="U654" s="9">
        <f t="shared" si="409"/>
        <v>-229556.25</v>
      </c>
      <c r="V654" s="10">
        <f t="shared" si="410"/>
        <v>-240609.8</v>
      </c>
      <c r="W654" s="10">
        <f t="shared" si="411"/>
        <v>-35205.25</v>
      </c>
      <c r="X654" s="87">
        <f t="shared" si="424"/>
        <v>0</v>
      </c>
      <c r="Y654" s="87">
        <f t="shared" si="425"/>
        <v>0</v>
      </c>
      <c r="Z654" s="10">
        <f t="shared" si="426"/>
        <v>-103.65398999999999</v>
      </c>
      <c r="AA654" s="125">
        <f t="shared" si="427"/>
        <v>-36.750050999999999</v>
      </c>
      <c r="AB654" s="10">
        <f t="shared" si="428"/>
        <v>-36.750050999999999</v>
      </c>
      <c r="AC654" s="87">
        <f t="shared" si="429"/>
        <v>0</v>
      </c>
      <c r="AD654" s="22">
        <f t="shared" si="439"/>
        <v>-275955.45404099999</v>
      </c>
      <c r="AE654" s="9">
        <f t="shared" si="430"/>
        <v>-3430</v>
      </c>
      <c r="AF654" s="9">
        <f t="shared" si="431"/>
        <v>311</v>
      </c>
      <c r="AG654" s="9">
        <f t="shared" si="432"/>
        <v>0</v>
      </c>
      <c r="AH654" s="10">
        <f t="shared" si="412"/>
        <v>-3119</v>
      </c>
      <c r="AI654" s="10">
        <f t="shared" si="433"/>
        <v>-160</v>
      </c>
      <c r="AJ654" s="22">
        <f t="shared" si="413"/>
        <v>-272996.45404099999</v>
      </c>
      <c r="AN654" s="92">
        <f t="shared" si="434"/>
        <v>665000</v>
      </c>
      <c r="AO654" s="92" t="str">
        <f t="shared" si="414"/>
        <v>66K</v>
      </c>
      <c r="AP654" s="92">
        <f t="shared" si="415"/>
        <v>272996.45404099999</v>
      </c>
      <c r="AQ654" s="93">
        <f t="shared" si="440"/>
        <v>1000</v>
      </c>
      <c r="AR654" s="95">
        <f t="shared" si="416"/>
        <v>428</v>
      </c>
      <c r="AS654" s="94">
        <f t="shared" si="417"/>
        <v>0.42799999999999999</v>
      </c>
      <c r="AT654" s="94">
        <f t="shared" si="435"/>
        <v>0.41052098352030075</v>
      </c>
    </row>
    <row r="655" spans="6:46" x14ac:dyDescent="0.25">
      <c r="F655">
        <f t="shared" si="441"/>
        <v>666000</v>
      </c>
      <c r="G655">
        <f t="shared" si="418"/>
        <v>-750</v>
      </c>
      <c r="H655">
        <f t="shared" si="406"/>
        <v>665250</v>
      </c>
      <c r="I655" s="32">
        <f t="shared" si="436"/>
        <v>665250</v>
      </c>
      <c r="J655" s="10">
        <f t="shared" si="419"/>
        <v>0</v>
      </c>
      <c r="K655" s="10">
        <f t="shared" si="420"/>
        <v>0</v>
      </c>
      <c r="L655" s="32">
        <f t="shared" si="437"/>
        <v>665250</v>
      </c>
      <c r="M655" s="9">
        <f t="shared" si="421"/>
        <v>0</v>
      </c>
      <c r="N655" s="9">
        <f t="shared" si="422"/>
        <v>0</v>
      </c>
      <c r="O655" s="10">
        <f t="shared" si="407"/>
        <v>0</v>
      </c>
      <c r="P655" s="13"/>
      <c r="R655" s="31">
        <f t="shared" si="438"/>
        <v>665250</v>
      </c>
      <c r="S655" s="8">
        <f t="shared" si="423"/>
        <v>52100</v>
      </c>
      <c r="T655" s="9">
        <f t="shared" si="408"/>
        <v>-11053.55</v>
      </c>
      <c r="U655" s="9">
        <f t="shared" si="409"/>
        <v>-229931.25</v>
      </c>
      <c r="V655" s="10">
        <f t="shared" si="410"/>
        <v>-240984.8</v>
      </c>
      <c r="W655" s="10">
        <f t="shared" si="411"/>
        <v>-35258.25</v>
      </c>
      <c r="X655" s="87">
        <f t="shared" si="424"/>
        <v>0</v>
      </c>
      <c r="Y655" s="87">
        <f t="shared" si="425"/>
        <v>0</v>
      </c>
      <c r="Z655" s="10">
        <f t="shared" si="426"/>
        <v>-103.65398999999999</v>
      </c>
      <c r="AA655" s="125">
        <f t="shared" si="427"/>
        <v>-36.750050999999999</v>
      </c>
      <c r="AB655" s="10">
        <f t="shared" si="428"/>
        <v>-36.750050999999999</v>
      </c>
      <c r="AC655" s="87">
        <f t="shared" si="429"/>
        <v>0</v>
      </c>
      <c r="AD655" s="22">
        <f t="shared" si="439"/>
        <v>-276383.45404099999</v>
      </c>
      <c r="AE655" s="9">
        <f t="shared" si="430"/>
        <v>-3430</v>
      </c>
      <c r="AF655" s="9">
        <f t="shared" si="431"/>
        <v>311</v>
      </c>
      <c r="AG655" s="9">
        <f t="shared" si="432"/>
        <v>0</v>
      </c>
      <c r="AH655" s="10">
        <f t="shared" si="412"/>
        <v>-3119</v>
      </c>
      <c r="AI655" s="10">
        <f t="shared" si="433"/>
        <v>-160</v>
      </c>
      <c r="AJ655" s="22">
        <f t="shared" si="413"/>
        <v>-273424.45404099999</v>
      </c>
      <c r="AN655" s="92">
        <f t="shared" si="434"/>
        <v>666000</v>
      </c>
      <c r="AO655" s="92" t="str">
        <f t="shared" si="414"/>
        <v>66K</v>
      </c>
      <c r="AP655" s="92">
        <f t="shared" si="415"/>
        <v>273424.45404099999</v>
      </c>
      <c r="AQ655" s="93">
        <f t="shared" si="440"/>
        <v>1000</v>
      </c>
      <c r="AR655" s="95">
        <f t="shared" si="416"/>
        <v>428</v>
      </c>
      <c r="AS655" s="94">
        <f t="shared" si="417"/>
        <v>0.42799999999999999</v>
      </c>
      <c r="AT655" s="94">
        <f t="shared" si="435"/>
        <v>0.41054722828978979</v>
      </c>
    </row>
    <row r="656" spans="6:46" x14ac:dyDescent="0.25">
      <c r="F656">
        <f t="shared" si="441"/>
        <v>667000</v>
      </c>
      <c r="G656">
        <f t="shared" si="418"/>
        <v>-750</v>
      </c>
      <c r="H656">
        <f t="shared" si="406"/>
        <v>666250</v>
      </c>
      <c r="I656" s="32">
        <f t="shared" si="436"/>
        <v>666250</v>
      </c>
      <c r="J656" s="10">
        <f t="shared" si="419"/>
        <v>0</v>
      </c>
      <c r="K656" s="10">
        <f t="shared" si="420"/>
        <v>0</v>
      </c>
      <c r="L656" s="32">
        <f t="shared" si="437"/>
        <v>666250</v>
      </c>
      <c r="M656" s="9">
        <f t="shared" si="421"/>
        <v>0</v>
      </c>
      <c r="N656" s="9">
        <f t="shared" si="422"/>
        <v>0</v>
      </c>
      <c r="O656" s="10">
        <f t="shared" si="407"/>
        <v>0</v>
      </c>
      <c r="P656" s="13"/>
      <c r="R656" s="31">
        <f t="shared" si="438"/>
        <v>666250</v>
      </c>
      <c r="S656" s="8">
        <f t="shared" si="423"/>
        <v>52100</v>
      </c>
      <c r="T656" s="9">
        <f t="shared" si="408"/>
        <v>-11053.55</v>
      </c>
      <c r="U656" s="9">
        <f t="shared" si="409"/>
        <v>-230306.25</v>
      </c>
      <c r="V656" s="10">
        <f t="shared" si="410"/>
        <v>-241359.8</v>
      </c>
      <c r="W656" s="10">
        <f t="shared" si="411"/>
        <v>-35311.25</v>
      </c>
      <c r="X656" s="87">
        <f t="shared" si="424"/>
        <v>0</v>
      </c>
      <c r="Y656" s="87">
        <f t="shared" si="425"/>
        <v>0</v>
      </c>
      <c r="Z656" s="10">
        <f t="shared" si="426"/>
        <v>-103.65398999999999</v>
      </c>
      <c r="AA656" s="125">
        <f t="shared" si="427"/>
        <v>-36.750050999999999</v>
      </c>
      <c r="AB656" s="10">
        <f t="shared" si="428"/>
        <v>-36.750050999999999</v>
      </c>
      <c r="AC656" s="87">
        <f t="shared" si="429"/>
        <v>0</v>
      </c>
      <c r="AD656" s="22">
        <f t="shared" si="439"/>
        <v>-276811.45404099999</v>
      </c>
      <c r="AE656" s="9">
        <f t="shared" si="430"/>
        <v>-3430</v>
      </c>
      <c r="AF656" s="9">
        <f t="shared" si="431"/>
        <v>311</v>
      </c>
      <c r="AG656" s="9">
        <f t="shared" si="432"/>
        <v>0</v>
      </c>
      <c r="AH656" s="10">
        <f t="shared" si="412"/>
        <v>-3119</v>
      </c>
      <c r="AI656" s="10">
        <f t="shared" si="433"/>
        <v>-160</v>
      </c>
      <c r="AJ656" s="22">
        <f t="shared" si="413"/>
        <v>-273852.45404099999</v>
      </c>
      <c r="AN656" s="92">
        <f t="shared" si="434"/>
        <v>667000</v>
      </c>
      <c r="AO656" s="92" t="str">
        <f t="shared" si="414"/>
        <v>66K</v>
      </c>
      <c r="AP656" s="92">
        <f t="shared" si="415"/>
        <v>273852.45404099999</v>
      </c>
      <c r="AQ656" s="93">
        <f t="shared" si="440"/>
        <v>1000</v>
      </c>
      <c r="AR656" s="95">
        <f t="shared" si="416"/>
        <v>428</v>
      </c>
      <c r="AS656" s="94">
        <f t="shared" si="417"/>
        <v>0.42799999999999999</v>
      </c>
      <c r="AT656" s="94">
        <f t="shared" si="435"/>
        <v>0.41057339436431783</v>
      </c>
    </row>
    <row r="657" spans="6:46" x14ac:dyDescent="0.25">
      <c r="F657">
        <f t="shared" si="441"/>
        <v>668000</v>
      </c>
      <c r="G657">
        <f t="shared" si="418"/>
        <v>-750</v>
      </c>
      <c r="H657">
        <f t="shared" si="406"/>
        <v>667250</v>
      </c>
      <c r="I657" s="32">
        <f t="shared" si="436"/>
        <v>667250</v>
      </c>
      <c r="J657" s="10">
        <f t="shared" si="419"/>
        <v>0</v>
      </c>
      <c r="K657" s="10">
        <f t="shared" si="420"/>
        <v>0</v>
      </c>
      <c r="L657" s="32">
        <f t="shared" si="437"/>
        <v>667250</v>
      </c>
      <c r="M657" s="9">
        <f t="shared" si="421"/>
        <v>0</v>
      </c>
      <c r="N657" s="9">
        <f t="shared" si="422"/>
        <v>0</v>
      </c>
      <c r="O657" s="10">
        <f t="shared" si="407"/>
        <v>0</v>
      </c>
      <c r="P657" s="13"/>
      <c r="R657" s="31">
        <f t="shared" si="438"/>
        <v>667250</v>
      </c>
      <c r="S657" s="8">
        <f t="shared" si="423"/>
        <v>52100</v>
      </c>
      <c r="T657" s="9">
        <f t="shared" si="408"/>
        <v>-11053.55</v>
      </c>
      <c r="U657" s="9">
        <f t="shared" si="409"/>
        <v>-230681.25</v>
      </c>
      <c r="V657" s="10">
        <f t="shared" si="410"/>
        <v>-241734.8</v>
      </c>
      <c r="W657" s="10">
        <f t="shared" si="411"/>
        <v>-35364.25</v>
      </c>
      <c r="X657" s="87">
        <f t="shared" si="424"/>
        <v>0</v>
      </c>
      <c r="Y657" s="87">
        <f t="shared" si="425"/>
        <v>0</v>
      </c>
      <c r="Z657" s="10">
        <f t="shared" si="426"/>
        <v>-103.65398999999999</v>
      </c>
      <c r="AA657" s="125">
        <f t="shared" si="427"/>
        <v>-36.750050999999999</v>
      </c>
      <c r="AB657" s="10">
        <f t="shared" si="428"/>
        <v>-36.750050999999999</v>
      </c>
      <c r="AC657" s="87">
        <f t="shared" si="429"/>
        <v>0</v>
      </c>
      <c r="AD657" s="22">
        <f t="shared" si="439"/>
        <v>-277239.45404099999</v>
      </c>
      <c r="AE657" s="9">
        <f t="shared" si="430"/>
        <v>-3430</v>
      </c>
      <c r="AF657" s="9">
        <f t="shared" si="431"/>
        <v>311</v>
      </c>
      <c r="AG657" s="9">
        <f t="shared" si="432"/>
        <v>0</v>
      </c>
      <c r="AH657" s="10">
        <f t="shared" si="412"/>
        <v>-3119</v>
      </c>
      <c r="AI657" s="10">
        <f t="shared" si="433"/>
        <v>-160</v>
      </c>
      <c r="AJ657" s="22">
        <f t="shared" si="413"/>
        <v>-274280.45404099999</v>
      </c>
      <c r="AN657" s="92">
        <f t="shared" si="434"/>
        <v>668000</v>
      </c>
      <c r="AO657" s="92" t="str">
        <f t="shared" si="414"/>
        <v>66K</v>
      </c>
      <c r="AP657" s="92">
        <f t="shared" si="415"/>
        <v>274280.45404099999</v>
      </c>
      <c r="AQ657" s="93">
        <f t="shared" si="440"/>
        <v>1000</v>
      </c>
      <c r="AR657" s="95">
        <f t="shared" si="416"/>
        <v>428</v>
      </c>
      <c r="AS657" s="94">
        <f t="shared" si="417"/>
        <v>0.42799999999999999</v>
      </c>
      <c r="AT657" s="94">
        <f t="shared" si="435"/>
        <v>0.4105994820973054</v>
      </c>
    </row>
    <row r="658" spans="6:46" x14ac:dyDescent="0.25">
      <c r="F658">
        <f t="shared" si="441"/>
        <v>669000</v>
      </c>
      <c r="G658">
        <f t="shared" si="418"/>
        <v>-750</v>
      </c>
      <c r="H658">
        <f t="shared" si="406"/>
        <v>668250</v>
      </c>
      <c r="I658" s="32">
        <f t="shared" si="436"/>
        <v>668250</v>
      </c>
      <c r="J658" s="10">
        <f t="shared" si="419"/>
        <v>0</v>
      </c>
      <c r="K658" s="10">
        <f t="shared" si="420"/>
        <v>0</v>
      </c>
      <c r="L658" s="32">
        <f t="shared" si="437"/>
        <v>668250</v>
      </c>
      <c r="M658" s="9">
        <f t="shared" si="421"/>
        <v>0</v>
      </c>
      <c r="N658" s="9">
        <f t="shared" si="422"/>
        <v>0</v>
      </c>
      <c r="O658" s="10">
        <f t="shared" si="407"/>
        <v>0</v>
      </c>
      <c r="P658" s="13"/>
      <c r="R658" s="31">
        <f t="shared" si="438"/>
        <v>668250</v>
      </c>
      <c r="S658" s="8">
        <f t="shared" si="423"/>
        <v>52100</v>
      </c>
      <c r="T658" s="9">
        <f t="shared" si="408"/>
        <v>-11053.55</v>
      </c>
      <c r="U658" s="9">
        <f t="shared" si="409"/>
        <v>-231056.25</v>
      </c>
      <c r="V658" s="10">
        <f t="shared" si="410"/>
        <v>-242109.8</v>
      </c>
      <c r="W658" s="10">
        <f t="shared" si="411"/>
        <v>-35417.25</v>
      </c>
      <c r="X658" s="87">
        <f t="shared" si="424"/>
        <v>0</v>
      </c>
      <c r="Y658" s="87">
        <f t="shared" si="425"/>
        <v>0</v>
      </c>
      <c r="Z658" s="10">
        <f t="shared" si="426"/>
        <v>-103.65398999999999</v>
      </c>
      <c r="AA658" s="125">
        <f t="shared" si="427"/>
        <v>-36.750050999999999</v>
      </c>
      <c r="AB658" s="10">
        <f t="shared" si="428"/>
        <v>-36.750050999999999</v>
      </c>
      <c r="AC658" s="87">
        <f t="shared" si="429"/>
        <v>0</v>
      </c>
      <c r="AD658" s="22">
        <f t="shared" si="439"/>
        <v>-277667.45404099999</v>
      </c>
      <c r="AE658" s="9">
        <f t="shared" si="430"/>
        <v>-3430</v>
      </c>
      <c r="AF658" s="9">
        <f t="shared" si="431"/>
        <v>311</v>
      </c>
      <c r="AG658" s="9">
        <f t="shared" si="432"/>
        <v>0</v>
      </c>
      <c r="AH658" s="10">
        <f t="shared" si="412"/>
        <v>-3119</v>
      </c>
      <c r="AI658" s="10">
        <f t="shared" si="433"/>
        <v>-160</v>
      </c>
      <c r="AJ658" s="22">
        <f t="shared" si="413"/>
        <v>-274708.45404099999</v>
      </c>
      <c r="AN658" s="92">
        <f t="shared" si="434"/>
        <v>669000</v>
      </c>
      <c r="AO658" s="92" t="str">
        <f t="shared" si="414"/>
        <v>66K</v>
      </c>
      <c r="AP658" s="92">
        <f t="shared" si="415"/>
        <v>274708.45404099999</v>
      </c>
      <c r="AQ658" s="93">
        <f t="shared" si="440"/>
        <v>1000</v>
      </c>
      <c r="AR658" s="95">
        <f t="shared" si="416"/>
        <v>428</v>
      </c>
      <c r="AS658" s="94">
        <f t="shared" si="417"/>
        <v>0.42799999999999999</v>
      </c>
      <c r="AT658" s="94">
        <f t="shared" si="435"/>
        <v>0.41062549184005975</v>
      </c>
    </row>
    <row r="659" spans="6:46" x14ac:dyDescent="0.25">
      <c r="F659">
        <f t="shared" si="441"/>
        <v>670000</v>
      </c>
      <c r="G659">
        <f t="shared" si="418"/>
        <v>-750</v>
      </c>
      <c r="H659">
        <f t="shared" si="406"/>
        <v>669250</v>
      </c>
      <c r="I659" s="32">
        <f t="shared" si="436"/>
        <v>669250</v>
      </c>
      <c r="J659" s="10">
        <f t="shared" si="419"/>
        <v>0</v>
      </c>
      <c r="K659" s="10">
        <f t="shared" si="420"/>
        <v>0</v>
      </c>
      <c r="L659" s="32">
        <f t="shared" si="437"/>
        <v>669250</v>
      </c>
      <c r="M659" s="9">
        <f t="shared" si="421"/>
        <v>0</v>
      </c>
      <c r="N659" s="9">
        <f t="shared" si="422"/>
        <v>0</v>
      </c>
      <c r="O659" s="10">
        <f t="shared" si="407"/>
        <v>0</v>
      </c>
      <c r="P659" s="13"/>
      <c r="R659" s="31">
        <f t="shared" si="438"/>
        <v>669250</v>
      </c>
      <c r="S659" s="8">
        <f t="shared" si="423"/>
        <v>52100</v>
      </c>
      <c r="T659" s="9">
        <f t="shared" si="408"/>
        <v>-11053.55</v>
      </c>
      <c r="U659" s="9">
        <f t="shared" si="409"/>
        <v>-231431.25</v>
      </c>
      <c r="V659" s="10">
        <f t="shared" si="410"/>
        <v>-242484.8</v>
      </c>
      <c r="W659" s="10">
        <f t="shared" si="411"/>
        <v>-35470.25</v>
      </c>
      <c r="X659" s="87">
        <f t="shared" si="424"/>
        <v>0</v>
      </c>
      <c r="Y659" s="87">
        <f t="shared" si="425"/>
        <v>0</v>
      </c>
      <c r="Z659" s="10">
        <f t="shared" si="426"/>
        <v>-103.65398999999999</v>
      </c>
      <c r="AA659" s="125">
        <f t="shared" si="427"/>
        <v>-36.750050999999999</v>
      </c>
      <c r="AB659" s="10">
        <f t="shared" si="428"/>
        <v>-36.750050999999999</v>
      </c>
      <c r="AC659" s="87">
        <f t="shared" si="429"/>
        <v>0</v>
      </c>
      <c r="AD659" s="22">
        <f t="shared" si="439"/>
        <v>-278095.45404099999</v>
      </c>
      <c r="AE659" s="9">
        <f t="shared" si="430"/>
        <v>-3430</v>
      </c>
      <c r="AF659" s="9">
        <f t="shared" si="431"/>
        <v>311</v>
      </c>
      <c r="AG659" s="9">
        <f t="shared" si="432"/>
        <v>0</v>
      </c>
      <c r="AH659" s="10">
        <f t="shared" si="412"/>
        <v>-3119</v>
      </c>
      <c r="AI659" s="10">
        <f t="shared" si="433"/>
        <v>-160</v>
      </c>
      <c r="AJ659" s="22">
        <f t="shared" si="413"/>
        <v>-275136.45404099999</v>
      </c>
      <c r="AN659" s="92">
        <f t="shared" si="434"/>
        <v>670000</v>
      </c>
      <c r="AO659" s="92" t="str">
        <f t="shared" si="414"/>
        <v>67K</v>
      </c>
      <c r="AP659" s="92">
        <f t="shared" si="415"/>
        <v>275136.45404099999</v>
      </c>
      <c r="AQ659" s="93">
        <f t="shared" si="440"/>
        <v>1000</v>
      </c>
      <c r="AR659" s="95">
        <f t="shared" si="416"/>
        <v>428</v>
      </c>
      <c r="AS659" s="94">
        <f t="shared" si="417"/>
        <v>0.42799999999999999</v>
      </c>
      <c r="AT659" s="94">
        <f t="shared" si="435"/>
        <v>0.41065142394179105</v>
      </c>
    </row>
    <row r="660" spans="6:46" x14ac:dyDescent="0.25">
      <c r="F660">
        <f t="shared" si="441"/>
        <v>671000</v>
      </c>
      <c r="G660">
        <f t="shared" si="418"/>
        <v>-750</v>
      </c>
      <c r="H660">
        <f t="shared" si="406"/>
        <v>670250</v>
      </c>
      <c r="I660" s="32">
        <f t="shared" si="436"/>
        <v>670250</v>
      </c>
      <c r="J660" s="10">
        <f t="shared" si="419"/>
        <v>0</v>
      </c>
      <c r="K660" s="10">
        <f t="shared" si="420"/>
        <v>0</v>
      </c>
      <c r="L660" s="32">
        <f t="shared" si="437"/>
        <v>670250</v>
      </c>
      <c r="M660" s="9">
        <f t="shared" si="421"/>
        <v>0</v>
      </c>
      <c r="N660" s="9">
        <f t="shared" si="422"/>
        <v>0</v>
      </c>
      <c r="O660" s="10">
        <f t="shared" si="407"/>
        <v>0</v>
      </c>
      <c r="P660" s="13"/>
      <c r="R660" s="31">
        <f t="shared" si="438"/>
        <v>670250</v>
      </c>
      <c r="S660" s="8">
        <f t="shared" si="423"/>
        <v>52100</v>
      </c>
      <c r="T660" s="9">
        <f t="shared" si="408"/>
        <v>-11053.55</v>
      </c>
      <c r="U660" s="9">
        <f t="shared" si="409"/>
        <v>-231806.25</v>
      </c>
      <c r="V660" s="10">
        <f t="shared" si="410"/>
        <v>-242859.8</v>
      </c>
      <c r="W660" s="10">
        <f t="shared" si="411"/>
        <v>-35523.25</v>
      </c>
      <c r="X660" s="87">
        <f t="shared" si="424"/>
        <v>0</v>
      </c>
      <c r="Y660" s="87">
        <f t="shared" si="425"/>
        <v>0</v>
      </c>
      <c r="Z660" s="10">
        <f t="shared" si="426"/>
        <v>-103.65398999999999</v>
      </c>
      <c r="AA660" s="125">
        <f t="shared" si="427"/>
        <v>-36.750050999999999</v>
      </c>
      <c r="AB660" s="10">
        <f t="shared" si="428"/>
        <v>-36.750050999999999</v>
      </c>
      <c r="AC660" s="87">
        <f t="shared" si="429"/>
        <v>0</v>
      </c>
      <c r="AD660" s="22">
        <f t="shared" si="439"/>
        <v>-278523.45404099999</v>
      </c>
      <c r="AE660" s="9">
        <f t="shared" si="430"/>
        <v>-3430</v>
      </c>
      <c r="AF660" s="9">
        <f t="shared" si="431"/>
        <v>311</v>
      </c>
      <c r="AG660" s="9">
        <f t="shared" si="432"/>
        <v>0</v>
      </c>
      <c r="AH660" s="10">
        <f t="shared" si="412"/>
        <v>-3119</v>
      </c>
      <c r="AI660" s="10">
        <f t="shared" si="433"/>
        <v>-160</v>
      </c>
      <c r="AJ660" s="22">
        <f t="shared" si="413"/>
        <v>-275564.45404099999</v>
      </c>
      <c r="AN660" s="92">
        <f t="shared" si="434"/>
        <v>671000</v>
      </c>
      <c r="AO660" s="92" t="str">
        <f t="shared" si="414"/>
        <v>67K</v>
      </c>
      <c r="AP660" s="92">
        <f t="shared" si="415"/>
        <v>275564.45404099999</v>
      </c>
      <c r="AQ660" s="93">
        <f t="shared" si="440"/>
        <v>1000</v>
      </c>
      <c r="AR660" s="95">
        <f t="shared" si="416"/>
        <v>428</v>
      </c>
      <c r="AS660" s="94">
        <f t="shared" si="417"/>
        <v>0.42799999999999999</v>
      </c>
      <c r="AT660" s="94">
        <f t="shared" si="435"/>
        <v>0.41067727874962739</v>
      </c>
    </row>
    <row r="661" spans="6:46" x14ac:dyDescent="0.25">
      <c r="F661">
        <f t="shared" si="441"/>
        <v>672000</v>
      </c>
      <c r="G661">
        <f t="shared" si="418"/>
        <v>-750</v>
      </c>
      <c r="H661">
        <f t="shared" si="406"/>
        <v>671250</v>
      </c>
      <c r="I661" s="32">
        <f t="shared" si="436"/>
        <v>671250</v>
      </c>
      <c r="J661" s="10">
        <f t="shared" si="419"/>
        <v>0</v>
      </c>
      <c r="K661" s="10">
        <f t="shared" si="420"/>
        <v>0</v>
      </c>
      <c r="L661" s="32">
        <f t="shared" si="437"/>
        <v>671250</v>
      </c>
      <c r="M661" s="9">
        <f t="shared" si="421"/>
        <v>0</v>
      </c>
      <c r="N661" s="9">
        <f t="shared" si="422"/>
        <v>0</v>
      </c>
      <c r="O661" s="10">
        <f t="shared" si="407"/>
        <v>0</v>
      </c>
      <c r="P661" s="13"/>
      <c r="R661" s="31">
        <f t="shared" si="438"/>
        <v>671250</v>
      </c>
      <c r="S661" s="8">
        <f t="shared" si="423"/>
        <v>52100</v>
      </c>
      <c r="T661" s="9">
        <f t="shared" si="408"/>
        <v>-11053.55</v>
      </c>
      <c r="U661" s="9">
        <f t="shared" si="409"/>
        <v>-232181.25</v>
      </c>
      <c r="V661" s="10">
        <f t="shared" si="410"/>
        <v>-243234.8</v>
      </c>
      <c r="W661" s="10">
        <f t="shared" si="411"/>
        <v>-35576.25</v>
      </c>
      <c r="X661" s="87">
        <f t="shared" si="424"/>
        <v>0</v>
      </c>
      <c r="Y661" s="87">
        <f t="shared" si="425"/>
        <v>0</v>
      </c>
      <c r="Z661" s="10">
        <f t="shared" si="426"/>
        <v>-103.65398999999999</v>
      </c>
      <c r="AA661" s="125">
        <f t="shared" si="427"/>
        <v>-36.750050999999999</v>
      </c>
      <c r="AB661" s="10">
        <f t="shared" si="428"/>
        <v>-36.750050999999999</v>
      </c>
      <c r="AC661" s="87">
        <f t="shared" si="429"/>
        <v>0</v>
      </c>
      <c r="AD661" s="22">
        <f t="shared" si="439"/>
        <v>-278951.45404099999</v>
      </c>
      <c r="AE661" s="9">
        <f t="shared" si="430"/>
        <v>-3430</v>
      </c>
      <c r="AF661" s="9">
        <f t="shared" si="431"/>
        <v>311</v>
      </c>
      <c r="AG661" s="9">
        <f t="shared" si="432"/>
        <v>0</v>
      </c>
      <c r="AH661" s="10">
        <f t="shared" si="412"/>
        <v>-3119</v>
      </c>
      <c r="AI661" s="10">
        <f t="shared" si="433"/>
        <v>-160</v>
      </c>
      <c r="AJ661" s="22">
        <f t="shared" si="413"/>
        <v>-275992.45404099999</v>
      </c>
      <c r="AN661" s="92">
        <f t="shared" si="434"/>
        <v>672000</v>
      </c>
      <c r="AO661" s="92" t="str">
        <f t="shared" si="414"/>
        <v>67K</v>
      </c>
      <c r="AP661" s="92">
        <f t="shared" si="415"/>
        <v>275992.45404099999</v>
      </c>
      <c r="AQ661" s="93">
        <f t="shared" si="440"/>
        <v>1000</v>
      </c>
      <c r="AR661" s="95">
        <f t="shared" si="416"/>
        <v>428</v>
      </c>
      <c r="AS661" s="94">
        <f t="shared" si="417"/>
        <v>0.42799999999999999</v>
      </c>
      <c r="AT661" s="94">
        <f t="shared" si="435"/>
        <v>0.41070305660863093</v>
      </c>
    </row>
    <row r="662" spans="6:46" x14ac:dyDescent="0.25">
      <c r="F662">
        <f t="shared" si="441"/>
        <v>673000</v>
      </c>
      <c r="G662">
        <f t="shared" si="418"/>
        <v>-750</v>
      </c>
      <c r="H662">
        <f t="shared" si="406"/>
        <v>672250</v>
      </c>
      <c r="I662" s="32">
        <f t="shared" si="436"/>
        <v>672250</v>
      </c>
      <c r="J662" s="10">
        <f t="shared" si="419"/>
        <v>0</v>
      </c>
      <c r="K662" s="10">
        <f t="shared" si="420"/>
        <v>0</v>
      </c>
      <c r="L662" s="32">
        <f t="shared" si="437"/>
        <v>672250</v>
      </c>
      <c r="M662" s="9">
        <f t="shared" si="421"/>
        <v>0</v>
      </c>
      <c r="N662" s="9">
        <f t="shared" si="422"/>
        <v>0</v>
      </c>
      <c r="O662" s="10">
        <f t="shared" si="407"/>
        <v>0</v>
      </c>
      <c r="P662" s="13"/>
      <c r="R662" s="31">
        <f t="shared" si="438"/>
        <v>672250</v>
      </c>
      <c r="S662" s="8">
        <f t="shared" si="423"/>
        <v>52100</v>
      </c>
      <c r="T662" s="9">
        <f t="shared" si="408"/>
        <v>-11053.55</v>
      </c>
      <c r="U662" s="9">
        <f t="shared" si="409"/>
        <v>-232556.25</v>
      </c>
      <c r="V662" s="10">
        <f t="shared" si="410"/>
        <v>-243609.8</v>
      </c>
      <c r="W662" s="10">
        <f t="shared" si="411"/>
        <v>-35629.25</v>
      </c>
      <c r="X662" s="87">
        <f t="shared" si="424"/>
        <v>0</v>
      </c>
      <c r="Y662" s="87">
        <f t="shared" si="425"/>
        <v>0</v>
      </c>
      <c r="Z662" s="10">
        <f t="shared" si="426"/>
        <v>-103.65398999999999</v>
      </c>
      <c r="AA662" s="125">
        <f t="shared" si="427"/>
        <v>-36.750050999999999</v>
      </c>
      <c r="AB662" s="10">
        <f t="shared" si="428"/>
        <v>-36.750050999999999</v>
      </c>
      <c r="AC662" s="87">
        <f t="shared" si="429"/>
        <v>0</v>
      </c>
      <c r="AD662" s="22">
        <f t="shared" si="439"/>
        <v>-279379.45404099999</v>
      </c>
      <c r="AE662" s="9">
        <f t="shared" si="430"/>
        <v>-3430</v>
      </c>
      <c r="AF662" s="9">
        <f t="shared" si="431"/>
        <v>311</v>
      </c>
      <c r="AG662" s="9">
        <f t="shared" si="432"/>
        <v>0</v>
      </c>
      <c r="AH662" s="10">
        <f t="shared" si="412"/>
        <v>-3119</v>
      </c>
      <c r="AI662" s="10">
        <f t="shared" si="433"/>
        <v>-160</v>
      </c>
      <c r="AJ662" s="22">
        <f t="shared" si="413"/>
        <v>-276420.45404099999</v>
      </c>
      <c r="AN662" s="92">
        <f t="shared" si="434"/>
        <v>673000</v>
      </c>
      <c r="AO662" s="92" t="str">
        <f t="shared" si="414"/>
        <v>67K</v>
      </c>
      <c r="AP662" s="92">
        <f t="shared" si="415"/>
        <v>276420.45404099999</v>
      </c>
      <c r="AQ662" s="93">
        <f t="shared" si="440"/>
        <v>1000</v>
      </c>
      <c r="AR662" s="95">
        <f t="shared" si="416"/>
        <v>428</v>
      </c>
      <c r="AS662" s="94">
        <f t="shared" si="417"/>
        <v>0.42799999999999999</v>
      </c>
      <c r="AT662" s="94">
        <f t="shared" si="435"/>
        <v>0.41072875786181279</v>
      </c>
    </row>
    <row r="663" spans="6:46" x14ac:dyDescent="0.25">
      <c r="F663">
        <f t="shared" si="441"/>
        <v>674000</v>
      </c>
      <c r="G663">
        <f t="shared" si="418"/>
        <v>-750</v>
      </c>
      <c r="H663">
        <f t="shared" si="406"/>
        <v>673250</v>
      </c>
      <c r="I663" s="32">
        <f t="shared" si="436"/>
        <v>673250</v>
      </c>
      <c r="J663" s="10">
        <f t="shared" si="419"/>
        <v>0</v>
      </c>
      <c r="K663" s="10">
        <f t="shared" si="420"/>
        <v>0</v>
      </c>
      <c r="L663" s="32">
        <f t="shared" si="437"/>
        <v>673250</v>
      </c>
      <c r="M663" s="9">
        <f t="shared" si="421"/>
        <v>0</v>
      </c>
      <c r="N663" s="9">
        <f t="shared" si="422"/>
        <v>0</v>
      </c>
      <c r="O663" s="10">
        <f t="shared" si="407"/>
        <v>0</v>
      </c>
      <c r="P663" s="13"/>
      <c r="R663" s="31">
        <f t="shared" si="438"/>
        <v>673250</v>
      </c>
      <c r="S663" s="8">
        <f t="shared" si="423"/>
        <v>52100</v>
      </c>
      <c r="T663" s="9">
        <f t="shared" si="408"/>
        <v>-11053.55</v>
      </c>
      <c r="U663" s="9">
        <f t="shared" si="409"/>
        <v>-232931.25</v>
      </c>
      <c r="V663" s="10">
        <f t="shared" si="410"/>
        <v>-243984.8</v>
      </c>
      <c r="W663" s="10">
        <f t="shared" si="411"/>
        <v>-35682.25</v>
      </c>
      <c r="X663" s="87">
        <f t="shared" si="424"/>
        <v>0</v>
      </c>
      <c r="Y663" s="87">
        <f t="shared" si="425"/>
        <v>0</v>
      </c>
      <c r="Z663" s="10">
        <f t="shared" si="426"/>
        <v>-103.65398999999999</v>
      </c>
      <c r="AA663" s="125">
        <f t="shared" si="427"/>
        <v>-36.750050999999999</v>
      </c>
      <c r="AB663" s="10">
        <f t="shared" si="428"/>
        <v>-36.750050999999999</v>
      </c>
      <c r="AC663" s="87">
        <f t="shared" si="429"/>
        <v>0</v>
      </c>
      <c r="AD663" s="22">
        <f t="shared" si="439"/>
        <v>-279807.45404099999</v>
      </c>
      <c r="AE663" s="9">
        <f t="shared" si="430"/>
        <v>-3430</v>
      </c>
      <c r="AF663" s="9">
        <f t="shared" si="431"/>
        <v>311</v>
      </c>
      <c r="AG663" s="9">
        <f t="shared" si="432"/>
        <v>0</v>
      </c>
      <c r="AH663" s="10">
        <f t="shared" si="412"/>
        <v>-3119</v>
      </c>
      <c r="AI663" s="10">
        <f t="shared" si="433"/>
        <v>-160</v>
      </c>
      <c r="AJ663" s="22">
        <f t="shared" si="413"/>
        <v>-276848.45404099999</v>
      </c>
      <c r="AN663" s="92">
        <f t="shared" si="434"/>
        <v>674000</v>
      </c>
      <c r="AO663" s="92" t="str">
        <f t="shared" si="414"/>
        <v>67K</v>
      </c>
      <c r="AP663" s="92">
        <f t="shared" si="415"/>
        <v>276848.45404099999</v>
      </c>
      <c r="AQ663" s="93">
        <f t="shared" si="440"/>
        <v>1000</v>
      </c>
      <c r="AR663" s="95">
        <f t="shared" si="416"/>
        <v>428</v>
      </c>
      <c r="AS663" s="94">
        <f t="shared" si="417"/>
        <v>0.42799999999999999</v>
      </c>
      <c r="AT663" s="94">
        <f t="shared" si="435"/>
        <v>0.41075438285014837</v>
      </c>
    </row>
    <row r="664" spans="6:46" x14ac:dyDescent="0.25">
      <c r="F664">
        <f t="shared" si="441"/>
        <v>675000</v>
      </c>
      <c r="G664">
        <f t="shared" si="418"/>
        <v>-750</v>
      </c>
      <c r="H664">
        <f t="shared" si="406"/>
        <v>674250</v>
      </c>
      <c r="I664" s="32">
        <f t="shared" si="436"/>
        <v>674250</v>
      </c>
      <c r="J664" s="10">
        <f t="shared" si="419"/>
        <v>0</v>
      </c>
      <c r="K664" s="10">
        <f t="shared" si="420"/>
        <v>0</v>
      </c>
      <c r="L664" s="32">
        <f t="shared" si="437"/>
        <v>674250</v>
      </c>
      <c r="M664" s="9">
        <f t="shared" si="421"/>
        <v>0</v>
      </c>
      <c r="N664" s="9">
        <f t="shared" si="422"/>
        <v>0</v>
      </c>
      <c r="O664" s="10">
        <f t="shared" si="407"/>
        <v>0</v>
      </c>
      <c r="P664" s="13"/>
      <c r="R664" s="31">
        <f t="shared" si="438"/>
        <v>674250</v>
      </c>
      <c r="S664" s="8">
        <f t="shared" si="423"/>
        <v>52100</v>
      </c>
      <c r="T664" s="9">
        <f t="shared" si="408"/>
        <v>-11053.55</v>
      </c>
      <c r="U664" s="9">
        <f t="shared" si="409"/>
        <v>-233306.25</v>
      </c>
      <c r="V664" s="10">
        <f t="shared" si="410"/>
        <v>-244359.8</v>
      </c>
      <c r="W664" s="10">
        <f t="shared" si="411"/>
        <v>-35735.25</v>
      </c>
      <c r="X664" s="87">
        <f t="shared" si="424"/>
        <v>0</v>
      </c>
      <c r="Y664" s="87">
        <f t="shared" si="425"/>
        <v>0</v>
      </c>
      <c r="Z664" s="10">
        <f t="shared" si="426"/>
        <v>-103.65398999999999</v>
      </c>
      <c r="AA664" s="125">
        <f t="shared" si="427"/>
        <v>-36.750050999999999</v>
      </c>
      <c r="AB664" s="10">
        <f t="shared" si="428"/>
        <v>-36.750050999999999</v>
      </c>
      <c r="AC664" s="87">
        <f t="shared" si="429"/>
        <v>0</v>
      </c>
      <c r="AD664" s="22">
        <f t="shared" si="439"/>
        <v>-280235.45404099999</v>
      </c>
      <c r="AE664" s="9">
        <f t="shared" si="430"/>
        <v>-3430</v>
      </c>
      <c r="AF664" s="9">
        <f t="shared" si="431"/>
        <v>311</v>
      </c>
      <c r="AG664" s="9">
        <f t="shared" si="432"/>
        <v>0</v>
      </c>
      <c r="AH664" s="10">
        <f t="shared" si="412"/>
        <v>-3119</v>
      </c>
      <c r="AI664" s="10">
        <f t="shared" si="433"/>
        <v>-160</v>
      </c>
      <c r="AJ664" s="22">
        <f t="shared" si="413"/>
        <v>-277276.45404099999</v>
      </c>
      <c r="AN664" s="92">
        <f t="shared" si="434"/>
        <v>675000</v>
      </c>
      <c r="AO664" s="92" t="str">
        <f t="shared" si="414"/>
        <v>67K</v>
      </c>
      <c r="AP664" s="92">
        <f t="shared" si="415"/>
        <v>277276.45404099999</v>
      </c>
      <c r="AQ664" s="93">
        <f t="shared" si="440"/>
        <v>1000</v>
      </c>
      <c r="AR664" s="95">
        <f t="shared" si="416"/>
        <v>428</v>
      </c>
      <c r="AS664" s="94">
        <f t="shared" si="417"/>
        <v>0.42799999999999999</v>
      </c>
      <c r="AT664" s="94">
        <f t="shared" si="435"/>
        <v>0.4107799319125926</v>
      </c>
    </row>
    <row r="665" spans="6:46" x14ac:dyDescent="0.25">
      <c r="F665">
        <f t="shared" si="441"/>
        <v>676000</v>
      </c>
      <c r="G665">
        <f t="shared" si="418"/>
        <v>-750</v>
      </c>
      <c r="H665">
        <f t="shared" si="406"/>
        <v>675250</v>
      </c>
      <c r="I665" s="32">
        <f t="shared" si="436"/>
        <v>675250</v>
      </c>
      <c r="J665" s="10">
        <f t="shared" si="419"/>
        <v>0</v>
      </c>
      <c r="K665" s="10">
        <f t="shared" si="420"/>
        <v>0</v>
      </c>
      <c r="L665" s="32">
        <f t="shared" si="437"/>
        <v>675250</v>
      </c>
      <c r="M665" s="9">
        <f t="shared" si="421"/>
        <v>0</v>
      </c>
      <c r="N665" s="9">
        <f t="shared" si="422"/>
        <v>0</v>
      </c>
      <c r="O665" s="10">
        <f t="shared" si="407"/>
        <v>0</v>
      </c>
      <c r="P665" s="13"/>
      <c r="R665" s="31">
        <f t="shared" si="438"/>
        <v>675250</v>
      </c>
      <c r="S665" s="8">
        <f t="shared" si="423"/>
        <v>52100</v>
      </c>
      <c r="T665" s="9">
        <f t="shared" si="408"/>
        <v>-11053.55</v>
      </c>
      <c r="U665" s="9">
        <f t="shared" si="409"/>
        <v>-233681.25</v>
      </c>
      <c r="V665" s="10">
        <f t="shared" si="410"/>
        <v>-244734.8</v>
      </c>
      <c r="W665" s="10">
        <f t="shared" si="411"/>
        <v>-35788.25</v>
      </c>
      <c r="X665" s="87">
        <f t="shared" si="424"/>
        <v>0</v>
      </c>
      <c r="Y665" s="87">
        <f t="shared" si="425"/>
        <v>0</v>
      </c>
      <c r="Z665" s="10">
        <f t="shared" si="426"/>
        <v>-103.65398999999999</v>
      </c>
      <c r="AA665" s="125">
        <f t="shared" si="427"/>
        <v>-36.750050999999999</v>
      </c>
      <c r="AB665" s="10">
        <f t="shared" si="428"/>
        <v>-36.750050999999999</v>
      </c>
      <c r="AC665" s="87">
        <f t="shared" si="429"/>
        <v>0</v>
      </c>
      <c r="AD665" s="22">
        <f t="shared" si="439"/>
        <v>-280663.45404099999</v>
      </c>
      <c r="AE665" s="9">
        <f t="shared" si="430"/>
        <v>-3430</v>
      </c>
      <c r="AF665" s="9">
        <f t="shared" si="431"/>
        <v>311</v>
      </c>
      <c r="AG665" s="9">
        <f t="shared" si="432"/>
        <v>0</v>
      </c>
      <c r="AH665" s="10">
        <f t="shared" si="412"/>
        <v>-3119</v>
      </c>
      <c r="AI665" s="10">
        <f t="shared" si="433"/>
        <v>-160</v>
      </c>
      <c r="AJ665" s="22">
        <f t="shared" si="413"/>
        <v>-277704.45404099999</v>
      </c>
      <c r="AN665" s="92">
        <f t="shared" si="434"/>
        <v>676000</v>
      </c>
      <c r="AO665" s="92" t="str">
        <f t="shared" si="414"/>
        <v>67K</v>
      </c>
      <c r="AP665" s="92">
        <f t="shared" si="415"/>
        <v>277704.45404099999</v>
      </c>
      <c r="AQ665" s="93">
        <f t="shared" si="440"/>
        <v>1000</v>
      </c>
      <c r="AR665" s="95">
        <f t="shared" si="416"/>
        <v>428</v>
      </c>
      <c r="AS665" s="94">
        <f t="shared" si="417"/>
        <v>0.42799999999999999</v>
      </c>
      <c r="AT665" s="94">
        <f t="shared" si="435"/>
        <v>0.41080540538609467</v>
      </c>
    </row>
    <row r="666" spans="6:46" x14ac:dyDescent="0.25">
      <c r="F666">
        <f t="shared" si="441"/>
        <v>677000</v>
      </c>
      <c r="G666">
        <f t="shared" si="418"/>
        <v>-750</v>
      </c>
      <c r="H666">
        <f t="shared" si="406"/>
        <v>676250</v>
      </c>
      <c r="I666" s="32">
        <f t="shared" si="436"/>
        <v>676250</v>
      </c>
      <c r="J666" s="10">
        <f t="shared" si="419"/>
        <v>0</v>
      </c>
      <c r="K666" s="10">
        <f t="shared" si="420"/>
        <v>0</v>
      </c>
      <c r="L666" s="32">
        <f t="shared" si="437"/>
        <v>676250</v>
      </c>
      <c r="M666" s="9">
        <f t="shared" si="421"/>
        <v>0</v>
      </c>
      <c r="N666" s="9">
        <f t="shared" si="422"/>
        <v>0</v>
      </c>
      <c r="O666" s="10">
        <f t="shared" si="407"/>
        <v>0</v>
      </c>
      <c r="P666" s="13"/>
      <c r="R666" s="31">
        <f t="shared" si="438"/>
        <v>676250</v>
      </c>
      <c r="S666" s="8">
        <f t="shared" si="423"/>
        <v>52100</v>
      </c>
      <c r="T666" s="9">
        <f t="shared" si="408"/>
        <v>-11053.55</v>
      </c>
      <c r="U666" s="9">
        <f t="shared" si="409"/>
        <v>-234056.25</v>
      </c>
      <c r="V666" s="10">
        <f t="shared" si="410"/>
        <v>-245109.8</v>
      </c>
      <c r="W666" s="10">
        <f t="shared" si="411"/>
        <v>-35841.25</v>
      </c>
      <c r="X666" s="87">
        <f t="shared" si="424"/>
        <v>0</v>
      </c>
      <c r="Y666" s="87">
        <f t="shared" si="425"/>
        <v>0</v>
      </c>
      <c r="Z666" s="10">
        <f t="shared" si="426"/>
        <v>-103.65398999999999</v>
      </c>
      <c r="AA666" s="125">
        <f t="shared" si="427"/>
        <v>-36.750050999999999</v>
      </c>
      <c r="AB666" s="10">
        <f t="shared" si="428"/>
        <v>-36.750050999999999</v>
      </c>
      <c r="AC666" s="87">
        <f t="shared" si="429"/>
        <v>0</v>
      </c>
      <c r="AD666" s="22">
        <f t="shared" si="439"/>
        <v>-281091.45404099999</v>
      </c>
      <c r="AE666" s="9">
        <f t="shared" si="430"/>
        <v>-3430</v>
      </c>
      <c r="AF666" s="9">
        <f t="shared" si="431"/>
        <v>311</v>
      </c>
      <c r="AG666" s="9">
        <f t="shared" si="432"/>
        <v>0</v>
      </c>
      <c r="AH666" s="10">
        <f t="shared" si="412"/>
        <v>-3119</v>
      </c>
      <c r="AI666" s="10">
        <f t="shared" si="433"/>
        <v>-160</v>
      </c>
      <c r="AJ666" s="22">
        <f t="shared" si="413"/>
        <v>-278132.45404099999</v>
      </c>
      <c r="AN666" s="92">
        <f t="shared" si="434"/>
        <v>677000</v>
      </c>
      <c r="AO666" s="92" t="str">
        <f t="shared" si="414"/>
        <v>67K</v>
      </c>
      <c r="AP666" s="92">
        <f t="shared" si="415"/>
        <v>278132.45404099999</v>
      </c>
      <c r="AQ666" s="93">
        <f t="shared" si="440"/>
        <v>1000</v>
      </c>
      <c r="AR666" s="95">
        <f t="shared" si="416"/>
        <v>428</v>
      </c>
      <c r="AS666" s="94">
        <f t="shared" si="417"/>
        <v>0.42799999999999999</v>
      </c>
      <c r="AT666" s="94">
        <f t="shared" si="435"/>
        <v>0.41083080360561297</v>
      </c>
    </row>
    <row r="667" spans="6:46" x14ac:dyDescent="0.25">
      <c r="F667">
        <f t="shared" si="441"/>
        <v>678000</v>
      </c>
      <c r="G667">
        <f t="shared" si="418"/>
        <v>-750</v>
      </c>
      <c r="H667">
        <f t="shared" si="406"/>
        <v>677250</v>
      </c>
      <c r="I667" s="32">
        <f t="shared" si="436"/>
        <v>677250</v>
      </c>
      <c r="J667" s="10">
        <f t="shared" si="419"/>
        <v>0</v>
      </c>
      <c r="K667" s="10">
        <f t="shared" si="420"/>
        <v>0</v>
      </c>
      <c r="L667" s="32">
        <f t="shared" si="437"/>
        <v>677250</v>
      </c>
      <c r="M667" s="9">
        <f t="shared" si="421"/>
        <v>0</v>
      </c>
      <c r="N667" s="9">
        <f t="shared" si="422"/>
        <v>0</v>
      </c>
      <c r="O667" s="10">
        <f t="shared" si="407"/>
        <v>0</v>
      </c>
      <c r="P667" s="13"/>
      <c r="R667" s="31">
        <f t="shared" si="438"/>
        <v>677250</v>
      </c>
      <c r="S667" s="8">
        <f t="shared" si="423"/>
        <v>52100</v>
      </c>
      <c r="T667" s="9">
        <f t="shared" si="408"/>
        <v>-11053.55</v>
      </c>
      <c r="U667" s="9">
        <f t="shared" si="409"/>
        <v>-234431.25</v>
      </c>
      <c r="V667" s="10">
        <f t="shared" si="410"/>
        <v>-245484.79999999999</v>
      </c>
      <c r="W667" s="10">
        <f t="shared" si="411"/>
        <v>-35894.25</v>
      </c>
      <c r="X667" s="87">
        <f t="shared" si="424"/>
        <v>0</v>
      </c>
      <c r="Y667" s="87">
        <f t="shared" si="425"/>
        <v>0</v>
      </c>
      <c r="Z667" s="10">
        <f t="shared" si="426"/>
        <v>-103.65398999999999</v>
      </c>
      <c r="AA667" s="125">
        <f t="shared" si="427"/>
        <v>-36.750050999999999</v>
      </c>
      <c r="AB667" s="10">
        <f t="shared" si="428"/>
        <v>-36.750050999999999</v>
      </c>
      <c r="AC667" s="87">
        <f t="shared" si="429"/>
        <v>0</v>
      </c>
      <c r="AD667" s="22">
        <f t="shared" si="439"/>
        <v>-281519.45404099999</v>
      </c>
      <c r="AE667" s="9">
        <f t="shared" si="430"/>
        <v>-3430</v>
      </c>
      <c r="AF667" s="9">
        <f t="shared" si="431"/>
        <v>311</v>
      </c>
      <c r="AG667" s="9">
        <f t="shared" si="432"/>
        <v>0</v>
      </c>
      <c r="AH667" s="10">
        <f t="shared" si="412"/>
        <v>-3119</v>
      </c>
      <c r="AI667" s="10">
        <f t="shared" si="433"/>
        <v>-160</v>
      </c>
      <c r="AJ667" s="22">
        <f t="shared" si="413"/>
        <v>-278560.45404099999</v>
      </c>
      <c r="AN667" s="92">
        <f t="shared" si="434"/>
        <v>678000</v>
      </c>
      <c r="AO667" s="92" t="str">
        <f t="shared" si="414"/>
        <v>67K</v>
      </c>
      <c r="AP667" s="92">
        <f t="shared" si="415"/>
        <v>278560.45404099999</v>
      </c>
      <c r="AQ667" s="93">
        <f t="shared" si="440"/>
        <v>1000</v>
      </c>
      <c r="AR667" s="95">
        <f t="shared" si="416"/>
        <v>428</v>
      </c>
      <c r="AS667" s="94">
        <f t="shared" si="417"/>
        <v>0.42799999999999999</v>
      </c>
      <c r="AT667" s="94">
        <f t="shared" si="435"/>
        <v>0.41085612690412976</v>
      </c>
    </row>
    <row r="668" spans="6:46" x14ac:dyDescent="0.25">
      <c r="F668">
        <f t="shared" si="441"/>
        <v>679000</v>
      </c>
      <c r="G668">
        <f t="shared" si="418"/>
        <v>-750</v>
      </c>
      <c r="H668">
        <f t="shared" si="406"/>
        <v>678250</v>
      </c>
      <c r="I668" s="32">
        <f t="shared" si="436"/>
        <v>678250</v>
      </c>
      <c r="J668" s="10">
        <f t="shared" si="419"/>
        <v>0</v>
      </c>
      <c r="K668" s="10">
        <f t="shared" si="420"/>
        <v>0</v>
      </c>
      <c r="L668" s="32">
        <f t="shared" si="437"/>
        <v>678250</v>
      </c>
      <c r="M668" s="9">
        <f t="shared" si="421"/>
        <v>0</v>
      </c>
      <c r="N668" s="9">
        <f t="shared" si="422"/>
        <v>0</v>
      </c>
      <c r="O668" s="10">
        <f t="shared" si="407"/>
        <v>0</v>
      </c>
      <c r="P668" s="13"/>
      <c r="R668" s="31">
        <f t="shared" si="438"/>
        <v>678250</v>
      </c>
      <c r="S668" s="8">
        <f t="shared" si="423"/>
        <v>52100</v>
      </c>
      <c r="T668" s="9">
        <f t="shared" si="408"/>
        <v>-11053.55</v>
      </c>
      <c r="U668" s="9">
        <f t="shared" si="409"/>
        <v>-234806.25</v>
      </c>
      <c r="V668" s="10">
        <f t="shared" si="410"/>
        <v>-245859.8</v>
      </c>
      <c r="W668" s="10">
        <f t="shared" si="411"/>
        <v>-35947.25</v>
      </c>
      <c r="X668" s="87">
        <f t="shared" si="424"/>
        <v>0</v>
      </c>
      <c r="Y668" s="87">
        <f t="shared" si="425"/>
        <v>0</v>
      </c>
      <c r="Z668" s="10">
        <f t="shared" si="426"/>
        <v>-103.65398999999999</v>
      </c>
      <c r="AA668" s="125">
        <f t="shared" si="427"/>
        <v>-36.750050999999999</v>
      </c>
      <c r="AB668" s="10">
        <f t="shared" si="428"/>
        <v>-36.750050999999999</v>
      </c>
      <c r="AC668" s="87">
        <f t="shared" si="429"/>
        <v>0</v>
      </c>
      <c r="AD668" s="22">
        <f t="shared" si="439"/>
        <v>-281947.45404099999</v>
      </c>
      <c r="AE668" s="9">
        <f t="shared" si="430"/>
        <v>-3430</v>
      </c>
      <c r="AF668" s="9">
        <f t="shared" si="431"/>
        <v>311</v>
      </c>
      <c r="AG668" s="9">
        <f t="shared" si="432"/>
        <v>0</v>
      </c>
      <c r="AH668" s="10">
        <f t="shared" si="412"/>
        <v>-3119</v>
      </c>
      <c r="AI668" s="10">
        <f t="shared" si="433"/>
        <v>-160</v>
      </c>
      <c r="AJ668" s="22">
        <f t="shared" si="413"/>
        <v>-278988.45404099999</v>
      </c>
      <c r="AN668" s="92">
        <f t="shared" si="434"/>
        <v>679000</v>
      </c>
      <c r="AO668" s="92" t="str">
        <f t="shared" si="414"/>
        <v>67K</v>
      </c>
      <c r="AP668" s="92">
        <f t="shared" si="415"/>
        <v>278988.45404099999</v>
      </c>
      <c r="AQ668" s="93">
        <f t="shared" si="440"/>
        <v>1000</v>
      </c>
      <c r="AR668" s="95">
        <f t="shared" si="416"/>
        <v>428</v>
      </c>
      <c r="AS668" s="94">
        <f t="shared" si="417"/>
        <v>0.42799999999999999</v>
      </c>
      <c r="AT668" s="94">
        <f t="shared" si="435"/>
        <v>0.41088137561266569</v>
      </c>
    </row>
    <row r="669" spans="6:46" x14ac:dyDescent="0.25">
      <c r="F669">
        <f t="shared" si="441"/>
        <v>680000</v>
      </c>
      <c r="G669">
        <f t="shared" si="418"/>
        <v>-750</v>
      </c>
      <c r="H669">
        <f t="shared" si="406"/>
        <v>679250</v>
      </c>
      <c r="I669" s="32">
        <f t="shared" si="436"/>
        <v>679250</v>
      </c>
      <c r="J669" s="10">
        <f t="shared" si="419"/>
        <v>0</v>
      </c>
      <c r="K669" s="10">
        <f t="shared" si="420"/>
        <v>0</v>
      </c>
      <c r="L669" s="32">
        <f t="shared" si="437"/>
        <v>679250</v>
      </c>
      <c r="M669" s="9">
        <f t="shared" si="421"/>
        <v>0</v>
      </c>
      <c r="N669" s="9">
        <f t="shared" si="422"/>
        <v>0</v>
      </c>
      <c r="O669" s="10">
        <f t="shared" si="407"/>
        <v>0</v>
      </c>
      <c r="P669" s="13"/>
      <c r="R669" s="31">
        <f t="shared" si="438"/>
        <v>679250</v>
      </c>
      <c r="S669" s="8">
        <f t="shared" si="423"/>
        <v>52100</v>
      </c>
      <c r="T669" s="9">
        <f t="shared" si="408"/>
        <v>-11053.55</v>
      </c>
      <c r="U669" s="9">
        <f t="shared" si="409"/>
        <v>-235181.25</v>
      </c>
      <c r="V669" s="10">
        <f t="shared" si="410"/>
        <v>-246234.8</v>
      </c>
      <c r="W669" s="10">
        <f t="shared" si="411"/>
        <v>-36000.25</v>
      </c>
      <c r="X669" s="87">
        <f t="shared" si="424"/>
        <v>0</v>
      </c>
      <c r="Y669" s="87">
        <f t="shared" si="425"/>
        <v>0</v>
      </c>
      <c r="Z669" s="10">
        <f t="shared" si="426"/>
        <v>-103.65398999999999</v>
      </c>
      <c r="AA669" s="125">
        <f t="shared" si="427"/>
        <v>-36.750050999999999</v>
      </c>
      <c r="AB669" s="10">
        <f t="shared" si="428"/>
        <v>-36.750050999999999</v>
      </c>
      <c r="AC669" s="87">
        <f t="shared" si="429"/>
        <v>0</v>
      </c>
      <c r="AD669" s="22">
        <f t="shared" si="439"/>
        <v>-282375.45404099999</v>
      </c>
      <c r="AE669" s="9">
        <f t="shared" si="430"/>
        <v>-3430</v>
      </c>
      <c r="AF669" s="9">
        <f t="shared" si="431"/>
        <v>311</v>
      </c>
      <c r="AG669" s="9">
        <f t="shared" si="432"/>
        <v>0</v>
      </c>
      <c r="AH669" s="10">
        <f t="shared" si="412"/>
        <v>-3119</v>
      </c>
      <c r="AI669" s="10">
        <f t="shared" si="433"/>
        <v>-160</v>
      </c>
      <c r="AJ669" s="22">
        <f t="shared" si="413"/>
        <v>-279416.45404099999</v>
      </c>
      <c r="AN669" s="92">
        <f t="shared" si="434"/>
        <v>680000</v>
      </c>
      <c r="AO669" s="92" t="str">
        <f t="shared" si="414"/>
        <v>68K</v>
      </c>
      <c r="AP669" s="92">
        <f t="shared" si="415"/>
        <v>279416.45404099999</v>
      </c>
      <c r="AQ669" s="93">
        <f t="shared" si="440"/>
        <v>1000</v>
      </c>
      <c r="AR669" s="95">
        <f t="shared" si="416"/>
        <v>428</v>
      </c>
      <c r="AS669" s="94">
        <f t="shared" si="417"/>
        <v>0.42799999999999999</v>
      </c>
      <c r="AT669" s="94">
        <f t="shared" si="435"/>
        <v>0.41090655006029408</v>
      </c>
    </row>
    <row r="670" spans="6:46" x14ac:dyDescent="0.25">
      <c r="F670">
        <f t="shared" si="441"/>
        <v>681000</v>
      </c>
      <c r="G670">
        <f t="shared" si="418"/>
        <v>-750</v>
      </c>
      <c r="H670">
        <f t="shared" si="406"/>
        <v>680250</v>
      </c>
      <c r="I670" s="32">
        <f t="shared" si="436"/>
        <v>680250</v>
      </c>
      <c r="J670" s="10">
        <f t="shared" si="419"/>
        <v>0</v>
      </c>
      <c r="K670" s="10">
        <f t="shared" si="420"/>
        <v>0</v>
      </c>
      <c r="L670" s="32">
        <f t="shared" si="437"/>
        <v>680250</v>
      </c>
      <c r="M670" s="9">
        <f t="shared" si="421"/>
        <v>0</v>
      </c>
      <c r="N670" s="9">
        <f t="shared" si="422"/>
        <v>0</v>
      </c>
      <c r="O670" s="10">
        <f t="shared" si="407"/>
        <v>0</v>
      </c>
      <c r="P670" s="13"/>
      <c r="R670" s="31">
        <f t="shared" si="438"/>
        <v>680250</v>
      </c>
      <c r="S670" s="8">
        <f t="shared" si="423"/>
        <v>52100</v>
      </c>
      <c r="T670" s="9">
        <f t="shared" si="408"/>
        <v>-11053.55</v>
      </c>
      <c r="U670" s="9">
        <f t="shared" si="409"/>
        <v>-235556.25</v>
      </c>
      <c r="V670" s="10">
        <f t="shared" si="410"/>
        <v>-246609.8</v>
      </c>
      <c r="W670" s="10">
        <f t="shared" si="411"/>
        <v>-36053.25</v>
      </c>
      <c r="X670" s="87">
        <f t="shared" si="424"/>
        <v>0</v>
      </c>
      <c r="Y670" s="87">
        <f t="shared" si="425"/>
        <v>0</v>
      </c>
      <c r="Z670" s="10">
        <f t="shared" si="426"/>
        <v>-103.65398999999999</v>
      </c>
      <c r="AA670" s="125">
        <f t="shared" si="427"/>
        <v>-36.750050999999999</v>
      </c>
      <c r="AB670" s="10">
        <f t="shared" si="428"/>
        <v>-36.750050999999999</v>
      </c>
      <c r="AC670" s="87">
        <f t="shared" si="429"/>
        <v>0</v>
      </c>
      <c r="AD670" s="22">
        <f t="shared" si="439"/>
        <v>-282803.45404099999</v>
      </c>
      <c r="AE670" s="9">
        <f t="shared" si="430"/>
        <v>-3430</v>
      </c>
      <c r="AF670" s="9">
        <f t="shared" si="431"/>
        <v>311</v>
      </c>
      <c r="AG670" s="9">
        <f t="shared" si="432"/>
        <v>0</v>
      </c>
      <c r="AH670" s="10">
        <f t="shared" si="412"/>
        <v>-3119</v>
      </c>
      <c r="AI670" s="10">
        <f t="shared" si="433"/>
        <v>-160</v>
      </c>
      <c r="AJ670" s="22">
        <f t="shared" si="413"/>
        <v>-279844.45404099999</v>
      </c>
      <c r="AN670" s="92">
        <f t="shared" si="434"/>
        <v>681000</v>
      </c>
      <c r="AO670" s="92" t="str">
        <f t="shared" si="414"/>
        <v>68K</v>
      </c>
      <c r="AP670" s="92">
        <f t="shared" si="415"/>
        <v>279844.45404099999</v>
      </c>
      <c r="AQ670" s="93">
        <f t="shared" si="440"/>
        <v>1000</v>
      </c>
      <c r="AR670" s="95">
        <f t="shared" si="416"/>
        <v>428</v>
      </c>
      <c r="AS670" s="94">
        <f t="shared" si="417"/>
        <v>0.42799999999999999</v>
      </c>
      <c r="AT670" s="94">
        <f t="shared" si="435"/>
        <v>0.41093165057415565</v>
      </c>
    </row>
    <row r="671" spans="6:46" x14ac:dyDescent="0.25">
      <c r="F671">
        <f t="shared" si="441"/>
        <v>682000</v>
      </c>
      <c r="G671">
        <f t="shared" si="418"/>
        <v>-750</v>
      </c>
      <c r="H671">
        <f t="shared" si="406"/>
        <v>681250</v>
      </c>
      <c r="I671" s="32">
        <f t="shared" si="436"/>
        <v>681250</v>
      </c>
      <c r="J671" s="10">
        <f t="shared" si="419"/>
        <v>0</v>
      </c>
      <c r="K671" s="10">
        <f t="shared" si="420"/>
        <v>0</v>
      </c>
      <c r="L671" s="32">
        <f t="shared" si="437"/>
        <v>681250</v>
      </c>
      <c r="M671" s="9">
        <f t="shared" si="421"/>
        <v>0</v>
      </c>
      <c r="N671" s="9">
        <f t="shared" si="422"/>
        <v>0</v>
      </c>
      <c r="O671" s="10">
        <f t="shared" si="407"/>
        <v>0</v>
      </c>
      <c r="P671" s="13"/>
      <c r="R671" s="31">
        <f t="shared" si="438"/>
        <v>681250</v>
      </c>
      <c r="S671" s="8">
        <f t="shared" si="423"/>
        <v>52100</v>
      </c>
      <c r="T671" s="9">
        <f t="shared" si="408"/>
        <v>-11053.55</v>
      </c>
      <c r="U671" s="9">
        <f t="shared" si="409"/>
        <v>-235931.25</v>
      </c>
      <c r="V671" s="10">
        <f t="shared" si="410"/>
        <v>-246984.8</v>
      </c>
      <c r="W671" s="10">
        <f t="shared" si="411"/>
        <v>-36106.25</v>
      </c>
      <c r="X671" s="87">
        <f t="shared" si="424"/>
        <v>0</v>
      </c>
      <c r="Y671" s="87">
        <f t="shared" si="425"/>
        <v>0</v>
      </c>
      <c r="Z671" s="10">
        <f t="shared" si="426"/>
        <v>-103.65398999999999</v>
      </c>
      <c r="AA671" s="125">
        <f t="shared" si="427"/>
        <v>-36.750050999999999</v>
      </c>
      <c r="AB671" s="10">
        <f t="shared" si="428"/>
        <v>-36.750050999999999</v>
      </c>
      <c r="AC671" s="87">
        <f t="shared" si="429"/>
        <v>0</v>
      </c>
      <c r="AD671" s="22">
        <f t="shared" si="439"/>
        <v>-283231.45404099999</v>
      </c>
      <c r="AE671" s="9">
        <f t="shared" si="430"/>
        <v>-3430</v>
      </c>
      <c r="AF671" s="9">
        <f t="shared" si="431"/>
        <v>311</v>
      </c>
      <c r="AG671" s="9">
        <f t="shared" si="432"/>
        <v>0</v>
      </c>
      <c r="AH671" s="10">
        <f t="shared" si="412"/>
        <v>-3119</v>
      </c>
      <c r="AI671" s="10">
        <f t="shared" si="433"/>
        <v>-160</v>
      </c>
      <c r="AJ671" s="22">
        <f t="shared" si="413"/>
        <v>-280272.45404099999</v>
      </c>
      <c r="AN671" s="92">
        <f t="shared" si="434"/>
        <v>682000</v>
      </c>
      <c r="AO671" s="92" t="str">
        <f t="shared" si="414"/>
        <v>68K</v>
      </c>
      <c r="AP671" s="92">
        <f t="shared" si="415"/>
        <v>280272.45404099999</v>
      </c>
      <c r="AQ671" s="93">
        <f t="shared" si="440"/>
        <v>1000</v>
      </c>
      <c r="AR671" s="95">
        <f t="shared" si="416"/>
        <v>428</v>
      </c>
      <c r="AS671" s="94">
        <f t="shared" si="417"/>
        <v>0.42799999999999999</v>
      </c>
      <c r="AT671" s="94">
        <f t="shared" si="435"/>
        <v>0.41095667747947212</v>
      </c>
    </row>
    <row r="672" spans="6:46" x14ac:dyDescent="0.25">
      <c r="F672">
        <f t="shared" si="441"/>
        <v>683000</v>
      </c>
      <c r="G672">
        <f t="shared" si="418"/>
        <v>-750</v>
      </c>
      <c r="H672">
        <f t="shared" si="406"/>
        <v>682250</v>
      </c>
      <c r="I672" s="32">
        <f t="shared" si="436"/>
        <v>682250</v>
      </c>
      <c r="J672" s="10">
        <f t="shared" si="419"/>
        <v>0</v>
      </c>
      <c r="K672" s="10">
        <f t="shared" si="420"/>
        <v>0</v>
      </c>
      <c r="L672" s="32">
        <f t="shared" si="437"/>
        <v>682250</v>
      </c>
      <c r="M672" s="9">
        <f t="shared" si="421"/>
        <v>0</v>
      </c>
      <c r="N672" s="9">
        <f t="shared" si="422"/>
        <v>0</v>
      </c>
      <c r="O672" s="10">
        <f t="shared" si="407"/>
        <v>0</v>
      </c>
      <c r="P672" s="13"/>
      <c r="R672" s="31">
        <f t="shared" si="438"/>
        <v>682250</v>
      </c>
      <c r="S672" s="8">
        <f t="shared" si="423"/>
        <v>52100</v>
      </c>
      <c r="T672" s="9">
        <f t="shared" si="408"/>
        <v>-11053.55</v>
      </c>
      <c r="U672" s="9">
        <f t="shared" si="409"/>
        <v>-236306.25</v>
      </c>
      <c r="V672" s="10">
        <f t="shared" si="410"/>
        <v>-247359.8</v>
      </c>
      <c r="W672" s="10">
        <f t="shared" si="411"/>
        <v>-36159.25</v>
      </c>
      <c r="X672" s="87">
        <f t="shared" si="424"/>
        <v>0</v>
      </c>
      <c r="Y672" s="87">
        <f t="shared" si="425"/>
        <v>0</v>
      </c>
      <c r="Z672" s="10">
        <f t="shared" si="426"/>
        <v>-103.65398999999999</v>
      </c>
      <c r="AA672" s="125">
        <f t="shared" si="427"/>
        <v>-36.750050999999999</v>
      </c>
      <c r="AB672" s="10">
        <f t="shared" si="428"/>
        <v>-36.750050999999999</v>
      </c>
      <c r="AC672" s="87">
        <f t="shared" si="429"/>
        <v>0</v>
      </c>
      <c r="AD672" s="22">
        <f t="shared" si="439"/>
        <v>-283659.45404099999</v>
      </c>
      <c r="AE672" s="9">
        <f t="shared" si="430"/>
        <v>-3430</v>
      </c>
      <c r="AF672" s="9">
        <f t="shared" si="431"/>
        <v>311</v>
      </c>
      <c r="AG672" s="9">
        <f t="shared" si="432"/>
        <v>0</v>
      </c>
      <c r="AH672" s="10">
        <f t="shared" si="412"/>
        <v>-3119</v>
      </c>
      <c r="AI672" s="10">
        <f t="shared" si="433"/>
        <v>-160</v>
      </c>
      <c r="AJ672" s="22">
        <f t="shared" si="413"/>
        <v>-280700.45404099999</v>
      </c>
      <c r="AN672" s="92">
        <f t="shared" si="434"/>
        <v>683000</v>
      </c>
      <c r="AO672" s="92" t="str">
        <f t="shared" si="414"/>
        <v>68K</v>
      </c>
      <c r="AP672" s="92">
        <f t="shared" si="415"/>
        <v>280700.45404099999</v>
      </c>
      <c r="AQ672" s="93">
        <f t="shared" si="440"/>
        <v>1000</v>
      </c>
      <c r="AR672" s="95">
        <f t="shared" si="416"/>
        <v>428</v>
      </c>
      <c r="AS672" s="94">
        <f t="shared" si="417"/>
        <v>0.42799999999999999</v>
      </c>
      <c r="AT672" s="94">
        <f t="shared" si="435"/>
        <v>0.41098163109956076</v>
      </c>
    </row>
    <row r="673" spans="6:46" x14ac:dyDescent="0.25">
      <c r="F673">
        <f t="shared" si="441"/>
        <v>684000</v>
      </c>
      <c r="G673">
        <f t="shared" si="418"/>
        <v>-750</v>
      </c>
      <c r="H673">
        <f t="shared" si="406"/>
        <v>683250</v>
      </c>
      <c r="I673" s="32">
        <f t="shared" si="436"/>
        <v>683250</v>
      </c>
      <c r="J673" s="10">
        <f t="shared" si="419"/>
        <v>0</v>
      </c>
      <c r="K673" s="10">
        <f t="shared" si="420"/>
        <v>0</v>
      </c>
      <c r="L673" s="32">
        <f t="shared" si="437"/>
        <v>683250</v>
      </c>
      <c r="M673" s="9">
        <f t="shared" si="421"/>
        <v>0</v>
      </c>
      <c r="N673" s="9">
        <f t="shared" si="422"/>
        <v>0</v>
      </c>
      <c r="O673" s="10">
        <f t="shared" si="407"/>
        <v>0</v>
      </c>
      <c r="P673" s="13"/>
      <c r="R673" s="31">
        <f t="shared" si="438"/>
        <v>683250</v>
      </c>
      <c r="S673" s="8">
        <f t="shared" si="423"/>
        <v>52100</v>
      </c>
      <c r="T673" s="9">
        <f t="shared" si="408"/>
        <v>-11053.55</v>
      </c>
      <c r="U673" s="9">
        <f t="shared" si="409"/>
        <v>-236681.25</v>
      </c>
      <c r="V673" s="10">
        <f t="shared" si="410"/>
        <v>-247734.8</v>
      </c>
      <c r="W673" s="10">
        <f t="shared" si="411"/>
        <v>-36212.25</v>
      </c>
      <c r="X673" s="87">
        <f t="shared" si="424"/>
        <v>0</v>
      </c>
      <c r="Y673" s="87">
        <f t="shared" si="425"/>
        <v>0</v>
      </c>
      <c r="Z673" s="10">
        <f t="shared" si="426"/>
        <v>-103.65398999999999</v>
      </c>
      <c r="AA673" s="125">
        <f t="shared" si="427"/>
        <v>-36.750050999999999</v>
      </c>
      <c r="AB673" s="10">
        <f t="shared" si="428"/>
        <v>-36.750050999999999</v>
      </c>
      <c r="AC673" s="87">
        <f t="shared" si="429"/>
        <v>0</v>
      </c>
      <c r="AD673" s="22">
        <f t="shared" si="439"/>
        <v>-284087.45404099999</v>
      </c>
      <c r="AE673" s="9">
        <f t="shared" si="430"/>
        <v>-3430</v>
      </c>
      <c r="AF673" s="9">
        <f t="shared" si="431"/>
        <v>311</v>
      </c>
      <c r="AG673" s="9">
        <f t="shared" si="432"/>
        <v>0</v>
      </c>
      <c r="AH673" s="10">
        <f t="shared" si="412"/>
        <v>-3119</v>
      </c>
      <c r="AI673" s="10">
        <f t="shared" si="433"/>
        <v>-160</v>
      </c>
      <c r="AJ673" s="22">
        <f t="shared" si="413"/>
        <v>-281128.45404099999</v>
      </c>
      <c r="AN673" s="92">
        <f t="shared" si="434"/>
        <v>684000</v>
      </c>
      <c r="AO673" s="92" t="str">
        <f t="shared" si="414"/>
        <v>68K</v>
      </c>
      <c r="AP673" s="92">
        <f t="shared" si="415"/>
        <v>281128.45404099999</v>
      </c>
      <c r="AQ673" s="93">
        <f t="shared" si="440"/>
        <v>1000</v>
      </c>
      <c r="AR673" s="95">
        <f t="shared" si="416"/>
        <v>428</v>
      </c>
      <c r="AS673" s="94">
        <f t="shared" si="417"/>
        <v>0.42799999999999999</v>
      </c>
      <c r="AT673" s="94">
        <f t="shared" si="435"/>
        <v>0.41100651175584796</v>
      </c>
    </row>
    <row r="674" spans="6:46" x14ac:dyDescent="0.25">
      <c r="F674">
        <f t="shared" si="441"/>
        <v>685000</v>
      </c>
      <c r="G674">
        <f t="shared" si="418"/>
        <v>-750</v>
      </c>
      <c r="H674">
        <f t="shared" ref="H674:H737" si="442">F674+G674</f>
        <v>684250</v>
      </c>
      <c r="I674" s="32">
        <f t="shared" si="436"/>
        <v>684250</v>
      </c>
      <c r="J674" s="10">
        <f t="shared" si="419"/>
        <v>0</v>
      </c>
      <c r="K674" s="10">
        <f t="shared" si="420"/>
        <v>0</v>
      </c>
      <c r="L674" s="32">
        <f t="shared" si="437"/>
        <v>684250</v>
      </c>
      <c r="M674" s="9">
        <f t="shared" si="421"/>
        <v>0</v>
      </c>
      <c r="N674" s="9">
        <f t="shared" si="422"/>
        <v>0</v>
      </c>
      <c r="O674" s="10">
        <f t="shared" ref="O674:O737" si="443">M674+N674</f>
        <v>0</v>
      </c>
      <c r="P674" s="13"/>
      <c r="R674" s="31">
        <f t="shared" si="438"/>
        <v>684250</v>
      </c>
      <c r="S674" s="8">
        <f t="shared" si="423"/>
        <v>52100</v>
      </c>
      <c r="T674" s="9">
        <f t="shared" ref="T674:T737" si="444">-1*VLOOKUP(S674,Tuloveroasteikko,2,0)</f>
        <v>-11053.55</v>
      </c>
      <c r="U674" s="9">
        <f t="shared" ref="U674:U737" si="445">-(R674-S674)*VLOOKUP(S674,Tuloveroasteikko,3,0)/100</f>
        <v>-237056.25</v>
      </c>
      <c r="V674" s="10">
        <f t="shared" ref="V674:V737" si="446">T674+U674</f>
        <v>-248109.8</v>
      </c>
      <c r="W674" s="10">
        <f t="shared" ref="W674:W737" si="447">-R674*Kunnallisvero</f>
        <v>-36265.25</v>
      </c>
      <c r="X674" s="87">
        <f t="shared" si="424"/>
        <v>0</v>
      </c>
      <c r="Y674" s="87">
        <f t="shared" si="425"/>
        <v>0</v>
      </c>
      <c r="Z674" s="10">
        <f t="shared" si="426"/>
        <v>-103.65398999999999</v>
      </c>
      <c r="AA674" s="125">
        <f t="shared" si="427"/>
        <v>-36.750050999999999</v>
      </c>
      <c r="AB674" s="10">
        <f t="shared" si="428"/>
        <v>-36.750050999999999</v>
      </c>
      <c r="AC674" s="87">
        <f t="shared" si="429"/>
        <v>0</v>
      </c>
      <c r="AD674" s="22">
        <f t="shared" si="439"/>
        <v>-284515.45404099999</v>
      </c>
      <c r="AE674" s="9">
        <f t="shared" si="430"/>
        <v>-3430</v>
      </c>
      <c r="AF674" s="9">
        <f t="shared" si="431"/>
        <v>311</v>
      </c>
      <c r="AG674" s="9">
        <f t="shared" si="432"/>
        <v>0</v>
      </c>
      <c r="AH674" s="10">
        <f t="shared" ref="AH674:AH737" si="448">AE674+AF674+AG674</f>
        <v>-3119</v>
      </c>
      <c r="AI674" s="10">
        <f t="shared" si="433"/>
        <v>-160</v>
      </c>
      <c r="AJ674" s="22">
        <f t="shared" ref="AJ674:AJ737" si="449">IF(AD674&gt;AH674,0,AD674-AH674)+AI674</f>
        <v>-281556.45404099999</v>
      </c>
      <c r="AN674" s="92">
        <f t="shared" si="434"/>
        <v>685000</v>
      </c>
      <c r="AO674" s="92" t="str">
        <f t="shared" ref="AO674:AO737" si="450">MID(AN674,1,2)&amp;"K"</f>
        <v>68K</v>
      </c>
      <c r="AP674" s="92">
        <f t="shared" ref="AP674:AP737" si="451">-AJ674</f>
        <v>281556.45404099999</v>
      </c>
      <c r="AQ674" s="93">
        <f t="shared" si="440"/>
        <v>1000</v>
      </c>
      <c r="AR674" s="95">
        <f t="shared" ref="AR674:AR737" si="452">-AJ674+AJ673</f>
        <v>428</v>
      </c>
      <c r="AS674" s="94">
        <f t="shared" ref="AS674:AS737" si="453">IFERROR(AR674/AQ674,0)</f>
        <v>0.42799999999999999</v>
      </c>
      <c r="AT674" s="94">
        <f t="shared" si="435"/>
        <v>0.41103131976788321</v>
      </c>
    </row>
    <row r="675" spans="6:46" x14ac:dyDescent="0.25">
      <c r="F675">
        <f t="shared" si="441"/>
        <v>686000</v>
      </c>
      <c r="G675">
        <f t="shared" si="418"/>
        <v>-750</v>
      </c>
      <c r="H675">
        <f t="shared" si="442"/>
        <v>685250</v>
      </c>
      <c r="I675" s="32">
        <f t="shared" si="436"/>
        <v>685250</v>
      </c>
      <c r="J675" s="10">
        <f t="shared" si="419"/>
        <v>0</v>
      </c>
      <c r="K675" s="10">
        <f t="shared" si="420"/>
        <v>0</v>
      </c>
      <c r="L675" s="32">
        <f t="shared" si="437"/>
        <v>685250</v>
      </c>
      <c r="M675" s="9">
        <f t="shared" si="421"/>
        <v>0</v>
      </c>
      <c r="N675" s="9">
        <f t="shared" si="422"/>
        <v>0</v>
      </c>
      <c r="O675" s="10">
        <f t="shared" si="443"/>
        <v>0</v>
      </c>
      <c r="P675" s="13"/>
      <c r="R675" s="31">
        <f t="shared" si="438"/>
        <v>685250</v>
      </c>
      <c r="S675" s="8">
        <f t="shared" si="423"/>
        <v>52100</v>
      </c>
      <c r="T675" s="9">
        <f t="shared" si="444"/>
        <v>-11053.55</v>
      </c>
      <c r="U675" s="9">
        <f t="shared" si="445"/>
        <v>-237431.25</v>
      </c>
      <c r="V675" s="10">
        <f t="shared" si="446"/>
        <v>-248484.8</v>
      </c>
      <c r="W675" s="10">
        <f t="shared" si="447"/>
        <v>-36318.25</v>
      </c>
      <c r="X675" s="87">
        <f t="shared" si="424"/>
        <v>0</v>
      </c>
      <c r="Y675" s="87">
        <f t="shared" si="425"/>
        <v>0</v>
      </c>
      <c r="Z675" s="10">
        <f t="shared" si="426"/>
        <v>-103.65398999999999</v>
      </c>
      <c r="AA675" s="125">
        <f t="shared" si="427"/>
        <v>-36.750050999999999</v>
      </c>
      <c r="AB675" s="10">
        <f t="shared" si="428"/>
        <v>-36.750050999999999</v>
      </c>
      <c r="AC675" s="87">
        <f t="shared" si="429"/>
        <v>0</v>
      </c>
      <c r="AD675" s="22">
        <f t="shared" si="439"/>
        <v>-284943.45404099999</v>
      </c>
      <c r="AE675" s="9">
        <f t="shared" si="430"/>
        <v>-3430</v>
      </c>
      <c r="AF675" s="9">
        <f t="shared" si="431"/>
        <v>311</v>
      </c>
      <c r="AG675" s="9">
        <f t="shared" si="432"/>
        <v>0</v>
      </c>
      <c r="AH675" s="10">
        <f t="shared" si="448"/>
        <v>-3119</v>
      </c>
      <c r="AI675" s="10">
        <f t="shared" si="433"/>
        <v>-160</v>
      </c>
      <c r="AJ675" s="22">
        <f t="shared" si="449"/>
        <v>-281984.45404099999</v>
      </c>
      <c r="AN675" s="92">
        <f t="shared" si="434"/>
        <v>686000</v>
      </c>
      <c r="AO675" s="92" t="str">
        <f t="shared" si="450"/>
        <v>68K</v>
      </c>
      <c r="AP675" s="92">
        <f t="shared" si="451"/>
        <v>281984.45404099999</v>
      </c>
      <c r="AQ675" s="93">
        <f t="shared" si="440"/>
        <v>1000</v>
      </c>
      <c r="AR675" s="95">
        <f t="shared" si="452"/>
        <v>428</v>
      </c>
      <c r="AS675" s="94">
        <f t="shared" si="453"/>
        <v>0.42799999999999999</v>
      </c>
      <c r="AT675" s="94">
        <f t="shared" si="435"/>
        <v>0.41105605545335278</v>
      </c>
    </row>
    <row r="676" spans="6:46" x14ac:dyDescent="0.25">
      <c r="F676">
        <f t="shared" si="441"/>
        <v>687000</v>
      </c>
      <c r="G676">
        <f t="shared" si="418"/>
        <v>-750</v>
      </c>
      <c r="H676">
        <f t="shared" si="442"/>
        <v>686250</v>
      </c>
      <c r="I676" s="32">
        <f t="shared" si="436"/>
        <v>686250</v>
      </c>
      <c r="J676" s="10">
        <f t="shared" si="419"/>
        <v>0</v>
      </c>
      <c r="K676" s="10">
        <f t="shared" si="420"/>
        <v>0</v>
      </c>
      <c r="L676" s="32">
        <f t="shared" si="437"/>
        <v>686250</v>
      </c>
      <c r="M676" s="9">
        <f t="shared" si="421"/>
        <v>0</v>
      </c>
      <c r="N676" s="9">
        <f t="shared" si="422"/>
        <v>0</v>
      </c>
      <c r="O676" s="10">
        <f t="shared" si="443"/>
        <v>0</v>
      </c>
      <c r="P676" s="13"/>
      <c r="R676" s="31">
        <f t="shared" si="438"/>
        <v>686250</v>
      </c>
      <c r="S676" s="8">
        <f t="shared" si="423"/>
        <v>52100</v>
      </c>
      <c r="T676" s="9">
        <f t="shared" si="444"/>
        <v>-11053.55</v>
      </c>
      <c r="U676" s="9">
        <f t="shared" si="445"/>
        <v>-237806.25</v>
      </c>
      <c r="V676" s="10">
        <f t="shared" si="446"/>
        <v>-248859.8</v>
      </c>
      <c r="W676" s="10">
        <f t="shared" si="447"/>
        <v>-36371.25</v>
      </c>
      <c r="X676" s="87">
        <f t="shared" si="424"/>
        <v>0</v>
      </c>
      <c r="Y676" s="87">
        <f t="shared" si="425"/>
        <v>0</v>
      </c>
      <c r="Z676" s="10">
        <f t="shared" si="426"/>
        <v>-103.65398999999999</v>
      </c>
      <c r="AA676" s="125">
        <f t="shared" si="427"/>
        <v>-36.750050999999999</v>
      </c>
      <c r="AB676" s="10">
        <f t="shared" si="428"/>
        <v>-36.750050999999999</v>
      </c>
      <c r="AC676" s="87">
        <f t="shared" si="429"/>
        <v>0</v>
      </c>
      <c r="AD676" s="22">
        <f t="shared" si="439"/>
        <v>-285371.45404099999</v>
      </c>
      <c r="AE676" s="9">
        <f t="shared" si="430"/>
        <v>-3430</v>
      </c>
      <c r="AF676" s="9">
        <f t="shared" si="431"/>
        <v>311</v>
      </c>
      <c r="AG676" s="9">
        <f t="shared" si="432"/>
        <v>0</v>
      </c>
      <c r="AH676" s="10">
        <f t="shared" si="448"/>
        <v>-3119</v>
      </c>
      <c r="AI676" s="10">
        <f t="shared" si="433"/>
        <v>-160</v>
      </c>
      <c r="AJ676" s="22">
        <f t="shared" si="449"/>
        <v>-282412.45404099999</v>
      </c>
      <c r="AN676" s="92">
        <f t="shared" si="434"/>
        <v>687000</v>
      </c>
      <c r="AO676" s="92" t="str">
        <f t="shared" si="450"/>
        <v>68K</v>
      </c>
      <c r="AP676" s="92">
        <f t="shared" si="451"/>
        <v>282412.45404099999</v>
      </c>
      <c r="AQ676" s="93">
        <f t="shared" si="440"/>
        <v>1000</v>
      </c>
      <c r="AR676" s="95">
        <f t="shared" si="452"/>
        <v>428</v>
      </c>
      <c r="AS676" s="94">
        <f t="shared" si="453"/>
        <v>0.42799999999999999</v>
      </c>
      <c r="AT676" s="94">
        <f t="shared" si="435"/>
        <v>0.41108071912809313</v>
      </c>
    </row>
    <row r="677" spans="6:46" x14ac:dyDescent="0.25">
      <c r="F677">
        <f t="shared" si="441"/>
        <v>688000</v>
      </c>
      <c r="G677">
        <f t="shared" si="418"/>
        <v>-750</v>
      </c>
      <c r="H677">
        <f t="shared" si="442"/>
        <v>687250</v>
      </c>
      <c r="I677" s="32">
        <f t="shared" si="436"/>
        <v>687250</v>
      </c>
      <c r="J677" s="10">
        <f t="shared" si="419"/>
        <v>0</v>
      </c>
      <c r="K677" s="10">
        <f t="shared" si="420"/>
        <v>0</v>
      </c>
      <c r="L677" s="32">
        <f t="shared" si="437"/>
        <v>687250</v>
      </c>
      <c r="M677" s="9">
        <f t="shared" si="421"/>
        <v>0</v>
      </c>
      <c r="N677" s="9">
        <f t="shared" si="422"/>
        <v>0</v>
      </c>
      <c r="O677" s="10">
        <f t="shared" si="443"/>
        <v>0</v>
      </c>
      <c r="P677" s="13"/>
      <c r="R677" s="31">
        <f t="shared" si="438"/>
        <v>687250</v>
      </c>
      <c r="S677" s="8">
        <f t="shared" si="423"/>
        <v>52100</v>
      </c>
      <c r="T677" s="9">
        <f t="shared" si="444"/>
        <v>-11053.55</v>
      </c>
      <c r="U677" s="9">
        <f t="shared" si="445"/>
        <v>-238181.25</v>
      </c>
      <c r="V677" s="10">
        <f t="shared" si="446"/>
        <v>-249234.8</v>
      </c>
      <c r="W677" s="10">
        <f t="shared" si="447"/>
        <v>-36424.25</v>
      </c>
      <c r="X677" s="87">
        <f t="shared" si="424"/>
        <v>0</v>
      </c>
      <c r="Y677" s="87">
        <f t="shared" si="425"/>
        <v>0</v>
      </c>
      <c r="Z677" s="10">
        <f t="shared" si="426"/>
        <v>-103.65398999999999</v>
      </c>
      <c r="AA677" s="125">
        <f t="shared" si="427"/>
        <v>-36.750050999999999</v>
      </c>
      <c r="AB677" s="10">
        <f t="shared" si="428"/>
        <v>-36.750050999999999</v>
      </c>
      <c r="AC677" s="87">
        <f t="shared" si="429"/>
        <v>0</v>
      </c>
      <c r="AD677" s="22">
        <f t="shared" si="439"/>
        <v>-285799.45404099999</v>
      </c>
      <c r="AE677" s="9">
        <f t="shared" si="430"/>
        <v>-3430</v>
      </c>
      <c r="AF677" s="9">
        <f t="shared" si="431"/>
        <v>311</v>
      </c>
      <c r="AG677" s="9">
        <f t="shared" si="432"/>
        <v>0</v>
      </c>
      <c r="AH677" s="10">
        <f t="shared" si="448"/>
        <v>-3119</v>
      </c>
      <c r="AI677" s="10">
        <f t="shared" si="433"/>
        <v>-160</v>
      </c>
      <c r="AJ677" s="22">
        <f t="shared" si="449"/>
        <v>-282840.45404099999</v>
      </c>
      <c r="AN677" s="92">
        <f t="shared" si="434"/>
        <v>688000</v>
      </c>
      <c r="AO677" s="92" t="str">
        <f t="shared" si="450"/>
        <v>68K</v>
      </c>
      <c r="AP677" s="92">
        <f t="shared" si="451"/>
        <v>282840.45404099999</v>
      </c>
      <c r="AQ677" s="93">
        <f t="shared" si="440"/>
        <v>1000</v>
      </c>
      <c r="AR677" s="95">
        <f t="shared" si="452"/>
        <v>428</v>
      </c>
      <c r="AS677" s="94">
        <f t="shared" si="453"/>
        <v>0.42799999999999999</v>
      </c>
      <c r="AT677" s="94">
        <f t="shared" si="435"/>
        <v>0.41110531110610465</v>
      </c>
    </row>
    <row r="678" spans="6:46" x14ac:dyDescent="0.25">
      <c r="F678">
        <f t="shared" si="441"/>
        <v>689000</v>
      </c>
      <c r="G678">
        <f t="shared" si="418"/>
        <v>-750</v>
      </c>
      <c r="H678">
        <f t="shared" si="442"/>
        <v>688250</v>
      </c>
      <c r="I678" s="32">
        <f t="shared" si="436"/>
        <v>688250</v>
      </c>
      <c r="J678" s="10">
        <f t="shared" si="419"/>
        <v>0</v>
      </c>
      <c r="K678" s="10">
        <f t="shared" si="420"/>
        <v>0</v>
      </c>
      <c r="L678" s="32">
        <f t="shared" si="437"/>
        <v>688250</v>
      </c>
      <c r="M678" s="9">
        <f t="shared" si="421"/>
        <v>0</v>
      </c>
      <c r="N678" s="9">
        <f t="shared" si="422"/>
        <v>0</v>
      </c>
      <c r="O678" s="10">
        <f t="shared" si="443"/>
        <v>0</v>
      </c>
      <c r="P678" s="13"/>
      <c r="R678" s="31">
        <f t="shared" si="438"/>
        <v>688250</v>
      </c>
      <c r="S678" s="8">
        <f t="shared" si="423"/>
        <v>52100</v>
      </c>
      <c r="T678" s="9">
        <f t="shared" si="444"/>
        <v>-11053.55</v>
      </c>
      <c r="U678" s="9">
        <f t="shared" si="445"/>
        <v>-238556.25</v>
      </c>
      <c r="V678" s="10">
        <f t="shared" si="446"/>
        <v>-249609.8</v>
      </c>
      <c r="W678" s="10">
        <f t="shared" si="447"/>
        <v>-36477.25</v>
      </c>
      <c r="X678" s="87">
        <f t="shared" si="424"/>
        <v>0</v>
      </c>
      <c r="Y678" s="87">
        <f t="shared" si="425"/>
        <v>0</v>
      </c>
      <c r="Z678" s="10">
        <f t="shared" si="426"/>
        <v>-103.65398999999999</v>
      </c>
      <c r="AA678" s="125">
        <f t="shared" si="427"/>
        <v>-36.750050999999999</v>
      </c>
      <c r="AB678" s="10">
        <f t="shared" si="428"/>
        <v>-36.750050999999999</v>
      </c>
      <c r="AC678" s="87">
        <f t="shared" si="429"/>
        <v>0</v>
      </c>
      <c r="AD678" s="22">
        <f t="shared" si="439"/>
        <v>-286227.45404099999</v>
      </c>
      <c r="AE678" s="9">
        <f t="shared" si="430"/>
        <v>-3430</v>
      </c>
      <c r="AF678" s="9">
        <f t="shared" si="431"/>
        <v>311</v>
      </c>
      <c r="AG678" s="9">
        <f t="shared" si="432"/>
        <v>0</v>
      </c>
      <c r="AH678" s="10">
        <f t="shared" si="448"/>
        <v>-3119</v>
      </c>
      <c r="AI678" s="10">
        <f t="shared" si="433"/>
        <v>-160</v>
      </c>
      <c r="AJ678" s="22">
        <f t="shared" si="449"/>
        <v>-283268.45404099999</v>
      </c>
      <c r="AN678" s="92">
        <f t="shared" si="434"/>
        <v>689000</v>
      </c>
      <c r="AO678" s="92" t="str">
        <f t="shared" si="450"/>
        <v>68K</v>
      </c>
      <c r="AP678" s="92">
        <f t="shared" si="451"/>
        <v>283268.45404099999</v>
      </c>
      <c r="AQ678" s="93">
        <f t="shared" si="440"/>
        <v>1000</v>
      </c>
      <c r="AR678" s="95">
        <f t="shared" si="452"/>
        <v>428</v>
      </c>
      <c r="AS678" s="94">
        <f t="shared" si="453"/>
        <v>0.42799999999999999</v>
      </c>
      <c r="AT678" s="94">
        <f t="shared" si="435"/>
        <v>0.41112983169956457</v>
      </c>
    </row>
    <row r="679" spans="6:46" x14ac:dyDescent="0.25">
      <c r="F679">
        <f t="shared" si="441"/>
        <v>690000</v>
      </c>
      <c r="G679">
        <f t="shared" si="418"/>
        <v>-750</v>
      </c>
      <c r="H679">
        <f t="shared" si="442"/>
        <v>689250</v>
      </c>
      <c r="I679" s="32">
        <f t="shared" si="436"/>
        <v>689250</v>
      </c>
      <c r="J679" s="10">
        <f t="shared" si="419"/>
        <v>0</v>
      </c>
      <c r="K679" s="10">
        <f t="shared" si="420"/>
        <v>0</v>
      </c>
      <c r="L679" s="32">
        <f t="shared" si="437"/>
        <v>689250</v>
      </c>
      <c r="M679" s="9">
        <f t="shared" si="421"/>
        <v>0</v>
      </c>
      <c r="N679" s="9">
        <f t="shared" si="422"/>
        <v>0</v>
      </c>
      <c r="O679" s="10">
        <f t="shared" si="443"/>
        <v>0</v>
      </c>
      <c r="P679" s="13"/>
      <c r="R679" s="31">
        <f t="shared" si="438"/>
        <v>689250</v>
      </c>
      <c r="S679" s="8">
        <f t="shared" si="423"/>
        <v>52100</v>
      </c>
      <c r="T679" s="9">
        <f t="shared" si="444"/>
        <v>-11053.55</v>
      </c>
      <c r="U679" s="9">
        <f t="shared" si="445"/>
        <v>-238931.25</v>
      </c>
      <c r="V679" s="10">
        <f t="shared" si="446"/>
        <v>-249984.8</v>
      </c>
      <c r="W679" s="10">
        <f t="shared" si="447"/>
        <v>-36530.25</v>
      </c>
      <c r="X679" s="87">
        <f t="shared" si="424"/>
        <v>0</v>
      </c>
      <c r="Y679" s="87">
        <f t="shared" si="425"/>
        <v>0</v>
      </c>
      <c r="Z679" s="10">
        <f t="shared" si="426"/>
        <v>-103.65398999999999</v>
      </c>
      <c r="AA679" s="125">
        <f t="shared" si="427"/>
        <v>-36.750050999999999</v>
      </c>
      <c r="AB679" s="10">
        <f t="shared" si="428"/>
        <v>-36.750050999999999</v>
      </c>
      <c r="AC679" s="87">
        <f t="shared" si="429"/>
        <v>0</v>
      </c>
      <c r="AD679" s="22">
        <f t="shared" si="439"/>
        <v>-286655.45404099999</v>
      </c>
      <c r="AE679" s="9">
        <f t="shared" si="430"/>
        <v>-3430</v>
      </c>
      <c r="AF679" s="9">
        <f t="shared" si="431"/>
        <v>311</v>
      </c>
      <c r="AG679" s="9">
        <f t="shared" si="432"/>
        <v>0</v>
      </c>
      <c r="AH679" s="10">
        <f t="shared" si="448"/>
        <v>-3119</v>
      </c>
      <c r="AI679" s="10">
        <f t="shared" si="433"/>
        <v>-160</v>
      </c>
      <c r="AJ679" s="22">
        <f t="shared" si="449"/>
        <v>-283696.45404099999</v>
      </c>
      <c r="AN679" s="92">
        <f t="shared" si="434"/>
        <v>690000</v>
      </c>
      <c r="AO679" s="92" t="str">
        <f t="shared" si="450"/>
        <v>69K</v>
      </c>
      <c r="AP679" s="92">
        <f t="shared" si="451"/>
        <v>283696.45404099999</v>
      </c>
      <c r="AQ679" s="93">
        <f t="shared" si="440"/>
        <v>1000</v>
      </c>
      <c r="AR679" s="95">
        <f t="shared" si="452"/>
        <v>428</v>
      </c>
      <c r="AS679" s="94">
        <f t="shared" si="453"/>
        <v>0.42799999999999999</v>
      </c>
      <c r="AT679" s="94">
        <f t="shared" si="435"/>
        <v>0.41115428121884057</v>
      </c>
    </row>
    <row r="680" spans="6:46" x14ac:dyDescent="0.25">
      <c r="F680">
        <f t="shared" si="441"/>
        <v>691000</v>
      </c>
      <c r="G680">
        <f t="shared" ref="G680:G743" si="454">G679</f>
        <v>-750</v>
      </c>
      <c r="H680">
        <f t="shared" si="442"/>
        <v>690250</v>
      </c>
      <c r="I680" s="32">
        <f t="shared" si="436"/>
        <v>690250</v>
      </c>
      <c r="J680" s="10">
        <f t="shared" si="419"/>
        <v>0</v>
      </c>
      <c r="K680" s="10">
        <f t="shared" si="420"/>
        <v>0</v>
      </c>
      <c r="L680" s="32">
        <f t="shared" si="437"/>
        <v>690250</v>
      </c>
      <c r="M680" s="9">
        <f t="shared" si="421"/>
        <v>0</v>
      </c>
      <c r="N680" s="9">
        <f t="shared" si="422"/>
        <v>0</v>
      </c>
      <c r="O680" s="10">
        <f t="shared" si="443"/>
        <v>0</v>
      </c>
      <c r="P680" s="13"/>
      <c r="R680" s="31">
        <f t="shared" si="438"/>
        <v>690250</v>
      </c>
      <c r="S680" s="8">
        <f t="shared" si="423"/>
        <v>52100</v>
      </c>
      <c r="T680" s="9">
        <f t="shared" si="444"/>
        <v>-11053.55</v>
      </c>
      <c r="U680" s="9">
        <f t="shared" si="445"/>
        <v>-239306.25</v>
      </c>
      <c r="V680" s="10">
        <f t="shared" si="446"/>
        <v>-250359.8</v>
      </c>
      <c r="W680" s="10">
        <f t="shared" si="447"/>
        <v>-36583.25</v>
      </c>
      <c r="X680" s="87">
        <f t="shared" si="424"/>
        <v>0</v>
      </c>
      <c r="Y680" s="87">
        <f t="shared" si="425"/>
        <v>0</v>
      </c>
      <c r="Z680" s="10">
        <f t="shared" si="426"/>
        <v>-103.65398999999999</v>
      </c>
      <c r="AA680" s="125">
        <f t="shared" si="427"/>
        <v>-36.750050999999999</v>
      </c>
      <c r="AB680" s="10">
        <f t="shared" si="428"/>
        <v>-36.750050999999999</v>
      </c>
      <c r="AC680" s="87">
        <f t="shared" si="429"/>
        <v>0</v>
      </c>
      <c r="AD680" s="22">
        <f t="shared" si="439"/>
        <v>-287083.45404099999</v>
      </c>
      <c r="AE680" s="9">
        <f t="shared" si="430"/>
        <v>-3430</v>
      </c>
      <c r="AF680" s="9">
        <f t="shared" si="431"/>
        <v>311</v>
      </c>
      <c r="AG680" s="9">
        <f t="shared" si="432"/>
        <v>0</v>
      </c>
      <c r="AH680" s="10">
        <f t="shared" si="448"/>
        <v>-3119</v>
      </c>
      <c r="AI680" s="10">
        <f t="shared" si="433"/>
        <v>-160</v>
      </c>
      <c r="AJ680" s="22">
        <f t="shared" si="449"/>
        <v>-284124.45404099999</v>
      </c>
      <c r="AN680" s="92">
        <f t="shared" si="434"/>
        <v>691000</v>
      </c>
      <c r="AO680" s="92" t="str">
        <f t="shared" si="450"/>
        <v>69K</v>
      </c>
      <c r="AP680" s="92">
        <f t="shared" si="451"/>
        <v>284124.45404099999</v>
      </c>
      <c r="AQ680" s="93">
        <f t="shared" si="440"/>
        <v>1000</v>
      </c>
      <c r="AR680" s="95">
        <f t="shared" si="452"/>
        <v>428</v>
      </c>
      <c r="AS680" s="94">
        <f t="shared" si="453"/>
        <v>0.42799999999999999</v>
      </c>
      <c r="AT680" s="94">
        <f t="shared" si="435"/>
        <v>0.41117865997250358</v>
      </c>
    </row>
    <row r="681" spans="6:46" x14ac:dyDescent="0.25">
      <c r="F681">
        <f t="shared" si="441"/>
        <v>692000</v>
      </c>
      <c r="G681">
        <f t="shared" si="454"/>
        <v>-750</v>
      </c>
      <c r="H681">
        <f t="shared" si="442"/>
        <v>691250</v>
      </c>
      <c r="I681" s="32">
        <f t="shared" si="436"/>
        <v>691250</v>
      </c>
      <c r="J681" s="10">
        <f t="shared" si="419"/>
        <v>0</v>
      </c>
      <c r="K681" s="10">
        <f t="shared" si="420"/>
        <v>0</v>
      </c>
      <c r="L681" s="32">
        <f t="shared" si="437"/>
        <v>691250</v>
      </c>
      <c r="M681" s="9">
        <f t="shared" si="421"/>
        <v>0</v>
      </c>
      <c r="N681" s="9">
        <f t="shared" si="422"/>
        <v>0</v>
      </c>
      <c r="O681" s="10">
        <f t="shared" si="443"/>
        <v>0</v>
      </c>
      <c r="P681" s="13"/>
      <c r="R681" s="31">
        <f t="shared" si="438"/>
        <v>691250</v>
      </c>
      <c r="S681" s="8">
        <f t="shared" si="423"/>
        <v>52100</v>
      </c>
      <c r="T681" s="9">
        <f t="shared" si="444"/>
        <v>-11053.55</v>
      </c>
      <c r="U681" s="9">
        <f t="shared" si="445"/>
        <v>-239681.25</v>
      </c>
      <c r="V681" s="10">
        <f t="shared" si="446"/>
        <v>-250734.8</v>
      </c>
      <c r="W681" s="10">
        <f t="shared" si="447"/>
        <v>-36636.25</v>
      </c>
      <c r="X681" s="87">
        <f t="shared" si="424"/>
        <v>0</v>
      </c>
      <c r="Y681" s="87">
        <f t="shared" si="425"/>
        <v>0</v>
      </c>
      <c r="Z681" s="10">
        <f t="shared" si="426"/>
        <v>-103.65398999999999</v>
      </c>
      <c r="AA681" s="125">
        <f t="shared" si="427"/>
        <v>-36.750050999999999</v>
      </c>
      <c r="AB681" s="10">
        <f t="shared" si="428"/>
        <v>-36.750050999999999</v>
      </c>
      <c r="AC681" s="87">
        <f t="shared" si="429"/>
        <v>0</v>
      </c>
      <c r="AD681" s="22">
        <f t="shared" si="439"/>
        <v>-287511.45404099999</v>
      </c>
      <c r="AE681" s="9">
        <f t="shared" si="430"/>
        <v>-3430</v>
      </c>
      <c r="AF681" s="9">
        <f t="shared" si="431"/>
        <v>311</v>
      </c>
      <c r="AG681" s="9">
        <f t="shared" si="432"/>
        <v>0</v>
      </c>
      <c r="AH681" s="10">
        <f t="shared" si="448"/>
        <v>-3119</v>
      </c>
      <c r="AI681" s="10">
        <f t="shared" si="433"/>
        <v>-160</v>
      </c>
      <c r="AJ681" s="22">
        <f t="shared" si="449"/>
        <v>-284552.45404099999</v>
      </c>
      <c r="AN681" s="92">
        <f t="shared" si="434"/>
        <v>692000</v>
      </c>
      <c r="AO681" s="92" t="str">
        <f t="shared" si="450"/>
        <v>69K</v>
      </c>
      <c r="AP681" s="92">
        <f t="shared" si="451"/>
        <v>284552.45404099999</v>
      </c>
      <c r="AQ681" s="93">
        <f t="shared" si="440"/>
        <v>1000</v>
      </c>
      <c r="AR681" s="95">
        <f t="shared" si="452"/>
        <v>428</v>
      </c>
      <c r="AS681" s="94">
        <f t="shared" si="453"/>
        <v>0.42799999999999999</v>
      </c>
      <c r="AT681" s="94">
        <f t="shared" si="435"/>
        <v>0.41120296826734104</v>
      </c>
    </row>
    <row r="682" spans="6:46" x14ac:dyDescent="0.25">
      <c r="F682">
        <f t="shared" si="441"/>
        <v>693000</v>
      </c>
      <c r="G682">
        <f t="shared" si="454"/>
        <v>-750</v>
      </c>
      <c r="H682">
        <f t="shared" si="442"/>
        <v>692250</v>
      </c>
      <c r="I682" s="32">
        <f t="shared" si="436"/>
        <v>692250</v>
      </c>
      <c r="J682" s="10">
        <f t="shared" si="419"/>
        <v>0</v>
      </c>
      <c r="K682" s="10">
        <f t="shared" si="420"/>
        <v>0</v>
      </c>
      <c r="L682" s="32">
        <f t="shared" si="437"/>
        <v>692250</v>
      </c>
      <c r="M682" s="9">
        <f t="shared" si="421"/>
        <v>0</v>
      </c>
      <c r="N682" s="9">
        <f t="shared" si="422"/>
        <v>0</v>
      </c>
      <c r="O682" s="10">
        <f t="shared" si="443"/>
        <v>0</v>
      </c>
      <c r="P682" s="13"/>
      <c r="R682" s="31">
        <f t="shared" si="438"/>
        <v>692250</v>
      </c>
      <c r="S682" s="8">
        <f t="shared" si="423"/>
        <v>52100</v>
      </c>
      <c r="T682" s="9">
        <f t="shared" si="444"/>
        <v>-11053.55</v>
      </c>
      <c r="U682" s="9">
        <f t="shared" si="445"/>
        <v>-240056.25</v>
      </c>
      <c r="V682" s="10">
        <f t="shared" si="446"/>
        <v>-251109.8</v>
      </c>
      <c r="W682" s="10">
        <f t="shared" si="447"/>
        <v>-36689.25</v>
      </c>
      <c r="X682" s="87">
        <f t="shared" si="424"/>
        <v>0</v>
      </c>
      <c r="Y682" s="87">
        <f t="shared" si="425"/>
        <v>0</v>
      </c>
      <c r="Z682" s="10">
        <f t="shared" si="426"/>
        <v>-103.65398999999999</v>
      </c>
      <c r="AA682" s="125">
        <f t="shared" si="427"/>
        <v>-36.750050999999999</v>
      </c>
      <c r="AB682" s="10">
        <f t="shared" si="428"/>
        <v>-36.750050999999999</v>
      </c>
      <c r="AC682" s="87">
        <f t="shared" si="429"/>
        <v>0</v>
      </c>
      <c r="AD682" s="22">
        <f t="shared" si="439"/>
        <v>-287939.45404099999</v>
      </c>
      <c r="AE682" s="9">
        <f t="shared" si="430"/>
        <v>-3430</v>
      </c>
      <c r="AF682" s="9">
        <f t="shared" si="431"/>
        <v>311</v>
      </c>
      <c r="AG682" s="9">
        <f t="shared" si="432"/>
        <v>0</v>
      </c>
      <c r="AH682" s="10">
        <f t="shared" si="448"/>
        <v>-3119</v>
      </c>
      <c r="AI682" s="10">
        <f t="shared" si="433"/>
        <v>-160</v>
      </c>
      <c r="AJ682" s="22">
        <f t="shared" si="449"/>
        <v>-284980.45404099999</v>
      </c>
      <c r="AN682" s="92">
        <f t="shared" si="434"/>
        <v>693000</v>
      </c>
      <c r="AO682" s="92" t="str">
        <f t="shared" si="450"/>
        <v>69K</v>
      </c>
      <c r="AP682" s="92">
        <f t="shared" si="451"/>
        <v>284980.45404099999</v>
      </c>
      <c r="AQ682" s="93">
        <f t="shared" si="440"/>
        <v>1000</v>
      </c>
      <c r="AR682" s="95">
        <f t="shared" si="452"/>
        <v>428</v>
      </c>
      <c r="AS682" s="94">
        <f t="shared" si="453"/>
        <v>0.42799999999999999</v>
      </c>
      <c r="AT682" s="94">
        <f t="shared" si="435"/>
        <v>0.41122720640836941</v>
      </c>
    </row>
    <row r="683" spans="6:46" x14ac:dyDescent="0.25">
      <c r="F683">
        <f t="shared" si="441"/>
        <v>694000</v>
      </c>
      <c r="G683">
        <f t="shared" si="454"/>
        <v>-750</v>
      </c>
      <c r="H683">
        <f t="shared" si="442"/>
        <v>693250</v>
      </c>
      <c r="I683" s="32">
        <f t="shared" si="436"/>
        <v>693250</v>
      </c>
      <c r="J683" s="10">
        <f t="shared" si="419"/>
        <v>0</v>
      </c>
      <c r="K683" s="10">
        <f t="shared" si="420"/>
        <v>0</v>
      </c>
      <c r="L683" s="32">
        <f t="shared" si="437"/>
        <v>693250</v>
      </c>
      <c r="M683" s="9">
        <f t="shared" si="421"/>
        <v>0</v>
      </c>
      <c r="N683" s="9">
        <f t="shared" si="422"/>
        <v>0</v>
      </c>
      <c r="O683" s="10">
        <f t="shared" si="443"/>
        <v>0</v>
      </c>
      <c r="P683" s="13"/>
      <c r="R683" s="31">
        <f t="shared" si="438"/>
        <v>693250</v>
      </c>
      <c r="S683" s="8">
        <f t="shared" si="423"/>
        <v>52100</v>
      </c>
      <c r="T683" s="9">
        <f t="shared" si="444"/>
        <v>-11053.55</v>
      </c>
      <c r="U683" s="9">
        <f t="shared" si="445"/>
        <v>-240431.25</v>
      </c>
      <c r="V683" s="10">
        <f t="shared" si="446"/>
        <v>-251484.79999999999</v>
      </c>
      <c r="W683" s="10">
        <f t="shared" si="447"/>
        <v>-36742.25</v>
      </c>
      <c r="X683" s="87">
        <f t="shared" si="424"/>
        <v>0</v>
      </c>
      <c r="Y683" s="87">
        <f t="shared" si="425"/>
        <v>0</v>
      </c>
      <c r="Z683" s="10">
        <f t="shared" si="426"/>
        <v>-103.65398999999999</v>
      </c>
      <c r="AA683" s="125">
        <f t="shared" si="427"/>
        <v>-36.750050999999999</v>
      </c>
      <c r="AB683" s="10">
        <f t="shared" si="428"/>
        <v>-36.750050999999999</v>
      </c>
      <c r="AC683" s="87">
        <f t="shared" si="429"/>
        <v>0</v>
      </c>
      <c r="AD683" s="22">
        <f t="shared" si="439"/>
        <v>-288367.45404099999</v>
      </c>
      <c r="AE683" s="9">
        <f t="shared" si="430"/>
        <v>-3430</v>
      </c>
      <c r="AF683" s="9">
        <f t="shared" si="431"/>
        <v>311</v>
      </c>
      <c r="AG683" s="9">
        <f t="shared" si="432"/>
        <v>0</v>
      </c>
      <c r="AH683" s="10">
        <f t="shared" si="448"/>
        <v>-3119</v>
      </c>
      <c r="AI683" s="10">
        <f t="shared" si="433"/>
        <v>-160</v>
      </c>
      <c r="AJ683" s="22">
        <f t="shared" si="449"/>
        <v>-285408.45404099999</v>
      </c>
      <c r="AN683" s="92">
        <f t="shared" si="434"/>
        <v>694000</v>
      </c>
      <c r="AO683" s="92" t="str">
        <f t="shared" si="450"/>
        <v>69K</v>
      </c>
      <c r="AP683" s="92">
        <f t="shared" si="451"/>
        <v>285408.45404099999</v>
      </c>
      <c r="AQ683" s="93">
        <f t="shared" si="440"/>
        <v>1000</v>
      </c>
      <c r="AR683" s="95">
        <f t="shared" si="452"/>
        <v>428</v>
      </c>
      <c r="AS683" s="94">
        <f t="shared" si="453"/>
        <v>0.42799999999999999</v>
      </c>
      <c r="AT683" s="94">
        <f t="shared" si="435"/>
        <v>0.41125137469884726</v>
      </c>
    </row>
    <row r="684" spans="6:46" x14ac:dyDescent="0.25">
      <c r="F684">
        <f t="shared" si="441"/>
        <v>695000</v>
      </c>
      <c r="G684">
        <f t="shared" si="454"/>
        <v>-750</v>
      </c>
      <c r="H684">
        <f t="shared" si="442"/>
        <v>694250</v>
      </c>
      <c r="I684" s="32">
        <f t="shared" si="436"/>
        <v>694250</v>
      </c>
      <c r="J684" s="10">
        <f t="shared" si="419"/>
        <v>0</v>
      </c>
      <c r="K684" s="10">
        <f t="shared" si="420"/>
        <v>0</v>
      </c>
      <c r="L684" s="32">
        <f t="shared" si="437"/>
        <v>694250</v>
      </c>
      <c r="M684" s="9">
        <f t="shared" si="421"/>
        <v>0</v>
      </c>
      <c r="N684" s="9">
        <f t="shared" si="422"/>
        <v>0</v>
      </c>
      <c r="O684" s="10">
        <f t="shared" si="443"/>
        <v>0</v>
      </c>
      <c r="P684" s="13"/>
      <c r="R684" s="31">
        <f t="shared" si="438"/>
        <v>694250</v>
      </c>
      <c r="S684" s="8">
        <f t="shared" si="423"/>
        <v>52100</v>
      </c>
      <c r="T684" s="9">
        <f t="shared" si="444"/>
        <v>-11053.55</v>
      </c>
      <c r="U684" s="9">
        <f t="shared" si="445"/>
        <v>-240806.25</v>
      </c>
      <c r="V684" s="10">
        <f t="shared" si="446"/>
        <v>-251859.8</v>
      </c>
      <c r="W684" s="10">
        <f t="shared" si="447"/>
        <v>-36795.25</v>
      </c>
      <c r="X684" s="87">
        <f t="shared" si="424"/>
        <v>0</v>
      </c>
      <c r="Y684" s="87">
        <f t="shared" si="425"/>
        <v>0</v>
      </c>
      <c r="Z684" s="10">
        <f t="shared" si="426"/>
        <v>-103.65398999999999</v>
      </c>
      <c r="AA684" s="125">
        <f t="shared" si="427"/>
        <v>-36.750050999999999</v>
      </c>
      <c r="AB684" s="10">
        <f t="shared" si="428"/>
        <v>-36.750050999999999</v>
      </c>
      <c r="AC684" s="87">
        <f t="shared" si="429"/>
        <v>0</v>
      </c>
      <c r="AD684" s="22">
        <f t="shared" si="439"/>
        <v>-288795.45404099999</v>
      </c>
      <c r="AE684" s="9">
        <f t="shared" si="430"/>
        <v>-3430</v>
      </c>
      <c r="AF684" s="9">
        <f t="shared" si="431"/>
        <v>311</v>
      </c>
      <c r="AG684" s="9">
        <f t="shared" si="432"/>
        <v>0</v>
      </c>
      <c r="AH684" s="10">
        <f t="shared" si="448"/>
        <v>-3119</v>
      </c>
      <c r="AI684" s="10">
        <f t="shared" si="433"/>
        <v>-160</v>
      </c>
      <c r="AJ684" s="22">
        <f t="shared" si="449"/>
        <v>-285836.45404099999</v>
      </c>
      <c r="AN684" s="92">
        <f t="shared" si="434"/>
        <v>695000</v>
      </c>
      <c r="AO684" s="92" t="str">
        <f t="shared" si="450"/>
        <v>69K</v>
      </c>
      <c r="AP684" s="92">
        <f t="shared" si="451"/>
        <v>285836.45404099999</v>
      </c>
      <c r="AQ684" s="93">
        <f t="shared" si="440"/>
        <v>1000</v>
      </c>
      <c r="AR684" s="95">
        <f t="shared" si="452"/>
        <v>428</v>
      </c>
      <c r="AS684" s="94">
        <f t="shared" si="453"/>
        <v>0.42799999999999999</v>
      </c>
      <c r="AT684" s="94">
        <f t="shared" si="435"/>
        <v>0.41127547344028775</v>
      </c>
    </row>
    <row r="685" spans="6:46" x14ac:dyDescent="0.25">
      <c r="F685">
        <f t="shared" si="441"/>
        <v>696000</v>
      </c>
      <c r="G685">
        <f t="shared" si="454"/>
        <v>-750</v>
      </c>
      <c r="H685">
        <f t="shared" si="442"/>
        <v>695250</v>
      </c>
      <c r="I685" s="32">
        <f t="shared" si="436"/>
        <v>695250</v>
      </c>
      <c r="J685" s="10">
        <f t="shared" si="419"/>
        <v>0</v>
      </c>
      <c r="K685" s="10">
        <f t="shared" si="420"/>
        <v>0</v>
      </c>
      <c r="L685" s="32">
        <f t="shared" si="437"/>
        <v>695250</v>
      </c>
      <c r="M685" s="9">
        <f t="shared" si="421"/>
        <v>0</v>
      </c>
      <c r="N685" s="9">
        <f t="shared" si="422"/>
        <v>0</v>
      </c>
      <c r="O685" s="10">
        <f t="shared" si="443"/>
        <v>0</v>
      </c>
      <c r="P685" s="13"/>
      <c r="R685" s="31">
        <f t="shared" si="438"/>
        <v>695250</v>
      </c>
      <c r="S685" s="8">
        <f t="shared" si="423"/>
        <v>52100</v>
      </c>
      <c r="T685" s="9">
        <f t="shared" si="444"/>
        <v>-11053.55</v>
      </c>
      <c r="U685" s="9">
        <f t="shared" si="445"/>
        <v>-241181.25</v>
      </c>
      <c r="V685" s="10">
        <f t="shared" si="446"/>
        <v>-252234.8</v>
      </c>
      <c r="W685" s="10">
        <f t="shared" si="447"/>
        <v>-36848.25</v>
      </c>
      <c r="X685" s="87">
        <f t="shared" si="424"/>
        <v>0</v>
      </c>
      <c r="Y685" s="87">
        <f t="shared" si="425"/>
        <v>0</v>
      </c>
      <c r="Z685" s="10">
        <f t="shared" si="426"/>
        <v>-103.65398999999999</v>
      </c>
      <c r="AA685" s="125">
        <f t="shared" si="427"/>
        <v>-36.750050999999999</v>
      </c>
      <c r="AB685" s="10">
        <f t="shared" si="428"/>
        <v>-36.750050999999999</v>
      </c>
      <c r="AC685" s="87">
        <f t="shared" si="429"/>
        <v>0</v>
      </c>
      <c r="AD685" s="22">
        <f t="shared" si="439"/>
        <v>-289223.45404099999</v>
      </c>
      <c r="AE685" s="9">
        <f t="shared" si="430"/>
        <v>-3430</v>
      </c>
      <c r="AF685" s="9">
        <f t="shared" si="431"/>
        <v>311</v>
      </c>
      <c r="AG685" s="9">
        <f t="shared" si="432"/>
        <v>0</v>
      </c>
      <c r="AH685" s="10">
        <f t="shared" si="448"/>
        <v>-3119</v>
      </c>
      <c r="AI685" s="10">
        <f t="shared" si="433"/>
        <v>-160</v>
      </c>
      <c r="AJ685" s="22">
        <f t="shared" si="449"/>
        <v>-286264.45404099999</v>
      </c>
      <c r="AN685" s="92">
        <f t="shared" si="434"/>
        <v>696000</v>
      </c>
      <c r="AO685" s="92" t="str">
        <f t="shared" si="450"/>
        <v>69K</v>
      </c>
      <c r="AP685" s="92">
        <f t="shared" si="451"/>
        <v>286264.45404099999</v>
      </c>
      <c r="AQ685" s="93">
        <f t="shared" si="440"/>
        <v>1000</v>
      </c>
      <c r="AR685" s="95">
        <f t="shared" si="452"/>
        <v>428</v>
      </c>
      <c r="AS685" s="94">
        <f t="shared" si="453"/>
        <v>0.42799999999999999</v>
      </c>
      <c r="AT685" s="94">
        <f t="shared" si="435"/>
        <v>0.41129950293247125</v>
      </c>
    </row>
    <row r="686" spans="6:46" x14ac:dyDescent="0.25">
      <c r="F686">
        <f t="shared" si="441"/>
        <v>697000</v>
      </c>
      <c r="G686">
        <f t="shared" si="454"/>
        <v>-750</v>
      </c>
      <c r="H686">
        <f t="shared" si="442"/>
        <v>696250</v>
      </c>
      <c r="I686" s="32">
        <f t="shared" si="436"/>
        <v>696250</v>
      </c>
      <c r="J686" s="10">
        <f t="shared" si="419"/>
        <v>0</v>
      </c>
      <c r="K686" s="10">
        <f t="shared" si="420"/>
        <v>0</v>
      </c>
      <c r="L686" s="32">
        <f t="shared" si="437"/>
        <v>696250</v>
      </c>
      <c r="M686" s="9">
        <f t="shared" si="421"/>
        <v>0</v>
      </c>
      <c r="N686" s="9">
        <f t="shared" si="422"/>
        <v>0</v>
      </c>
      <c r="O686" s="10">
        <f t="shared" si="443"/>
        <v>0</v>
      </c>
      <c r="P686" s="13"/>
      <c r="R686" s="31">
        <f t="shared" si="438"/>
        <v>696250</v>
      </c>
      <c r="S686" s="8">
        <f t="shared" si="423"/>
        <v>52100</v>
      </c>
      <c r="T686" s="9">
        <f t="shared" si="444"/>
        <v>-11053.55</v>
      </c>
      <c r="U686" s="9">
        <f t="shared" si="445"/>
        <v>-241556.25</v>
      </c>
      <c r="V686" s="10">
        <f t="shared" si="446"/>
        <v>-252609.8</v>
      </c>
      <c r="W686" s="10">
        <f t="shared" si="447"/>
        <v>-36901.25</v>
      </c>
      <c r="X686" s="87">
        <f t="shared" si="424"/>
        <v>0</v>
      </c>
      <c r="Y686" s="87">
        <f t="shared" si="425"/>
        <v>0</v>
      </c>
      <c r="Z686" s="10">
        <f t="shared" si="426"/>
        <v>-103.65398999999999</v>
      </c>
      <c r="AA686" s="125">
        <f t="shared" si="427"/>
        <v>-36.750050999999999</v>
      </c>
      <c r="AB686" s="10">
        <f t="shared" si="428"/>
        <v>-36.750050999999999</v>
      </c>
      <c r="AC686" s="87">
        <f t="shared" si="429"/>
        <v>0</v>
      </c>
      <c r="AD686" s="22">
        <f t="shared" si="439"/>
        <v>-289651.45404099999</v>
      </c>
      <c r="AE686" s="9">
        <f t="shared" si="430"/>
        <v>-3430</v>
      </c>
      <c r="AF686" s="9">
        <f t="shared" si="431"/>
        <v>311</v>
      </c>
      <c r="AG686" s="9">
        <f t="shared" si="432"/>
        <v>0</v>
      </c>
      <c r="AH686" s="10">
        <f t="shared" si="448"/>
        <v>-3119</v>
      </c>
      <c r="AI686" s="10">
        <f t="shared" si="433"/>
        <v>-160</v>
      </c>
      <c r="AJ686" s="22">
        <f t="shared" si="449"/>
        <v>-286692.45404099999</v>
      </c>
      <c r="AN686" s="92">
        <f t="shared" si="434"/>
        <v>697000</v>
      </c>
      <c r="AO686" s="92" t="str">
        <f t="shared" si="450"/>
        <v>69K</v>
      </c>
      <c r="AP686" s="92">
        <f t="shared" si="451"/>
        <v>286692.45404099999</v>
      </c>
      <c r="AQ686" s="93">
        <f t="shared" si="440"/>
        <v>1000</v>
      </c>
      <c r="AR686" s="95">
        <f t="shared" si="452"/>
        <v>428</v>
      </c>
      <c r="AS686" s="94">
        <f t="shared" si="453"/>
        <v>0.42799999999999999</v>
      </c>
      <c r="AT686" s="94">
        <f t="shared" si="435"/>
        <v>0.41132346347345766</v>
      </c>
    </row>
    <row r="687" spans="6:46" x14ac:dyDescent="0.25">
      <c r="F687">
        <f t="shared" si="441"/>
        <v>698000</v>
      </c>
      <c r="G687">
        <f t="shared" si="454"/>
        <v>-750</v>
      </c>
      <c r="H687">
        <f t="shared" si="442"/>
        <v>697250</v>
      </c>
      <c r="I687" s="32">
        <f t="shared" si="436"/>
        <v>697250</v>
      </c>
      <c r="J687" s="10">
        <f t="shared" si="419"/>
        <v>0</v>
      </c>
      <c r="K687" s="10">
        <f t="shared" si="420"/>
        <v>0</v>
      </c>
      <c r="L687" s="32">
        <f t="shared" si="437"/>
        <v>697250</v>
      </c>
      <c r="M687" s="9">
        <f t="shared" si="421"/>
        <v>0</v>
      </c>
      <c r="N687" s="9">
        <f t="shared" si="422"/>
        <v>0</v>
      </c>
      <c r="O687" s="10">
        <f t="shared" si="443"/>
        <v>0</v>
      </c>
      <c r="P687" s="13"/>
      <c r="R687" s="31">
        <f t="shared" si="438"/>
        <v>697250</v>
      </c>
      <c r="S687" s="8">
        <f t="shared" si="423"/>
        <v>52100</v>
      </c>
      <c r="T687" s="9">
        <f t="shared" si="444"/>
        <v>-11053.55</v>
      </c>
      <c r="U687" s="9">
        <f t="shared" si="445"/>
        <v>-241931.25</v>
      </c>
      <c r="V687" s="10">
        <f t="shared" si="446"/>
        <v>-252984.8</v>
      </c>
      <c r="W687" s="10">
        <f t="shared" si="447"/>
        <v>-36954.25</v>
      </c>
      <c r="X687" s="87">
        <f t="shared" si="424"/>
        <v>0</v>
      </c>
      <c r="Y687" s="87">
        <f t="shared" si="425"/>
        <v>0</v>
      </c>
      <c r="Z687" s="10">
        <f t="shared" si="426"/>
        <v>-103.65398999999999</v>
      </c>
      <c r="AA687" s="125">
        <f t="shared" si="427"/>
        <v>-36.750050999999999</v>
      </c>
      <c r="AB687" s="10">
        <f t="shared" si="428"/>
        <v>-36.750050999999999</v>
      </c>
      <c r="AC687" s="87">
        <f t="shared" si="429"/>
        <v>0</v>
      </c>
      <c r="AD687" s="22">
        <f t="shared" si="439"/>
        <v>-290079.45404099999</v>
      </c>
      <c r="AE687" s="9">
        <f t="shared" si="430"/>
        <v>-3430</v>
      </c>
      <c r="AF687" s="9">
        <f t="shared" si="431"/>
        <v>311</v>
      </c>
      <c r="AG687" s="9">
        <f t="shared" si="432"/>
        <v>0</v>
      </c>
      <c r="AH687" s="10">
        <f t="shared" si="448"/>
        <v>-3119</v>
      </c>
      <c r="AI687" s="10">
        <f t="shared" si="433"/>
        <v>-160</v>
      </c>
      <c r="AJ687" s="22">
        <f t="shared" si="449"/>
        <v>-287120.45404099999</v>
      </c>
      <c r="AN687" s="92">
        <f t="shared" si="434"/>
        <v>698000</v>
      </c>
      <c r="AO687" s="92" t="str">
        <f t="shared" si="450"/>
        <v>69K</v>
      </c>
      <c r="AP687" s="92">
        <f t="shared" si="451"/>
        <v>287120.45404099999</v>
      </c>
      <c r="AQ687" s="93">
        <f t="shared" si="440"/>
        <v>1000</v>
      </c>
      <c r="AR687" s="95">
        <f t="shared" si="452"/>
        <v>428</v>
      </c>
      <c r="AS687" s="94">
        <f t="shared" si="453"/>
        <v>0.42799999999999999</v>
      </c>
      <c r="AT687" s="94">
        <f t="shared" si="435"/>
        <v>0.41134735535959882</v>
      </c>
    </row>
    <row r="688" spans="6:46" x14ac:dyDescent="0.25">
      <c r="F688">
        <f t="shared" si="441"/>
        <v>699000</v>
      </c>
      <c r="G688">
        <f t="shared" si="454"/>
        <v>-750</v>
      </c>
      <c r="H688">
        <f t="shared" si="442"/>
        <v>698250</v>
      </c>
      <c r="I688" s="32">
        <f t="shared" si="436"/>
        <v>698250</v>
      </c>
      <c r="J688" s="10">
        <f t="shared" si="419"/>
        <v>0</v>
      </c>
      <c r="K688" s="10">
        <f t="shared" si="420"/>
        <v>0</v>
      </c>
      <c r="L688" s="32">
        <f t="shared" si="437"/>
        <v>698250</v>
      </c>
      <c r="M688" s="9">
        <f t="shared" si="421"/>
        <v>0</v>
      </c>
      <c r="N688" s="9">
        <f t="shared" si="422"/>
        <v>0</v>
      </c>
      <c r="O688" s="10">
        <f t="shared" si="443"/>
        <v>0</v>
      </c>
      <c r="P688" s="13"/>
      <c r="R688" s="31">
        <f t="shared" si="438"/>
        <v>698250</v>
      </c>
      <c r="S688" s="8">
        <f t="shared" si="423"/>
        <v>52100</v>
      </c>
      <c r="T688" s="9">
        <f t="shared" si="444"/>
        <v>-11053.55</v>
      </c>
      <c r="U688" s="9">
        <f t="shared" si="445"/>
        <v>-242306.25</v>
      </c>
      <c r="V688" s="10">
        <f t="shared" si="446"/>
        <v>-253359.8</v>
      </c>
      <c r="W688" s="10">
        <f t="shared" si="447"/>
        <v>-37007.25</v>
      </c>
      <c r="X688" s="87">
        <f t="shared" si="424"/>
        <v>0</v>
      </c>
      <c r="Y688" s="87">
        <f t="shared" si="425"/>
        <v>0</v>
      </c>
      <c r="Z688" s="10">
        <f t="shared" si="426"/>
        <v>-103.65398999999999</v>
      </c>
      <c r="AA688" s="125">
        <f t="shared" si="427"/>
        <v>-36.750050999999999</v>
      </c>
      <c r="AB688" s="10">
        <f t="shared" si="428"/>
        <v>-36.750050999999999</v>
      </c>
      <c r="AC688" s="87">
        <f t="shared" si="429"/>
        <v>0</v>
      </c>
      <c r="AD688" s="22">
        <f t="shared" si="439"/>
        <v>-290507.45404099999</v>
      </c>
      <c r="AE688" s="9">
        <f t="shared" si="430"/>
        <v>-3430</v>
      </c>
      <c r="AF688" s="9">
        <f t="shared" si="431"/>
        <v>311</v>
      </c>
      <c r="AG688" s="9">
        <f t="shared" si="432"/>
        <v>0</v>
      </c>
      <c r="AH688" s="10">
        <f t="shared" si="448"/>
        <v>-3119</v>
      </c>
      <c r="AI688" s="10">
        <f t="shared" si="433"/>
        <v>-160</v>
      </c>
      <c r="AJ688" s="22">
        <f t="shared" si="449"/>
        <v>-287548.45404099999</v>
      </c>
      <c r="AN688" s="92">
        <f t="shared" si="434"/>
        <v>699000</v>
      </c>
      <c r="AO688" s="92" t="str">
        <f t="shared" si="450"/>
        <v>69K</v>
      </c>
      <c r="AP688" s="92">
        <f t="shared" si="451"/>
        <v>287548.45404099999</v>
      </c>
      <c r="AQ688" s="93">
        <f t="shared" si="440"/>
        <v>1000</v>
      </c>
      <c r="AR688" s="95">
        <f t="shared" si="452"/>
        <v>428</v>
      </c>
      <c r="AS688" s="94">
        <f t="shared" si="453"/>
        <v>0.42799999999999999</v>
      </c>
      <c r="AT688" s="94">
        <f t="shared" si="435"/>
        <v>0.41137117888555075</v>
      </c>
    </row>
    <row r="689" spans="6:46" x14ac:dyDescent="0.25">
      <c r="F689">
        <f t="shared" si="441"/>
        <v>700000</v>
      </c>
      <c r="G689">
        <f t="shared" si="454"/>
        <v>-750</v>
      </c>
      <c r="H689">
        <f t="shared" si="442"/>
        <v>699250</v>
      </c>
      <c r="I689" s="32">
        <f t="shared" si="436"/>
        <v>699250</v>
      </c>
      <c r="J689" s="10">
        <f t="shared" si="419"/>
        <v>0</v>
      </c>
      <c r="K689" s="10">
        <f t="shared" si="420"/>
        <v>0</v>
      </c>
      <c r="L689" s="32">
        <f t="shared" si="437"/>
        <v>699250</v>
      </c>
      <c r="M689" s="9">
        <f t="shared" si="421"/>
        <v>0</v>
      </c>
      <c r="N689" s="9">
        <f t="shared" si="422"/>
        <v>0</v>
      </c>
      <c r="O689" s="10">
        <f t="shared" si="443"/>
        <v>0</v>
      </c>
      <c r="P689" s="13"/>
      <c r="R689" s="31">
        <f t="shared" si="438"/>
        <v>699250</v>
      </c>
      <c r="S689" s="8">
        <f t="shared" si="423"/>
        <v>52100</v>
      </c>
      <c r="T689" s="9">
        <f t="shared" si="444"/>
        <v>-11053.55</v>
      </c>
      <c r="U689" s="9">
        <f t="shared" si="445"/>
        <v>-242681.25</v>
      </c>
      <c r="V689" s="10">
        <f t="shared" si="446"/>
        <v>-253734.8</v>
      </c>
      <c r="W689" s="10">
        <f t="shared" si="447"/>
        <v>-37060.25</v>
      </c>
      <c r="X689" s="87">
        <f t="shared" si="424"/>
        <v>0</v>
      </c>
      <c r="Y689" s="87">
        <f t="shared" si="425"/>
        <v>0</v>
      </c>
      <c r="Z689" s="10">
        <f t="shared" si="426"/>
        <v>-103.65398999999999</v>
      </c>
      <c r="AA689" s="125">
        <f t="shared" si="427"/>
        <v>-36.750050999999999</v>
      </c>
      <c r="AB689" s="10">
        <f t="shared" si="428"/>
        <v>-36.750050999999999</v>
      </c>
      <c r="AC689" s="87">
        <f t="shared" si="429"/>
        <v>0</v>
      </c>
      <c r="AD689" s="22">
        <f t="shared" si="439"/>
        <v>-290935.45404099999</v>
      </c>
      <c r="AE689" s="9">
        <f t="shared" si="430"/>
        <v>-3430</v>
      </c>
      <c r="AF689" s="9">
        <f t="shared" si="431"/>
        <v>311</v>
      </c>
      <c r="AG689" s="9">
        <f t="shared" si="432"/>
        <v>0</v>
      </c>
      <c r="AH689" s="10">
        <f t="shared" si="448"/>
        <v>-3119</v>
      </c>
      <c r="AI689" s="10">
        <f t="shared" si="433"/>
        <v>-160</v>
      </c>
      <c r="AJ689" s="22">
        <f t="shared" si="449"/>
        <v>-287976.45404099999</v>
      </c>
      <c r="AN689" s="92">
        <f t="shared" si="434"/>
        <v>700000</v>
      </c>
      <c r="AO689" s="92" t="str">
        <f t="shared" si="450"/>
        <v>70K</v>
      </c>
      <c r="AP689" s="92">
        <f t="shared" si="451"/>
        <v>287976.45404099999</v>
      </c>
      <c r="AQ689" s="93">
        <f t="shared" si="440"/>
        <v>1000</v>
      </c>
      <c r="AR689" s="95">
        <f t="shared" si="452"/>
        <v>428</v>
      </c>
      <c r="AS689" s="94">
        <f t="shared" si="453"/>
        <v>0.42799999999999999</v>
      </c>
      <c r="AT689" s="94">
        <f t="shared" si="435"/>
        <v>0.4113949343442857</v>
      </c>
    </row>
    <row r="690" spans="6:46" x14ac:dyDescent="0.25">
      <c r="F690">
        <f t="shared" si="441"/>
        <v>701000</v>
      </c>
      <c r="G690">
        <f t="shared" si="454"/>
        <v>-750</v>
      </c>
      <c r="H690">
        <f t="shared" si="442"/>
        <v>700250</v>
      </c>
      <c r="I690" s="32">
        <f t="shared" si="436"/>
        <v>700250</v>
      </c>
      <c r="J690" s="10">
        <f t="shared" si="419"/>
        <v>0</v>
      </c>
      <c r="K690" s="10">
        <f t="shared" si="420"/>
        <v>0</v>
      </c>
      <c r="L690" s="32">
        <f t="shared" si="437"/>
        <v>700250</v>
      </c>
      <c r="M690" s="9">
        <f t="shared" si="421"/>
        <v>0</v>
      </c>
      <c r="N690" s="9">
        <f t="shared" si="422"/>
        <v>0</v>
      </c>
      <c r="O690" s="10">
        <f t="shared" si="443"/>
        <v>0</v>
      </c>
      <c r="P690" s="13"/>
      <c r="R690" s="31">
        <f t="shared" si="438"/>
        <v>700250</v>
      </c>
      <c r="S690" s="8">
        <f t="shared" si="423"/>
        <v>52100</v>
      </c>
      <c r="T690" s="9">
        <f t="shared" si="444"/>
        <v>-11053.55</v>
      </c>
      <c r="U690" s="9">
        <f t="shared" si="445"/>
        <v>-243056.25</v>
      </c>
      <c r="V690" s="10">
        <f t="shared" si="446"/>
        <v>-254109.8</v>
      </c>
      <c r="W690" s="10">
        <f t="shared" si="447"/>
        <v>-37113.25</v>
      </c>
      <c r="X690" s="87">
        <f t="shared" si="424"/>
        <v>0</v>
      </c>
      <c r="Y690" s="87">
        <f t="shared" si="425"/>
        <v>0</v>
      </c>
      <c r="Z690" s="10">
        <f t="shared" si="426"/>
        <v>-103.65398999999999</v>
      </c>
      <c r="AA690" s="125">
        <f t="shared" si="427"/>
        <v>-36.750050999999999</v>
      </c>
      <c r="AB690" s="10">
        <f t="shared" si="428"/>
        <v>-36.750050999999999</v>
      </c>
      <c r="AC690" s="87">
        <f t="shared" si="429"/>
        <v>0</v>
      </c>
      <c r="AD690" s="22">
        <f t="shared" si="439"/>
        <v>-291363.45404099999</v>
      </c>
      <c r="AE690" s="9">
        <f t="shared" si="430"/>
        <v>-3430</v>
      </c>
      <c r="AF690" s="9">
        <f t="shared" si="431"/>
        <v>311</v>
      </c>
      <c r="AG690" s="9">
        <f t="shared" si="432"/>
        <v>0</v>
      </c>
      <c r="AH690" s="10">
        <f t="shared" si="448"/>
        <v>-3119</v>
      </c>
      <c r="AI690" s="10">
        <f t="shared" si="433"/>
        <v>-160</v>
      </c>
      <c r="AJ690" s="22">
        <f t="shared" si="449"/>
        <v>-288404.45404099999</v>
      </c>
      <c r="AN690" s="92">
        <f t="shared" si="434"/>
        <v>701000</v>
      </c>
      <c r="AO690" s="92" t="str">
        <f t="shared" si="450"/>
        <v>70K</v>
      </c>
      <c r="AP690" s="92">
        <f t="shared" si="451"/>
        <v>288404.45404099999</v>
      </c>
      <c r="AQ690" s="93">
        <f t="shared" si="440"/>
        <v>1000</v>
      </c>
      <c r="AR690" s="95">
        <f t="shared" si="452"/>
        <v>428</v>
      </c>
      <c r="AS690" s="94">
        <f t="shared" si="453"/>
        <v>0.42799999999999999</v>
      </c>
      <c r="AT690" s="94">
        <f t="shared" si="435"/>
        <v>0.41141862202710411</v>
      </c>
    </row>
    <row r="691" spans="6:46" x14ac:dyDescent="0.25">
      <c r="F691">
        <f t="shared" si="441"/>
        <v>702000</v>
      </c>
      <c r="G691">
        <f t="shared" si="454"/>
        <v>-750</v>
      </c>
      <c r="H691">
        <f t="shared" si="442"/>
        <v>701250</v>
      </c>
      <c r="I691" s="32">
        <f t="shared" si="436"/>
        <v>701250</v>
      </c>
      <c r="J691" s="10">
        <f t="shared" si="419"/>
        <v>0</v>
      </c>
      <c r="K691" s="10">
        <f t="shared" si="420"/>
        <v>0</v>
      </c>
      <c r="L691" s="32">
        <f t="shared" si="437"/>
        <v>701250</v>
      </c>
      <c r="M691" s="9">
        <f t="shared" si="421"/>
        <v>0</v>
      </c>
      <c r="N691" s="9">
        <f t="shared" si="422"/>
        <v>0</v>
      </c>
      <c r="O691" s="10">
        <f t="shared" si="443"/>
        <v>0</v>
      </c>
      <c r="P691" s="13"/>
      <c r="R691" s="31">
        <f t="shared" si="438"/>
        <v>701250</v>
      </c>
      <c r="S691" s="8">
        <f t="shared" si="423"/>
        <v>52100</v>
      </c>
      <c r="T691" s="9">
        <f t="shared" si="444"/>
        <v>-11053.55</v>
      </c>
      <c r="U691" s="9">
        <f t="shared" si="445"/>
        <v>-243431.25</v>
      </c>
      <c r="V691" s="10">
        <f t="shared" si="446"/>
        <v>-254484.8</v>
      </c>
      <c r="W691" s="10">
        <f t="shared" si="447"/>
        <v>-37166.25</v>
      </c>
      <c r="X691" s="87">
        <f t="shared" si="424"/>
        <v>0</v>
      </c>
      <c r="Y691" s="87">
        <f t="shared" si="425"/>
        <v>0</v>
      </c>
      <c r="Z691" s="10">
        <f t="shared" si="426"/>
        <v>-103.65398999999999</v>
      </c>
      <c r="AA691" s="125">
        <f t="shared" si="427"/>
        <v>-36.750050999999999</v>
      </c>
      <c r="AB691" s="10">
        <f t="shared" si="428"/>
        <v>-36.750050999999999</v>
      </c>
      <c r="AC691" s="87">
        <f t="shared" si="429"/>
        <v>0</v>
      </c>
      <c r="AD691" s="22">
        <f t="shared" si="439"/>
        <v>-291791.45404099999</v>
      </c>
      <c r="AE691" s="9">
        <f t="shared" si="430"/>
        <v>-3430</v>
      </c>
      <c r="AF691" s="9">
        <f t="shared" si="431"/>
        <v>311</v>
      </c>
      <c r="AG691" s="9">
        <f t="shared" si="432"/>
        <v>0</v>
      </c>
      <c r="AH691" s="10">
        <f t="shared" si="448"/>
        <v>-3119</v>
      </c>
      <c r="AI691" s="10">
        <f t="shared" si="433"/>
        <v>-160</v>
      </c>
      <c r="AJ691" s="22">
        <f t="shared" si="449"/>
        <v>-288832.45404099999</v>
      </c>
      <c r="AN691" s="92">
        <f t="shared" si="434"/>
        <v>702000</v>
      </c>
      <c r="AO691" s="92" t="str">
        <f t="shared" si="450"/>
        <v>70K</v>
      </c>
      <c r="AP691" s="92">
        <f t="shared" si="451"/>
        <v>288832.45404099999</v>
      </c>
      <c r="AQ691" s="93">
        <f t="shared" si="440"/>
        <v>1000</v>
      </c>
      <c r="AR691" s="95">
        <f t="shared" si="452"/>
        <v>428</v>
      </c>
      <c r="AS691" s="94">
        <f t="shared" si="453"/>
        <v>0.42799999999999999</v>
      </c>
      <c r="AT691" s="94">
        <f t="shared" si="435"/>
        <v>0.41144224222364673</v>
      </c>
    </row>
    <row r="692" spans="6:46" x14ac:dyDescent="0.25">
      <c r="F692">
        <f t="shared" si="441"/>
        <v>703000</v>
      </c>
      <c r="G692">
        <f t="shared" si="454"/>
        <v>-750</v>
      </c>
      <c r="H692">
        <f t="shared" si="442"/>
        <v>702250</v>
      </c>
      <c r="I692" s="32">
        <f t="shared" si="436"/>
        <v>702250</v>
      </c>
      <c r="J692" s="10">
        <f t="shared" si="419"/>
        <v>0</v>
      </c>
      <c r="K692" s="10">
        <f t="shared" si="420"/>
        <v>0</v>
      </c>
      <c r="L692" s="32">
        <f t="shared" si="437"/>
        <v>702250</v>
      </c>
      <c r="M692" s="9">
        <f t="shared" si="421"/>
        <v>0</v>
      </c>
      <c r="N692" s="9">
        <f t="shared" si="422"/>
        <v>0</v>
      </c>
      <c r="O692" s="10">
        <f t="shared" si="443"/>
        <v>0</v>
      </c>
      <c r="P692" s="13"/>
      <c r="R692" s="31">
        <f t="shared" si="438"/>
        <v>702250</v>
      </c>
      <c r="S692" s="8">
        <f t="shared" si="423"/>
        <v>52100</v>
      </c>
      <c r="T692" s="9">
        <f t="shared" si="444"/>
        <v>-11053.55</v>
      </c>
      <c r="U692" s="9">
        <f t="shared" si="445"/>
        <v>-243806.25</v>
      </c>
      <c r="V692" s="10">
        <f t="shared" si="446"/>
        <v>-254859.8</v>
      </c>
      <c r="W692" s="10">
        <f t="shared" si="447"/>
        <v>-37219.25</v>
      </c>
      <c r="X692" s="87">
        <f t="shared" si="424"/>
        <v>0</v>
      </c>
      <c r="Y692" s="87">
        <f t="shared" si="425"/>
        <v>0</v>
      </c>
      <c r="Z692" s="10">
        <f t="shared" si="426"/>
        <v>-103.65398999999999</v>
      </c>
      <c r="AA692" s="125">
        <f t="shared" si="427"/>
        <v>-36.750050999999999</v>
      </c>
      <c r="AB692" s="10">
        <f t="shared" si="428"/>
        <v>-36.750050999999999</v>
      </c>
      <c r="AC692" s="87">
        <f t="shared" si="429"/>
        <v>0</v>
      </c>
      <c r="AD692" s="22">
        <f t="shared" si="439"/>
        <v>-292219.45404099999</v>
      </c>
      <c r="AE692" s="9">
        <f t="shared" si="430"/>
        <v>-3430</v>
      </c>
      <c r="AF692" s="9">
        <f t="shared" si="431"/>
        <v>311</v>
      </c>
      <c r="AG692" s="9">
        <f t="shared" si="432"/>
        <v>0</v>
      </c>
      <c r="AH692" s="10">
        <f t="shared" si="448"/>
        <v>-3119</v>
      </c>
      <c r="AI692" s="10">
        <f t="shared" si="433"/>
        <v>-160</v>
      </c>
      <c r="AJ692" s="22">
        <f t="shared" si="449"/>
        <v>-289260.45404099999</v>
      </c>
      <c r="AN692" s="92">
        <f t="shared" si="434"/>
        <v>703000</v>
      </c>
      <c r="AO692" s="92" t="str">
        <f t="shared" si="450"/>
        <v>70K</v>
      </c>
      <c r="AP692" s="92">
        <f t="shared" si="451"/>
        <v>289260.45404099999</v>
      </c>
      <c r="AQ692" s="93">
        <f t="shared" si="440"/>
        <v>1000</v>
      </c>
      <c r="AR692" s="95">
        <f t="shared" si="452"/>
        <v>428</v>
      </c>
      <c r="AS692" s="94">
        <f t="shared" si="453"/>
        <v>0.42799999999999999</v>
      </c>
      <c r="AT692" s="94">
        <f t="shared" si="435"/>
        <v>0.41146579522190613</v>
      </c>
    </row>
    <row r="693" spans="6:46" x14ac:dyDescent="0.25">
      <c r="F693">
        <f t="shared" si="441"/>
        <v>704000</v>
      </c>
      <c r="G693">
        <f t="shared" si="454"/>
        <v>-750</v>
      </c>
      <c r="H693">
        <f t="shared" si="442"/>
        <v>703250</v>
      </c>
      <c r="I693" s="32">
        <f t="shared" si="436"/>
        <v>703250</v>
      </c>
      <c r="J693" s="10">
        <f t="shared" si="419"/>
        <v>0</v>
      </c>
      <c r="K693" s="10">
        <f t="shared" si="420"/>
        <v>0</v>
      </c>
      <c r="L693" s="32">
        <f t="shared" si="437"/>
        <v>703250</v>
      </c>
      <c r="M693" s="9">
        <f t="shared" si="421"/>
        <v>0</v>
      </c>
      <c r="N693" s="9">
        <f t="shared" si="422"/>
        <v>0</v>
      </c>
      <c r="O693" s="10">
        <f t="shared" si="443"/>
        <v>0</v>
      </c>
      <c r="P693" s="13"/>
      <c r="R693" s="31">
        <f t="shared" si="438"/>
        <v>703250</v>
      </c>
      <c r="S693" s="8">
        <f t="shared" si="423"/>
        <v>52100</v>
      </c>
      <c r="T693" s="9">
        <f t="shared" si="444"/>
        <v>-11053.55</v>
      </c>
      <c r="U693" s="9">
        <f t="shared" si="445"/>
        <v>-244181.25</v>
      </c>
      <c r="V693" s="10">
        <f t="shared" si="446"/>
        <v>-255234.8</v>
      </c>
      <c r="W693" s="10">
        <f t="shared" si="447"/>
        <v>-37272.25</v>
      </c>
      <c r="X693" s="87">
        <f t="shared" si="424"/>
        <v>0</v>
      </c>
      <c r="Y693" s="87">
        <f t="shared" si="425"/>
        <v>0</v>
      </c>
      <c r="Z693" s="10">
        <f t="shared" si="426"/>
        <v>-103.65398999999999</v>
      </c>
      <c r="AA693" s="125">
        <f t="shared" si="427"/>
        <v>-36.750050999999999</v>
      </c>
      <c r="AB693" s="10">
        <f t="shared" si="428"/>
        <v>-36.750050999999999</v>
      </c>
      <c r="AC693" s="87">
        <f t="shared" si="429"/>
        <v>0</v>
      </c>
      <c r="AD693" s="22">
        <f t="shared" si="439"/>
        <v>-292647.45404099999</v>
      </c>
      <c r="AE693" s="9">
        <f t="shared" si="430"/>
        <v>-3430</v>
      </c>
      <c r="AF693" s="9">
        <f t="shared" si="431"/>
        <v>311</v>
      </c>
      <c r="AG693" s="9">
        <f t="shared" si="432"/>
        <v>0</v>
      </c>
      <c r="AH693" s="10">
        <f t="shared" si="448"/>
        <v>-3119</v>
      </c>
      <c r="AI693" s="10">
        <f t="shared" si="433"/>
        <v>-160</v>
      </c>
      <c r="AJ693" s="22">
        <f t="shared" si="449"/>
        <v>-289688.45404099999</v>
      </c>
      <c r="AN693" s="92">
        <f t="shared" si="434"/>
        <v>704000</v>
      </c>
      <c r="AO693" s="92" t="str">
        <f t="shared" si="450"/>
        <v>70K</v>
      </c>
      <c r="AP693" s="92">
        <f t="shared" si="451"/>
        <v>289688.45404099999</v>
      </c>
      <c r="AQ693" s="93">
        <f t="shared" si="440"/>
        <v>1000</v>
      </c>
      <c r="AR693" s="95">
        <f t="shared" si="452"/>
        <v>428</v>
      </c>
      <c r="AS693" s="94">
        <f t="shared" si="453"/>
        <v>0.42799999999999999</v>
      </c>
      <c r="AT693" s="94">
        <f t="shared" si="435"/>
        <v>0.41148928130823864</v>
      </c>
    </row>
    <row r="694" spans="6:46" x14ac:dyDescent="0.25">
      <c r="F694">
        <f t="shared" si="441"/>
        <v>705000</v>
      </c>
      <c r="G694">
        <f t="shared" si="454"/>
        <v>-750</v>
      </c>
      <c r="H694">
        <f t="shared" si="442"/>
        <v>704250</v>
      </c>
      <c r="I694" s="32">
        <f t="shared" si="436"/>
        <v>704250</v>
      </c>
      <c r="J694" s="10">
        <f t="shared" si="419"/>
        <v>0</v>
      </c>
      <c r="K694" s="10">
        <f t="shared" si="420"/>
        <v>0</v>
      </c>
      <c r="L694" s="32">
        <f t="shared" si="437"/>
        <v>704250</v>
      </c>
      <c r="M694" s="9">
        <f t="shared" si="421"/>
        <v>0</v>
      </c>
      <c r="N694" s="9">
        <f t="shared" si="422"/>
        <v>0</v>
      </c>
      <c r="O694" s="10">
        <f t="shared" si="443"/>
        <v>0</v>
      </c>
      <c r="P694" s="13"/>
      <c r="R694" s="31">
        <f t="shared" si="438"/>
        <v>704250</v>
      </c>
      <c r="S694" s="8">
        <f t="shared" si="423"/>
        <v>52100</v>
      </c>
      <c r="T694" s="9">
        <f t="shared" si="444"/>
        <v>-11053.55</v>
      </c>
      <c r="U694" s="9">
        <f t="shared" si="445"/>
        <v>-244556.25</v>
      </c>
      <c r="V694" s="10">
        <f t="shared" si="446"/>
        <v>-255609.8</v>
      </c>
      <c r="W694" s="10">
        <f t="shared" si="447"/>
        <v>-37325.25</v>
      </c>
      <c r="X694" s="87">
        <f t="shared" si="424"/>
        <v>0</v>
      </c>
      <c r="Y694" s="87">
        <f t="shared" si="425"/>
        <v>0</v>
      </c>
      <c r="Z694" s="10">
        <f t="shared" si="426"/>
        <v>-103.65398999999999</v>
      </c>
      <c r="AA694" s="125">
        <f t="shared" si="427"/>
        <v>-36.750050999999999</v>
      </c>
      <c r="AB694" s="10">
        <f t="shared" si="428"/>
        <v>-36.750050999999999</v>
      </c>
      <c r="AC694" s="87">
        <f t="shared" si="429"/>
        <v>0</v>
      </c>
      <c r="AD694" s="22">
        <f t="shared" si="439"/>
        <v>-293075.45404099999</v>
      </c>
      <c r="AE694" s="9">
        <f t="shared" si="430"/>
        <v>-3430</v>
      </c>
      <c r="AF694" s="9">
        <f t="shared" si="431"/>
        <v>311</v>
      </c>
      <c r="AG694" s="9">
        <f t="shared" si="432"/>
        <v>0</v>
      </c>
      <c r="AH694" s="10">
        <f t="shared" si="448"/>
        <v>-3119</v>
      </c>
      <c r="AI694" s="10">
        <f t="shared" si="433"/>
        <v>-160</v>
      </c>
      <c r="AJ694" s="22">
        <f t="shared" si="449"/>
        <v>-290116.45404099999</v>
      </c>
      <c r="AN694" s="92">
        <f t="shared" si="434"/>
        <v>705000</v>
      </c>
      <c r="AO694" s="92" t="str">
        <f t="shared" si="450"/>
        <v>70K</v>
      </c>
      <c r="AP694" s="92">
        <f t="shared" si="451"/>
        <v>290116.45404099999</v>
      </c>
      <c r="AQ694" s="93">
        <f t="shared" si="440"/>
        <v>1000</v>
      </c>
      <c r="AR694" s="95">
        <f t="shared" si="452"/>
        <v>428</v>
      </c>
      <c r="AS694" s="94">
        <f t="shared" si="453"/>
        <v>0.42799999999999999</v>
      </c>
      <c r="AT694" s="94">
        <f t="shared" si="435"/>
        <v>0.41151270076737589</v>
      </c>
    </row>
    <row r="695" spans="6:46" x14ac:dyDescent="0.25">
      <c r="F695">
        <f t="shared" si="441"/>
        <v>706000</v>
      </c>
      <c r="G695">
        <f t="shared" si="454"/>
        <v>-750</v>
      </c>
      <c r="H695">
        <f t="shared" si="442"/>
        <v>705250</v>
      </c>
      <c r="I695" s="32">
        <f t="shared" si="436"/>
        <v>705250</v>
      </c>
      <c r="J695" s="10">
        <f t="shared" si="419"/>
        <v>0</v>
      </c>
      <c r="K695" s="10">
        <f t="shared" si="420"/>
        <v>0</v>
      </c>
      <c r="L695" s="32">
        <f t="shared" si="437"/>
        <v>705250</v>
      </c>
      <c r="M695" s="9">
        <f t="shared" si="421"/>
        <v>0</v>
      </c>
      <c r="N695" s="9">
        <f t="shared" si="422"/>
        <v>0</v>
      </c>
      <c r="O695" s="10">
        <f t="shared" si="443"/>
        <v>0</v>
      </c>
      <c r="P695" s="13"/>
      <c r="R695" s="31">
        <f t="shared" si="438"/>
        <v>705250</v>
      </c>
      <c r="S695" s="8">
        <f t="shared" si="423"/>
        <v>52100</v>
      </c>
      <c r="T695" s="9">
        <f t="shared" si="444"/>
        <v>-11053.55</v>
      </c>
      <c r="U695" s="9">
        <f t="shared" si="445"/>
        <v>-244931.25</v>
      </c>
      <c r="V695" s="10">
        <f t="shared" si="446"/>
        <v>-255984.8</v>
      </c>
      <c r="W695" s="10">
        <f t="shared" si="447"/>
        <v>-37378.25</v>
      </c>
      <c r="X695" s="87">
        <f t="shared" si="424"/>
        <v>0</v>
      </c>
      <c r="Y695" s="87">
        <f t="shared" si="425"/>
        <v>0</v>
      </c>
      <c r="Z695" s="10">
        <f t="shared" si="426"/>
        <v>-103.65398999999999</v>
      </c>
      <c r="AA695" s="125">
        <f t="shared" si="427"/>
        <v>-36.750050999999999</v>
      </c>
      <c r="AB695" s="10">
        <f t="shared" si="428"/>
        <v>-36.750050999999999</v>
      </c>
      <c r="AC695" s="87">
        <f t="shared" si="429"/>
        <v>0</v>
      </c>
      <c r="AD695" s="22">
        <f t="shared" si="439"/>
        <v>-293503.45404099999</v>
      </c>
      <c r="AE695" s="9">
        <f t="shared" si="430"/>
        <v>-3430</v>
      </c>
      <c r="AF695" s="9">
        <f t="shared" si="431"/>
        <v>311</v>
      </c>
      <c r="AG695" s="9">
        <f t="shared" si="432"/>
        <v>0</v>
      </c>
      <c r="AH695" s="10">
        <f t="shared" si="448"/>
        <v>-3119</v>
      </c>
      <c r="AI695" s="10">
        <f t="shared" si="433"/>
        <v>-160</v>
      </c>
      <c r="AJ695" s="22">
        <f t="shared" si="449"/>
        <v>-290544.45404099999</v>
      </c>
      <c r="AN695" s="92">
        <f t="shared" si="434"/>
        <v>706000</v>
      </c>
      <c r="AO695" s="92" t="str">
        <f t="shared" si="450"/>
        <v>70K</v>
      </c>
      <c r="AP695" s="92">
        <f t="shared" si="451"/>
        <v>290544.45404099999</v>
      </c>
      <c r="AQ695" s="93">
        <f t="shared" si="440"/>
        <v>1000</v>
      </c>
      <c r="AR695" s="95">
        <f t="shared" si="452"/>
        <v>428</v>
      </c>
      <c r="AS695" s="94">
        <f t="shared" si="453"/>
        <v>0.42799999999999999</v>
      </c>
      <c r="AT695" s="94">
        <f t="shared" si="435"/>
        <v>0.41153605388243625</v>
      </c>
    </row>
    <row r="696" spans="6:46" x14ac:dyDescent="0.25">
      <c r="F696">
        <f t="shared" si="441"/>
        <v>707000</v>
      </c>
      <c r="G696">
        <f t="shared" si="454"/>
        <v>-750</v>
      </c>
      <c r="H696">
        <f t="shared" si="442"/>
        <v>706250</v>
      </c>
      <c r="I696" s="32">
        <f t="shared" si="436"/>
        <v>706250</v>
      </c>
      <c r="J696" s="10">
        <f t="shared" si="419"/>
        <v>0</v>
      </c>
      <c r="K696" s="10">
        <f t="shared" si="420"/>
        <v>0</v>
      </c>
      <c r="L696" s="32">
        <f t="shared" si="437"/>
        <v>706250</v>
      </c>
      <c r="M696" s="9">
        <f t="shared" si="421"/>
        <v>0</v>
      </c>
      <c r="N696" s="9">
        <f t="shared" si="422"/>
        <v>0</v>
      </c>
      <c r="O696" s="10">
        <f t="shared" si="443"/>
        <v>0</v>
      </c>
      <c r="P696" s="13"/>
      <c r="R696" s="31">
        <f t="shared" si="438"/>
        <v>706250</v>
      </c>
      <c r="S696" s="8">
        <f t="shared" si="423"/>
        <v>52100</v>
      </c>
      <c r="T696" s="9">
        <f t="shared" si="444"/>
        <v>-11053.55</v>
      </c>
      <c r="U696" s="9">
        <f t="shared" si="445"/>
        <v>-245306.25</v>
      </c>
      <c r="V696" s="10">
        <f t="shared" si="446"/>
        <v>-256359.8</v>
      </c>
      <c r="W696" s="10">
        <f t="shared" si="447"/>
        <v>-37431.25</v>
      </c>
      <c r="X696" s="87">
        <f t="shared" si="424"/>
        <v>0</v>
      </c>
      <c r="Y696" s="87">
        <f t="shared" si="425"/>
        <v>0</v>
      </c>
      <c r="Z696" s="10">
        <f t="shared" si="426"/>
        <v>-103.65398999999999</v>
      </c>
      <c r="AA696" s="125">
        <f t="shared" si="427"/>
        <v>-36.750050999999999</v>
      </c>
      <c r="AB696" s="10">
        <f t="shared" si="428"/>
        <v>-36.750050999999999</v>
      </c>
      <c r="AC696" s="87">
        <f t="shared" si="429"/>
        <v>0</v>
      </c>
      <c r="AD696" s="22">
        <f t="shared" si="439"/>
        <v>-293931.45404099999</v>
      </c>
      <c r="AE696" s="9">
        <f t="shared" si="430"/>
        <v>-3430</v>
      </c>
      <c r="AF696" s="9">
        <f t="shared" si="431"/>
        <v>311</v>
      </c>
      <c r="AG696" s="9">
        <f t="shared" si="432"/>
        <v>0</v>
      </c>
      <c r="AH696" s="10">
        <f t="shared" si="448"/>
        <v>-3119</v>
      </c>
      <c r="AI696" s="10">
        <f t="shared" si="433"/>
        <v>-160</v>
      </c>
      <c r="AJ696" s="22">
        <f t="shared" si="449"/>
        <v>-290972.45404099999</v>
      </c>
      <c r="AN696" s="92">
        <f t="shared" si="434"/>
        <v>707000</v>
      </c>
      <c r="AO696" s="92" t="str">
        <f t="shared" si="450"/>
        <v>70K</v>
      </c>
      <c r="AP696" s="92">
        <f t="shared" si="451"/>
        <v>290972.45404099999</v>
      </c>
      <c r="AQ696" s="93">
        <f t="shared" si="440"/>
        <v>1000</v>
      </c>
      <c r="AR696" s="95">
        <f t="shared" si="452"/>
        <v>428</v>
      </c>
      <c r="AS696" s="94">
        <f t="shared" si="453"/>
        <v>0.42799999999999999</v>
      </c>
      <c r="AT696" s="94">
        <f t="shared" si="435"/>
        <v>0.41155934093493635</v>
      </c>
    </row>
    <row r="697" spans="6:46" x14ac:dyDescent="0.25">
      <c r="F697">
        <f t="shared" si="441"/>
        <v>708000</v>
      </c>
      <c r="G697">
        <f t="shared" si="454"/>
        <v>-750</v>
      </c>
      <c r="H697">
        <f t="shared" si="442"/>
        <v>707250</v>
      </c>
      <c r="I697" s="32">
        <f t="shared" si="436"/>
        <v>707250</v>
      </c>
      <c r="J697" s="10">
        <f t="shared" si="419"/>
        <v>0</v>
      </c>
      <c r="K697" s="10">
        <f t="shared" si="420"/>
        <v>0</v>
      </c>
      <c r="L697" s="32">
        <f t="shared" si="437"/>
        <v>707250</v>
      </c>
      <c r="M697" s="9">
        <f t="shared" si="421"/>
        <v>0</v>
      </c>
      <c r="N697" s="9">
        <f t="shared" si="422"/>
        <v>0</v>
      </c>
      <c r="O697" s="10">
        <f t="shared" si="443"/>
        <v>0</v>
      </c>
      <c r="P697" s="13"/>
      <c r="R697" s="31">
        <f t="shared" si="438"/>
        <v>707250</v>
      </c>
      <c r="S697" s="8">
        <f t="shared" si="423"/>
        <v>52100</v>
      </c>
      <c r="T697" s="9">
        <f t="shared" si="444"/>
        <v>-11053.55</v>
      </c>
      <c r="U697" s="9">
        <f t="shared" si="445"/>
        <v>-245681.25</v>
      </c>
      <c r="V697" s="10">
        <f t="shared" si="446"/>
        <v>-256734.8</v>
      </c>
      <c r="W697" s="10">
        <f t="shared" si="447"/>
        <v>-37484.25</v>
      </c>
      <c r="X697" s="87">
        <f t="shared" si="424"/>
        <v>0</v>
      </c>
      <c r="Y697" s="87">
        <f t="shared" si="425"/>
        <v>0</v>
      </c>
      <c r="Z697" s="10">
        <f t="shared" si="426"/>
        <v>-103.65398999999999</v>
      </c>
      <c r="AA697" s="125">
        <f t="shared" si="427"/>
        <v>-36.750050999999999</v>
      </c>
      <c r="AB697" s="10">
        <f t="shared" si="428"/>
        <v>-36.750050999999999</v>
      </c>
      <c r="AC697" s="87">
        <f t="shared" si="429"/>
        <v>0</v>
      </c>
      <c r="AD697" s="22">
        <f t="shared" si="439"/>
        <v>-294359.45404099999</v>
      </c>
      <c r="AE697" s="9">
        <f t="shared" si="430"/>
        <v>-3430</v>
      </c>
      <c r="AF697" s="9">
        <f t="shared" si="431"/>
        <v>311</v>
      </c>
      <c r="AG697" s="9">
        <f t="shared" si="432"/>
        <v>0</v>
      </c>
      <c r="AH697" s="10">
        <f t="shared" si="448"/>
        <v>-3119</v>
      </c>
      <c r="AI697" s="10">
        <f t="shared" si="433"/>
        <v>-160</v>
      </c>
      <c r="AJ697" s="22">
        <f t="shared" si="449"/>
        <v>-291400.45404099999</v>
      </c>
      <c r="AN697" s="92">
        <f t="shared" si="434"/>
        <v>708000</v>
      </c>
      <c r="AO697" s="92" t="str">
        <f t="shared" si="450"/>
        <v>70K</v>
      </c>
      <c r="AP697" s="92">
        <f t="shared" si="451"/>
        <v>291400.45404099999</v>
      </c>
      <c r="AQ697" s="93">
        <f t="shared" si="440"/>
        <v>1000</v>
      </c>
      <c r="AR697" s="95">
        <f t="shared" si="452"/>
        <v>428</v>
      </c>
      <c r="AS697" s="94">
        <f t="shared" si="453"/>
        <v>0.42799999999999999</v>
      </c>
      <c r="AT697" s="94">
        <f t="shared" si="435"/>
        <v>0.41158256220480227</v>
      </c>
    </row>
    <row r="698" spans="6:46" x14ac:dyDescent="0.25">
      <c r="F698">
        <f t="shared" si="441"/>
        <v>709000</v>
      </c>
      <c r="G698">
        <f t="shared" si="454"/>
        <v>-750</v>
      </c>
      <c r="H698">
        <f t="shared" si="442"/>
        <v>708250</v>
      </c>
      <c r="I698" s="32">
        <f t="shared" si="436"/>
        <v>708250</v>
      </c>
      <c r="J698" s="10">
        <f t="shared" si="419"/>
        <v>0</v>
      </c>
      <c r="K698" s="10">
        <f t="shared" si="420"/>
        <v>0</v>
      </c>
      <c r="L698" s="32">
        <f t="shared" si="437"/>
        <v>708250</v>
      </c>
      <c r="M698" s="9">
        <f t="shared" si="421"/>
        <v>0</v>
      </c>
      <c r="N698" s="9">
        <f t="shared" si="422"/>
        <v>0</v>
      </c>
      <c r="O698" s="10">
        <f t="shared" si="443"/>
        <v>0</v>
      </c>
      <c r="P698" s="13"/>
      <c r="R698" s="31">
        <f t="shared" si="438"/>
        <v>708250</v>
      </c>
      <c r="S698" s="8">
        <f t="shared" si="423"/>
        <v>52100</v>
      </c>
      <c r="T698" s="9">
        <f t="shared" si="444"/>
        <v>-11053.55</v>
      </c>
      <c r="U698" s="9">
        <f t="shared" si="445"/>
        <v>-246056.25</v>
      </c>
      <c r="V698" s="10">
        <f t="shared" si="446"/>
        <v>-257109.8</v>
      </c>
      <c r="W698" s="10">
        <f t="shared" si="447"/>
        <v>-37537.25</v>
      </c>
      <c r="X698" s="87">
        <f t="shared" si="424"/>
        <v>0</v>
      </c>
      <c r="Y698" s="87">
        <f t="shared" si="425"/>
        <v>0</v>
      </c>
      <c r="Z698" s="10">
        <f t="shared" si="426"/>
        <v>-103.65398999999999</v>
      </c>
      <c r="AA698" s="125">
        <f t="shared" si="427"/>
        <v>-36.750050999999999</v>
      </c>
      <c r="AB698" s="10">
        <f t="shared" si="428"/>
        <v>-36.750050999999999</v>
      </c>
      <c r="AC698" s="87">
        <f t="shared" si="429"/>
        <v>0</v>
      </c>
      <c r="AD698" s="22">
        <f t="shared" si="439"/>
        <v>-294787.45404099999</v>
      </c>
      <c r="AE698" s="9">
        <f t="shared" si="430"/>
        <v>-3430</v>
      </c>
      <c r="AF698" s="9">
        <f t="shared" si="431"/>
        <v>311</v>
      </c>
      <c r="AG698" s="9">
        <f t="shared" si="432"/>
        <v>0</v>
      </c>
      <c r="AH698" s="10">
        <f t="shared" si="448"/>
        <v>-3119</v>
      </c>
      <c r="AI698" s="10">
        <f t="shared" si="433"/>
        <v>-160</v>
      </c>
      <c r="AJ698" s="22">
        <f t="shared" si="449"/>
        <v>-291828.45404099999</v>
      </c>
      <c r="AN698" s="92">
        <f t="shared" si="434"/>
        <v>709000</v>
      </c>
      <c r="AO698" s="92" t="str">
        <f t="shared" si="450"/>
        <v>70K</v>
      </c>
      <c r="AP698" s="92">
        <f t="shared" si="451"/>
        <v>291828.45404099999</v>
      </c>
      <c r="AQ698" s="93">
        <f t="shared" si="440"/>
        <v>1000</v>
      </c>
      <c r="AR698" s="95">
        <f t="shared" si="452"/>
        <v>428</v>
      </c>
      <c r="AS698" s="94">
        <f t="shared" si="453"/>
        <v>0.42799999999999999</v>
      </c>
      <c r="AT698" s="94">
        <f t="shared" si="435"/>
        <v>0.41160571797038081</v>
      </c>
    </row>
    <row r="699" spans="6:46" x14ac:dyDescent="0.25">
      <c r="F699">
        <f t="shared" si="441"/>
        <v>710000</v>
      </c>
      <c r="G699">
        <f t="shared" si="454"/>
        <v>-750</v>
      </c>
      <c r="H699">
        <f t="shared" si="442"/>
        <v>709250</v>
      </c>
      <c r="I699" s="32">
        <f t="shared" si="436"/>
        <v>709250</v>
      </c>
      <c r="J699" s="10">
        <f t="shared" si="419"/>
        <v>0</v>
      </c>
      <c r="K699" s="10">
        <f t="shared" si="420"/>
        <v>0</v>
      </c>
      <c r="L699" s="32">
        <f t="shared" si="437"/>
        <v>709250</v>
      </c>
      <c r="M699" s="9">
        <f t="shared" si="421"/>
        <v>0</v>
      </c>
      <c r="N699" s="9">
        <f t="shared" si="422"/>
        <v>0</v>
      </c>
      <c r="O699" s="10">
        <f t="shared" si="443"/>
        <v>0</v>
      </c>
      <c r="P699" s="13"/>
      <c r="R699" s="31">
        <f t="shared" si="438"/>
        <v>709250</v>
      </c>
      <c r="S699" s="8">
        <f t="shared" si="423"/>
        <v>52100</v>
      </c>
      <c r="T699" s="9">
        <f t="shared" si="444"/>
        <v>-11053.55</v>
      </c>
      <c r="U699" s="9">
        <f t="shared" si="445"/>
        <v>-246431.25</v>
      </c>
      <c r="V699" s="10">
        <f t="shared" si="446"/>
        <v>-257484.79999999999</v>
      </c>
      <c r="W699" s="10">
        <f t="shared" si="447"/>
        <v>-37590.25</v>
      </c>
      <c r="X699" s="87">
        <f t="shared" si="424"/>
        <v>0</v>
      </c>
      <c r="Y699" s="87">
        <f t="shared" si="425"/>
        <v>0</v>
      </c>
      <c r="Z699" s="10">
        <f t="shared" si="426"/>
        <v>-103.65398999999999</v>
      </c>
      <c r="AA699" s="125">
        <f t="shared" si="427"/>
        <v>-36.750050999999999</v>
      </c>
      <c r="AB699" s="10">
        <f t="shared" si="428"/>
        <v>-36.750050999999999</v>
      </c>
      <c r="AC699" s="87">
        <f t="shared" si="429"/>
        <v>0</v>
      </c>
      <c r="AD699" s="22">
        <f t="shared" si="439"/>
        <v>-295215.45404099999</v>
      </c>
      <c r="AE699" s="9">
        <f t="shared" si="430"/>
        <v>-3430</v>
      </c>
      <c r="AF699" s="9">
        <f t="shared" si="431"/>
        <v>311</v>
      </c>
      <c r="AG699" s="9">
        <f t="shared" si="432"/>
        <v>0</v>
      </c>
      <c r="AH699" s="10">
        <f t="shared" si="448"/>
        <v>-3119</v>
      </c>
      <c r="AI699" s="10">
        <f t="shared" si="433"/>
        <v>-160</v>
      </c>
      <c r="AJ699" s="22">
        <f t="shared" si="449"/>
        <v>-292256.45404099999</v>
      </c>
      <c r="AN699" s="92">
        <f t="shared" si="434"/>
        <v>710000</v>
      </c>
      <c r="AO699" s="92" t="str">
        <f t="shared" si="450"/>
        <v>71K</v>
      </c>
      <c r="AP699" s="92">
        <f t="shared" si="451"/>
        <v>292256.45404099999</v>
      </c>
      <c r="AQ699" s="93">
        <f t="shared" si="440"/>
        <v>1000</v>
      </c>
      <c r="AR699" s="95">
        <f t="shared" si="452"/>
        <v>428</v>
      </c>
      <c r="AS699" s="94">
        <f t="shared" si="453"/>
        <v>0.42799999999999999</v>
      </c>
      <c r="AT699" s="94">
        <f t="shared" si="435"/>
        <v>0.41162880850845068</v>
      </c>
    </row>
    <row r="700" spans="6:46" x14ac:dyDescent="0.25">
      <c r="F700">
        <f t="shared" si="441"/>
        <v>711000</v>
      </c>
      <c r="G700">
        <f t="shared" si="454"/>
        <v>-750</v>
      </c>
      <c r="H700">
        <f t="shared" si="442"/>
        <v>710250</v>
      </c>
      <c r="I700" s="32">
        <f t="shared" si="436"/>
        <v>710250</v>
      </c>
      <c r="J700" s="10">
        <f t="shared" si="419"/>
        <v>0</v>
      </c>
      <c r="K700" s="10">
        <f t="shared" si="420"/>
        <v>0</v>
      </c>
      <c r="L700" s="32">
        <f t="shared" si="437"/>
        <v>710250</v>
      </c>
      <c r="M700" s="9">
        <f t="shared" si="421"/>
        <v>0</v>
      </c>
      <c r="N700" s="9">
        <f t="shared" si="422"/>
        <v>0</v>
      </c>
      <c r="O700" s="10">
        <f t="shared" si="443"/>
        <v>0</v>
      </c>
      <c r="P700" s="13"/>
      <c r="R700" s="31">
        <f t="shared" si="438"/>
        <v>710250</v>
      </c>
      <c r="S700" s="8">
        <f t="shared" si="423"/>
        <v>52100</v>
      </c>
      <c r="T700" s="9">
        <f t="shared" si="444"/>
        <v>-11053.55</v>
      </c>
      <c r="U700" s="9">
        <f t="shared" si="445"/>
        <v>-246806.25</v>
      </c>
      <c r="V700" s="10">
        <f t="shared" si="446"/>
        <v>-257859.8</v>
      </c>
      <c r="W700" s="10">
        <f t="shared" si="447"/>
        <v>-37643.25</v>
      </c>
      <c r="X700" s="87">
        <f t="shared" si="424"/>
        <v>0</v>
      </c>
      <c r="Y700" s="87">
        <f t="shared" si="425"/>
        <v>0</v>
      </c>
      <c r="Z700" s="10">
        <f t="shared" si="426"/>
        <v>-103.65398999999999</v>
      </c>
      <c r="AA700" s="125">
        <f t="shared" si="427"/>
        <v>-36.750050999999999</v>
      </c>
      <c r="AB700" s="10">
        <f t="shared" si="428"/>
        <v>-36.750050999999999</v>
      </c>
      <c r="AC700" s="87">
        <f t="shared" si="429"/>
        <v>0</v>
      </c>
      <c r="AD700" s="22">
        <f t="shared" si="439"/>
        <v>-295643.45404099999</v>
      </c>
      <c r="AE700" s="9">
        <f t="shared" si="430"/>
        <v>-3430</v>
      </c>
      <c r="AF700" s="9">
        <f t="shared" si="431"/>
        <v>311</v>
      </c>
      <c r="AG700" s="9">
        <f t="shared" si="432"/>
        <v>0</v>
      </c>
      <c r="AH700" s="10">
        <f t="shared" si="448"/>
        <v>-3119</v>
      </c>
      <c r="AI700" s="10">
        <f t="shared" si="433"/>
        <v>-160</v>
      </c>
      <c r="AJ700" s="22">
        <f t="shared" si="449"/>
        <v>-292684.45404099999</v>
      </c>
      <c r="AN700" s="92">
        <f t="shared" si="434"/>
        <v>711000</v>
      </c>
      <c r="AO700" s="92" t="str">
        <f t="shared" si="450"/>
        <v>71K</v>
      </c>
      <c r="AP700" s="92">
        <f t="shared" si="451"/>
        <v>292684.45404099999</v>
      </c>
      <c r="AQ700" s="93">
        <f t="shared" si="440"/>
        <v>1000</v>
      </c>
      <c r="AR700" s="95">
        <f t="shared" si="452"/>
        <v>428</v>
      </c>
      <c r="AS700" s="94">
        <f t="shared" si="453"/>
        <v>0.42799999999999999</v>
      </c>
      <c r="AT700" s="94">
        <f t="shared" si="435"/>
        <v>0.41165183409423345</v>
      </c>
    </row>
    <row r="701" spans="6:46" x14ac:dyDescent="0.25">
      <c r="F701">
        <f t="shared" si="441"/>
        <v>712000</v>
      </c>
      <c r="G701">
        <f t="shared" si="454"/>
        <v>-750</v>
      </c>
      <c r="H701">
        <f t="shared" si="442"/>
        <v>711250</v>
      </c>
      <c r="I701" s="32">
        <f t="shared" si="436"/>
        <v>711250</v>
      </c>
      <c r="J701" s="10">
        <f t="shared" si="419"/>
        <v>0</v>
      </c>
      <c r="K701" s="10">
        <f t="shared" si="420"/>
        <v>0</v>
      </c>
      <c r="L701" s="32">
        <f t="shared" si="437"/>
        <v>711250</v>
      </c>
      <c r="M701" s="9">
        <f t="shared" si="421"/>
        <v>0</v>
      </c>
      <c r="N701" s="9">
        <f t="shared" si="422"/>
        <v>0</v>
      </c>
      <c r="O701" s="10">
        <f t="shared" si="443"/>
        <v>0</v>
      </c>
      <c r="P701" s="13"/>
      <c r="R701" s="31">
        <f t="shared" si="438"/>
        <v>711250</v>
      </c>
      <c r="S701" s="8">
        <f t="shared" si="423"/>
        <v>52100</v>
      </c>
      <c r="T701" s="9">
        <f t="shared" si="444"/>
        <v>-11053.55</v>
      </c>
      <c r="U701" s="9">
        <f t="shared" si="445"/>
        <v>-247181.25</v>
      </c>
      <c r="V701" s="10">
        <f t="shared" si="446"/>
        <v>-258234.8</v>
      </c>
      <c r="W701" s="10">
        <f t="shared" si="447"/>
        <v>-37696.25</v>
      </c>
      <c r="X701" s="87">
        <f t="shared" si="424"/>
        <v>0</v>
      </c>
      <c r="Y701" s="87">
        <f t="shared" si="425"/>
        <v>0</v>
      </c>
      <c r="Z701" s="10">
        <f t="shared" si="426"/>
        <v>-103.65398999999999</v>
      </c>
      <c r="AA701" s="125">
        <f t="shared" si="427"/>
        <v>-36.750050999999999</v>
      </c>
      <c r="AB701" s="10">
        <f t="shared" si="428"/>
        <v>-36.750050999999999</v>
      </c>
      <c r="AC701" s="87">
        <f t="shared" si="429"/>
        <v>0</v>
      </c>
      <c r="AD701" s="22">
        <f t="shared" si="439"/>
        <v>-296071.45404099999</v>
      </c>
      <c r="AE701" s="9">
        <f t="shared" si="430"/>
        <v>-3430</v>
      </c>
      <c r="AF701" s="9">
        <f t="shared" si="431"/>
        <v>311</v>
      </c>
      <c r="AG701" s="9">
        <f t="shared" si="432"/>
        <v>0</v>
      </c>
      <c r="AH701" s="10">
        <f t="shared" si="448"/>
        <v>-3119</v>
      </c>
      <c r="AI701" s="10">
        <f t="shared" si="433"/>
        <v>-160</v>
      </c>
      <c r="AJ701" s="22">
        <f t="shared" si="449"/>
        <v>-293112.45404099999</v>
      </c>
      <c r="AN701" s="92">
        <f t="shared" si="434"/>
        <v>712000</v>
      </c>
      <c r="AO701" s="92" t="str">
        <f t="shared" si="450"/>
        <v>71K</v>
      </c>
      <c r="AP701" s="92">
        <f t="shared" si="451"/>
        <v>293112.45404099999</v>
      </c>
      <c r="AQ701" s="93">
        <f t="shared" si="440"/>
        <v>1000</v>
      </c>
      <c r="AR701" s="95">
        <f t="shared" si="452"/>
        <v>428</v>
      </c>
      <c r="AS701" s="94">
        <f t="shared" si="453"/>
        <v>0.42799999999999999</v>
      </c>
      <c r="AT701" s="94">
        <f t="shared" si="435"/>
        <v>0.41167479500140447</v>
      </c>
    </row>
    <row r="702" spans="6:46" x14ac:dyDescent="0.25">
      <c r="F702">
        <f t="shared" si="441"/>
        <v>713000</v>
      </c>
      <c r="G702">
        <f t="shared" si="454"/>
        <v>-750</v>
      </c>
      <c r="H702">
        <f t="shared" si="442"/>
        <v>712250</v>
      </c>
      <c r="I702" s="32">
        <f t="shared" si="436"/>
        <v>712250</v>
      </c>
      <c r="J702" s="10">
        <f t="shared" si="419"/>
        <v>0</v>
      </c>
      <c r="K702" s="10">
        <f t="shared" si="420"/>
        <v>0</v>
      </c>
      <c r="L702" s="32">
        <f t="shared" si="437"/>
        <v>712250</v>
      </c>
      <c r="M702" s="9">
        <f t="shared" si="421"/>
        <v>0</v>
      </c>
      <c r="N702" s="9">
        <f t="shared" si="422"/>
        <v>0</v>
      </c>
      <c r="O702" s="10">
        <f t="shared" si="443"/>
        <v>0</v>
      </c>
      <c r="P702" s="13"/>
      <c r="R702" s="31">
        <f t="shared" si="438"/>
        <v>712250</v>
      </c>
      <c r="S702" s="8">
        <f t="shared" si="423"/>
        <v>52100</v>
      </c>
      <c r="T702" s="9">
        <f t="shared" si="444"/>
        <v>-11053.55</v>
      </c>
      <c r="U702" s="9">
        <f t="shared" si="445"/>
        <v>-247556.25</v>
      </c>
      <c r="V702" s="10">
        <f t="shared" si="446"/>
        <v>-258609.8</v>
      </c>
      <c r="W702" s="10">
        <f t="shared" si="447"/>
        <v>-37749.25</v>
      </c>
      <c r="X702" s="87">
        <f t="shared" si="424"/>
        <v>0</v>
      </c>
      <c r="Y702" s="87">
        <f t="shared" si="425"/>
        <v>0</v>
      </c>
      <c r="Z702" s="10">
        <f t="shared" si="426"/>
        <v>-103.65398999999999</v>
      </c>
      <c r="AA702" s="125">
        <f t="shared" si="427"/>
        <v>-36.750050999999999</v>
      </c>
      <c r="AB702" s="10">
        <f t="shared" si="428"/>
        <v>-36.750050999999999</v>
      </c>
      <c r="AC702" s="87">
        <f t="shared" si="429"/>
        <v>0</v>
      </c>
      <c r="AD702" s="22">
        <f t="shared" si="439"/>
        <v>-296499.45404099999</v>
      </c>
      <c r="AE702" s="9">
        <f t="shared" si="430"/>
        <v>-3430</v>
      </c>
      <c r="AF702" s="9">
        <f t="shared" si="431"/>
        <v>311</v>
      </c>
      <c r="AG702" s="9">
        <f t="shared" si="432"/>
        <v>0</v>
      </c>
      <c r="AH702" s="10">
        <f t="shared" si="448"/>
        <v>-3119</v>
      </c>
      <c r="AI702" s="10">
        <f t="shared" si="433"/>
        <v>-160</v>
      </c>
      <c r="AJ702" s="22">
        <f t="shared" si="449"/>
        <v>-293540.45404099999</v>
      </c>
      <c r="AN702" s="92">
        <f t="shared" si="434"/>
        <v>713000</v>
      </c>
      <c r="AO702" s="92" t="str">
        <f t="shared" si="450"/>
        <v>71K</v>
      </c>
      <c r="AP702" s="92">
        <f t="shared" si="451"/>
        <v>293540.45404099999</v>
      </c>
      <c r="AQ702" s="93">
        <f t="shared" si="440"/>
        <v>1000</v>
      </c>
      <c r="AR702" s="95">
        <f t="shared" si="452"/>
        <v>428</v>
      </c>
      <c r="AS702" s="94">
        <f t="shared" si="453"/>
        <v>0.42799999999999999</v>
      </c>
      <c r="AT702" s="94">
        <f t="shared" si="435"/>
        <v>0.41169769150210378</v>
      </c>
    </row>
    <row r="703" spans="6:46" x14ac:dyDescent="0.25">
      <c r="F703">
        <f t="shared" si="441"/>
        <v>714000</v>
      </c>
      <c r="G703">
        <f t="shared" si="454"/>
        <v>-750</v>
      </c>
      <c r="H703">
        <f t="shared" si="442"/>
        <v>713250</v>
      </c>
      <c r="I703" s="32">
        <f t="shared" si="436"/>
        <v>713250</v>
      </c>
      <c r="J703" s="10">
        <f t="shared" si="419"/>
        <v>0</v>
      </c>
      <c r="K703" s="10">
        <f t="shared" si="420"/>
        <v>0</v>
      </c>
      <c r="L703" s="32">
        <f t="shared" si="437"/>
        <v>713250</v>
      </c>
      <c r="M703" s="9">
        <f t="shared" si="421"/>
        <v>0</v>
      </c>
      <c r="N703" s="9">
        <f t="shared" si="422"/>
        <v>0</v>
      </c>
      <c r="O703" s="10">
        <f t="shared" si="443"/>
        <v>0</v>
      </c>
      <c r="P703" s="13"/>
      <c r="R703" s="31">
        <f t="shared" si="438"/>
        <v>713250</v>
      </c>
      <c r="S703" s="8">
        <f t="shared" si="423"/>
        <v>52100</v>
      </c>
      <c r="T703" s="9">
        <f t="shared" si="444"/>
        <v>-11053.55</v>
      </c>
      <c r="U703" s="9">
        <f t="shared" si="445"/>
        <v>-247931.25</v>
      </c>
      <c r="V703" s="10">
        <f t="shared" si="446"/>
        <v>-258984.8</v>
      </c>
      <c r="W703" s="10">
        <f t="shared" si="447"/>
        <v>-37802.25</v>
      </c>
      <c r="X703" s="87">
        <f t="shared" si="424"/>
        <v>0</v>
      </c>
      <c r="Y703" s="87">
        <f t="shared" si="425"/>
        <v>0</v>
      </c>
      <c r="Z703" s="10">
        <f t="shared" si="426"/>
        <v>-103.65398999999999</v>
      </c>
      <c r="AA703" s="125">
        <f t="shared" si="427"/>
        <v>-36.750050999999999</v>
      </c>
      <c r="AB703" s="10">
        <f t="shared" si="428"/>
        <v>-36.750050999999999</v>
      </c>
      <c r="AC703" s="87">
        <f t="shared" si="429"/>
        <v>0</v>
      </c>
      <c r="AD703" s="22">
        <f t="shared" si="439"/>
        <v>-296927.45404099999</v>
      </c>
      <c r="AE703" s="9">
        <f t="shared" si="430"/>
        <v>-3430</v>
      </c>
      <c r="AF703" s="9">
        <f t="shared" si="431"/>
        <v>311</v>
      </c>
      <c r="AG703" s="9">
        <f t="shared" si="432"/>
        <v>0</v>
      </c>
      <c r="AH703" s="10">
        <f t="shared" si="448"/>
        <v>-3119</v>
      </c>
      <c r="AI703" s="10">
        <f t="shared" si="433"/>
        <v>-160</v>
      </c>
      <c r="AJ703" s="22">
        <f t="shared" si="449"/>
        <v>-293968.45404099999</v>
      </c>
      <c r="AN703" s="92">
        <f t="shared" si="434"/>
        <v>714000</v>
      </c>
      <c r="AO703" s="92" t="str">
        <f t="shared" si="450"/>
        <v>71K</v>
      </c>
      <c r="AP703" s="92">
        <f t="shared" si="451"/>
        <v>293968.45404099999</v>
      </c>
      <c r="AQ703" s="93">
        <f t="shared" si="440"/>
        <v>1000</v>
      </c>
      <c r="AR703" s="95">
        <f t="shared" si="452"/>
        <v>428</v>
      </c>
      <c r="AS703" s="94">
        <f t="shared" si="453"/>
        <v>0.42799999999999999</v>
      </c>
      <c r="AT703" s="94">
        <f t="shared" si="435"/>
        <v>0.41172052386694674</v>
      </c>
    </row>
    <row r="704" spans="6:46" x14ac:dyDescent="0.25">
      <c r="F704">
        <f t="shared" si="441"/>
        <v>715000</v>
      </c>
      <c r="G704">
        <f t="shared" si="454"/>
        <v>-750</v>
      </c>
      <c r="H704">
        <f t="shared" si="442"/>
        <v>714250</v>
      </c>
      <c r="I704" s="32">
        <f t="shared" si="436"/>
        <v>714250</v>
      </c>
      <c r="J704" s="10">
        <f t="shared" si="419"/>
        <v>0</v>
      </c>
      <c r="K704" s="10">
        <f t="shared" si="420"/>
        <v>0</v>
      </c>
      <c r="L704" s="32">
        <f t="shared" si="437"/>
        <v>714250</v>
      </c>
      <c r="M704" s="9">
        <f t="shared" si="421"/>
        <v>0</v>
      </c>
      <c r="N704" s="9">
        <f t="shared" si="422"/>
        <v>0</v>
      </c>
      <c r="O704" s="10">
        <f t="shared" si="443"/>
        <v>0</v>
      </c>
      <c r="P704" s="13"/>
      <c r="R704" s="31">
        <f t="shared" si="438"/>
        <v>714250</v>
      </c>
      <c r="S704" s="8">
        <f t="shared" si="423"/>
        <v>52100</v>
      </c>
      <c r="T704" s="9">
        <f t="shared" si="444"/>
        <v>-11053.55</v>
      </c>
      <c r="U704" s="9">
        <f t="shared" si="445"/>
        <v>-248306.25</v>
      </c>
      <c r="V704" s="10">
        <f t="shared" si="446"/>
        <v>-259359.8</v>
      </c>
      <c r="W704" s="10">
        <f t="shared" si="447"/>
        <v>-37855.25</v>
      </c>
      <c r="X704" s="87">
        <f t="shared" si="424"/>
        <v>0</v>
      </c>
      <c r="Y704" s="87">
        <f t="shared" si="425"/>
        <v>0</v>
      </c>
      <c r="Z704" s="10">
        <f t="shared" si="426"/>
        <v>-103.65398999999999</v>
      </c>
      <c r="AA704" s="125">
        <f t="shared" si="427"/>
        <v>-36.750050999999999</v>
      </c>
      <c r="AB704" s="10">
        <f t="shared" si="428"/>
        <v>-36.750050999999999</v>
      </c>
      <c r="AC704" s="87">
        <f t="shared" si="429"/>
        <v>0</v>
      </c>
      <c r="AD704" s="22">
        <f t="shared" si="439"/>
        <v>-297355.45404099999</v>
      </c>
      <c r="AE704" s="9">
        <f t="shared" si="430"/>
        <v>-3430</v>
      </c>
      <c r="AF704" s="9">
        <f t="shared" si="431"/>
        <v>311</v>
      </c>
      <c r="AG704" s="9">
        <f t="shared" si="432"/>
        <v>0</v>
      </c>
      <c r="AH704" s="10">
        <f t="shared" si="448"/>
        <v>-3119</v>
      </c>
      <c r="AI704" s="10">
        <f t="shared" si="433"/>
        <v>-160</v>
      </c>
      <c r="AJ704" s="22">
        <f t="shared" si="449"/>
        <v>-294396.45404099999</v>
      </c>
      <c r="AN704" s="92">
        <f t="shared" si="434"/>
        <v>715000</v>
      </c>
      <c r="AO704" s="92" t="str">
        <f t="shared" si="450"/>
        <v>71K</v>
      </c>
      <c r="AP704" s="92">
        <f t="shared" si="451"/>
        <v>294396.45404099999</v>
      </c>
      <c r="AQ704" s="93">
        <f t="shared" si="440"/>
        <v>1000</v>
      </c>
      <c r="AR704" s="95">
        <f t="shared" si="452"/>
        <v>428</v>
      </c>
      <c r="AS704" s="94">
        <f t="shared" si="453"/>
        <v>0.42799999999999999</v>
      </c>
      <c r="AT704" s="94">
        <f t="shared" si="435"/>
        <v>0.41174329236503493</v>
      </c>
    </row>
    <row r="705" spans="6:46" x14ac:dyDescent="0.25">
      <c r="F705">
        <f t="shared" si="441"/>
        <v>716000</v>
      </c>
      <c r="G705">
        <f t="shared" si="454"/>
        <v>-750</v>
      </c>
      <c r="H705">
        <f t="shared" si="442"/>
        <v>715250</v>
      </c>
      <c r="I705" s="32">
        <f t="shared" si="436"/>
        <v>715250</v>
      </c>
      <c r="J705" s="10">
        <f t="shared" si="419"/>
        <v>0</v>
      </c>
      <c r="K705" s="10">
        <f t="shared" si="420"/>
        <v>0</v>
      </c>
      <c r="L705" s="32">
        <f t="shared" si="437"/>
        <v>715250</v>
      </c>
      <c r="M705" s="9">
        <f t="shared" si="421"/>
        <v>0</v>
      </c>
      <c r="N705" s="9">
        <f t="shared" si="422"/>
        <v>0</v>
      </c>
      <c r="O705" s="10">
        <f t="shared" si="443"/>
        <v>0</v>
      </c>
      <c r="P705" s="13"/>
      <c r="R705" s="31">
        <f t="shared" si="438"/>
        <v>715250</v>
      </c>
      <c r="S705" s="8">
        <f t="shared" si="423"/>
        <v>52100</v>
      </c>
      <c r="T705" s="9">
        <f t="shared" si="444"/>
        <v>-11053.55</v>
      </c>
      <c r="U705" s="9">
        <f t="shared" si="445"/>
        <v>-248681.25</v>
      </c>
      <c r="V705" s="10">
        <f t="shared" si="446"/>
        <v>-259734.8</v>
      </c>
      <c r="W705" s="10">
        <f t="shared" si="447"/>
        <v>-37908.25</v>
      </c>
      <c r="X705" s="87">
        <f t="shared" si="424"/>
        <v>0</v>
      </c>
      <c r="Y705" s="87">
        <f t="shared" si="425"/>
        <v>0</v>
      </c>
      <c r="Z705" s="10">
        <f t="shared" si="426"/>
        <v>-103.65398999999999</v>
      </c>
      <c r="AA705" s="125">
        <f t="shared" si="427"/>
        <v>-36.750050999999999</v>
      </c>
      <c r="AB705" s="10">
        <f t="shared" si="428"/>
        <v>-36.750050999999999</v>
      </c>
      <c r="AC705" s="87">
        <f t="shared" si="429"/>
        <v>0</v>
      </c>
      <c r="AD705" s="22">
        <f t="shared" si="439"/>
        <v>-297783.45404099999</v>
      </c>
      <c r="AE705" s="9">
        <f t="shared" si="430"/>
        <v>-3430</v>
      </c>
      <c r="AF705" s="9">
        <f t="shared" si="431"/>
        <v>311</v>
      </c>
      <c r="AG705" s="9">
        <f t="shared" si="432"/>
        <v>0</v>
      </c>
      <c r="AH705" s="10">
        <f t="shared" si="448"/>
        <v>-3119</v>
      </c>
      <c r="AI705" s="10">
        <f t="shared" si="433"/>
        <v>-160</v>
      </c>
      <c r="AJ705" s="22">
        <f t="shared" si="449"/>
        <v>-294824.45404099999</v>
      </c>
      <c r="AN705" s="92">
        <f t="shared" si="434"/>
        <v>716000</v>
      </c>
      <c r="AO705" s="92" t="str">
        <f t="shared" si="450"/>
        <v>71K</v>
      </c>
      <c r="AP705" s="92">
        <f t="shared" si="451"/>
        <v>294824.45404099999</v>
      </c>
      <c r="AQ705" s="93">
        <f t="shared" si="440"/>
        <v>1000</v>
      </c>
      <c r="AR705" s="95">
        <f t="shared" si="452"/>
        <v>428</v>
      </c>
      <c r="AS705" s="94">
        <f t="shared" si="453"/>
        <v>0.42799999999999999</v>
      </c>
      <c r="AT705" s="94">
        <f t="shared" si="435"/>
        <v>0.41176599726396645</v>
      </c>
    </row>
    <row r="706" spans="6:46" x14ac:dyDescent="0.25">
      <c r="F706">
        <f t="shared" si="441"/>
        <v>717000</v>
      </c>
      <c r="G706">
        <f t="shared" si="454"/>
        <v>-750</v>
      </c>
      <c r="H706">
        <f t="shared" si="442"/>
        <v>716250</v>
      </c>
      <c r="I706" s="32">
        <f t="shared" si="436"/>
        <v>716250</v>
      </c>
      <c r="J706" s="10">
        <f t="shared" si="419"/>
        <v>0</v>
      </c>
      <c r="K706" s="10">
        <f t="shared" si="420"/>
        <v>0</v>
      </c>
      <c r="L706" s="32">
        <f t="shared" si="437"/>
        <v>716250</v>
      </c>
      <c r="M706" s="9">
        <f t="shared" si="421"/>
        <v>0</v>
      </c>
      <c r="N706" s="9">
        <f t="shared" si="422"/>
        <v>0</v>
      </c>
      <c r="O706" s="10">
        <f t="shared" si="443"/>
        <v>0</v>
      </c>
      <c r="P706" s="13"/>
      <c r="R706" s="31">
        <f t="shared" si="438"/>
        <v>716250</v>
      </c>
      <c r="S706" s="8">
        <f t="shared" si="423"/>
        <v>52100</v>
      </c>
      <c r="T706" s="9">
        <f t="shared" si="444"/>
        <v>-11053.55</v>
      </c>
      <c r="U706" s="9">
        <f t="shared" si="445"/>
        <v>-249056.25</v>
      </c>
      <c r="V706" s="10">
        <f t="shared" si="446"/>
        <v>-260109.8</v>
      </c>
      <c r="W706" s="10">
        <f t="shared" si="447"/>
        <v>-37961.25</v>
      </c>
      <c r="X706" s="87">
        <f t="shared" si="424"/>
        <v>0</v>
      </c>
      <c r="Y706" s="87">
        <f t="shared" si="425"/>
        <v>0</v>
      </c>
      <c r="Z706" s="10">
        <f t="shared" si="426"/>
        <v>-103.65398999999999</v>
      </c>
      <c r="AA706" s="125">
        <f t="shared" si="427"/>
        <v>-36.750050999999999</v>
      </c>
      <c r="AB706" s="10">
        <f t="shared" si="428"/>
        <v>-36.750050999999999</v>
      </c>
      <c r="AC706" s="87">
        <f t="shared" si="429"/>
        <v>0</v>
      </c>
      <c r="AD706" s="22">
        <f t="shared" si="439"/>
        <v>-298211.45404099999</v>
      </c>
      <c r="AE706" s="9">
        <f t="shared" si="430"/>
        <v>-3430</v>
      </c>
      <c r="AF706" s="9">
        <f t="shared" si="431"/>
        <v>311</v>
      </c>
      <c r="AG706" s="9">
        <f t="shared" si="432"/>
        <v>0</v>
      </c>
      <c r="AH706" s="10">
        <f t="shared" si="448"/>
        <v>-3119</v>
      </c>
      <c r="AI706" s="10">
        <f t="shared" si="433"/>
        <v>-160</v>
      </c>
      <c r="AJ706" s="22">
        <f t="shared" si="449"/>
        <v>-295252.45404099999</v>
      </c>
      <c r="AN706" s="92">
        <f t="shared" si="434"/>
        <v>717000</v>
      </c>
      <c r="AO706" s="92" t="str">
        <f t="shared" si="450"/>
        <v>71K</v>
      </c>
      <c r="AP706" s="92">
        <f t="shared" si="451"/>
        <v>295252.45404099999</v>
      </c>
      <c r="AQ706" s="93">
        <f t="shared" si="440"/>
        <v>1000</v>
      </c>
      <c r="AR706" s="95">
        <f t="shared" si="452"/>
        <v>428</v>
      </c>
      <c r="AS706" s="94">
        <f t="shared" si="453"/>
        <v>0.42799999999999999</v>
      </c>
      <c r="AT706" s="94">
        <f t="shared" si="435"/>
        <v>0.41178863882984656</v>
      </c>
    </row>
    <row r="707" spans="6:46" x14ac:dyDescent="0.25">
      <c r="F707">
        <f t="shared" si="441"/>
        <v>718000</v>
      </c>
      <c r="G707">
        <f t="shared" si="454"/>
        <v>-750</v>
      </c>
      <c r="H707">
        <f t="shared" si="442"/>
        <v>717250</v>
      </c>
      <c r="I707" s="32">
        <f t="shared" si="436"/>
        <v>717250</v>
      </c>
      <c r="J707" s="10">
        <f t="shared" si="419"/>
        <v>0</v>
      </c>
      <c r="K707" s="10">
        <f t="shared" si="420"/>
        <v>0</v>
      </c>
      <c r="L707" s="32">
        <f t="shared" si="437"/>
        <v>717250</v>
      </c>
      <c r="M707" s="9">
        <f t="shared" si="421"/>
        <v>0</v>
      </c>
      <c r="N707" s="9">
        <f t="shared" si="422"/>
        <v>0</v>
      </c>
      <c r="O707" s="10">
        <f t="shared" si="443"/>
        <v>0</v>
      </c>
      <c r="P707" s="13"/>
      <c r="R707" s="31">
        <f t="shared" si="438"/>
        <v>717250</v>
      </c>
      <c r="S707" s="8">
        <f t="shared" si="423"/>
        <v>52100</v>
      </c>
      <c r="T707" s="9">
        <f t="shared" si="444"/>
        <v>-11053.55</v>
      </c>
      <c r="U707" s="9">
        <f t="shared" si="445"/>
        <v>-249431.25</v>
      </c>
      <c r="V707" s="10">
        <f t="shared" si="446"/>
        <v>-260484.8</v>
      </c>
      <c r="W707" s="10">
        <f t="shared" si="447"/>
        <v>-38014.25</v>
      </c>
      <c r="X707" s="87">
        <f t="shared" si="424"/>
        <v>0</v>
      </c>
      <c r="Y707" s="87">
        <f t="shared" si="425"/>
        <v>0</v>
      </c>
      <c r="Z707" s="10">
        <f t="shared" si="426"/>
        <v>-103.65398999999999</v>
      </c>
      <c r="AA707" s="125">
        <f t="shared" si="427"/>
        <v>-36.750050999999999</v>
      </c>
      <c r="AB707" s="10">
        <f t="shared" si="428"/>
        <v>-36.750050999999999</v>
      </c>
      <c r="AC707" s="87">
        <f t="shared" si="429"/>
        <v>0</v>
      </c>
      <c r="AD707" s="22">
        <f t="shared" si="439"/>
        <v>-298639.45404099999</v>
      </c>
      <c r="AE707" s="9">
        <f t="shared" si="430"/>
        <v>-3430</v>
      </c>
      <c r="AF707" s="9">
        <f t="shared" si="431"/>
        <v>311</v>
      </c>
      <c r="AG707" s="9">
        <f t="shared" si="432"/>
        <v>0</v>
      </c>
      <c r="AH707" s="10">
        <f t="shared" si="448"/>
        <v>-3119</v>
      </c>
      <c r="AI707" s="10">
        <f t="shared" si="433"/>
        <v>-160</v>
      </c>
      <c r="AJ707" s="22">
        <f t="shared" si="449"/>
        <v>-295680.45404099999</v>
      </c>
      <c r="AN707" s="92">
        <f t="shared" si="434"/>
        <v>718000</v>
      </c>
      <c r="AO707" s="92" t="str">
        <f t="shared" si="450"/>
        <v>71K</v>
      </c>
      <c r="AP707" s="92">
        <f t="shared" si="451"/>
        <v>295680.45404099999</v>
      </c>
      <c r="AQ707" s="93">
        <f t="shared" si="440"/>
        <v>1000</v>
      </c>
      <c r="AR707" s="95">
        <f t="shared" si="452"/>
        <v>428</v>
      </c>
      <c r="AS707" s="94">
        <f t="shared" si="453"/>
        <v>0.42799999999999999</v>
      </c>
      <c r="AT707" s="94">
        <f t="shared" si="435"/>
        <v>0.41181121732729803</v>
      </c>
    </row>
    <row r="708" spans="6:46" x14ac:dyDescent="0.25">
      <c r="F708">
        <f t="shared" si="441"/>
        <v>719000</v>
      </c>
      <c r="G708">
        <f t="shared" si="454"/>
        <v>-750</v>
      </c>
      <c r="H708">
        <f t="shared" si="442"/>
        <v>718250</v>
      </c>
      <c r="I708" s="32">
        <f t="shared" si="436"/>
        <v>718250</v>
      </c>
      <c r="J708" s="10">
        <f t="shared" ref="J708:J771" si="455">IF(YEL_työtulo&gt;=Päivärahamaksu_alaraja,-YEL_työtulo*Päivärahamaksu,0)</f>
        <v>0</v>
      </c>
      <c r="K708" s="10">
        <f t="shared" ref="K708:K771" si="456">IF(YEL_työtulo&gt;=Päivärahamaksu_alaraja,-(Korotettu_pvrahamaksu-Päivärahamaksu)*YEL_työtulo,0)</f>
        <v>0</v>
      </c>
      <c r="L708" s="32">
        <f t="shared" si="437"/>
        <v>718250</v>
      </c>
      <c r="M708" s="9">
        <f t="shared" ref="M708:M771" si="457">-IF(L708&lt;Perusväh_yläraja,Perusväh,0)</f>
        <v>0</v>
      </c>
      <c r="N708" s="9">
        <f t="shared" ref="N708:N771" si="458">IF(L708&lt;Perusväh_yläraja,(L708-Perusväh)*Perusväh_pienennysprosentti,0)</f>
        <v>0</v>
      </c>
      <c r="O708" s="10">
        <f t="shared" si="443"/>
        <v>0</v>
      </c>
      <c r="P708" s="13"/>
      <c r="R708" s="31">
        <f t="shared" si="438"/>
        <v>718250</v>
      </c>
      <c r="S708" s="8">
        <f t="shared" ref="S708:S771" si="459">VLOOKUP($R708,Tuloveroasteikko,1,1)</f>
        <v>52100</v>
      </c>
      <c r="T708" s="9">
        <f t="shared" si="444"/>
        <v>-11053.55</v>
      </c>
      <c r="U708" s="9">
        <f t="shared" si="445"/>
        <v>-249806.25</v>
      </c>
      <c r="V708" s="10">
        <f t="shared" si="446"/>
        <v>-260859.8</v>
      </c>
      <c r="W708" s="10">
        <f t="shared" si="447"/>
        <v>-38067.25</v>
      </c>
      <c r="X708" s="87">
        <f t="shared" ref="X708:X771" si="460">IF(YEL_työtulo&gt;=Päivärahamaksu_alaraja,-YEL_työtulo*Päivärahamaksu,0)</f>
        <v>0</v>
      </c>
      <c r="Y708" s="87">
        <f t="shared" ref="Y708:Y771" si="461">IF(YEL_työtulo&gt;=Päivärahamaksu_alaraja,-(Korotettu_pvrahamaksu-Päivärahamaksu)*YEL_työtulo,0)</f>
        <v>0</v>
      </c>
      <c r="Z708" s="10">
        <f t="shared" ref="Z708:Z771" si="462">IF(NOT(ISBLANK(YEL_työtulo)),YEL_työtulo*-Sairaanhoitomaksu,R708*-Sairaanhoitomaksu)</f>
        <v>-103.65398999999999</v>
      </c>
      <c r="AA708" s="125">
        <f t="shared" ref="AA708:AA771" si="463">IF(NOT(ISBLANK(YEL_työtulo)),YEL_työtulo*-Sairaanhoitomaksu_korotus,R708*-Sairaanhoitomaksu_korotus)</f>
        <v>-36.750050999999999</v>
      </c>
      <c r="AB708" s="10">
        <f t="shared" ref="AB708:AB771" si="464">IF(AND(X708=0,F708&gt;Päivärahamaksu_alaraja),AA708,0)</f>
        <v>-36.750050999999999</v>
      </c>
      <c r="AC708" s="87">
        <f t="shared" ref="AC708:AC771" si="465">-R708*Kirkollisvero</f>
        <v>0</v>
      </c>
      <c r="AD708" s="22">
        <f t="shared" si="439"/>
        <v>-299067.45404099999</v>
      </c>
      <c r="AE708" s="9">
        <f t="shared" ref="AE708:AE771" si="466">IF(Työtulovähennysprosentti*F708 &gt; Työtulovähennys_max, -Työtulovähennys_max, -Työtulovähennysprosentti*F708)</f>
        <v>-3430</v>
      </c>
      <c r="AF708" s="9">
        <f t="shared" ref="AF708:AF771" si="467">IF(H708&lt;Työtuloväh_1_raja,0,IF(H708&gt;=Työtuloväh_yläraja,(Työtuloväh_yläraja-Työtuloväh_1_raja)*Työtuloväh_1_pienennysprosentti,(H708-Työtuloväh_1_raja)*Työtuloväh_1_pienennysprosentti))</f>
        <v>311</v>
      </c>
      <c r="AG708" s="9">
        <f t="shared" ref="AG708:AG771" si="468">IF( (H708-Työtuloväh_yläraja) &lt; 0,0,(H708-Työtuloväh_yläraja)*Työtuloväh_2_pienennysprosentti)</f>
        <v>0</v>
      </c>
      <c r="AH708" s="10">
        <f t="shared" si="448"/>
        <v>-3119</v>
      </c>
      <c r="AI708" s="10">
        <f t="shared" ref="AI708:AI771" si="469">-IF( (H708-yle_vero_tuloraja)*YLE_veroprosentti &gt; YLE_vero_max,YLE_vero_max,IF(H708 &lt; yle_vero_tuloraja,0,(H708-yle_vero_tuloraja)*YLE_veroprosentti))</f>
        <v>-160</v>
      </c>
      <c r="AJ708" s="22">
        <f t="shared" si="449"/>
        <v>-296108.45404099999</v>
      </c>
      <c r="AN708" s="92">
        <f t="shared" ref="AN708:AN771" si="470">F708</f>
        <v>719000</v>
      </c>
      <c r="AO708" s="92" t="str">
        <f t="shared" si="450"/>
        <v>71K</v>
      </c>
      <c r="AP708" s="92">
        <f t="shared" si="451"/>
        <v>296108.45404099999</v>
      </c>
      <c r="AQ708" s="93">
        <f t="shared" si="440"/>
        <v>1000</v>
      </c>
      <c r="AR708" s="95">
        <f t="shared" si="452"/>
        <v>428</v>
      </c>
      <c r="AS708" s="94">
        <f t="shared" si="453"/>
        <v>0.42799999999999999</v>
      </c>
      <c r="AT708" s="94">
        <f t="shared" ref="AT708:AT771" si="471">-AJ708/F708</f>
        <v>0.41183373301947146</v>
      </c>
    </row>
    <row r="709" spans="6:46" x14ac:dyDescent="0.25">
      <c r="F709">
        <f t="shared" si="441"/>
        <v>720000</v>
      </c>
      <c r="G709">
        <f t="shared" si="454"/>
        <v>-750</v>
      </c>
      <c r="H709">
        <f t="shared" si="442"/>
        <v>719250</v>
      </c>
      <c r="I709" s="32">
        <f t="shared" ref="I709:I772" si="472">H709</f>
        <v>719250</v>
      </c>
      <c r="J709" s="10">
        <f t="shared" si="455"/>
        <v>0</v>
      </c>
      <c r="K709" s="10">
        <f t="shared" si="456"/>
        <v>0</v>
      </c>
      <c r="L709" s="32">
        <f t="shared" ref="L709:L772" si="473">+I709+J709+K709</f>
        <v>719250</v>
      </c>
      <c r="M709" s="9">
        <f t="shared" si="457"/>
        <v>0</v>
      </c>
      <c r="N709" s="9">
        <f t="shared" si="458"/>
        <v>0</v>
      </c>
      <c r="O709" s="10">
        <f t="shared" si="443"/>
        <v>0</v>
      </c>
      <c r="P709" s="13"/>
      <c r="R709" s="31">
        <f t="shared" ref="R709:R772" si="474">+L709+O709</f>
        <v>719250</v>
      </c>
      <c r="S709" s="8">
        <f t="shared" si="459"/>
        <v>52100</v>
      </c>
      <c r="T709" s="9">
        <f t="shared" si="444"/>
        <v>-11053.55</v>
      </c>
      <c r="U709" s="9">
        <f t="shared" si="445"/>
        <v>-250181.25</v>
      </c>
      <c r="V709" s="10">
        <f t="shared" si="446"/>
        <v>-261234.8</v>
      </c>
      <c r="W709" s="10">
        <f t="shared" si="447"/>
        <v>-38120.25</v>
      </c>
      <c r="X709" s="87">
        <f t="shared" si="460"/>
        <v>0</v>
      </c>
      <c r="Y709" s="87">
        <f t="shared" si="461"/>
        <v>0</v>
      </c>
      <c r="Z709" s="10">
        <f t="shared" si="462"/>
        <v>-103.65398999999999</v>
      </c>
      <c r="AA709" s="125">
        <f t="shared" si="463"/>
        <v>-36.750050999999999</v>
      </c>
      <c r="AB709" s="10">
        <f t="shared" si="464"/>
        <v>-36.750050999999999</v>
      </c>
      <c r="AC709" s="87">
        <f t="shared" si="465"/>
        <v>0</v>
      </c>
      <c r="AD709" s="22">
        <f t="shared" ref="AD709:AD772" si="475">+V709+W709+Z709+X709+AC709+Y709+AB709</f>
        <v>-299495.45404099999</v>
      </c>
      <c r="AE709" s="9">
        <f t="shared" si="466"/>
        <v>-3430</v>
      </c>
      <c r="AF709" s="9">
        <f t="shared" si="467"/>
        <v>311</v>
      </c>
      <c r="AG709" s="9">
        <f t="shared" si="468"/>
        <v>0</v>
      </c>
      <c r="AH709" s="10">
        <f t="shared" si="448"/>
        <v>-3119</v>
      </c>
      <c r="AI709" s="10">
        <f t="shared" si="469"/>
        <v>-160</v>
      </c>
      <c r="AJ709" s="22">
        <f t="shared" si="449"/>
        <v>-296536.45404099999</v>
      </c>
      <c r="AN709" s="92">
        <f t="shared" si="470"/>
        <v>720000</v>
      </c>
      <c r="AO709" s="92" t="str">
        <f t="shared" si="450"/>
        <v>72K</v>
      </c>
      <c r="AP709" s="92">
        <f t="shared" si="451"/>
        <v>296536.45404099999</v>
      </c>
      <c r="AQ709" s="93">
        <f t="shared" ref="AQ709:AQ772" si="476">F709-F708</f>
        <v>1000</v>
      </c>
      <c r="AR709" s="95">
        <f t="shared" si="452"/>
        <v>428</v>
      </c>
      <c r="AS709" s="94">
        <f t="shared" si="453"/>
        <v>0.42799999999999999</v>
      </c>
      <c r="AT709" s="94">
        <f t="shared" si="471"/>
        <v>0.41185618616805553</v>
      </c>
    </row>
    <row r="710" spans="6:46" x14ac:dyDescent="0.25">
      <c r="F710">
        <f t="shared" ref="F710:F773" si="477">F709+1000</f>
        <v>721000</v>
      </c>
      <c r="G710">
        <f t="shared" si="454"/>
        <v>-750</v>
      </c>
      <c r="H710">
        <f t="shared" si="442"/>
        <v>720250</v>
      </c>
      <c r="I710" s="32">
        <f t="shared" si="472"/>
        <v>720250</v>
      </c>
      <c r="J710" s="10">
        <f t="shared" si="455"/>
        <v>0</v>
      </c>
      <c r="K710" s="10">
        <f t="shared" si="456"/>
        <v>0</v>
      </c>
      <c r="L710" s="32">
        <f t="shared" si="473"/>
        <v>720250</v>
      </c>
      <c r="M710" s="9">
        <f t="shared" si="457"/>
        <v>0</v>
      </c>
      <c r="N710" s="9">
        <f t="shared" si="458"/>
        <v>0</v>
      </c>
      <c r="O710" s="10">
        <f t="shared" si="443"/>
        <v>0</v>
      </c>
      <c r="P710" s="13"/>
      <c r="R710" s="31">
        <f t="shared" si="474"/>
        <v>720250</v>
      </c>
      <c r="S710" s="8">
        <f t="shared" si="459"/>
        <v>52100</v>
      </c>
      <c r="T710" s="9">
        <f t="shared" si="444"/>
        <v>-11053.55</v>
      </c>
      <c r="U710" s="9">
        <f t="shared" si="445"/>
        <v>-250556.25</v>
      </c>
      <c r="V710" s="10">
        <f t="shared" si="446"/>
        <v>-261609.8</v>
      </c>
      <c r="W710" s="10">
        <f t="shared" si="447"/>
        <v>-38173.25</v>
      </c>
      <c r="X710" s="87">
        <f t="shared" si="460"/>
        <v>0</v>
      </c>
      <c r="Y710" s="87">
        <f t="shared" si="461"/>
        <v>0</v>
      </c>
      <c r="Z710" s="10">
        <f t="shared" si="462"/>
        <v>-103.65398999999999</v>
      </c>
      <c r="AA710" s="125">
        <f t="shared" si="463"/>
        <v>-36.750050999999999</v>
      </c>
      <c r="AB710" s="10">
        <f t="shared" si="464"/>
        <v>-36.750050999999999</v>
      </c>
      <c r="AC710" s="87">
        <f t="shared" si="465"/>
        <v>0</v>
      </c>
      <c r="AD710" s="22">
        <f t="shared" si="475"/>
        <v>-299923.45404099999</v>
      </c>
      <c r="AE710" s="9">
        <f t="shared" si="466"/>
        <v>-3430</v>
      </c>
      <c r="AF710" s="9">
        <f t="shared" si="467"/>
        <v>311</v>
      </c>
      <c r="AG710" s="9">
        <f t="shared" si="468"/>
        <v>0</v>
      </c>
      <c r="AH710" s="10">
        <f t="shared" si="448"/>
        <v>-3119</v>
      </c>
      <c r="AI710" s="10">
        <f t="shared" si="469"/>
        <v>-160</v>
      </c>
      <c r="AJ710" s="22">
        <f t="shared" si="449"/>
        <v>-296964.45404099999</v>
      </c>
      <c r="AN710" s="92">
        <f t="shared" si="470"/>
        <v>721000</v>
      </c>
      <c r="AO710" s="92" t="str">
        <f t="shared" si="450"/>
        <v>72K</v>
      </c>
      <c r="AP710" s="92">
        <f t="shared" si="451"/>
        <v>296964.45404099999</v>
      </c>
      <c r="AQ710" s="93">
        <f t="shared" si="476"/>
        <v>1000</v>
      </c>
      <c r="AR710" s="95">
        <f t="shared" si="452"/>
        <v>428</v>
      </c>
      <c r="AS710" s="94">
        <f t="shared" si="453"/>
        <v>0.42799999999999999</v>
      </c>
      <c r="AT710" s="94">
        <f t="shared" si="471"/>
        <v>0.41187857703328706</v>
      </c>
    </row>
    <row r="711" spans="6:46" x14ac:dyDescent="0.25">
      <c r="F711">
        <f t="shared" si="477"/>
        <v>722000</v>
      </c>
      <c r="G711">
        <f t="shared" si="454"/>
        <v>-750</v>
      </c>
      <c r="H711">
        <f t="shared" si="442"/>
        <v>721250</v>
      </c>
      <c r="I711" s="32">
        <f t="shared" si="472"/>
        <v>721250</v>
      </c>
      <c r="J711" s="10">
        <f t="shared" si="455"/>
        <v>0</v>
      </c>
      <c r="K711" s="10">
        <f t="shared" si="456"/>
        <v>0</v>
      </c>
      <c r="L711" s="32">
        <f t="shared" si="473"/>
        <v>721250</v>
      </c>
      <c r="M711" s="9">
        <f t="shared" si="457"/>
        <v>0</v>
      </c>
      <c r="N711" s="9">
        <f t="shared" si="458"/>
        <v>0</v>
      </c>
      <c r="O711" s="10">
        <f t="shared" si="443"/>
        <v>0</v>
      </c>
      <c r="P711" s="13"/>
      <c r="R711" s="31">
        <f t="shared" si="474"/>
        <v>721250</v>
      </c>
      <c r="S711" s="8">
        <f t="shared" si="459"/>
        <v>52100</v>
      </c>
      <c r="T711" s="9">
        <f t="shared" si="444"/>
        <v>-11053.55</v>
      </c>
      <c r="U711" s="9">
        <f t="shared" si="445"/>
        <v>-250931.25</v>
      </c>
      <c r="V711" s="10">
        <f t="shared" si="446"/>
        <v>-261984.8</v>
      </c>
      <c r="W711" s="10">
        <f t="shared" si="447"/>
        <v>-38226.25</v>
      </c>
      <c r="X711" s="87">
        <f t="shared" si="460"/>
        <v>0</v>
      </c>
      <c r="Y711" s="87">
        <f t="shared" si="461"/>
        <v>0</v>
      </c>
      <c r="Z711" s="10">
        <f t="shared" si="462"/>
        <v>-103.65398999999999</v>
      </c>
      <c r="AA711" s="125">
        <f t="shared" si="463"/>
        <v>-36.750050999999999</v>
      </c>
      <c r="AB711" s="10">
        <f t="shared" si="464"/>
        <v>-36.750050999999999</v>
      </c>
      <c r="AC711" s="87">
        <f t="shared" si="465"/>
        <v>0</v>
      </c>
      <c r="AD711" s="22">
        <f t="shared" si="475"/>
        <v>-300351.45404099999</v>
      </c>
      <c r="AE711" s="9">
        <f t="shared" si="466"/>
        <v>-3430</v>
      </c>
      <c r="AF711" s="9">
        <f t="shared" si="467"/>
        <v>311</v>
      </c>
      <c r="AG711" s="9">
        <f t="shared" si="468"/>
        <v>0</v>
      </c>
      <c r="AH711" s="10">
        <f t="shared" si="448"/>
        <v>-3119</v>
      </c>
      <c r="AI711" s="10">
        <f t="shared" si="469"/>
        <v>-160</v>
      </c>
      <c r="AJ711" s="22">
        <f t="shared" si="449"/>
        <v>-297392.45404099999</v>
      </c>
      <c r="AN711" s="92">
        <f t="shared" si="470"/>
        <v>722000</v>
      </c>
      <c r="AO711" s="92" t="str">
        <f t="shared" si="450"/>
        <v>72K</v>
      </c>
      <c r="AP711" s="92">
        <f t="shared" si="451"/>
        <v>297392.45404099999</v>
      </c>
      <c r="AQ711" s="93">
        <f t="shared" si="476"/>
        <v>1000</v>
      </c>
      <c r="AR711" s="95">
        <f t="shared" si="452"/>
        <v>428</v>
      </c>
      <c r="AS711" s="94">
        <f t="shared" si="453"/>
        <v>0.42799999999999999</v>
      </c>
      <c r="AT711" s="94">
        <f t="shared" si="471"/>
        <v>0.41190090587396122</v>
      </c>
    </row>
    <row r="712" spans="6:46" x14ac:dyDescent="0.25">
      <c r="F712">
        <f t="shared" si="477"/>
        <v>723000</v>
      </c>
      <c r="G712">
        <f t="shared" si="454"/>
        <v>-750</v>
      </c>
      <c r="H712">
        <f t="shared" si="442"/>
        <v>722250</v>
      </c>
      <c r="I712" s="32">
        <f t="shared" si="472"/>
        <v>722250</v>
      </c>
      <c r="J712" s="10">
        <f t="shared" si="455"/>
        <v>0</v>
      </c>
      <c r="K712" s="10">
        <f t="shared" si="456"/>
        <v>0</v>
      </c>
      <c r="L712" s="32">
        <f t="shared" si="473"/>
        <v>722250</v>
      </c>
      <c r="M712" s="9">
        <f t="shared" si="457"/>
        <v>0</v>
      </c>
      <c r="N712" s="9">
        <f t="shared" si="458"/>
        <v>0</v>
      </c>
      <c r="O712" s="10">
        <f t="shared" si="443"/>
        <v>0</v>
      </c>
      <c r="P712" s="13"/>
      <c r="R712" s="31">
        <f t="shared" si="474"/>
        <v>722250</v>
      </c>
      <c r="S712" s="8">
        <f t="shared" si="459"/>
        <v>52100</v>
      </c>
      <c r="T712" s="9">
        <f t="shared" si="444"/>
        <v>-11053.55</v>
      </c>
      <c r="U712" s="9">
        <f t="shared" si="445"/>
        <v>-251306.25</v>
      </c>
      <c r="V712" s="10">
        <f t="shared" si="446"/>
        <v>-262359.8</v>
      </c>
      <c r="W712" s="10">
        <f t="shared" si="447"/>
        <v>-38279.25</v>
      </c>
      <c r="X712" s="87">
        <f t="shared" si="460"/>
        <v>0</v>
      </c>
      <c r="Y712" s="87">
        <f t="shared" si="461"/>
        <v>0</v>
      </c>
      <c r="Z712" s="10">
        <f t="shared" si="462"/>
        <v>-103.65398999999999</v>
      </c>
      <c r="AA712" s="125">
        <f t="shared" si="463"/>
        <v>-36.750050999999999</v>
      </c>
      <c r="AB712" s="10">
        <f t="shared" si="464"/>
        <v>-36.750050999999999</v>
      </c>
      <c r="AC712" s="87">
        <f t="shared" si="465"/>
        <v>0</v>
      </c>
      <c r="AD712" s="22">
        <f t="shared" si="475"/>
        <v>-300779.45404099999</v>
      </c>
      <c r="AE712" s="9">
        <f t="shared" si="466"/>
        <v>-3430</v>
      </c>
      <c r="AF712" s="9">
        <f t="shared" si="467"/>
        <v>311</v>
      </c>
      <c r="AG712" s="9">
        <f t="shared" si="468"/>
        <v>0</v>
      </c>
      <c r="AH712" s="10">
        <f t="shared" si="448"/>
        <v>-3119</v>
      </c>
      <c r="AI712" s="10">
        <f t="shared" si="469"/>
        <v>-160</v>
      </c>
      <c r="AJ712" s="22">
        <f t="shared" si="449"/>
        <v>-297820.45404099999</v>
      </c>
      <c r="AN712" s="92">
        <f t="shared" si="470"/>
        <v>723000</v>
      </c>
      <c r="AO712" s="92" t="str">
        <f t="shared" si="450"/>
        <v>72K</v>
      </c>
      <c r="AP712" s="92">
        <f t="shared" si="451"/>
        <v>297820.45404099999</v>
      </c>
      <c r="AQ712" s="93">
        <f t="shared" si="476"/>
        <v>1000</v>
      </c>
      <c r="AR712" s="95">
        <f t="shared" si="452"/>
        <v>428</v>
      </c>
      <c r="AS712" s="94">
        <f t="shared" si="453"/>
        <v>0.42799999999999999</v>
      </c>
      <c r="AT712" s="94">
        <f t="shared" si="471"/>
        <v>0.41192317294744119</v>
      </c>
    </row>
    <row r="713" spans="6:46" x14ac:dyDescent="0.25">
      <c r="F713">
        <f t="shared" si="477"/>
        <v>724000</v>
      </c>
      <c r="G713">
        <f t="shared" si="454"/>
        <v>-750</v>
      </c>
      <c r="H713">
        <f t="shared" si="442"/>
        <v>723250</v>
      </c>
      <c r="I713" s="32">
        <f t="shared" si="472"/>
        <v>723250</v>
      </c>
      <c r="J713" s="10">
        <f t="shared" si="455"/>
        <v>0</v>
      </c>
      <c r="K713" s="10">
        <f t="shared" si="456"/>
        <v>0</v>
      </c>
      <c r="L713" s="32">
        <f t="shared" si="473"/>
        <v>723250</v>
      </c>
      <c r="M713" s="9">
        <f t="shared" si="457"/>
        <v>0</v>
      </c>
      <c r="N713" s="9">
        <f t="shared" si="458"/>
        <v>0</v>
      </c>
      <c r="O713" s="10">
        <f t="shared" si="443"/>
        <v>0</v>
      </c>
      <c r="P713" s="13"/>
      <c r="R713" s="31">
        <f t="shared" si="474"/>
        <v>723250</v>
      </c>
      <c r="S713" s="8">
        <f t="shared" si="459"/>
        <v>52100</v>
      </c>
      <c r="T713" s="9">
        <f t="shared" si="444"/>
        <v>-11053.55</v>
      </c>
      <c r="U713" s="9">
        <f t="shared" si="445"/>
        <v>-251681.25</v>
      </c>
      <c r="V713" s="10">
        <f t="shared" si="446"/>
        <v>-262734.8</v>
      </c>
      <c r="W713" s="10">
        <f t="shared" si="447"/>
        <v>-38332.25</v>
      </c>
      <c r="X713" s="87">
        <f t="shared" si="460"/>
        <v>0</v>
      </c>
      <c r="Y713" s="87">
        <f t="shared" si="461"/>
        <v>0</v>
      </c>
      <c r="Z713" s="10">
        <f t="shared" si="462"/>
        <v>-103.65398999999999</v>
      </c>
      <c r="AA713" s="125">
        <f t="shared" si="463"/>
        <v>-36.750050999999999</v>
      </c>
      <c r="AB713" s="10">
        <f t="shared" si="464"/>
        <v>-36.750050999999999</v>
      </c>
      <c r="AC713" s="87">
        <f t="shared" si="465"/>
        <v>0</v>
      </c>
      <c r="AD713" s="22">
        <f t="shared" si="475"/>
        <v>-301207.45404099999</v>
      </c>
      <c r="AE713" s="9">
        <f t="shared" si="466"/>
        <v>-3430</v>
      </c>
      <c r="AF713" s="9">
        <f t="shared" si="467"/>
        <v>311</v>
      </c>
      <c r="AG713" s="9">
        <f t="shared" si="468"/>
        <v>0</v>
      </c>
      <c r="AH713" s="10">
        <f t="shared" si="448"/>
        <v>-3119</v>
      </c>
      <c r="AI713" s="10">
        <f t="shared" si="469"/>
        <v>-160</v>
      </c>
      <c r="AJ713" s="22">
        <f t="shared" si="449"/>
        <v>-298248.45404099999</v>
      </c>
      <c r="AN713" s="92">
        <f t="shared" si="470"/>
        <v>724000</v>
      </c>
      <c r="AO713" s="92" t="str">
        <f t="shared" si="450"/>
        <v>72K</v>
      </c>
      <c r="AP713" s="92">
        <f t="shared" si="451"/>
        <v>298248.45404099999</v>
      </c>
      <c r="AQ713" s="93">
        <f t="shared" si="476"/>
        <v>1000</v>
      </c>
      <c r="AR713" s="95">
        <f t="shared" si="452"/>
        <v>428</v>
      </c>
      <c r="AS713" s="94">
        <f t="shared" si="453"/>
        <v>0.42799999999999999</v>
      </c>
      <c r="AT713" s="94">
        <f t="shared" si="471"/>
        <v>0.4119453785096685</v>
      </c>
    </row>
    <row r="714" spans="6:46" x14ac:dyDescent="0.25">
      <c r="F714">
        <f t="shared" si="477"/>
        <v>725000</v>
      </c>
      <c r="G714">
        <f t="shared" si="454"/>
        <v>-750</v>
      </c>
      <c r="H714">
        <f t="shared" si="442"/>
        <v>724250</v>
      </c>
      <c r="I714" s="32">
        <f t="shared" si="472"/>
        <v>724250</v>
      </c>
      <c r="J714" s="10">
        <f t="shared" si="455"/>
        <v>0</v>
      </c>
      <c r="K714" s="10">
        <f t="shared" si="456"/>
        <v>0</v>
      </c>
      <c r="L714" s="32">
        <f t="shared" si="473"/>
        <v>724250</v>
      </c>
      <c r="M714" s="9">
        <f t="shared" si="457"/>
        <v>0</v>
      </c>
      <c r="N714" s="9">
        <f t="shared" si="458"/>
        <v>0</v>
      </c>
      <c r="O714" s="10">
        <f t="shared" si="443"/>
        <v>0</v>
      </c>
      <c r="P714" s="13"/>
      <c r="R714" s="31">
        <f t="shared" si="474"/>
        <v>724250</v>
      </c>
      <c r="S714" s="8">
        <f t="shared" si="459"/>
        <v>52100</v>
      </c>
      <c r="T714" s="9">
        <f t="shared" si="444"/>
        <v>-11053.55</v>
      </c>
      <c r="U714" s="9">
        <f t="shared" si="445"/>
        <v>-252056.25</v>
      </c>
      <c r="V714" s="10">
        <f t="shared" si="446"/>
        <v>-263109.8</v>
      </c>
      <c r="W714" s="10">
        <f t="shared" si="447"/>
        <v>-38385.25</v>
      </c>
      <c r="X714" s="87">
        <f t="shared" si="460"/>
        <v>0</v>
      </c>
      <c r="Y714" s="87">
        <f t="shared" si="461"/>
        <v>0</v>
      </c>
      <c r="Z714" s="10">
        <f t="shared" si="462"/>
        <v>-103.65398999999999</v>
      </c>
      <c r="AA714" s="125">
        <f t="shared" si="463"/>
        <v>-36.750050999999999</v>
      </c>
      <c r="AB714" s="10">
        <f t="shared" si="464"/>
        <v>-36.750050999999999</v>
      </c>
      <c r="AC714" s="87">
        <f t="shared" si="465"/>
        <v>0</v>
      </c>
      <c r="AD714" s="22">
        <f t="shared" si="475"/>
        <v>-301635.45404099999</v>
      </c>
      <c r="AE714" s="9">
        <f t="shared" si="466"/>
        <v>-3430</v>
      </c>
      <c r="AF714" s="9">
        <f t="shared" si="467"/>
        <v>311</v>
      </c>
      <c r="AG714" s="9">
        <f t="shared" si="468"/>
        <v>0</v>
      </c>
      <c r="AH714" s="10">
        <f t="shared" si="448"/>
        <v>-3119</v>
      </c>
      <c r="AI714" s="10">
        <f t="shared" si="469"/>
        <v>-160</v>
      </c>
      <c r="AJ714" s="22">
        <f t="shared" si="449"/>
        <v>-298676.45404099999</v>
      </c>
      <c r="AN714" s="92">
        <f t="shared" si="470"/>
        <v>725000</v>
      </c>
      <c r="AO714" s="92" t="str">
        <f t="shared" si="450"/>
        <v>72K</v>
      </c>
      <c r="AP714" s="92">
        <f t="shared" si="451"/>
        <v>298676.45404099999</v>
      </c>
      <c r="AQ714" s="93">
        <f t="shared" si="476"/>
        <v>1000</v>
      </c>
      <c r="AR714" s="95">
        <f t="shared" si="452"/>
        <v>428</v>
      </c>
      <c r="AS714" s="94">
        <f t="shared" si="453"/>
        <v>0.42799999999999999</v>
      </c>
      <c r="AT714" s="94">
        <f t="shared" si="471"/>
        <v>0.4119675228151724</v>
      </c>
    </row>
    <row r="715" spans="6:46" x14ac:dyDescent="0.25">
      <c r="F715">
        <f t="shared" si="477"/>
        <v>726000</v>
      </c>
      <c r="G715">
        <f t="shared" si="454"/>
        <v>-750</v>
      </c>
      <c r="H715">
        <f t="shared" si="442"/>
        <v>725250</v>
      </c>
      <c r="I715" s="32">
        <f t="shared" si="472"/>
        <v>725250</v>
      </c>
      <c r="J715" s="10">
        <f t="shared" si="455"/>
        <v>0</v>
      </c>
      <c r="K715" s="10">
        <f t="shared" si="456"/>
        <v>0</v>
      </c>
      <c r="L715" s="32">
        <f t="shared" si="473"/>
        <v>725250</v>
      </c>
      <c r="M715" s="9">
        <f t="shared" si="457"/>
        <v>0</v>
      </c>
      <c r="N715" s="9">
        <f t="shared" si="458"/>
        <v>0</v>
      </c>
      <c r="O715" s="10">
        <f t="shared" si="443"/>
        <v>0</v>
      </c>
      <c r="P715" s="13"/>
      <c r="R715" s="31">
        <f t="shared" si="474"/>
        <v>725250</v>
      </c>
      <c r="S715" s="8">
        <f t="shared" si="459"/>
        <v>52100</v>
      </c>
      <c r="T715" s="9">
        <f t="shared" si="444"/>
        <v>-11053.55</v>
      </c>
      <c r="U715" s="9">
        <f t="shared" si="445"/>
        <v>-252431.25</v>
      </c>
      <c r="V715" s="10">
        <f t="shared" si="446"/>
        <v>-263484.79999999999</v>
      </c>
      <c r="W715" s="10">
        <f t="shared" si="447"/>
        <v>-38438.25</v>
      </c>
      <c r="X715" s="87">
        <f t="shared" si="460"/>
        <v>0</v>
      </c>
      <c r="Y715" s="87">
        <f t="shared" si="461"/>
        <v>0</v>
      </c>
      <c r="Z715" s="10">
        <f t="shared" si="462"/>
        <v>-103.65398999999999</v>
      </c>
      <c r="AA715" s="125">
        <f t="shared" si="463"/>
        <v>-36.750050999999999</v>
      </c>
      <c r="AB715" s="10">
        <f t="shared" si="464"/>
        <v>-36.750050999999999</v>
      </c>
      <c r="AC715" s="87">
        <f t="shared" si="465"/>
        <v>0</v>
      </c>
      <c r="AD715" s="22">
        <f t="shared" si="475"/>
        <v>-302063.45404099999</v>
      </c>
      <c r="AE715" s="9">
        <f t="shared" si="466"/>
        <v>-3430</v>
      </c>
      <c r="AF715" s="9">
        <f t="shared" si="467"/>
        <v>311</v>
      </c>
      <c r="AG715" s="9">
        <f t="shared" si="468"/>
        <v>0</v>
      </c>
      <c r="AH715" s="10">
        <f t="shared" si="448"/>
        <v>-3119</v>
      </c>
      <c r="AI715" s="10">
        <f t="shared" si="469"/>
        <v>-160</v>
      </c>
      <c r="AJ715" s="22">
        <f t="shared" si="449"/>
        <v>-299104.45404099999</v>
      </c>
      <c r="AN715" s="92">
        <f t="shared" si="470"/>
        <v>726000</v>
      </c>
      <c r="AO715" s="92" t="str">
        <f t="shared" si="450"/>
        <v>72K</v>
      </c>
      <c r="AP715" s="92">
        <f t="shared" si="451"/>
        <v>299104.45404099999</v>
      </c>
      <c r="AQ715" s="93">
        <f t="shared" si="476"/>
        <v>1000</v>
      </c>
      <c r="AR715" s="95">
        <f t="shared" si="452"/>
        <v>428</v>
      </c>
      <c r="AS715" s="94">
        <f t="shared" si="453"/>
        <v>0.42799999999999999</v>
      </c>
      <c r="AT715" s="94">
        <f t="shared" si="471"/>
        <v>0.41198960611707985</v>
      </c>
    </row>
    <row r="716" spans="6:46" x14ac:dyDescent="0.25">
      <c r="F716">
        <f t="shared" si="477"/>
        <v>727000</v>
      </c>
      <c r="G716">
        <f t="shared" si="454"/>
        <v>-750</v>
      </c>
      <c r="H716">
        <f t="shared" si="442"/>
        <v>726250</v>
      </c>
      <c r="I716" s="32">
        <f t="shared" si="472"/>
        <v>726250</v>
      </c>
      <c r="J716" s="10">
        <f t="shared" si="455"/>
        <v>0</v>
      </c>
      <c r="K716" s="10">
        <f t="shared" si="456"/>
        <v>0</v>
      </c>
      <c r="L716" s="32">
        <f t="shared" si="473"/>
        <v>726250</v>
      </c>
      <c r="M716" s="9">
        <f t="shared" si="457"/>
        <v>0</v>
      </c>
      <c r="N716" s="9">
        <f t="shared" si="458"/>
        <v>0</v>
      </c>
      <c r="O716" s="10">
        <f t="shared" si="443"/>
        <v>0</v>
      </c>
      <c r="P716" s="13"/>
      <c r="R716" s="31">
        <f t="shared" si="474"/>
        <v>726250</v>
      </c>
      <c r="S716" s="8">
        <f t="shared" si="459"/>
        <v>52100</v>
      </c>
      <c r="T716" s="9">
        <f t="shared" si="444"/>
        <v>-11053.55</v>
      </c>
      <c r="U716" s="9">
        <f t="shared" si="445"/>
        <v>-252806.25</v>
      </c>
      <c r="V716" s="10">
        <f t="shared" si="446"/>
        <v>-263859.8</v>
      </c>
      <c r="W716" s="10">
        <f t="shared" si="447"/>
        <v>-38491.25</v>
      </c>
      <c r="X716" s="87">
        <f t="shared" si="460"/>
        <v>0</v>
      </c>
      <c r="Y716" s="87">
        <f t="shared" si="461"/>
        <v>0</v>
      </c>
      <c r="Z716" s="10">
        <f t="shared" si="462"/>
        <v>-103.65398999999999</v>
      </c>
      <c r="AA716" s="125">
        <f t="shared" si="463"/>
        <v>-36.750050999999999</v>
      </c>
      <c r="AB716" s="10">
        <f t="shared" si="464"/>
        <v>-36.750050999999999</v>
      </c>
      <c r="AC716" s="87">
        <f t="shared" si="465"/>
        <v>0</v>
      </c>
      <c r="AD716" s="22">
        <f t="shared" si="475"/>
        <v>-302491.45404099999</v>
      </c>
      <c r="AE716" s="9">
        <f t="shared" si="466"/>
        <v>-3430</v>
      </c>
      <c r="AF716" s="9">
        <f t="shared" si="467"/>
        <v>311</v>
      </c>
      <c r="AG716" s="9">
        <f t="shared" si="468"/>
        <v>0</v>
      </c>
      <c r="AH716" s="10">
        <f t="shared" si="448"/>
        <v>-3119</v>
      </c>
      <c r="AI716" s="10">
        <f t="shared" si="469"/>
        <v>-160</v>
      </c>
      <c r="AJ716" s="22">
        <f t="shared" si="449"/>
        <v>-299532.45404099999</v>
      </c>
      <c r="AN716" s="92">
        <f t="shared" si="470"/>
        <v>727000</v>
      </c>
      <c r="AO716" s="92" t="str">
        <f t="shared" si="450"/>
        <v>72K</v>
      </c>
      <c r="AP716" s="92">
        <f t="shared" si="451"/>
        <v>299532.45404099999</v>
      </c>
      <c r="AQ716" s="93">
        <f t="shared" si="476"/>
        <v>1000</v>
      </c>
      <c r="AR716" s="95">
        <f t="shared" si="452"/>
        <v>428</v>
      </c>
      <c r="AS716" s="94">
        <f t="shared" si="453"/>
        <v>0.42799999999999999</v>
      </c>
      <c r="AT716" s="94">
        <f t="shared" si="471"/>
        <v>0.41201162866712515</v>
      </c>
    </row>
    <row r="717" spans="6:46" x14ac:dyDescent="0.25">
      <c r="F717">
        <f t="shared" si="477"/>
        <v>728000</v>
      </c>
      <c r="G717">
        <f t="shared" si="454"/>
        <v>-750</v>
      </c>
      <c r="H717">
        <f t="shared" si="442"/>
        <v>727250</v>
      </c>
      <c r="I717" s="32">
        <f t="shared" si="472"/>
        <v>727250</v>
      </c>
      <c r="J717" s="10">
        <f t="shared" si="455"/>
        <v>0</v>
      </c>
      <c r="K717" s="10">
        <f t="shared" si="456"/>
        <v>0</v>
      </c>
      <c r="L717" s="32">
        <f t="shared" si="473"/>
        <v>727250</v>
      </c>
      <c r="M717" s="9">
        <f t="shared" si="457"/>
        <v>0</v>
      </c>
      <c r="N717" s="9">
        <f t="shared" si="458"/>
        <v>0</v>
      </c>
      <c r="O717" s="10">
        <f t="shared" si="443"/>
        <v>0</v>
      </c>
      <c r="P717" s="13"/>
      <c r="R717" s="31">
        <f t="shared" si="474"/>
        <v>727250</v>
      </c>
      <c r="S717" s="8">
        <f t="shared" si="459"/>
        <v>52100</v>
      </c>
      <c r="T717" s="9">
        <f t="shared" si="444"/>
        <v>-11053.55</v>
      </c>
      <c r="U717" s="9">
        <f t="shared" si="445"/>
        <v>-253181.25</v>
      </c>
      <c r="V717" s="10">
        <f t="shared" si="446"/>
        <v>-264234.8</v>
      </c>
      <c r="W717" s="10">
        <f t="shared" si="447"/>
        <v>-38544.25</v>
      </c>
      <c r="X717" s="87">
        <f t="shared" si="460"/>
        <v>0</v>
      </c>
      <c r="Y717" s="87">
        <f t="shared" si="461"/>
        <v>0</v>
      </c>
      <c r="Z717" s="10">
        <f t="shared" si="462"/>
        <v>-103.65398999999999</v>
      </c>
      <c r="AA717" s="125">
        <f t="shared" si="463"/>
        <v>-36.750050999999999</v>
      </c>
      <c r="AB717" s="10">
        <f t="shared" si="464"/>
        <v>-36.750050999999999</v>
      </c>
      <c r="AC717" s="87">
        <f t="shared" si="465"/>
        <v>0</v>
      </c>
      <c r="AD717" s="22">
        <f t="shared" si="475"/>
        <v>-302919.45404099999</v>
      </c>
      <c r="AE717" s="9">
        <f t="shared" si="466"/>
        <v>-3430</v>
      </c>
      <c r="AF717" s="9">
        <f t="shared" si="467"/>
        <v>311</v>
      </c>
      <c r="AG717" s="9">
        <f t="shared" si="468"/>
        <v>0</v>
      </c>
      <c r="AH717" s="10">
        <f t="shared" si="448"/>
        <v>-3119</v>
      </c>
      <c r="AI717" s="10">
        <f t="shared" si="469"/>
        <v>-160</v>
      </c>
      <c r="AJ717" s="22">
        <f t="shared" si="449"/>
        <v>-299960.45404099999</v>
      </c>
      <c r="AN717" s="92">
        <f t="shared" si="470"/>
        <v>728000</v>
      </c>
      <c r="AO717" s="92" t="str">
        <f t="shared" si="450"/>
        <v>72K</v>
      </c>
      <c r="AP717" s="92">
        <f t="shared" si="451"/>
        <v>299960.45404099999</v>
      </c>
      <c r="AQ717" s="93">
        <f t="shared" si="476"/>
        <v>1000</v>
      </c>
      <c r="AR717" s="95">
        <f t="shared" si="452"/>
        <v>428</v>
      </c>
      <c r="AS717" s="94">
        <f t="shared" si="453"/>
        <v>0.42799999999999999</v>
      </c>
      <c r="AT717" s="94">
        <f t="shared" si="471"/>
        <v>0.41203359071565931</v>
      </c>
    </row>
    <row r="718" spans="6:46" x14ac:dyDescent="0.25">
      <c r="F718">
        <f t="shared" si="477"/>
        <v>729000</v>
      </c>
      <c r="G718">
        <f t="shared" si="454"/>
        <v>-750</v>
      </c>
      <c r="H718">
        <f t="shared" si="442"/>
        <v>728250</v>
      </c>
      <c r="I718" s="32">
        <f t="shared" si="472"/>
        <v>728250</v>
      </c>
      <c r="J718" s="10">
        <f t="shared" si="455"/>
        <v>0</v>
      </c>
      <c r="K718" s="10">
        <f t="shared" si="456"/>
        <v>0</v>
      </c>
      <c r="L718" s="32">
        <f t="shared" si="473"/>
        <v>728250</v>
      </c>
      <c r="M718" s="9">
        <f t="shared" si="457"/>
        <v>0</v>
      </c>
      <c r="N718" s="9">
        <f t="shared" si="458"/>
        <v>0</v>
      </c>
      <c r="O718" s="10">
        <f t="shared" si="443"/>
        <v>0</v>
      </c>
      <c r="P718" s="13"/>
      <c r="R718" s="31">
        <f t="shared" si="474"/>
        <v>728250</v>
      </c>
      <c r="S718" s="8">
        <f t="shared" si="459"/>
        <v>52100</v>
      </c>
      <c r="T718" s="9">
        <f t="shared" si="444"/>
        <v>-11053.55</v>
      </c>
      <c r="U718" s="9">
        <f t="shared" si="445"/>
        <v>-253556.25</v>
      </c>
      <c r="V718" s="10">
        <f t="shared" si="446"/>
        <v>-264609.8</v>
      </c>
      <c r="W718" s="10">
        <f t="shared" si="447"/>
        <v>-38597.25</v>
      </c>
      <c r="X718" s="87">
        <f t="shared" si="460"/>
        <v>0</v>
      </c>
      <c r="Y718" s="87">
        <f t="shared" si="461"/>
        <v>0</v>
      </c>
      <c r="Z718" s="10">
        <f t="shared" si="462"/>
        <v>-103.65398999999999</v>
      </c>
      <c r="AA718" s="125">
        <f t="shared" si="463"/>
        <v>-36.750050999999999</v>
      </c>
      <c r="AB718" s="10">
        <f t="shared" si="464"/>
        <v>-36.750050999999999</v>
      </c>
      <c r="AC718" s="87">
        <f t="shared" si="465"/>
        <v>0</v>
      </c>
      <c r="AD718" s="22">
        <f t="shared" si="475"/>
        <v>-303347.45404099999</v>
      </c>
      <c r="AE718" s="9">
        <f t="shared" si="466"/>
        <v>-3430</v>
      </c>
      <c r="AF718" s="9">
        <f t="shared" si="467"/>
        <v>311</v>
      </c>
      <c r="AG718" s="9">
        <f t="shared" si="468"/>
        <v>0</v>
      </c>
      <c r="AH718" s="10">
        <f t="shared" si="448"/>
        <v>-3119</v>
      </c>
      <c r="AI718" s="10">
        <f t="shared" si="469"/>
        <v>-160</v>
      </c>
      <c r="AJ718" s="22">
        <f t="shared" si="449"/>
        <v>-300388.45404099999</v>
      </c>
      <c r="AN718" s="92">
        <f t="shared" si="470"/>
        <v>729000</v>
      </c>
      <c r="AO718" s="92" t="str">
        <f t="shared" si="450"/>
        <v>72K</v>
      </c>
      <c r="AP718" s="92">
        <f t="shared" si="451"/>
        <v>300388.45404099999</v>
      </c>
      <c r="AQ718" s="93">
        <f t="shared" si="476"/>
        <v>1000</v>
      </c>
      <c r="AR718" s="95">
        <f t="shared" si="452"/>
        <v>428</v>
      </c>
      <c r="AS718" s="94">
        <f t="shared" si="453"/>
        <v>0.42799999999999999</v>
      </c>
      <c r="AT718" s="94">
        <f t="shared" si="471"/>
        <v>0.41205549251165979</v>
      </c>
    </row>
    <row r="719" spans="6:46" x14ac:dyDescent="0.25">
      <c r="F719">
        <f t="shared" si="477"/>
        <v>730000</v>
      </c>
      <c r="G719">
        <f t="shared" si="454"/>
        <v>-750</v>
      </c>
      <c r="H719">
        <f t="shared" si="442"/>
        <v>729250</v>
      </c>
      <c r="I719" s="32">
        <f t="shared" si="472"/>
        <v>729250</v>
      </c>
      <c r="J719" s="10">
        <f t="shared" si="455"/>
        <v>0</v>
      </c>
      <c r="K719" s="10">
        <f t="shared" si="456"/>
        <v>0</v>
      </c>
      <c r="L719" s="32">
        <f t="shared" si="473"/>
        <v>729250</v>
      </c>
      <c r="M719" s="9">
        <f t="shared" si="457"/>
        <v>0</v>
      </c>
      <c r="N719" s="9">
        <f t="shared" si="458"/>
        <v>0</v>
      </c>
      <c r="O719" s="10">
        <f t="shared" si="443"/>
        <v>0</v>
      </c>
      <c r="P719" s="13"/>
      <c r="R719" s="31">
        <f t="shared" si="474"/>
        <v>729250</v>
      </c>
      <c r="S719" s="8">
        <f t="shared" si="459"/>
        <v>52100</v>
      </c>
      <c r="T719" s="9">
        <f t="shared" si="444"/>
        <v>-11053.55</v>
      </c>
      <c r="U719" s="9">
        <f t="shared" si="445"/>
        <v>-253931.25</v>
      </c>
      <c r="V719" s="10">
        <f t="shared" si="446"/>
        <v>-264984.8</v>
      </c>
      <c r="W719" s="10">
        <f t="shared" si="447"/>
        <v>-38650.25</v>
      </c>
      <c r="X719" s="87">
        <f t="shared" si="460"/>
        <v>0</v>
      </c>
      <c r="Y719" s="87">
        <f t="shared" si="461"/>
        <v>0</v>
      </c>
      <c r="Z719" s="10">
        <f t="shared" si="462"/>
        <v>-103.65398999999999</v>
      </c>
      <c r="AA719" s="125">
        <f t="shared" si="463"/>
        <v>-36.750050999999999</v>
      </c>
      <c r="AB719" s="10">
        <f t="shared" si="464"/>
        <v>-36.750050999999999</v>
      </c>
      <c r="AC719" s="87">
        <f t="shared" si="465"/>
        <v>0</v>
      </c>
      <c r="AD719" s="22">
        <f t="shared" si="475"/>
        <v>-303775.45404099999</v>
      </c>
      <c r="AE719" s="9">
        <f t="shared" si="466"/>
        <v>-3430</v>
      </c>
      <c r="AF719" s="9">
        <f t="shared" si="467"/>
        <v>311</v>
      </c>
      <c r="AG719" s="9">
        <f t="shared" si="468"/>
        <v>0</v>
      </c>
      <c r="AH719" s="10">
        <f t="shared" si="448"/>
        <v>-3119</v>
      </c>
      <c r="AI719" s="10">
        <f t="shared" si="469"/>
        <v>-160</v>
      </c>
      <c r="AJ719" s="22">
        <f t="shared" si="449"/>
        <v>-300816.45404099999</v>
      </c>
      <c r="AN719" s="92">
        <f t="shared" si="470"/>
        <v>730000</v>
      </c>
      <c r="AO719" s="92" t="str">
        <f t="shared" si="450"/>
        <v>73K</v>
      </c>
      <c r="AP719" s="92">
        <f t="shared" si="451"/>
        <v>300816.45404099999</v>
      </c>
      <c r="AQ719" s="93">
        <f t="shared" si="476"/>
        <v>1000</v>
      </c>
      <c r="AR719" s="95">
        <f t="shared" si="452"/>
        <v>428</v>
      </c>
      <c r="AS719" s="94">
        <f t="shared" si="453"/>
        <v>0.42799999999999999</v>
      </c>
      <c r="AT719" s="94">
        <f t="shared" si="471"/>
        <v>0.41207733430273974</v>
      </c>
    </row>
    <row r="720" spans="6:46" x14ac:dyDescent="0.25">
      <c r="F720">
        <f t="shared" si="477"/>
        <v>731000</v>
      </c>
      <c r="G720">
        <f t="shared" si="454"/>
        <v>-750</v>
      </c>
      <c r="H720">
        <f t="shared" si="442"/>
        <v>730250</v>
      </c>
      <c r="I720" s="32">
        <f t="shared" si="472"/>
        <v>730250</v>
      </c>
      <c r="J720" s="10">
        <f t="shared" si="455"/>
        <v>0</v>
      </c>
      <c r="K720" s="10">
        <f t="shared" si="456"/>
        <v>0</v>
      </c>
      <c r="L720" s="32">
        <f t="shared" si="473"/>
        <v>730250</v>
      </c>
      <c r="M720" s="9">
        <f t="shared" si="457"/>
        <v>0</v>
      </c>
      <c r="N720" s="9">
        <f t="shared" si="458"/>
        <v>0</v>
      </c>
      <c r="O720" s="10">
        <f t="shared" si="443"/>
        <v>0</v>
      </c>
      <c r="P720" s="13"/>
      <c r="R720" s="31">
        <f t="shared" si="474"/>
        <v>730250</v>
      </c>
      <c r="S720" s="8">
        <f t="shared" si="459"/>
        <v>52100</v>
      </c>
      <c r="T720" s="9">
        <f t="shared" si="444"/>
        <v>-11053.55</v>
      </c>
      <c r="U720" s="9">
        <f t="shared" si="445"/>
        <v>-254306.25</v>
      </c>
      <c r="V720" s="10">
        <f t="shared" si="446"/>
        <v>-265359.8</v>
      </c>
      <c r="W720" s="10">
        <f t="shared" si="447"/>
        <v>-38703.25</v>
      </c>
      <c r="X720" s="87">
        <f t="shared" si="460"/>
        <v>0</v>
      </c>
      <c r="Y720" s="87">
        <f t="shared" si="461"/>
        <v>0</v>
      </c>
      <c r="Z720" s="10">
        <f t="shared" si="462"/>
        <v>-103.65398999999999</v>
      </c>
      <c r="AA720" s="125">
        <f t="shared" si="463"/>
        <v>-36.750050999999999</v>
      </c>
      <c r="AB720" s="10">
        <f t="shared" si="464"/>
        <v>-36.750050999999999</v>
      </c>
      <c r="AC720" s="87">
        <f t="shared" si="465"/>
        <v>0</v>
      </c>
      <c r="AD720" s="22">
        <f t="shared" si="475"/>
        <v>-304203.45404099999</v>
      </c>
      <c r="AE720" s="9">
        <f t="shared" si="466"/>
        <v>-3430</v>
      </c>
      <c r="AF720" s="9">
        <f t="shared" si="467"/>
        <v>311</v>
      </c>
      <c r="AG720" s="9">
        <f t="shared" si="468"/>
        <v>0</v>
      </c>
      <c r="AH720" s="10">
        <f t="shared" si="448"/>
        <v>-3119</v>
      </c>
      <c r="AI720" s="10">
        <f t="shared" si="469"/>
        <v>-160</v>
      </c>
      <c r="AJ720" s="22">
        <f t="shared" si="449"/>
        <v>-301244.45404099999</v>
      </c>
      <c r="AN720" s="92">
        <f t="shared" si="470"/>
        <v>731000</v>
      </c>
      <c r="AO720" s="92" t="str">
        <f t="shared" si="450"/>
        <v>73K</v>
      </c>
      <c r="AP720" s="92">
        <f t="shared" si="451"/>
        <v>301244.45404099999</v>
      </c>
      <c r="AQ720" s="93">
        <f t="shared" si="476"/>
        <v>1000</v>
      </c>
      <c r="AR720" s="95">
        <f t="shared" si="452"/>
        <v>428</v>
      </c>
      <c r="AS720" s="94">
        <f t="shared" si="453"/>
        <v>0.42799999999999999</v>
      </c>
      <c r="AT720" s="94">
        <f t="shared" si="471"/>
        <v>0.41209911633515728</v>
      </c>
    </row>
    <row r="721" spans="6:46" x14ac:dyDescent="0.25">
      <c r="F721">
        <f t="shared" si="477"/>
        <v>732000</v>
      </c>
      <c r="G721">
        <f t="shared" si="454"/>
        <v>-750</v>
      </c>
      <c r="H721">
        <f t="shared" si="442"/>
        <v>731250</v>
      </c>
      <c r="I721" s="32">
        <f t="shared" si="472"/>
        <v>731250</v>
      </c>
      <c r="J721" s="10">
        <f t="shared" si="455"/>
        <v>0</v>
      </c>
      <c r="K721" s="10">
        <f t="shared" si="456"/>
        <v>0</v>
      </c>
      <c r="L721" s="32">
        <f t="shared" si="473"/>
        <v>731250</v>
      </c>
      <c r="M721" s="9">
        <f t="shared" si="457"/>
        <v>0</v>
      </c>
      <c r="N721" s="9">
        <f t="shared" si="458"/>
        <v>0</v>
      </c>
      <c r="O721" s="10">
        <f t="shared" si="443"/>
        <v>0</v>
      </c>
      <c r="P721" s="13"/>
      <c r="R721" s="31">
        <f t="shared" si="474"/>
        <v>731250</v>
      </c>
      <c r="S721" s="8">
        <f t="shared" si="459"/>
        <v>52100</v>
      </c>
      <c r="T721" s="9">
        <f t="shared" si="444"/>
        <v>-11053.55</v>
      </c>
      <c r="U721" s="9">
        <f t="shared" si="445"/>
        <v>-254681.25</v>
      </c>
      <c r="V721" s="10">
        <f t="shared" si="446"/>
        <v>-265734.8</v>
      </c>
      <c r="W721" s="10">
        <f t="shared" si="447"/>
        <v>-38756.25</v>
      </c>
      <c r="X721" s="87">
        <f t="shared" si="460"/>
        <v>0</v>
      </c>
      <c r="Y721" s="87">
        <f t="shared" si="461"/>
        <v>0</v>
      </c>
      <c r="Z721" s="10">
        <f t="shared" si="462"/>
        <v>-103.65398999999999</v>
      </c>
      <c r="AA721" s="125">
        <f t="shared" si="463"/>
        <v>-36.750050999999999</v>
      </c>
      <c r="AB721" s="10">
        <f t="shared" si="464"/>
        <v>-36.750050999999999</v>
      </c>
      <c r="AC721" s="87">
        <f t="shared" si="465"/>
        <v>0</v>
      </c>
      <c r="AD721" s="22">
        <f t="shared" si="475"/>
        <v>-304631.45404099999</v>
      </c>
      <c r="AE721" s="9">
        <f t="shared" si="466"/>
        <v>-3430</v>
      </c>
      <c r="AF721" s="9">
        <f t="shared" si="467"/>
        <v>311</v>
      </c>
      <c r="AG721" s="9">
        <f t="shared" si="468"/>
        <v>0</v>
      </c>
      <c r="AH721" s="10">
        <f t="shared" si="448"/>
        <v>-3119</v>
      </c>
      <c r="AI721" s="10">
        <f t="shared" si="469"/>
        <v>-160</v>
      </c>
      <c r="AJ721" s="22">
        <f t="shared" si="449"/>
        <v>-301672.45404099999</v>
      </c>
      <c r="AN721" s="92">
        <f t="shared" si="470"/>
        <v>732000</v>
      </c>
      <c r="AO721" s="92" t="str">
        <f t="shared" si="450"/>
        <v>73K</v>
      </c>
      <c r="AP721" s="92">
        <f t="shared" si="451"/>
        <v>301672.45404099999</v>
      </c>
      <c r="AQ721" s="93">
        <f t="shared" si="476"/>
        <v>1000</v>
      </c>
      <c r="AR721" s="95">
        <f t="shared" si="452"/>
        <v>428</v>
      </c>
      <c r="AS721" s="94">
        <f t="shared" si="453"/>
        <v>0.42799999999999999</v>
      </c>
      <c r="AT721" s="94">
        <f t="shared" si="471"/>
        <v>0.41212083885382511</v>
      </c>
    </row>
    <row r="722" spans="6:46" x14ac:dyDescent="0.25">
      <c r="F722">
        <f t="shared" si="477"/>
        <v>733000</v>
      </c>
      <c r="G722">
        <f t="shared" si="454"/>
        <v>-750</v>
      </c>
      <c r="H722">
        <f t="shared" si="442"/>
        <v>732250</v>
      </c>
      <c r="I722" s="32">
        <f t="shared" si="472"/>
        <v>732250</v>
      </c>
      <c r="J722" s="10">
        <f t="shared" si="455"/>
        <v>0</v>
      </c>
      <c r="K722" s="10">
        <f t="shared" si="456"/>
        <v>0</v>
      </c>
      <c r="L722" s="32">
        <f t="shared" si="473"/>
        <v>732250</v>
      </c>
      <c r="M722" s="9">
        <f t="shared" si="457"/>
        <v>0</v>
      </c>
      <c r="N722" s="9">
        <f t="shared" si="458"/>
        <v>0</v>
      </c>
      <c r="O722" s="10">
        <f t="shared" si="443"/>
        <v>0</v>
      </c>
      <c r="P722" s="13"/>
      <c r="R722" s="31">
        <f t="shared" si="474"/>
        <v>732250</v>
      </c>
      <c r="S722" s="8">
        <f t="shared" si="459"/>
        <v>52100</v>
      </c>
      <c r="T722" s="9">
        <f t="shared" si="444"/>
        <v>-11053.55</v>
      </c>
      <c r="U722" s="9">
        <f t="shared" si="445"/>
        <v>-255056.25</v>
      </c>
      <c r="V722" s="10">
        <f t="shared" si="446"/>
        <v>-266109.8</v>
      </c>
      <c r="W722" s="10">
        <f t="shared" si="447"/>
        <v>-38809.25</v>
      </c>
      <c r="X722" s="87">
        <f t="shared" si="460"/>
        <v>0</v>
      </c>
      <c r="Y722" s="87">
        <f t="shared" si="461"/>
        <v>0</v>
      </c>
      <c r="Z722" s="10">
        <f t="shared" si="462"/>
        <v>-103.65398999999999</v>
      </c>
      <c r="AA722" s="125">
        <f t="shared" si="463"/>
        <v>-36.750050999999999</v>
      </c>
      <c r="AB722" s="10">
        <f t="shared" si="464"/>
        <v>-36.750050999999999</v>
      </c>
      <c r="AC722" s="87">
        <f t="shared" si="465"/>
        <v>0</v>
      </c>
      <c r="AD722" s="22">
        <f t="shared" si="475"/>
        <v>-305059.45404099999</v>
      </c>
      <c r="AE722" s="9">
        <f t="shared" si="466"/>
        <v>-3430</v>
      </c>
      <c r="AF722" s="9">
        <f t="shared" si="467"/>
        <v>311</v>
      </c>
      <c r="AG722" s="9">
        <f t="shared" si="468"/>
        <v>0</v>
      </c>
      <c r="AH722" s="10">
        <f t="shared" si="448"/>
        <v>-3119</v>
      </c>
      <c r="AI722" s="10">
        <f t="shared" si="469"/>
        <v>-160</v>
      </c>
      <c r="AJ722" s="22">
        <f t="shared" si="449"/>
        <v>-302100.45404099999</v>
      </c>
      <c r="AN722" s="92">
        <f t="shared" si="470"/>
        <v>733000</v>
      </c>
      <c r="AO722" s="92" t="str">
        <f t="shared" si="450"/>
        <v>73K</v>
      </c>
      <c r="AP722" s="92">
        <f t="shared" si="451"/>
        <v>302100.45404099999</v>
      </c>
      <c r="AQ722" s="93">
        <f t="shared" si="476"/>
        <v>1000</v>
      </c>
      <c r="AR722" s="95">
        <f t="shared" si="452"/>
        <v>428</v>
      </c>
      <c r="AS722" s="94">
        <f t="shared" si="453"/>
        <v>0.42799999999999999</v>
      </c>
      <c r="AT722" s="94">
        <f t="shared" si="471"/>
        <v>0.41214250210231923</v>
      </c>
    </row>
    <row r="723" spans="6:46" x14ac:dyDescent="0.25">
      <c r="F723">
        <f t="shared" si="477"/>
        <v>734000</v>
      </c>
      <c r="G723">
        <f t="shared" si="454"/>
        <v>-750</v>
      </c>
      <c r="H723">
        <f t="shared" si="442"/>
        <v>733250</v>
      </c>
      <c r="I723" s="32">
        <f t="shared" si="472"/>
        <v>733250</v>
      </c>
      <c r="J723" s="10">
        <f t="shared" si="455"/>
        <v>0</v>
      </c>
      <c r="K723" s="10">
        <f t="shared" si="456"/>
        <v>0</v>
      </c>
      <c r="L723" s="32">
        <f t="shared" si="473"/>
        <v>733250</v>
      </c>
      <c r="M723" s="9">
        <f t="shared" si="457"/>
        <v>0</v>
      </c>
      <c r="N723" s="9">
        <f t="shared" si="458"/>
        <v>0</v>
      </c>
      <c r="O723" s="10">
        <f t="shared" si="443"/>
        <v>0</v>
      </c>
      <c r="P723" s="13"/>
      <c r="R723" s="31">
        <f t="shared" si="474"/>
        <v>733250</v>
      </c>
      <c r="S723" s="8">
        <f t="shared" si="459"/>
        <v>52100</v>
      </c>
      <c r="T723" s="9">
        <f t="shared" si="444"/>
        <v>-11053.55</v>
      </c>
      <c r="U723" s="9">
        <f t="shared" si="445"/>
        <v>-255431.25</v>
      </c>
      <c r="V723" s="10">
        <f t="shared" si="446"/>
        <v>-266484.8</v>
      </c>
      <c r="W723" s="10">
        <f t="shared" si="447"/>
        <v>-38862.25</v>
      </c>
      <c r="X723" s="87">
        <f t="shared" si="460"/>
        <v>0</v>
      </c>
      <c r="Y723" s="87">
        <f t="shared" si="461"/>
        <v>0</v>
      </c>
      <c r="Z723" s="10">
        <f t="shared" si="462"/>
        <v>-103.65398999999999</v>
      </c>
      <c r="AA723" s="125">
        <f t="shared" si="463"/>
        <v>-36.750050999999999</v>
      </c>
      <c r="AB723" s="10">
        <f t="shared" si="464"/>
        <v>-36.750050999999999</v>
      </c>
      <c r="AC723" s="87">
        <f t="shared" si="465"/>
        <v>0</v>
      </c>
      <c r="AD723" s="22">
        <f t="shared" si="475"/>
        <v>-305487.45404099999</v>
      </c>
      <c r="AE723" s="9">
        <f t="shared" si="466"/>
        <v>-3430</v>
      </c>
      <c r="AF723" s="9">
        <f t="shared" si="467"/>
        <v>311</v>
      </c>
      <c r="AG723" s="9">
        <f t="shared" si="468"/>
        <v>0</v>
      </c>
      <c r="AH723" s="10">
        <f t="shared" si="448"/>
        <v>-3119</v>
      </c>
      <c r="AI723" s="10">
        <f t="shared" si="469"/>
        <v>-160</v>
      </c>
      <c r="AJ723" s="22">
        <f t="shared" si="449"/>
        <v>-302528.45404099999</v>
      </c>
      <c r="AN723" s="92">
        <f t="shared" si="470"/>
        <v>734000</v>
      </c>
      <c r="AO723" s="92" t="str">
        <f t="shared" si="450"/>
        <v>73K</v>
      </c>
      <c r="AP723" s="92">
        <f t="shared" si="451"/>
        <v>302528.45404099999</v>
      </c>
      <c r="AQ723" s="93">
        <f t="shared" si="476"/>
        <v>1000</v>
      </c>
      <c r="AR723" s="95">
        <f t="shared" si="452"/>
        <v>428</v>
      </c>
      <c r="AS723" s="94">
        <f t="shared" si="453"/>
        <v>0.42799999999999999</v>
      </c>
      <c r="AT723" s="94">
        <f t="shared" si="471"/>
        <v>0.41216410632288825</v>
      </c>
    </row>
    <row r="724" spans="6:46" x14ac:dyDescent="0.25">
      <c r="F724">
        <f t="shared" si="477"/>
        <v>735000</v>
      </c>
      <c r="G724">
        <f t="shared" si="454"/>
        <v>-750</v>
      </c>
      <c r="H724">
        <f t="shared" si="442"/>
        <v>734250</v>
      </c>
      <c r="I724" s="32">
        <f t="shared" si="472"/>
        <v>734250</v>
      </c>
      <c r="J724" s="10">
        <f t="shared" si="455"/>
        <v>0</v>
      </c>
      <c r="K724" s="10">
        <f t="shared" si="456"/>
        <v>0</v>
      </c>
      <c r="L724" s="32">
        <f t="shared" si="473"/>
        <v>734250</v>
      </c>
      <c r="M724" s="9">
        <f t="shared" si="457"/>
        <v>0</v>
      </c>
      <c r="N724" s="9">
        <f t="shared" si="458"/>
        <v>0</v>
      </c>
      <c r="O724" s="10">
        <f t="shared" si="443"/>
        <v>0</v>
      </c>
      <c r="P724" s="13"/>
      <c r="R724" s="31">
        <f t="shared" si="474"/>
        <v>734250</v>
      </c>
      <c r="S724" s="8">
        <f t="shared" si="459"/>
        <v>52100</v>
      </c>
      <c r="T724" s="9">
        <f t="shared" si="444"/>
        <v>-11053.55</v>
      </c>
      <c r="U724" s="9">
        <f t="shared" si="445"/>
        <v>-255806.25</v>
      </c>
      <c r="V724" s="10">
        <f t="shared" si="446"/>
        <v>-266859.8</v>
      </c>
      <c r="W724" s="10">
        <f t="shared" si="447"/>
        <v>-38915.25</v>
      </c>
      <c r="X724" s="87">
        <f t="shared" si="460"/>
        <v>0</v>
      </c>
      <c r="Y724" s="87">
        <f t="shared" si="461"/>
        <v>0</v>
      </c>
      <c r="Z724" s="10">
        <f t="shared" si="462"/>
        <v>-103.65398999999999</v>
      </c>
      <c r="AA724" s="125">
        <f t="shared" si="463"/>
        <v>-36.750050999999999</v>
      </c>
      <c r="AB724" s="10">
        <f t="shared" si="464"/>
        <v>-36.750050999999999</v>
      </c>
      <c r="AC724" s="87">
        <f t="shared" si="465"/>
        <v>0</v>
      </c>
      <c r="AD724" s="22">
        <f t="shared" si="475"/>
        <v>-305915.45404099999</v>
      </c>
      <c r="AE724" s="9">
        <f t="shared" si="466"/>
        <v>-3430</v>
      </c>
      <c r="AF724" s="9">
        <f t="shared" si="467"/>
        <v>311</v>
      </c>
      <c r="AG724" s="9">
        <f t="shared" si="468"/>
        <v>0</v>
      </c>
      <c r="AH724" s="10">
        <f t="shared" si="448"/>
        <v>-3119</v>
      </c>
      <c r="AI724" s="10">
        <f t="shared" si="469"/>
        <v>-160</v>
      </c>
      <c r="AJ724" s="22">
        <f t="shared" si="449"/>
        <v>-302956.45404099999</v>
      </c>
      <c r="AN724" s="92">
        <f t="shared" si="470"/>
        <v>735000</v>
      </c>
      <c r="AO724" s="92" t="str">
        <f t="shared" si="450"/>
        <v>73K</v>
      </c>
      <c r="AP724" s="92">
        <f t="shared" si="451"/>
        <v>302956.45404099999</v>
      </c>
      <c r="AQ724" s="93">
        <f t="shared" si="476"/>
        <v>1000</v>
      </c>
      <c r="AR724" s="95">
        <f t="shared" si="452"/>
        <v>428</v>
      </c>
      <c r="AS724" s="94">
        <f t="shared" si="453"/>
        <v>0.42799999999999999</v>
      </c>
      <c r="AT724" s="94">
        <f t="shared" si="471"/>
        <v>0.41218565175646255</v>
      </c>
    </row>
    <row r="725" spans="6:46" x14ac:dyDescent="0.25">
      <c r="F725">
        <f t="shared" si="477"/>
        <v>736000</v>
      </c>
      <c r="G725">
        <f t="shared" si="454"/>
        <v>-750</v>
      </c>
      <c r="H725">
        <f t="shared" si="442"/>
        <v>735250</v>
      </c>
      <c r="I725" s="32">
        <f t="shared" si="472"/>
        <v>735250</v>
      </c>
      <c r="J725" s="10">
        <f t="shared" si="455"/>
        <v>0</v>
      </c>
      <c r="K725" s="10">
        <f t="shared" si="456"/>
        <v>0</v>
      </c>
      <c r="L725" s="32">
        <f t="shared" si="473"/>
        <v>735250</v>
      </c>
      <c r="M725" s="9">
        <f t="shared" si="457"/>
        <v>0</v>
      </c>
      <c r="N725" s="9">
        <f t="shared" si="458"/>
        <v>0</v>
      </c>
      <c r="O725" s="10">
        <f t="shared" si="443"/>
        <v>0</v>
      </c>
      <c r="P725" s="13"/>
      <c r="R725" s="31">
        <f t="shared" si="474"/>
        <v>735250</v>
      </c>
      <c r="S725" s="8">
        <f t="shared" si="459"/>
        <v>52100</v>
      </c>
      <c r="T725" s="9">
        <f t="shared" si="444"/>
        <v>-11053.55</v>
      </c>
      <c r="U725" s="9">
        <f t="shared" si="445"/>
        <v>-256181.25</v>
      </c>
      <c r="V725" s="10">
        <f t="shared" si="446"/>
        <v>-267234.8</v>
      </c>
      <c r="W725" s="10">
        <f t="shared" si="447"/>
        <v>-38968.25</v>
      </c>
      <c r="X725" s="87">
        <f t="shared" si="460"/>
        <v>0</v>
      </c>
      <c r="Y725" s="87">
        <f t="shared" si="461"/>
        <v>0</v>
      </c>
      <c r="Z725" s="10">
        <f t="shared" si="462"/>
        <v>-103.65398999999999</v>
      </c>
      <c r="AA725" s="125">
        <f t="shared" si="463"/>
        <v>-36.750050999999999</v>
      </c>
      <c r="AB725" s="10">
        <f t="shared" si="464"/>
        <v>-36.750050999999999</v>
      </c>
      <c r="AC725" s="87">
        <f t="shared" si="465"/>
        <v>0</v>
      </c>
      <c r="AD725" s="22">
        <f t="shared" si="475"/>
        <v>-306343.45404099999</v>
      </c>
      <c r="AE725" s="9">
        <f t="shared" si="466"/>
        <v>-3430</v>
      </c>
      <c r="AF725" s="9">
        <f t="shared" si="467"/>
        <v>311</v>
      </c>
      <c r="AG725" s="9">
        <f t="shared" si="468"/>
        <v>0</v>
      </c>
      <c r="AH725" s="10">
        <f t="shared" si="448"/>
        <v>-3119</v>
      </c>
      <c r="AI725" s="10">
        <f t="shared" si="469"/>
        <v>-160</v>
      </c>
      <c r="AJ725" s="22">
        <f t="shared" si="449"/>
        <v>-303384.45404099999</v>
      </c>
      <c r="AN725" s="92">
        <f t="shared" si="470"/>
        <v>736000</v>
      </c>
      <c r="AO725" s="92" t="str">
        <f t="shared" si="450"/>
        <v>73K</v>
      </c>
      <c r="AP725" s="92">
        <f t="shared" si="451"/>
        <v>303384.45404099999</v>
      </c>
      <c r="AQ725" s="93">
        <f t="shared" si="476"/>
        <v>1000</v>
      </c>
      <c r="AR725" s="95">
        <f t="shared" si="452"/>
        <v>428</v>
      </c>
      <c r="AS725" s="94">
        <f t="shared" si="453"/>
        <v>0.42799999999999999</v>
      </c>
      <c r="AT725" s="94">
        <f t="shared" si="471"/>
        <v>0.41220713864266301</v>
      </c>
    </row>
    <row r="726" spans="6:46" x14ac:dyDescent="0.25">
      <c r="F726">
        <f t="shared" si="477"/>
        <v>737000</v>
      </c>
      <c r="G726">
        <f t="shared" si="454"/>
        <v>-750</v>
      </c>
      <c r="H726">
        <f t="shared" si="442"/>
        <v>736250</v>
      </c>
      <c r="I726" s="32">
        <f t="shared" si="472"/>
        <v>736250</v>
      </c>
      <c r="J726" s="10">
        <f t="shared" si="455"/>
        <v>0</v>
      </c>
      <c r="K726" s="10">
        <f t="shared" si="456"/>
        <v>0</v>
      </c>
      <c r="L726" s="32">
        <f t="shared" si="473"/>
        <v>736250</v>
      </c>
      <c r="M726" s="9">
        <f t="shared" si="457"/>
        <v>0</v>
      </c>
      <c r="N726" s="9">
        <f t="shared" si="458"/>
        <v>0</v>
      </c>
      <c r="O726" s="10">
        <f t="shared" si="443"/>
        <v>0</v>
      </c>
      <c r="P726" s="13"/>
      <c r="R726" s="31">
        <f t="shared" si="474"/>
        <v>736250</v>
      </c>
      <c r="S726" s="8">
        <f t="shared" si="459"/>
        <v>52100</v>
      </c>
      <c r="T726" s="9">
        <f t="shared" si="444"/>
        <v>-11053.55</v>
      </c>
      <c r="U726" s="9">
        <f t="shared" si="445"/>
        <v>-256556.25</v>
      </c>
      <c r="V726" s="10">
        <f t="shared" si="446"/>
        <v>-267609.8</v>
      </c>
      <c r="W726" s="10">
        <f t="shared" si="447"/>
        <v>-39021.25</v>
      </c>
      <c r="X726" s="87">
        <f t="shared" si="460"/>
        <v>0</v>
      </c>
      <c r="Y726" s="87">
        <f t="shared" si="461"/>
        <v>0</v>
      </c>
      <c r="Z726" s="10">
        <f t="shared" si="462"/>
        <v>-103.65398999999999</v>
      </c>
      <c r="AA726" s="125">
        <f t="shared" si="463"/>
        <v>-36.750050999999999</v>
      </c>
      <c r="AB726" s="10">
        <f t="shared" si="464"/>
        <v>-36.750050999999999</v>
      </c>
      <c r="AC726" s="87">
        <f t="shared" si="465"/>
        <v>0</v>
      </c>
      <c r="AD726" s="22">
        <f t="shared" si="475"/>
        <v>-306771.45404099999</v>
      </c>
      <c r="AE726" s="9">
        <f t="shared" si="466"/>
        <v>-3430</v>
      </c>
      <c r="AF726" s="9">
        <f t="shared" si="467"/>
        <v>311</v>
      </c>
      <c r="AG726" s="9">
        <f t="shared" si="468"/>
        <v>0</v>
      </c>
      <c r="AH726" s="10">
        <f t="shared" si="448"/>
        <v>-3119</v>
      </c>
      <c r="AI726" s="10">
        <f t="shared" si="469"/>
        <v>-160</v>
      </c>
      <c r="AJ726" s="22">
        <f t="shared" si="449"/>
        <v>-303812.45404099999</v>
      </c>
      <c r="AN726" s="92">
        <f t="shared" si="470"/>
        <v>737000</v>
      </c>
      <c r="AO726" s="92" t="str">
        <f t="shared" si="450"/>
        <v>73K</v>
      </c>
      <c r="AP726" s="92">
        <f t="shared" si="451"/>
        <v>303812.45404099999</v>
      </c>
      <c r="AQ726" s="93">
        <f t="shared" si="476"/>
        <v>1000</v>
      </c>
      <c r="AR726" s="95">
        <f t="shared" si="452"/>
        <v>428</v>
      </c>
      <c r="AS726" s="94">
        <f t="shared" si="453"/>
        <v>0.42799999999999999</v>
      </c>
      <c r="AT726" s="94">
        <f t="shared" si="471"/>
        <v>0.41222856721981005</v>
      </c>
    </row>
    <row r="727" spans="6:46" x14ac:dyDescent="0.25">
      <c r="F727">
        <f t="shared" si="477"/>
        <v>738000</v>
      </c>
      <c r="G727">
        <f t="shared" si="454"/>
        <v>-750</v>
      </c>
      <c r="H727">
        <f t="shared" si="442"/>
        <v>737250</v>
      </c>
      <c r="I727" s="32">
        <f t="shared" si="472"/>
        <v>737250</v>
      </c>
      <c r="J727" s="10">
        <f t="shared" si="455"/>
        <v>0</v>
      </c>
      <c r="K727" s="10">
        <f t="shared" si="456"/>
        <v>0</v>
      </c>
      <c r="L727" s="32">
        <f t="shared" si="473"/>
        <v>737250</v>
      </c>
      <c r="M727" s="9">
        <f t="shared" si="457"/>
        <v>0</v>
      </c>
      <c r="N727" s="9">
        <f t="shared" si="458"/>
        <v>0</v>
      </c>
      <c r="O727" s="10">
        <f t="shared" si="443"/>
        <v>0</v>
      </c>
      <c r="P727" s="13"/>
      <c r="R727" s="31">
        <f t="shared" si="474"/>
        <v>737250</v>
      </c>
      <c r="S727" s="8">
        <f t="shared" si="459"/>
        <v>52100</v>
      </c>
      <c r="T727" s="9">
        <f t="shared" si="444"/>
        <v>-11053.55</v>
      </c>
      <c r="U727" s="9">
        <f t="shared" si="445"/>
        <v>-256931.25</v>
      </c>
      <c r="V727" s="10">
        <f t="shared" si="446"/>
        <v>-267984.8</v>
      </c>
      <c r="W727" s="10">
        <f t="shared" si="447"/>
        <v>-39074.25</v>
      </c>
      <c r="X727" s="87">
        <f t="shared" si="460"/>
        <v>0</v>
      </c>
      <c r="Y727" s="87">
        <f t="shared" si="461"/>
        <v>0</v>
      </c>
      <c r="Z727" s="10">
        <f t="shared" si="462"/>
        <v>-103.65398999999999</v>
      </c>
      <c r="AA727" s="125">
        <f t="shared" si="463"/>
        <v>-36.750050999999999</v>
      </c>
      <c r="AB727" s="10">
        <f t="shared" si="464"/>
        <v>-36.750050999999999</v>
      </c>
      <c r="AC727" s="87">
        <f t="shared" si="465"/>
        <v>0</v>
      </c>
      <c r="AD727" s="22">
        <f t="shared" si="475"/>
        <v>-307199.45404099999</v>
      </c>
      <c r="AE727" s="9">
        <f t="shared" si="466"/>
        <v>-3430</v>
      </c>
      <c r="AF727" s="9">
        <f t="shared" si="467"/>
        <v>311</v>
      </c>
      <c r="AG727" s="9">
        <f t="shared" si="468"/>
        <v>0</v>
      </c>
      <c r="AH727" s="10">
        <f t="shared" si="448"/>
        <v>-3119</v>
      </c>
      <c r="AI727" s="10">
        <f t="shared" si="469"/>
        <v>-160</v>
      </c>
      <c r="AJ727" s="22">
        <f t="shared" si="449"/>
        <v>-304240.45404099999</v>
      </c>
      <c r="AN727" s="92">
        <f t="shared" si="470"/>
        <v>738000</v>
      </c>
      <c r="AO727" s="92" t="str">
        <f t="shared" si="450"/>
        <v>73K</v>
      </c>
      <c r="AP727" s="92">
        <f t="shared" si="451"/>
        <v>304240.45404099999</v>
      </c>
      <c r="AQ727" s="93">
        <f t="shared" si="476"/>
        <v>1000</v>
      </c>
      <c r="AR727" s="95">
        <f t="shared" si="452"/>
        <v>428</v>
      </c>
      <c r="AS727" s="94">
        <f t="shared" si="453"/>
        <v>0.42799999999999999</v>
      </c>
      <c r="AT727" s="94">
        <f t="shared" si="471"/>
        <v>0.41224993772493224</v>
      </c>
    </row>
    <row r="728" spans="6:46" x14ac:dyDescent="0.25">
      <c r="F728">
        <f t="shared" si="477"/>
        <v>739000</v>
      </c>
      <c r="G728">
        <f t="shared" si="454"/>
        <v>-750</v>
      </c>
      <c r="H728">
        <f t="shared" si="442"/>
        <v>738250</v>
      </c>
      <c r="I728" s="32">
        <f t="shared" si="472"/>
        <v>738250</v>
      </c>
      <c r="J728" s="10">
        <f t="shared" si="455"/>
        <v>0</v>
      </c>
      <c r="K728" s="10">
        <f t="shared" si="456"/>
        <v>0</v>
      </c>
      <c r="L728" s="32">
        <f t="shared" si="473"/>
        <v>738250</v>
      </c>
      <c r="M728" s="9">
        <f t="shared" si="457"/>
        <v>0</v>
      </c>
      <c r="N728" s="9">
        <f t="shared" si="458"/>
        <v>0</v>
      </c>
      <c r="O728" s="10">
        <f t="shared" si="443"/>
        <v>0</v>
      </c>
      <c r="P728" s="13"/>
      <c r="R728" s="31">
        <f t="shared" si="474"/>
        <v>738250</v>
      </c>
      <c r="S728" s="8">
        <f t="shared" si="459"/>
        <v>52100</v>
      </c>
      <c r="T728" s="9">
        <f t="shared" si="444"/>
        <v>-11053.55</v>
      </c>
      <c r="U728" s="9">
        <f t="shared" si="445"/>
        <v>-257306.25</v>
      </c>
      <c r="V728" s="10">
        <f t="shared" si="446"/>
        <v>-268359.8</v>
      </c>
      <c r="W728" s="10">
        <f t="shared" si="447"/>
        <v>-39127.25</v>
      </c>
      <c r="X728" s="87">
        <f t="shared" si="460"/>
        <v>0</v>
      </c>
      <c r="Y728" s="87">
        <f t="shared" si="461"/>
        <v>0</v>
      </c>
      <c r="Z728" s="10">
        <f t="shared" si="462"/>
        <v>-103.65398999999999</v>
      </c>
      <c r="AA728" s="125">
        <f t="shared" si="463"/>
        <v>-36.750050999999999</v>
      </c>
      <c r="AB728" s="10">
        <f t="shared" si="464"/>
        <v>-36.750050999999999</v>
      </c>
      <c r="AC728" s="87">
        <f t="shared" si="465"/>
        <v>0</v>
      </c>
      <c r="AD728" s="22">
        <f t="shared" si="475"/>
        <v>-307627.45404099999</v>
      </c>
      <c r="AE728" s="9">
        <f t="shared" si="466"/>
        <v>-3430</v>
      </c>
      <c r="AF728" s="9">
        <f t="shared" si="467"/>
        <v>311</v>
      </c>
      <c r="AG728" s="9">
        <f t="shared" si="468"/>
        <v>0</v>
      </c>
      <c r="AH728" s="10">
        <f t="shared" si="448"/>
        <v>-3119</v>
      </c>
      <c r="AI728" s="10">
        <f t="shared" si="469"/>
        <v>-160</v>
      </c>
      <c r="AJ728" s="22">
        <f t="shared" si="449"/>
        <v>-304668.45404099999</v>
      </c>
      <c r="AN728" s="92">
        <f t="shared" si="470"/>
        <v>739000</v>
      </c>
      <c r="AO728" s="92" t="str">
        <f t="shared" si="450"/>
        <v>73K</v>
      </c>
      <c r="AP728" s="92">
        <f t="shared" si="451"/>
        <v>304668.45404099999</v>
      </c>
      <c r="AQ728" s="93">
        <f t="shared" si="476"/>
        <v>1000</v>
      </c>
      <c r="AR728" s="95">
        <f t="shared" si="452"/>
        <v>428</v>
      </c>
      <c r="AS728" s="94">
        <f t="shared" si="453"/>
        <v>0.42799999999999999</v>
      </c>
      <c r="AT728" s="94">
        <f t="shared" si="471"/>
        <v>0.41227125039377538</v>
      </c>
    </row>
    <row r="729" spans="6:46" x14ac:dyDescent="0.25">
      <c r="F729">
        <f t="shared" si="477"/>
        <v>740000</v>
      </c>
      <c r="G729">
        <f t="shared" si="454"/>
        <v>-750</v>
      </c>
      <c r="H729">
        <f t="shared" si="442"/>
        <v>739250</v>
      </c>
      <c r="I729" s="32">
        <f t="shared" si="472"/>
        <v>739250</v>
      </c>
      <c r="J729" s="10">
        <f t="shared" si="455"/>
        <v>0</v>
      </c>
      <c r="K729" s="10">
        <f t="shared" si="456"/>
        <v>0</v>
      </c>
      <c r="L729" s="32">
        <f t="shared" si="473"/>
        <v>739250</v>
      </c>
      <c r="M729" s="9">
        <f t="shared" si="457"/>
        <v>0</v>
      </c>
      <c r="N729" s="9">
        <f t="shared" si="458"/>
        <v>0</v>
      </c>
      <c r="O729" s="10">
        <f t="shared" si="443"/>
        <v>0</v>
      </c>
      <c r="P729" s="13"/>
      <c r="R729" s="31">
        <f t="shared" si="474"/>
        <v>739250</v>
      </c>
      <c r="S729" s="8">
        <f t="shared" si="459"/>
        <v>52100</v>
      </c>
      <c r="T729" s="9">
        <f t="shared" si="444"/>
        <v>-11053.55</v>
      </c>
      <c r="U729" s="9">
        <f t="shared" si="445"/>
        <v>-257681.25</v>
      </c>
      <c r="V729" s="10">
        <f t="shared" si="446"/>
        <v>-268734.8</v>
      </c>
      <c r="W729" s="10">
        <f t="shared" si="447"/>
        <v>-39180.25</v>
      </c>
      <c r="X729" s="87">
        <f t="shared" si="460"/>
        <v>0</v>
      </c>
      <c r="Y729" s="87">
        <f t="shared" si="461"/>
        <v>0</v>
      </c>
      <c r="Z729" s="10">
        <f t="shared" si="462"/>
        <v>-103.65398999999999</v>
      </c>
      <c r="AA729" s="125">
        <f t="shared" si="463"/>
        <v>-36.750050999999999</v>
      </c>
      <c r="AB729" s="10">
        <f t="shared" si="464"/>
        <v>-36.750050999999999</v>
      </c>
      <c r="AC729" s="87">
        <f t="shared" si="465"/>
        <v>0</v>
      </c>
      <c r="AD729" s="22">
        <f t="shared" si="475"/>
        <v>-308055.45404099999</v>
      </c>
      <c r="AE729" s="9">
        <f t="shared" si="466"/>
        <v>-3430</v>
      </c>
      <c r="AF729" s="9">
        <f t="shared" si="467"/>
        <v>311</v>
      </c>
      <c r="AG729" s="9">
        <f t="shared" si="468"/>
        <v>0</v>
      </c>
      <c r="AH729" s="10">
        <f t="shared" si="448"/>
        <v>-3119</v>
      </c>
      <c r="AI729" s="10">
        <f t="shared" si="469"/>
        <v>-160</v>
      </c>
      <c r="AJ729" s="22">
        <f t="shared" si="449"/>
        <v>-305096.45404099999</v>
      </c>
      <c r="AN729" s="92">
        <f t="shared" si="470"/>
        <v>740000</v>
      </c>
      <c r="AO729" s="92" t="str">
        <f t="shared" si="450"/>
        <v>74K</v>
      </c>
      <c r="AP729" s="92">
        <f t="shared" si="451"/>
        <v>305096.45404099999</v>
      </c>
      <c r="AQ729" s="93">
        <f t="shared" si="476"/>
        <v>1000</v>
      </c>
      <c r="AR729" s="95">
        <f t="shared" si="452"/>
        <v>428</v>
      </c>
      <c r="AS729" s="94">
        <f t="shared" si="453"/>
        <v>0.42799999999999999</v>
      </c>
      <c r="AT729" s="94">
        <f t="shared" si="471"/>
        <v>0.41229250546081081</v>
      </c>
    </row>
    <row r="730" spans="6:46" x14ac:dyDescent="0.25">
      <c r="F730">
        <f t="shared" si="477"/>
        <v>741000</v>
      </c>
      <c r="G730">
        <f t="shared" si="454"/>
        <v>-750</v>
      </c>
      <c r="H730">
        <f t="shared" si="442"/>
        <v>740250</v>
      </c>
      <c r="I730" s="32">
        <f t="shared" si="472"/>
        <v>740250</v>
      </c>
      <c r="J730" s="10">
        <f t="shared" si="455"/>
        <v>0</v>
      </c>
      <c r="K730" s="10">
        <f t="shared" si="456"/>
        <v>0</v>
      </c>
      <c r="L730" s="32">
        <f t="shared" si="473"/>
        <v>740250</v>
      </c>
      <c r="M730" s="9">
        <f t="shared" si="457"/>
        <v>0</v>
      </c>
      <c r="N730" s="9">
        <f t="shared" si="458"/>
        <v>0</v>
      </c>
      <c r="O730" s="10">
        <f t="shared" si="443"/>
        <v>0</v>
      </c>
      <c r="P730" s="13"/>
      <c r="R730" s="31">
        <f t="shared" si="474"/>
        <v>740250</v>
      </c>
      <c r="S730" s="8">
        <f t="shared" si="459"/>
        <v>52100</v>
      </c>
      <c r="T730" s="9">
        <f t="shared" si="444"/>
        <v>-11053.55</v>
      </c>
      <c r="U730" s="9">
        <f t="shared" si="445"/>
        <v>-258056.25</v>
      </c>
      <c r="V730" s="10">
        <f t="shared" si="446"/>
        <v>-269109.8</v>
      </c>
      <c r="W730" s="10">
        <f t="shared" si="447"/>
        <v>-39233.25</v>
      </c>
      <c r="X730" s="87">
        <f t="shared" si="460"/>
        <v>0</v>
      </c>
      <c r="Y730" s="87">
        <f t="shared" si="461"/>
        <v>0</v>
      </c>
      <c r="Z730" s="10">
        <f t="shared" si="462"/>
        <v>-103.65398999999999</v>
      </c>
      <c r="AA730" s="125">
        <f t="shared" si="463"/>
        <v>-36.750050999999999</v>
      </c>
      <c r="AB730" s="10">
        <f t="shared" si="464"/>
        <v>-36.750050999999999</v>
      </c>
      <c r="AC730" s="87">
        <f t="shared" si="465"/>
        <v>0</v>
      </c>
      <c r="AD730" s="22">
        <f t="shared" si="475"/>
        <v>-308483.45404099999</v>
      </c>
      <c r="AE730" s="9">
        <f t="shared" si="466"/>
        <v>-3430</v>
      </c>
      <c r="AF730" s="9">
        <f t="shared" si="467"/>
        <v>311</v>
      </c>
      <c r="AG730" s="9">
        <f t="shared" si="468"/>
        <v>0</v>
      </c>
      <c r="AH730" s="10">
        <f t="shared" si="448"/>
        <v>-3119</v>
      </c>
      <c r="AI730" s="10">
        <f t="shared" si="469"/>
        <v>-160</v>
      </c>
      <c r="AJ730" s="22">
        <f t="shared" si="449"/>
        <v>-305524.45404099999</v>
      </c>
      <c r="AN730" s="92">
        <f t="shared" si="470"/>
        <v>741000</v>
      </c>
      <c r="AO730" s="92" t="str">
        <f t="shared" si="450"/>
        <v>74K</v>
      </c>
      <c r="AP730" s="92">
        <f t="shared" si="451"/>
        <v>305524.45404099999</v>
      </c>
      <c r="AQ730" s="93">
        <f t="shared" si="476"/>
        <v>1000</v>
      </c>
      <c r="AR730" s="95">
        <f t="shared" si="452"/>
        <v>428</v>
      </c>
      <c r="AS730" s="94">
        <f t="shared" si="453"/>
        <v>0.42799999999999999</v>
      </c>
      <c r="AT730" s="94">
        <f t="shared" si="471"/>
        <v>0.41231370315924426</v>
      </c>
    </row>
    <row r="731" spans="6:46" x14ac:dyDescent="0.25">
      <c r="F731">
        <f t="shared" si="477"/>
        <v>742000</v>
      </c>
      <c r="G731">
        <f t="shared" si="454"/>
        <v>-750</v>
      </c>
      <c r="H731">
        <f t="shared" si="442"/>
        <v>741250</v>
      </c>
      <c r="I731" s="32">
        <f t="shared" si="472"/>
        <v>741250</v>
      </c>
      <c r="J731" s="10">
        <f t="shared" si="455"/>
        <v>0</v>
      </c>
      <c r="K731" s="10">
        <f t="shared" si="456"/>
        <v>0</v>
      </c>
      <c r="L731" s="32">
        <f t="shared" si="473"/>
        <v>741250</v>
      </c>
      <c r="M731" s="9">
        <f t="shared" si="457"/>
        <v>0</v>
      </c>
      <c r="N731" s="9">
        <f t="shared" si="458"/>
        <v>0</v>
      </c>
      <c r="O731" s="10">
        <f t="shared" si="443"/>
        <v>0</v>
      </c>
      <c r="P731" s="13"/>
      <c r="R731" s="31">
        <f t="shared" si="474"/>
        <v>741250</v>
      </c>
      <c r="S731" s="8">
        <f t="shared" si="459"/>
        <v>52100</v>
      </c>
      <c r="T731" s="9">
        <f t="shared" si="444"/>
        <v>-11053.55</v>
      </c>
      <c r="U731" s="9">
        <f t="shared" si="445"/>
        <v>-258431.25</v>
      </c>
      <c r="V731" s="10">
        <f t="shared" si="446"/>
        <v>-269484.79999999999</v>
      </c>
      <c r="W731" s="10">
        <f t="shared" si="447"/>
        <v>-39286.25</v>
      </c>
      <c r="X731" s="87">
        <f t="shared" si="460"/>
        <v>0</v>
      </c>
      <c r="Y731" s="87">
        <f t="shared" si="461"/>
        <v>0</v>
      </c>
      <c r="Z731" s="10">
        <f t="shared" si="462"/>
        <v>-103.65398999999999</v>
      </c>
      <c r="AA731" s="125">
        <f t="shared" si="463"/>
        <v>-36.750050999999999</v>
      </c>
      <c r="AB731" s="10">
        <f t="shared" si="464"/>
        <v>-36.750050999999999</v>
      </c>
      <c r="AC731" s="87">
        <f t="shared" si="465"/>
        <v>0</v>
      </c>
      <c r="AD731" s="22">
        <f t="shared" si="475"/>
        <v>-308911.45404099999</v>
      </c>
      <c r="AE731" s="9">
        <f t="shared" si="466"/>
        <v>-3430</v>
      </c>
      <c r="AF731" s="9">
        <f t="shared" si="467"/>
        <v>311</v>
      </c>
      <c r="AG731" s="9">
        <f t="shared" si="468"/>
        <v>0</v>
      </c>
      <c r="AH731" s="10">
        <f t="shared" si="448"/>
        <v>-3119</v>
      </c>
      <c r="AI731" s="10">
        <f t="shared" si="469"/>
        <v>-160</v>
      </c>
      <c r="AJ731" s="22">
        <f t="shared" si="449"/>
        <v>-305952.45404099999</v>
      </c>
      <c r="AN731" s="92">
        <f t="shared" si="470"/>
        <v>742000</v>
      </c>
      <c r="AO731" s="92" t="str">
        <f t="shared" si="450"/>
        <v>74K</v>
      </c>
      <c r="AP731" s="92">
        <f t="shared" si="451"/>
        <v>305952.45404099999</v>
      </c>
      <c r="AQ731" s="93">
        <f t="shared" si="476"/>
        <v>1000</v>
      </c>
      <c r="AR731" s="95">
        <f t="shared" si="452"/>
        <v>428</v>
      </c>
      <c r="AS731" s="94">
        <f t="shared" si="453"/>
        <v>0.42799999999999999</v>
      </c>
      <c r="AT731" s="94">
        <f t="shared" si="471"/>
        <v>0.41233484372102425</v>
      </c>
    </row>
    <row r="732" spans="6:46" x14ac:dyDescent="0.25">
      <c r="F732">
        <f t="shared" si="477"/>
        <v>743000</v>
      </c>
      <c r="G732">
        <f t="shared" si="454"/>
        <v>-750</v>
      </c>
      <c r="H732">
        <f t="shared" si="442"/>
        <v>742250</v>
      </c>
      <c r="I732" s="32">
        <f t="shared" si="472"/>
        <v>742250</v>
      </c>
      <c r="J732" s="10">
        <f t="shared" si="455"/>
        <v>0</v>
      </c>
      <c r="K732" s="10">
        <f t="shared" si="456"/>
        <v>0</v>
      </c>
      <c r="L732" s="32">
        <f t="shared" si="473"/>
        <v>742250</v>
      </c>
      <c r="M732" s="9">
        <f t="shared" si="457"/>
        <v>0</v>
      </c>
      <c r="N732" s="9">
        <f t="shared" si="458"/>
        <v>0</v>
      </c>
      <c r="O732" s="10">
        <f t="shared" si="443"/>
        <v>0</v>
      </c>
      <c r="P732" s="13"/>
      <c r="R732" s="31">
        <f t="shared" si="474"/>
        <v>742250</v>
      </c>
      <c r="S732" s="8">
        <f t="shared" si="459"/>
        <v>52100</v>
      </c>
      <c r="T732" s="9">
        <f t="shared" si="444"/>
        <v>-11053.55</v>
      </c>
      <c r="U732" s="9">
        <f t="shared" si="445"/>
        <v>-258806.25</v>
      </c>
      <c r="V732" s="10">
        <f t="shared" si="446"/>
        <v>-269859.8</v>
      </c>
      <c r="W732" s="10">
        <f t="shared" si="447"/>
        <v>-39339.25</v>
      </c>
      <c r="X732" s="87">
        <f t="shared" si="460"/>
        <v>0</v>
      </c>
      <c r="Y732" s="87">
        <f t="shared" si="461"/>
        <v>0</v>
      </c>
      <c r="Z732" s="10">
        <f t="shared" si="462"/>
        <v>-103.65398999999999</v>
      </c>
      <c r="AA732" s="125">
        <f t="shared" si="463"/>
        <v>-36.750050999999999</v>
      </c>
      <c r="AB732" s="10">
        <f t="shared" si="464"/>
        <v>-36.750050999999999</v>
      </c>
      <c r="AC732" s="87">
        <f t="shared" si="465"/>
        <v>0</v>
      </c>
      <c r="AD732" s="22">
        <f t="shared" si="475"/>
        <v>-309339.45404099999</v>
      </c>
      <c r="AE732" s="9">
        <f t="shared" si="466"/>
        <v>-3430</v>
      </c>
      <c r="AF732" s="9">
        <f t="shared" si="467"/>
        <v>311</v>
      </c>
      <c r="AG732" s="9">
        <f t="shared" si="468"/>
        <v>0</v>
      </c>
      <c r="AH732" s="10">
        <f t="shared" si="448"/>
        <v>-3119</v>
      </c>
      <c r="AI732" s="10">
        <f t="shared" si="469"/>
        <v>-160</v>
      </c>
      <c r="AJ732" s="22">
        <f t="shared" si="449"/>
        <v>-306380.45404099999</v>
      </c>
      <c r="AN732" s="92">
        <f t="shared" si="470"/>
        <v>743000</v>
      </c>
      <c r="AO732" s="92" t="str">
        <f t="shared" si="450"/>
        <v>74K</v>
      </c>
      <c r="AP732" s="92">
        <f t="shared" si="451"/>
        <v>306380.45404099999</v>
      </c>
      <c r="AQ732" s="93">
        <f t="shared" si="476"/>
        <v>1000</v>
      </c>
      <c r="AR732" s="95">
        <f t="shared" si="452"/>
        <v>428</v>
      </c>
      <c r="AS732" s="94">
        <f t="shared" si="453"/>
        <v>0.42799999999999999</v>
      </c>
      <c r="AT732" s="94">
        <f t="shared" si="471"/>
        <v>0.41235592737685062</v>
      </c>
    </row>
    <row r="733" spans="6:46" x14ac:dyDescent="0.25">
      <c r="F733">
        <f t="shared" si="477"/>
        <v>744000</v>
      </c>
      <c r="G733">
        <f t="shared" si="454"/>
        <v>-750</v>
      </c>
      <c r="H733">
        <f t="shared" si="442"/>
        <v>743250</v>
      </c>
      <c r="I733" s="32">
        <f t="shared" si="472"/>
        <v>743250</v>
      </c>
      <c r="J733" s="10">
        <f t="shared" si="455"/>
        <v>0</v>
      </c>
      <c r="K733" s="10">
        <f t="shared" si="456"/>
        <v>0</v>
      </c>
      <c r="L733" s="32">
        <f t="shared" si="473"/>
        <v>743250</v>
      </c>
      <c r="M733" s="9">
        <f t="shared" si="457"/>
        <v>0</v>
      </c>
      <c r="N733" s="9">
        <f t="shared" si="458"/>
        <v>0</v>
      </c>
      <c r="O733" s="10">
        <f t="shared" si="443"/>
        <v>0</v>
      </c>
      <c r="P733" s="13"/>
      <c r="R733" s="31">
        <f t="shared" si="474"/>
        <v>743250</v>
      </c>
      <c r="S733" s="8">
        <f t="shared" si="459"/>
        <v>52100</v>
      </c>
      <c r="T733" s="9">
        <f t="shared" si="444"/>
        <v>-11053.55</v>
      </c>
      <c r="U733" s="9">
        <f t="shared" si="445"/>
        <v>-259181.25</v>
      </c>
      <c r="V733" s="10">
        <f t="shared" si="446"/>
        <v>-270234.8</v>
      </c>
      <c r="W733" s="10">
        <f t="shared" si="447"/>
        <v>-39392.25</v>
      </c>
      <c r="X733" s="87">
        <f t="shared" si="460"/>
        <v>0</v>
      </c>
      <c r="Y733" s="87">
        <f t="shared" si="461"/>
        <v>0</v>
      </c>
      <c r="Z733" s="10">
        <f t="shared" si="462"/>
        <v>-103.65398999999999</v>
      </c>
      <c r="AA733" s="125">
        <f t="shared" si="463"/>
        <v>-36.750050999999999</v>
      </c>
      <c r="AB733" s="10">
        <f t="shared" si="464"/>
        <v>-36.750050999999999</v>
      </c>
      <c r="AC733" s="87">
        <f t="shared" si="465"/>
        <v>0</v>
      </c>
      <c r="AD733" s="22">
        <f t="shared" si="475"/>
        <v>-309767.45404099999</v>
      </c>
      <c r="AE733" s="9">
        <f t="shared" si="466"/>
        <v>-3430</v>
      </c>
      <c r="AF733" s="9">
        <f t="shared" si="467"/>
        <v>311</v>
      </c>
      <c r="AG733" s="9">
        <f t="shared" si="468"/>
        <v>0</v>
      </c>
      <c r="AH733" s="10">
        <f t="shared" si="448"/>
        <v>-3119</v>
      </c>
      <c r="AI733" s="10">
        <f t="shared" si="469"/>
        <v>-160</v>
      </c>
      <c r="AJ733" s="22">
        <f t="shared" si="449"/>
        <v>-306808.45404099999</v>
      </c>
      <c r="AN733" s="92">
        <f t="shared" si="470"/>
        <v>744000</v>
      </c>
      <c r="AO733" s="92" t="str">
        <f t="shared" si="450"/>
        <v>74K</v>
      </c>
      <c r="AP733" s="92">
        <f t="shared" si="451"/>
        <v>306808.45404099999</v>
      </c>
      <c r="AQ733" s="93">
        <f t="shared" si="476"/>
        <v>1000</v>
      </c>
      <c r="AR733" s="95">
        <f t="shared" si="452"/>
        <v>428</v>
      </c>
      <c r="AS733" s="94">
        <f t="shared" si="453"/>
        <v>0.42799999999999999</v>
      </c>
      <c r="AT733" s="94">
        <f t="shared" si="471"/>
        <v>0.41237695435618277</v>
      </c>
    </row>
    <row r="734" spans="6:46" x14ac:dyDescent="0.25">
      <c r="F734">
        <f t="shared" si="477"/>
        <v>745000</v>
      </c>
      <c r="G734">
        <f t="shared" si="454"/>
        <v>-750</v>
      </c>
      <c r="H734">
        <f t="shared" si="442"/>
        <v>744250</v>
      </c>
      <c r="I734" s="32">
        <f t="shared" si="472"/>
        <v>744250</v>
      </c>
      <c r="J734" s="10">
        <f t="shared" si="455"/>
        <v>0</v>
      </c>
      <c r="K734" s="10">
        <f t="shared" si="456"/>
        <v>0</v>
      </c>
      <c r="L734" s="32">
        <f t="shared" si="473"/>
        <v>744250</v>
      </c>
      <c r="M734" s="9">
        <f t="shared" si="457"/>
        <v>0</v>
      </c>
      <c r="N734" s="9">
        <f t="shared" si="458"/>
        <v>0</v>
      </c>
      <c r="O734" s="10">
        <f t="shared" si="443"/>
        <v>0</v>
      </c>
      <c r="P734" s="13"/>
      <c r="R734" s="31">
        <f t="shared" si="474"/>
        <v>744250</v>
      </c>
      <c r="S734" s="8">
        <f t="shared" si="459"/>
        <v>52100</v>
      </c>
      <c r="T734" s="9">
        <f t="shared" si="444"/>
        <v>-11053.55</v>
      </c>
      <c r="U734" s="9">
        <f t="shared" si="445"/>
        <v>-259556.25</v>
      </c>
      <c r="V734" s="10">
        <f t="shared" si="446"/>
        <v>-270609.8</v>
      </c>
      <c r="W734" s="10">
        <f t="shared" si="447"/>
        <v>-39445.25</v>
      </c>
      <c r="X734" s="87">
        <f t="shared" si="460"/>
        <v>0</v>
      </c>
      <c r="Y734" s="87">
        <f t="shared" si="461"/>
        <v>0</v>
      </c>
      <c r="Z734" s="10">
        <f t="shared" si="462"/>
        <v>-103.65398999999999</v>
      </c>
      <c r="AA734" s="125">
        <f t="shared" si="463"/>
        <v>-36.750050999999999</v>
      </c>
      <c r="AB734" s="10">
        <f t="shared" si="464"/>
        <v>-36.750050999999999</v>
      </c>
      <c r="AC734" s="87">
        <f t="shared" si="465"/>
        <v>0</v>
      </c>
      <c r="AD734" s="22">
        <f t="shared" si="475"/>
        <v>-310195.45404099999</v>
      </c>
      <c r="AE734" s="9">
        <f t="shared" si="466"/>
        <v>-3430</v>
      </c>
      <c r="AF734" s="9">
        <f t="shared" si="467"/>
        <v>311</v>
      </c>
      <c r="AG734" s="9">
        <f t="shared" si="468"/>
        <v>0</v>
      </c>
      <c r="AH734" s="10">
        <f t="shared" si="448"/>
        <v>-3119</v>
      </c>
      <c r="AI734" s="10">
        <f t="shared" si="469"/>
        <v>-160</v>
      </c>
      <c r="AJ734" s="22">
        <f t="shared" si="449"/>
        <v>-307236.45404099999</v>
      </c>
      <c r="AN734" s="92">
        <f t="shared" si="470"/>
        <v>745000</v>
      </c>
      <c r="AO734" s="92" t="str">
        <f t="shared" si="450"/>
        <v>74K</v>
      </c>
      <c r="AP734" s="92">
        <f t="shared" si="451"/>
        <v>307236.45404099999</v>
      </c>
      <c r="AQ734" s="93">
        <f t="shared" si="476"/>
        <v>1000</v>
      </c>
      <c r="AR734" s="95">
        <f t="shared" si="452"/>
        <v>428</v>
      </c>
      <c r="AS734" s="94">
        <f t="shared" si="453"/>
        <v>0.42799999999999999</v>
      </c>
      <c r="AT734" s="94">
        <f t="shared" si="471"/>
        <v>0.4123979248872483</v>
      </c>
    </row>
    <row r="735" spans="6:46" x14ac:dyDescent="0.25">
      <c r="F735">
        <f t="shared" si="477"/>
        <v>746000</v>
      </c>
      <c r="G735">
        <f t="shared" si="454"/>
        <v>-750</v>
      </c>
      <c r="H735">
        <f t="shared" si="442"/>
        <v>745250</v>
      </c>
      <c r="I735" s="32">
        <f t="shared" si="472"/>
        <v>745250</v>
      </c>
      <c r="J735" s="10">
        <f t="shared" si="455"/>
        <v>0</v>
      </c>
      <c r="K735" s="10">
        <f t="shared" si="456"/>
        <v>0</v>
      </c>
      <c r="L735" s="32">
        <f t="shared" si="473"/>
        <v>745250</v>
      </c>
      <c r="M735" s="9">
        <f t="shared" si="457"/>
        <v>0</v>
      </c>
      <c r="N735" s="9">
        <f t="shared" si="458"/>
        <v>0</v>
      </c>
      <c r="O735" s="10">
        <f t="shared" si="443"/>
        <v>0</v>
      </c>
      <c r="P735" s="13"/>
      <c r="R735" s="31">
        <f t="shared" si="474"/>
        <v>745250</v>
      </c>
      <c r="S735" s="8">
        <f t="shared" si="459"/>
        <v>52100</v>
      </c>
      <c r="T735" s="9">
        <f t="shared" si="444"/>
        <v>-11053.55</v>
      </c>
      <c r="U735" s="9">
        <f t="shared" si="445"/>
        <v>-259931.25</v>
      </c>
      <c r="V735" s="10">
        <f t="shared" si="446"/>
        <v>-270984.8</v>
      </c>
      <c r="W735" s="10">
        <f t="shared" si="447"/>
        <v>-39498.25</v>
      </c>
      <c r="X735" s="87">
        <f t="shared" si="460"/>
        <v>0</v>
      </c>
      <c r="Y735" s="87">
        <f t="shared" si="461"/>
        <v>0</v>
      </c>
      <c r="Z735" s="10">
        <f t="shared" si="462"/>
        <v>-103.65398999999999</v>
      </c>
      <c r="AA735" s="125">
        <f t="shared" si="463"/>
        <v>-36.750050999999999</v>
      </c>
      <c r="AB735" s="10">
        <f t="shared" si="464"/>
        <v>-36.750050999999999</v>
      </c>
      <c r="AC735" s="87">
        <f t="shared" si="465"/>
        <v>0</v>
      </c>
      <c r="AD735" s="22">
        <f t="shared" si="475"/>
        <v>-310623.45404099999</v>
      </c>
      <c r="AE735" s="9">
        <f t="shared" si="466"/>
        <v>-3430</v>
      </c>
      <c r="AF735" s="9">
        <f t="shared" si="467"/>
        <v>311</v>
      </c>
      <c r="AG735" s="9">
        <f t="shared" si="468"/>
        <v>0</v>
      </c>
      <c r="AH735" s="10">
        <f t="shared" si="448"/>
        <v>-3119</v>
      </c>
      <c r="AI735" s="10">
        <f t="shared" si="469"/>
        <v>-160</v>
      </c>
      <c r="AJ735" s="22">
        <f t="shared" si="449"/>
        <v>-307664.45404099999</v>
      </c>
      <c r="AN735" s="92">
        <f t="shared" si="470"/>
        <v>746000</v>
      </c>
      <c r="AO735" s="92" t="str">
        <f t="shared" si="450"/>
        <v>74K</v>
      </c>
      <c r="AP735" s="92">
        <f t="shared" si="451"/>
        <v>307664.45404099999</v>
      </c>
      <c r="AQ735" s="93">
        <f t="shared" si="476"/>
        <v>1000</v>
      </c>
      <c r="AR735" s="95">
        <f t="shared" si="452"/>
        <v>428</v>
      </c>
      <c r="AS735" s="94">
        <f t="shared" si="453"/>
        <v>0.42799999999999999</v>
      </c>
      <c r="AT735" s="94">
        <f t="shared" si="471"/>
        <v>0.41241883919705091</v>
      </c>
    </row>
    <row r="736" spans="6:46" x14ac:dyDescent="0.25">
      <c r="F736">
        <f t="shared" si="477"/>
        <v>747000</v>
      </c>
      <c r="G736">
        <f t="shared" si="454"/>
        <v>-750</v>
      </c>
      <c r="H736">
        <f t="shared" si="442"/>
        <v>746250</v>
      </c>
      <c r="I736" s="32">
        <f t="shared" si="472"/>
        <v>746250</v>
      </c>
      <c r="J736" s="10">
        <f t="shared" si="455"/>
        <v>0</v>
      </c>
      <c r="K736" s="10">
        <f t="shared" si="456"/>
        <v>0</v>
      </c>
      <c r="L736" s="32">
        <f t="shared" si="473"/>
        <v>746250</v>
      </c>
      <c r="M736" s="9">
        <f t="shared" si="457"/>
        <v>0</v>
      </c>
      <c r="N736" s="9">
        <f t="shared" si="458"/>
        <v>0</v>
      </c>
      <c r="O736" s="10">
        <f t="shared" si="443"/>
        <v>0</v>
      </c>
      <c r="P736" s="13"/>
      <c r="R736" s="31">
        <f t="shared" si="474"/>
        <v>746250</v>
      </c>
      <c r="S736" s="8">
        <f t="shared" si="459"/>
        <v>52100</v>
      </c>
      <c r="T736" s="9">
        <f t="shared" si="444"/>
        <v>-11053.55</v>
      </c>
      <c r="U736" s="9">
        <f t="shared" si="445"/>
        <v>-260306.25</v>
      </c>
      <c r="V736" s="10">
        <f t="shared" si="446"/>
        <v>-271359.8</v>
      </c>
      <c r="W736" s="10">
        <f t="shared" si="447"/>
        <v>-39551.25</v>
      </c>
      <c r="X736" s="87">
        <f t="shared" si="460"/>
        <v>0</v>
      </c>
      <c r="Y736" s="87">
        <f t="shared" si="461"/>
        <v>0</v>
      </c>
      <c r="Z736" s="10">
        <f t="shared" si="462"/>
        <v>-103.65398999999999</v>
      </c>
      <c r="AA736" s="125">
        <f t="shared" si="463"/>
        <v>-36.750050999999999</v>
      </c>
      <c r="AB736" s="10">
        <f t="shared" si="464"/>
        <v>-36.750050999999999</v>
      </c>
      <c r="AC736" s="87">
        <f t="shared" si="465"/>
        <v>0</v>
      </c>
      <c r="AD736" s="22">
        <f t="shared" si="475"/>
        <v>-311051.45404099999</v>
      </c>
      <c r="AE736" s="9">
        <f t="shared" si="466"/>
        <v>-3430</v>
      </c>
      <c r="AF736" s="9">
        <f t="shared" si="467"/>
        <v>311</v>
      </c>
      <c r="AG736" s="9">
        <f t="shared" si="468"/>
        <v>0</v>
      </c>
      <c r="AH736" s="10">
        <f t="shared" si="448"/>
        <v>-3119</v>
      </c>
      <c r="AI736" s="10">
        <f t="shared" si="469"/>
        <v>-160</v>
      </c>
      <c r="AJ736" s="22">
        <f t="shared" si="449"/>
        <v>-308092.45404099999</v>
      </c>
      <c r="AN736" s="92">
        <f t="shared" si="470"/>
        <v>747000</v>
      </c>
      <c r="AO736" s="92" t="str">
        <f t="shared" si="450"/>
        <v>74K</v>
      </c>
      <c r="AP736" s="92">
        <f t="shared" si="451"/>
        <v>308092.45404099999</v>
      </c>
      <c r="AQ736" s="93">
        <f t="shared" si="476"/>
        <v>1000</v>
      </c>
      <c r="AR736" s="95">
        <f t="shared" si="452"/>
        <v>428</v>
      </c>
      <c r="AS736" s="94">
        <f t="shared" si="453"/>
        <v>0.42799999999999999</v>
      </c>
      <c r="AT736" s="94">
        <f t="shared" si="471"/>
        <v>0.41243969751137882</v>
      </c>
    </row>
    <row r="737" spans="6:46" x14ac:dyDescent="0.25">
      <c r="F737">
        <f t="shared" si="477"/>
        <v>748000</v>
      </c>
      <c r="G737">
        <f t="shared" si="454"/>
        <v>-750</v>
      </c>
      <c r="H737">
        <f t="shared" si="442"/>
        <v>747250</v>
      </c>
      <c r="I737" s="32">
        <f t="shared" si="472"/>
        <v>747250</v>
      </c>
      <c r="J737" s="10">
        <f t="shared" si="455"/>
        <v>0</v>
      </c>
      <c r="K737" s="10">
        <f t="shared" si="456"/>
        <v>0</v>
      </c>
      <c r="L737" s="32">
        <f t="shared" si="473"/>
        <v>747250</v>
      </c>
      <c r="M737" s="9">
        <f t="shared" si="457"/>
        <v>0</v>
      </c>
      <c r="N737" s="9">
        <f t="shared" si="458"/>
        <v>0</v>
      </c>
      <c r="O737" s="10">
        <f t="shared" si="443"/>
        <v>0</v>
      </c>
      <c r="P737" s="13"/>
      <c r="R737" s="31">
        <f t="shared" si="474"/>
        <v>747250</v>
      </c>
      <c r="S737" s="8">
        <f t="shared" si="459"/>
        <v>52100</v>
      </c>
      <c r="T737" s="9">
        <f t="shared" si="444"/>
        <v>-11053.55</v>
      </c>
      <c r="U737" s="9">
        <f t="shared" si="445"/>
        <v>-260681.25</v>
      </c>
      <c r="V737" s="10">
        <f t="shared" si="446"/>
        <v>-271734.8</v>
      </c>
      <c r="W737" s="10">
        <f t="shared" si="447"/>
        <v>-39604.25</v>
      </c>
      <c r="X737" s="87">
        <f t="shared" si="460"/>
        <v>0</v>
      </c>
      <c r="Y737" s="87">
        <f t="shared" si="461"/>
        <v>0</v>
      </c>
      <c r="Z737" s="10">
        <f t="shared" si="462"/>
        <v>-103.65398999999999</v>
      </c>
      <c r="AA737" s="125">
        <f t="shared" si="463"/>
        <v>-36.750050999999999</v>
      </c>
      <c r="AB737" s="10">
        <f t="shared" si="464"/>
        <v>-36.750050999999999</v>
      </c>
      <c r="AC737" s="87">
        <f t="shared" si="465"/>
        <v>0</v>
      </c>
      <c r="AD737" s="22">
        <f t="shared" si="475"/>
        <v>-311479.45404099999</v>
      </c>
      <c r="AE737" s="9">
        <f t="shared" si="466"/>
        <v>-3430</v>
      </c>
      <c r="AF737" s="9">
        <f t="shared" si="467"/>
        <v>311</v>
      </c>
      <c r="AG737" s="9">
        <f t="shared" si="468"/>
        <v>0</v>
      </c>
      <c r="AH737" s="10">
        <f t="shared" si="448"/>
        <v>-3119</v>
      </c>
      <c r="AI737" s="10">
        <f t="shared" si="469"/>
        <v>-160</v>
      </c>
      <c r="AJ737" s="22">
        <f t="shared" si="449"/>
        <v>-308520.45404099999</v>
      </c>
      <c r="AN737" s="92">
        <f t="shared" si="470"/>
        <v>748000</v>
      </c>
      <c r="AO737" s="92" t="str">
        <f t="shared" si="450"/>
        <v>74K</v>
      </c>
      <c r="AP737" s="92">
        <f t="shared" si="451"/>
        <v>308520.45404099999</v>
      </c>
      <c r="AQ737" s="93">
        <f t="shared" si="476"/>
        <v>1000</v>
      </c>
      <c r="AR737" s="95">
        <f t="shared" si="452"/>
        <v>428</v>
      </c>
      <c r="AS737" s="94">
        <f t="shared" si="453"/>
        <v>0.42799999999999999</v>
      </c>
      <c r="AT737" s="94">
        <f t="shared" si="471"/>
        <v>0.41246050005481283</v>
      </c>
    </row>
    <row r="738" spans="6:46" x14ac:dyDescent="0.25">
      <c r="F738">
        <f t="shared" si="477"/>
        <v>749000</v>
      </c>
      <c r="G738">
        <f t="shared" si="454"/>
        <v>-750</v>
      </c>
      <c r="H738">
        <f t="shared" ref="H738:H801" si="478">F738+G738</f>
        <v>748250</v>
      </c>
      <c r="I738" s="32">
        <f t="shared" si="472"/>
        <v>748250</v>
      </c>
      <c r="J738" s="10">
        <f t="shared" si="455"/>
        <v>0</v>
      </c>
      <c r="K738" s="10">
        <f t="shared" si="456"/>
        <v>0</v>
      </c>
      <c r="L738" s="32">
        <f t="shared" si="473"/>
        <v>748250</v>
      </c>
      <c r="M738" s="9">
        <f t="shared" si="457"/>
        <v>0</v>
      </c>
      <c r="N738" s="9">
        <f t="shared" si="458"/>
        <v>0</v>
      </c>
      <c r="O738" s="10">
        <f t="shared" ref="O738:O801" si="479">M738+N738</f>
        <v>0</v>
      </c>
      <c r="P738" s="13"/>
      <c r="R738" s="31">
        <f t="shared" si="474"/>
        <v>748250</v>
      </c>
      <c r="S738" s="8">
        <f t="shared" si="459"/>
        <v>52100</v>
      </c>
      <c r="T738" s="9">
        <f t="shared" ref="T738:T801" si="480">-1*VLOOKUP(S738,Tuloveroasteikko,2,0)</f>
        <v>-11053.55</v>
      </c>
      <c r="U738" s="9">
        <f t="shared" ref="U738:U801" si="481">-(R738-S738)*VLOOKUP(S738,Tuloveroasteikko,3,0)/100</f>
        <v>-261056.25</v>
      </c>
      <c r="V738" s="10">
        <f t="shared" ref="V738:V801" si="482">T738+U738</f>
        <v>-272109.8</v>
      </c>
      <c r="W738" s="10">
        <f t="shared" ref="W738:W801" si="483">-R738*Kunnallisvero</f>
        <v>-39657.25</v>
      </c>
      <c r="X738" s="87">
        <f t="shared" si="460"/>
        <v>0</v>
      </c>
      <c r="Y738" s="87">
        <f t="shared" si="461"/>
        <v>0</v>
      </c>
      <c r="Z738" s="10">
        <f t="shared" si="462"/>
        <v>-103.65398999999999</v>
      </c>
      <c r="AA738" s="125">
        <f t="shared" si="463"/>
        <v>-36.750050999999999</v>
      </c>
      <c r="AB738" s="10">
        <f t="shared" si="464"/>
        <v>-36.750050999999999</v>
      </c>
      <c r="AC738" s="87">
        <f t="shared" si="465"/>
        <v>0</v>
      </c>
      <c r="AD738" s="22">
        <f t="shared" si="475"/>
        <v>-311907.45404099999</v>
      </c>
      <c r="AE738" s="9">
        <f t="shared" si="466"/>
        <v>-3430</v>
      </c>
      <c r="AF738" s="9">
        <f t="shared" si="467"/>
        <v>311</v>
      </c>
      <c r="AG738" s="9">
        <f t="shared" si="468"/>
        <v>0</v>
      </c>
      <c r="AH738" s="10">
        <f t="shared" ref="AH738:AH801" si="484">AE738+AF738+AG738</f>
        <v>-3119</v>
      </c>
      <c r="AI738" s="10">
        <f t="shared" si="469"/>
        <v>-160</v>
      </c>
      <c r="AJ738" s="22">
        <f t="shared" ref="AJ738:AJ801" si="485">IF(AD738&gt;AH738,0,AD738-AH738)+AI738</f>
        <v>-308948.45404099999</v>
      </c>
      <c r="AN738" s="92">
        <f t="shared" si="470"/>
        <v>749000</v>
      </c>
      <c r="AO738" s="92" t="str">
        <f t="shared" ref="AO738:AO801" si="486">MID(AN738,1,2)&amp;"K"</f>
        <v>74K</v>
      </c>
      <c r="AP738" s="92">
        <f t="shared" ref="AP738:AP801" si="487">-AJ738</f>
        <v>308948.45404099999</v>
      </c>
      <c r="AQ738" s="93">
        <f t="shared" si="476"/>
        <v>1000</v>
      </c>
      <c r="AR738" s="95">
        <f t="shared" ref="AR738:AR801" si="488">-AJ738+AJ737</f>
        <v>428</v>
      </c>
      <c r="AS738" s="94">
        <f t="shared" ref="AS738:AS801" si="489">IFERROR(AR738/AQ738,0)</f>
        <v>0.42799999999999999</v>
      </c>
      <c r="AT738" s="94">
        <f t="shared" si="471"/>
        <v>0.4124812470507343</v>
      </c>
    </row>
    <row r="739" spans="6:46" x14ac:dyDescent="0.25">
      <c r="F739">
        <f t="shared" si="477"/>
        <v>750000</v>
      </c>
      <c r="G739">
        <f t="shared" si="454"/>
        <v>-750</v>
      </c>
      <c r="H739">
        <f t="shared" si="478"/>
        <v>749250</v>
      </c>
      <c r="I739" s="32">
        <f t="shared" si="472"/>
        <v>749250</v>
      </c>
      <c r="J739" s="10">
        <f t="shared" si="455"/>
        <v>0</v>
      </c>
      <c r="K739" s="10">
        <f t="shared" si="456"/>
        <v>0</v>
      </c>
      <c r="L739" s="32">
        <f t="shared" si="473"/>
        <v>749250</v>
      </c>
      <c r="M739" s="9">
        <f t="shared" si="457"/>
        <v>0</v>
      </c>
      <c r="N739" s="9">
        <f t="shared" si="458"/>
        <v>0</v>
      </c>
      <c r="O739" s="10">
        <f t="shared" si="479"/>
        <v>0</v>
      </c>
      <c r="P739" s="13"/>
      <c r="R739" s="31">
        <f t="shared" si="474"/>
        <v>749250</v>
      </c>
      <c r="S739" s="8">
        <f t="shared" si="459"/>
        <v>52100</v>
      </c>
      <c r="T739" s="9">
        <f t="shared" si="480"/>
        <v>-11053.55</v>
      </c>
      <c r="U739" s="9">
        <f t="shared" si="481"/>
        <v>-261431.25</v>
      </c>
      <c r="V739" s="10">
        <f t="shared" si="482"/>
        <v>-272484.8</v>
      </c>
      <c r="W739" s="10">
        <f t="shared" si="483"/>
        <v>-39710.25</v>
      </c>
      <c r="X739" s="87">
        <f t="shared" si="460"/>
        <v>0</v>
      </c>
      <c r="Y739" s="87">
        <f t="shared" si="461"/>
        <v>0</v>
      </c>
      <c r="Z739" s="10">
        <f t="shared" si="462"/>
        <v>-103.65398999999999</v>
      </c>
      <c r="AA739" s="125">
        <f t="shared" si="463"/>
        <v>-36.750050999999999</v>
      </c>
      <c r="AB739" s="10">
        <f t="shared" si="464"/>
        <v>-36.750050999999999</v>
      </c>
      <c r="AC739" s="87">
        <f t="shared" si="465"/>
        <v>0</v>
      </c>
      <c r="AD739" s="22">
        <f t="shared" si="475"/>
        <v>-312335.45404099999</v>
      </c>
      <c r="AE739" s="9">
        <f t="shared" si="466"/>
        <v>-3430</v>
      </c>
      <c r="AF739" s="9">
        <f t="shared" si="467"/>
        <v>311</v>
      </c>
      <c r="AG739" s="9">
        <f t="shared" si="468"/>
        <v>0</v>
      </c>
      <c r="AH739" s="10">
        <f t="shared" si="484"/>
        <v>-3119</v>
      </c>
      <c r="AI739" s="10">
        <f t="shared" si="469"/>
        <v>-160</v>
      </c>
      <c r="AJ739" s="22">
        <f t="shared" si="485"/>
        <v>-309376.45404099999</v>
      </c>
      <c r="AN739" s="92">
        <f t="shared" si="470"/>
        <v>750000</v>
      </c>
      <c r="AO739" s="92" t="str">
        <f t="shared" si="486"/>
        <v>75K</v>
      </c>
      <c r="AP739" s="92">
        <f t="shared" si="487"/>
        <v>309376.45404099999</v>
      </c>
      <c r="AQ739" s="93">
        <f t="shared" si="476"/>
        <v>1000</v>
      </c>
      <c r="AR739" s="95">
        <f t="shared" si="488"/>
        <v>428</v>
      </c>
      <c r="AS739" s="94">
        <f t="shared" si="489"/>
        <v>0.42799999999999999</v>
      </c>
      <c r="AT739" s="94">
        <f t="shared" si="471"/>
        <v>0.41250193872133334</v>
      </c>
    </row>
    <row r="740" spans="6:46" x14ac:dyDescent="0.25">
      <c r="F740">
        <f t="shared" si="477"/>
        <v>751000</v>
      </c>
      <c r="G740">
        <f t="shared" si="454"/>
        <v>-750</v>
      </c>
      <c r="H740">
        <f t="shared" si="478"/>
        <v>750250</v>
      </c>
      <c r="I740" s="32">
        <f t="shared" si="472"/>
        <v>750250</v>
      </c>
      <c r="J740" s="10">
        <f t="shared" si="455"/>
        <v>0</v>
      </c>
      <c r="K740" s="10">
        <f t="shared" si="456"/>
        <v>0</v>
      </c>
      <c r="L740" s="32">
        <f t="shared" si="473"/>
        <v>750250</v>
      </c>
      <c r="M740" s="9">
        <f t="shared" si="457"/>
        <v>0</v>
      </c>
      <c r="N740" s="9">
        <f t="shared" si="458"/>
        <v>0</v>
      </c>
      <c r="O740" s="10">
        <f t="shared" si="479"/>
        <v>0</v>
      </c>
      <c r="P740" s="13"/>
      <c r="R740" s="31">
        <f t="shared" si="474"/>
        <v>750250</v>
      </c>
      <c r="S740" s="8">
        <f t="shared" si="459"/>
        <v>52100</v>
      </c>
      <c r="T740" s="9">
        <f t="shared" si="480"/>
        <v>-11053.55</v>
      </c>
      <c r="U740" s="9">
        <f t="shared" si="481"/>
        <v>-261806.25</v>
      </c>
      <c r="V740" s="10">
        <f t="shared" si="482"/>
        <v>-272859.8</v>
      </c>
      <c r="W740" s="10">
        <f t="shared" si="483"/>
        <v>-39763.25</v>
      </c>
      <c r="X740" s="87">
        <f t="shared" si="460"/>
        <v>0</v>
      </c>
      <c r="Y740" s="87">
        <f t="shared" si="461"/>
        <v>0</v>
      </c>
      <c r="Z740" s="10">
        <f t="shared" si="462"/>
        <v>-103.65398999999999</v>
      </c>
      <c r="AA740" s="125">
        <f t="shared" si="463"/>
        <v>-36.750050999999999</v>
      </c>
      <c r="AB740" s="10">
        <f t="shared" si="464"/>
        <v>-36.750050999999999</v>
      </c>
      <c r="AC740" s="87">
        <f t="shared" si="465"/>
        <v>0</v>
      </c>
      <c r="AD740" s="22">
        <f t="shared" si="475"/>
        <v>-312763.45404099999</v>
      </c>
      <c r="AE740" s="9">
        <f t="shared" si="466"/>
        <v>-3430</v>
      </c>
      <c r="AF740" s="9">
        <f t="shared" si="467"/>
        <v>311</v>
      </c>
      <c r="AG740" s="9">
        <f t="shared" si="468"/>
        <v>0</v>
      </c>
      <c r="AH740" s="10">
        <f t="shared" si="484"/>
        <v>-3119</v>
      </c>
      <c r="AI740" s="10">
        <f t="shared" si="469"/>
        <v>-160</v>
      </c>
      <c r="AJ740" s="22">
        <f t="shared" si="485"/>
        <v>-309804.45404099999</v>
      </c>
      <c r="AN740" s="92">
        <f t="shared" si="470"/>
        <v>751000</v>
      </c>
      <c r="AO740" s="92" t="str">
        <f t="shared" si="486"/>
        <v>75K</v>
      </c>
      <c r="AP740" s="92">
        <f t="shared" si="487"/>
        <v>309804.45404099999</v>
      </c>
      <c r="AQ740" s="93">
        <f t="shared" si="476"/>
        <v>1000</v>
      </c>
      <c r="AR740" s="95">
        <f t="shared" si="488"/>
        <v>428</v>
      </c>
      <c r="AS740" s="94">
        <f t="shared" si="489"/>
        <v>0.42799999999999999</v>
      </c>
      <c r="AT740" s="94">
        <f t="shared" si="471"/>
        <v>0.41252257528761649</v>
      </c>
    </row>
    <row r="741" spans="6:46" x14ac:dyDescent="0.25">
      <c r="F741">
        <f t="shared" si="477"/>
        <v>752000</v>
      </c>
      <c r="G741">
        <f t="shared" si="454"/>
        <v>-750</v>
      </c>
      <c r="H741">
        <f t="shared" si="478"/>
        <v>751250</v>
      </c>
      <c r="I741" s="32">
        <f t="shared" si="472"/>
        <v>751250</v>
      </c>
      <c r="J741" s="10">
        <f t="shared" si="455"/>
        <v>0</v>
      </c>
      <c r="K741" s="10">
        <f t="shared" si="456"/>
        <v>0</v>
      </c>
      <c r="L741" s="32">
        <f t="shared" si="473"/>
        <v>751250</v>
      </c>
      <c r="M741" s="9">
        <f t="shared" si="457"/>
        <v>0</v>
      </c>
      <c r="N741" s="9">
        <f t="shared" si="458"/>
        <v>0</v>
      </c>
      <c r="O741" s="10">
        <f t="shared" si="479"/>
        <v>0</v>
      </c>
      <c r="P741" s="13"/>
      <c r="R741" s="31">
        <f t="shared" si="474"/>
        <v>751250</v>
      </c>
      <c r="S741" s="8">
        <f t="shared" si="459"/>
        <v>52100</v>
      </c>
      <c r="T741" s="9">
        <f t="shared" si="480"/>
        <v>-11053.55</v>
      </c>
      <c r="U741" s="9">
        <f t="shared" si="481"/>
        <v>-262181.25</v>
      </c>
      <c r="V741" s="10">
        <f t="shared" si="482"/>
        <v>-273234.8</v>
      </c>
      <c r="W741" s="10">
        <f t="shared" si="483"/>
        <v>-39816.25</v>
      </c>
      <c r="X741" s="87">
        <f t="shared" si="460"/>
        <v>0</v>
      </c>
      <c r="Y741" s="87">
        <f t="shared" si="461"/>
        <v>0</v>
      </c>
      <c r="Z741" s="10">
        <f t="shared" si="462"/>
        <v>-103.65398999999999</v>
      </c>
      <c r="AA741" s="125">
        <f t="shared" si="463"/>
        <v>-36.750050999999999</v>
      </c>
      <c r="AB741" s="10">
        <f t="shared" si="464"/>
        <v>-36.750050999999999</v>
      </c>
      <c r="AC741" s="87">
        <f t="shared" si="465"/>
        <v>0</v>
      </c>
      <c r="AD741" s="22">
        <f t="shared" si="475"/>
        <v>-313191.45404099999</v>
      </c>
      <c r="AE741" s="9">
        <f t="shared" si="466"/>
        <v>-3430</v>
      </c>
      <c r="AF741" s="9">
        <f t="shared" si="467"/>
        <v>311</v>
      </c>
      <c r="AG741" s="9">
        <f t="shared" si="468"/>
        <v>0</v>
      </c>
      <c r="AH741" s="10">
        <f t="shared" si="484"/>
        <v>-3119</v>
      </c>
      <c r="AI741" s="10">
        <f t="shared" si="469"/>
        <v>-160</v>
      </c>
      <c r="AJ741" s="22">
        <f t="shared" si="485"/>
        <v>-310232.45404099999</v>
      </c>
      <c r="AN741" s="92">
        <f t="shared" si="470"/>
        <v>752000</v>
      </c>
      <c r="AO741" s="92" t="str">
        <f t="shared" si="486"/>
        <v>75K</v>
      </c>
      <c r="AP741" s="92">
        <f t="shared" si="487"/>
        <v>310232.45404099999</v>
      </c>
      <c r="AQ741" s="93">
        <f t="shared" si="476"/>
        <v>1000</v>
      </c>
      <c r="AR741" s="95">
        <f t="shared" si="488"/>
        <v>428</v>
      </c>
      <c r="AS741" s="94">
        <f t="shared" si="489"/>
        <v>0.42799999999999999</v>
      </c>
      <c r="AT741" s="94">
        <f t="shared" si="471"/>
        <v>0.4125431569694149</v>
      </c>
    </row>
    <row r="742" spans="6:46" x14ac:dyDescent="0.25">
      <c r="F742">
        <f t="shared" si="477"/>
        <v>753000</v>
      </c>
      <c r="G742">
        <f t="shared" si="454"/>
        <v>-750</v>
      </c>
      <c r="H742">
        <f t="shared" si="478"/>
        <v>752250</v>
      </c>
      <c r="I742" s="32">
        <f t="shared" si="472"/>
        <v>752250</v>
      </c>
      <c r="J742" s="10">
        <f t="shared" si="455"/>
        <v>0</v>
      </c>
      <c r="K742" s="10">
        <f t="shared" si="456"/>
        <v>0</v>
      </c>
      <c r="L742" s="32">
        <f t="shared" si="473"/>
        <v>752250</v>
      </c>
      <c r="M742" s="9">
        <f t="shared" si="457"/>
        <v>0</v>
      </c>
      <c r="N742" s="9">
        <f t="shared" si="458"/>
        <v>0</v>
      </c>
      <c r="O742" s="10">
        <f t="shared" si="479"/>
        <v>0</v>
      </c>
      <c r="P742" s="13"/>
      <c r="R742" s="31">
        <f t="shared" si="474"/>
        <v>752250</v>
      </c>
      <c r="S742" s="8">
        <f t="shared" si="459"/>
        <v>52100</v>
      </c>
      <c r="T742" s="9">
        <f t="shared" si="480"/>
        <v>-11053.55</v>
      </c>
      <c r="U742" s="9">
        <f t="shared" si="481"/>
        <v>-262556.25</v>
      </c>
      <c r="V742" s="10">
        <f t="shared" si="482"/>
        <v>-273609.8</v>
      </c>
      <c r="W742" s="10">
        <f t="shared" si="483"/>
        <v>-39869.25</v>
      </c>
      <c r="X742" s="87">
        <f t="shared" si="460"/>
        <v>0</v>
      </c>
      <c r="Y742" s="87">
        <f t="shared" si="461"/>
        <v>0</v>
      </c>
      <c r="Z742" s="10">
        <f t="shared" si="462"/>
        <v>-103.65398999999999</v>
      </c>
      <c r="AA742" s="125">
        <f t="shared" si="463"/>
        <v>-36.750050999999999</v>
      </c>
      <c r="AB742" s="10">
        <f t="shared" si="464"/>
        <v>-36.750050999999999</v>
      </c>
      <c r="AC742" s="87">
        <f t="shared" si="465"/>
        <v>0</v>
      </c>
      <c r="AD742" s="22">
        <f t="shared" si="475"/>
        <v>-313619.45404099999</v>
      </c>
      <c r="AE742" s="9">
        <f t="shared" si="466"/>
        <v>-3430</v>
      </c>
      <c r="AF742" s="9">
        <f t="shared" si="467"/>
        <v>311</v>
      </c>
      <c r="AG742" s="9">
        <f t="shared" si="468"/>
        <v>0</v>
      </c>
      <c r="AH742" s="10">
        <f t="shared" si="484"/>
        <v>-3119</v>
      </c>
      <c r="AI742" s="10">
        <f t="shared" si="469"/>
        <v>-160</v>
      </c>
      <c r="AJ742" s="22">
        <f t="shared" si="485"/>
        <v>-310660.45404099999</v>
      </c>
      <c r="AN742" s="92">
        <f t="shared" si="470"/>
        <v>753000</v>
      </c>
      <c r="AO742" s="92" t="str">
        <f t="shared" si="486"/>
        <v>75K</v>
      </c>
      <c r="AP742" s="92">
        <f t="shared" si="487"/>
        <v>310660.45404099999</v>
      </c>
      <c r="AQ742" s="93">
        <f t="shared" si="476"/>
        <v>1000</v>
      </c>
      <c r="AR742" s="95">
        <f t="shared" si="488"/>
        <v>428</v>
      </c>
      <c r="AS742" s="94">
        <f t="shared" si="489"/>
        <v>0.42799999999999999</v>
      </c>
      <c r="AT742" s="94">
        <f t="shared" si="471"/>
        <v>0.41256368398539173</v>
      </c>
    </row>
    <row r="743" spans="6:46" x14ac:dyDescent="0.25">
      <c r="F743">
        <f t="shared" si="477"/>
        <v>754000</v>
      </c>
      <c r="G743">
        <f t="shared" si="454"/>
        <v>-750</v>
      </c>
      <c r="H743">
        <f t="shared" si="478"/>
        <v>753250</v>
      </c>
      <c r="I743" s="32">
        <f t="shared" si="472"/>
        <v>753250</v>
      </c>
      <c r="J743" s="10">
        <f t="shared" si="455"/>
        <v>0</v>
      </c>
      <c r="K743" s="10">
        <f t="shared" si="456"/>
        <v>0</v>
      </c>
      <c r="L743" s="32">
        <f t="shared" si="473"/>
        <v>753250</v>
      </c>
      <c r="M743" s="9">
        <f t="shared" si="457"/>
        <v>0</v>
      </c>
      <c r="N743" s="9">
        <f t="shared" si="458"/>
        <v>0</v>
      </c>
      <c r="O743" s="10">
        <f t="shared" si="479"/>
        <v>0</v>
      </c>
      <c r="P743" s="13"/>
      <c r="R743" s="31">
        <f t="shared" si="474"/>
        <v>753250</v>
      </c>
      <c r="S743" s="8">
        <f t="shared" si="459"/>
        <v>52100</v>
      </c>
      <c r="T743" s="9">
        <f t="shared" si="480"/>
        <v>-11053.55</v>
      </c>
      <c r="U743" s="9">
        <f t="shared" si="481"/>
        <v>-262931.25</v>
      </c>
      <c r="V743" s="10">
        <f t="shared" si="482"/>
        <v>-273984.8</v>
      </c>
      <c r="W743" s="10">
        <f t="shared" si="483"/>
        <v>-39922.25</v>
      </c>
      <c r="X743" s="87">
        <f t="shared" si="460"/>
        <v>0</v>
      </c>
      <c r="Y743" s="87">
        <f t="shared" si="461"/>
        <v>0</v>
      </c>
      <c r="Z743" s="10">
        <f t="shared" si="462"/>
        <v>-103.65398999999999</v>
      </c>
      <c r="AA743" s="125">
        <f t="shared" si="463"/>
        <v>-36.750050999999999</v>
      </c>
      <c r="AB743" s="10">
        <f t="shared" si="464"/>
        <v>-36.750050999999999</v>
      </c>
      <c r="AC743" s="87">
        <f t="shared" si="465"/>
        <v>0</v>
      </c>
      <c r="AD743" s="22">
        <f t="shared" si="475"/>
        <v>-314047.45404099999</v>
      </c>
      <c r="AE743" s="9">
        <f t="shared" si="466"/>
        <v>-3430</v>
      </c>
      <c r="AF743" s="9">
        <f t="shared" si="467"/>
        <v>311</v>
      </c>
      <c r="AG743" s="9">
        <f t="shared" si="468"/>
        <v>0</v>
      </c>
      <c r="AH743" s="10">
        <f t="shared" si="484"/>
        <v>-3119</v>
      </c>
      <c r="AI743" s="10">
        <f t="shared" si="469"/>
        <v>-160</v>
      </c>
      <c r="AJ743" s="22">
        <f t="shared" si="485"/>
        <v>-311088.45404099999</v>
      </c>
      <c r="AN743" s="92">
        <f t="shared" si="470"/>
        <v>754000</v>
      </c>
      <c r="AO743" s="92" t="str">
        <f t="shared" si="486"/>
        <v>75K</v>
      </c>
      <c r="AP743" s="92">
        <f t="shared" si="487"/>
        <v>311088.45404099999</v>
      </c>
      <c r="AQ743" s="93">
        <f t="shared" si="476"/>
        <v>1000</v>
      </c>
      <c r="AR743" s="95">
        <f t="shared" si="488"/>
        <v>428</v>
      </c>
      <c r="AS743" s="94">
        <f t="shared" si="489"/>
        <v>0.42799999999999999</v>
      </c>
      <c r="AT743" s="94">
        <f t="shared" si="471"/>
        <v>0.41258415655305036</v>
      </c>
    </row>
    <row r="744" spans="6:46" x14ac:dyDescent="0.25">
      <c r="F744">
        <f t="shared" si="477"/>
        <v>755000</v>
      </c>
      <c r="G744">
        <f t="shared" ref="G744:G807" si="490">G743</f>
        <v>-750</v>
      </c>
      <c r="H744">
        <f t="shared" si="478"/>
        <v>754250</v>
      </c>
      <c r="I744" s="32">
        <f t="shared" si="472"/>
        <v>754250</v>
      </c>
      <c r="J744" s="10">
        <f t="shared" si="455"/>
        <v>0</v>
      </c>
      <c r="K744" s="10">
        <f t="shared" si="456"/>
        <v>0</v>
      </c>
      <c r="L744" s="32">
        <f t="shared" si="473"/>
        <v>754250</v>
      </c>
      <c r="M744" s="9">
        <f t="shared" si="457"/>
        <v>0</v>
      </c>
      <c r="N744" s="9">
        <f t="shared" si="458"/>
        <v>0</v>
      </c>
      <c r="O744" s="10">
        <f t="shared" si="479"/>
        <v>0</v>
      </c>
      <c r="P744" s="13"/>
      <c r="R744" s="31">
        <f t="shared" si="474"/>
        <v>754250</v>
      </c>
      <c r="S744" s="8">
        <f t="shared" si="459"/>
        <v>52100</v>
      </c>
      <c r="T744" s="9">
        <f t="shared" si="480"/>
        <v>-11053.55</v>
      </c>
      <c r="U744" s="9">
        <f t="shared" si="481"/>
        <v>-263306.25</v>
      </c>
      <c r="V744" s="10">
        <f t="shared" si="482"/>
        <v>-274359.8</v>
      </c>
      <c r="W744" s="10">
        <f t="shared" si="483"/>
        <v>-39975.25</v>
      </c>
      <c r="X744" s="87">
        <f t="shared" si="460"/>
        <v>0</v>
      </c>
      <c r="Y744" s="87">
        <f t="shared" si="461"/>
        <v>0</v>
      </c>
      <c r="Z744" s="10">
        <f t="shared" si="462"/>
        <v>-103.65398999999999</v>
      </c>
      <c r="AA744" s="125">
        <f t="shared" si="463"/>
        <v>-36.750050999999999</v>
      </c>
      <c r="AB744" s="10">
        <f t="shared" si="464"/>
        <v>-36.750050999999999</v>
      </c>
      <c r="AC744" s="87">
        <f t="shared" si="465"/>
        <v>0</v>
      </c>
      <c r="AD744" s="22">
        <f t="shared" si="475"/>
        <v>-314475.45404099999</v>
      </c>
      <c r="AE744" s="9">
        <f t="shared" si="466"/>
        <v>-3430</v>
      </c>
      <c r="AF744" s="9">
        <f t="shared" si="467"/>
        <v>311</v>
      </c>
      <c r="AG744" s="9">
        <f t="shared" si="468"/>
        <v>0</v>
      </c>
      <c r="AH744" s="10">
        <f t="shared" si="484"/>
        <v>-3119</v>
      </c>
      <c r="AI744" s="10">
        <f t="shared" si="469"/>
        <v>-160</v>
      </c>
      <c r="AJ744" s="22">
        <f t="shared" si="485"/>
        <v>-311516.45404099999</v>
      </c>
      <c r="AN744" s="92">
        <f t="shared" si="470"/>
        <v>755000</v>
      </c>
      <c r="AO744" s="92" t="str">
        <f t="shared" si="486"/>
        <v>75K</v>
      </c>
      <c r="AP744" s="92">
        <f t="shared" si="487"/>
        <v>311516.45404099999</v>
      </c>
      <c r="AQ744" s="93">
        <f t="shared" si="476"/>
        <v>1000</v>
      </c>
      <c r="AR744" s="95">
        <f t="shared" si="488"/>
        <v>428</v>
      </c>
      <c r="AS744" s="94">
        <f t="shared" si="489"/>
        <v>0.42799999999999999</v>
      </c>
      <c r="AT744" s="94">
        <f t="shared" si="471"/>
        <v>0.41260457488874169</v>
      </c>
    </row>
    <row r="745" spans="6:46" x14ac:dyDescent="0.25">
      <c r="F745">
        <f t="shared" si="477"/>
        <v>756000</v>
      </c>
      <c r="G745">
        <f t="shared" si="490"/>
        <v>-750</v>
      </c>
      <c r="H745">
        <f t="shared" si="478"/>
        <v>755250</v>
      </c>
      <c r="I745" s="32">
        <f t="shared" si="472"/>
        <v>755250</v>
      </c>
      <c r="J745" s="10">
        <f t="shared" si="455"/>
        <v>0</v>
      </c>
      <c r="K745" s="10">
        <f t="shared" si="456"/>
        <v>0</v>
      </c>
      <c r="L745" s="32">
        <f t="shared" si="473"/>
        <v>755250</v>
      </c>
      <c r="M745" s="9">
        <f t="shared" si="457"/>
        <v>0</v>
      </c>
      <c r="N745" s="9">
        <f t="shared" si="458"/>
        <v>0</v>
      </c>
      <c r="O745" s="10">
        <f t="shared" si="479"/>
        <v>0</v>
      </c>
      <c r="P745" s="13"/>
      <c r="R745" s="31">
        <f t="shared" si="474"/>
        <v>755250</v>
      </c>
      <c r="S745" s="8">
        <f t="shared" si="459"/>
        <v>52100</v>
      </c>
      <c r="T745" s="9">
        <f t="shared" si="480"/>
        <v>-11053.55</v>
      </c>
      <c r="U745" s="9">
        <f t="shared" si="481"/>
        <v>-263681.25</v>
      </c>
      <c r="V745" s="10">
        <f t="shared" si="482"/>
        <v>-274734.8</v>
      </c>
      <c r="W745" s="10">
        <f t="shared" si="483"/>
        <v>-40028.25</v>
      </c>
      <c r="X745" s="87">
        <f t="shared" si="460"/>
        <v>0</v>
      </c>
      <c r="Y745" s="87">
        <f t="shared" si="461"/>
        <v>0</v>
      </c>
      <c r="Z745" s="10">
        <f t="shared" si="462"/>
        <v>-103.65398999999999</v>
      </c>
      <c r="AA745" s="125">
        <f t="shared" si="463"/>
        <v>-36.750050999999999</v>
      </c>
      <c r="AB745" s="10">
        <f t="shared" si="464"/>
        <v>-36.750050999999999</v>
      </c>
      <c r="AC745" s="87">
        <f t="shared" si="465"/>
        <v>0</v>
      </c>
      <c r="AD745" s="22">
        <f t="shared" si="475"/>
        <v>-314903.45404099999</v>
      </c>
      <c r="AE745" s="9">
        <f t="shared" si="466"/>
        <v>-3430</v>
      </c>
      <c r="AF745" s="9">
        <f t="shared" si="467"/>
        <v>311</v>
      </c>
      <c r="AG745" s="9">
        <f t="shared" si="468"/>
        <v>0</v>
      </c>
      <c r="AH745" s="10">
        <f t="shared" si="484"/>
        <v>-3119</v>
      </c>
      <c r="AI745" s="10">
        <f t="shared" si="469"/>
        <v>-160</v>
      </c>
      <c r="AJ745" s="22">
        <f t="shared" si="485"/>
        <v>-311944.45404099999</v>
      </c>
      <c r="AN745" s="92">
        <f t="shared" si="470"/>
        <v>756000</v>
      </c>
      <c r="AO745" s="92" t="str">
        <f t="shared" si="486"/>
        <v>75K</v>
      </c>
      <c r="AP745" s="92">
        <f t="shared" si="487"/>
        <v>311944.45404099999</v>
      </c>
      <c r="AQ745" s="93">
        <f t="shared" si="476"/>
        <v>1000</v>
      </c>
      <c r="AR745" s="95">
        <f t="shared" si="488"/>
        <v>428</v>
      </c>
      <c r="AS745" s="94">
        <f t="shared" si="489"/>
        <v>0.42799999999999999</v>
      </c>
      <c r="AT745" s="94">
        <f t="shared" si="471"/>
        <v>0.41262493920767196</v>
      </c>
    </row>
    <row r="746" spans="6:46" x14ac:dyDescent="0.25">
      <c r="F746">
        <f t="shared" si="477"/>
        <v>757000</v>
      </c>
      <c r="G746">
        <f t="shared" si="490"/>
        <v>-750</v>
      </c>
      <c r="H746">
        <f t="shared" si="478"/>
        <v>756250</v>
      </c>
      <c r="I746" s="32">
        <f t="shared" si="472"/>
        <v>756250</v>
      </c>
      <c r="J746" s="10">
        <f t="shared" si="455"/>
        <v>0</v>
      </c>
      <c r="K746" s="10">
        <f t="shared" si="456"/>
        <v>0</v>
      </c>
      <c r="L746" s="32">
        <f t="shared" si="473"/>
        <v>756250</v>
      </c>
      <c r="M746" s="9">
        <f t="shared" si="457"/>
        <v>0</v>
      </c>
      <c r="N746" s="9">
        <f t="shared" si="458"/>
        <v>0</v>
      </c>
      <c r="O746" s="10">
        <f t="shared" si="479"/>
        <v>0</v>
      </c>
      <c r="P746" s="13"/>
      <c r="R746" s="31">
        <f t="shared" si="474"/>
        <v>756250</v>
      </c>
      <c r="S746" s="8">
        <f t="shared" si="459"/>
        <v>52100</v>
      </c>
      <c r="T746" s="9">
        <f t="shared" si="480"/>
        <v>-11053.55</v>
      </c>
      <c r="U746" s="9">
        <f t="shared" si="481"/>
        <v>-264056.25</v>
      </c>
      <c r="V746" s="10">
        <f t="shared" si="482"/>
        <v>-275109.8</v>
      </c>
      <c r="W746" s="10">
        <f t="shared" si="483"/>
        <v>-40081.25</v>
      </c>
      <c r="X746" s="87">
        <f t="shared" si="460"/>
        <v>0</v>
      </c>
      <c r="Y746" s="87">
        <f t="shared" si="461"/>
        <v>0</v>
      </c>
      <c r="Z746" s="10">
        <f t="shared" si="462"/>
        <v>-103.65398999999999</v>
      </c>
      <c r="AA746" s="125">
        <f t="shared" si="463"/>
        <v>-36.750050999999999</v>
      </c>
      <c r="AB746" s="10">
        <f t="shared" si="464"/>
        <v>-36.750050999999999</v>
      </c>
      <c r="AC746" s="87">
        <f t="shared" si="465"/>
        <v>0</v>
      </c>
      <c r="AD746" s="22">
        <f t="shared" si="475"/>
        <v>-315331.45404099999</v>
      </c>
      <c r="AE746" s="9">
        <f t="shared" si="466"/>
        <v>-3430</v>
      </c>
      <c r="AF746" s="9">
        <f t="shared" si="467"/>
        <v>311</v>
      </c>
      <c r="AG746" s="9">
        <f t="shared" si="468"/>
        <v>0</v>
      </c>
      <c r="AH746" s="10">
        <f t="shared" si="484"/>
        <v>-3119</v>
      </c>
      <c r="AI746" s="10">
        <f t="shared" si="469"/>
        <v>-160</v>
      </c>
      <c r="AJ746" s="22">
        <f t="shared" si="485"/>
        <v>-312372.45404099999</v>
      </c>
      <c r="AN746" s="92">
        <f t="shared" si="470"/>
        <v>757000</v>
      </c>
      <c r="AO746" s="92" t="str">
        <f t="shared" si="486"/>
        <v>75K</v>
      </c>
      <c r="AP746" s="92">
        <f t="shared" si="487"/>
        <v>312372.45404099999</v>
      </c>
      <c r="AQ746" s="93">
        <f t="shared" si="476"/>
        <v>1000</v>
      </c>
      <c r="AR746" s="95">
        <f t="shared" si="488"/>
        <v>428</v>
      </c>
      <c r="AS746" s="94">
        <f t="shared" si="489"/>
        <v>0.42799999999999999</v>
      </c>
      <c r="AT746" s="94">
        <f t="shared" si="471"/>
        <v>0.41264524972391015</v>
      </c>
    </row>
    <row r="747" spans="6:46" x14ac:dyDescent="0.25">
      <c r="F747">
        <f t="shared" si="477"/>
        <v>758000</v>
      </c>
      <c r="G747">
        <f t="shared" si="490"/>
        <v>-750</v>
      </c>
      <c r="H747">
        <f t="shared" si="478"/>
        <v>757250</v>
      </c>
      <c r="I747" s="32">
        <f t="shared" si="472"/>
        <v>757250</v>
      </c>
      <c r="J747" s="10">
        <f t="shared" si="455"/>
        <v>0</v>
      </c>
      <c r="K747" s="10">
        <f t="shared" si="456"/>
        <v>0</v>
      </c>
      <c r="L747" s="32">
        <f t="shared" si="473"/>
        <v>757250</v>
      </c>
      <c r="M747" s="9">
        <f t="shared" si="457"/>
        <v>0</v>
      </c>
      <c r="N747" s="9">
        <f t="shared" si="458"/>
        <v>0</v>
      </c>
      <c r="O747" s="10">
        <f t="shared" si="479"/>
        <v>0</v>
      </c>
      <c r="P747" s="13"/>
      <c r="R747" s="31">
        <f t="shared" si="474"/>
        <v>757250</v>
      </c>
      <c r="S747" s="8">
        <f t="shared" si="459"/>
        <v>52100</v>
      </c>
      <c r="T747" s="9">
        <f t="shared" si="480"/>
        <v>-11053.55</v>
      </c>
      <c r="U747" s="9">
        <f t="shared" si="481"/>
        <v>-264431.25</v>
      </c>
      <c r="V747" s="10">
        <f t="shared" si="482"/>
        <v>-275484.79999999999</v>
      </c>
      <c r="W747" s="10">
        <f t="shared" si="483"/>
        <v>-40134.25</v>
      </c>
      <c r="X747" s="87">
        <f t="shared" si="460"/>
        <v>0</v>
      </c>
      <c r="Y747" s="87">
        <f t="shared" si="461"/>
        <v>0</v>
      </c>
      <c r="Z747" s="10">
        <f t="shared" si="462"/>
        <v>-103.65398999999999</v>
      </c>
      <c r="AA747" s="125">
        <f t="shared" si="463"/>
        <v>-36.750050999999999</v>
      </c>
      <c r="AB747" s="10">
        <f t="shared" si="464"/>
        <v>-36.750050999999999</v>
      </c>
      <c r="AC747" s="87">
        <f t="shared" si="465"/>
        <v>0</v>
      </c>
      <c r="AD747" s="22">
        <f t="shared" si="475"/>
        <v>-315759.45404099999</v>
      </c>
      <c r="AE747" s="9">
        <f t="shared" si="466"/>
        <v>-3430</v>
      </c>
      <c r="AF747" s="9">
        <f t="shared" si="467"/>
        <v>311</v>
      </c>
      <c r="AG747" s="9">
        <f t="shared" si="468"/>
        <v>0</v>
      </c>
      <c r="AH747" s="10">
        <f t="shared" si="484"/>
        <v>-3119</v>
      </c>
      <c r="AI747" s="10">
        <f t="shared" si="469"/>
        <v>-160</v>
      </c>
      <c r="AJ747" s="22">
        <f t="shared" si="485"/>
        <v>-312800.45404099999</v>
      </c>
      <c r="AN747" s="92">
        <f t="shared" si="470"/>
        <v>758000</v>
      </c>
      <c r="AO747" s="92" t="str">
        <f t="shared" si="486"/>
        <v>75K</v>
      </c>
      <c r="AP747" s="92">
        <f t="shared" si="487"/>
        <v>312800.45404099999</v>
      </c>
      <c r="AQ747" s="93">
        <f t="shared" si="476"/>
        <v>1000</v>
      </c>
      <c r="AR747" s="95">
        <f t="shared" si="488"/>
        <v>428</v>
      </c>
      <c r="AS747" s="94">
        <f t="shared" si="489"/>
        <v>0.42799999999999999</v>
      </c>
      <c r="AT747" s="94">
        <f t="shared" si="471"/>
        <v>0.41266550665039575</v>
      </c>
    </row>
    <row r="748" spans="6:46" x14ac:dyDescent="0.25">
      <c r="F748">
        <f t="shared" si="477"/>
        <v>759000</v>
      </c>
      <c r="G748">
        <f t="shared" si="490"/>
        <v>-750</v>
      </c>
      <c r="H748">
        <f t="shared" si="478"/>
        <v>758250</v>
      </c>
      <c r="I748" s="32">
        <f t="shared" si="472"/>
        <v>758250</v>
      </c>
      <c r="J748" s="10">
        <f t="shared" si="455"/>
        <v>0</v>
      </c>
      <c r="K748" s="10">
        <f t="shared" si="456"/>
        <v>0</v>
      </c>
      <c r="L748" s="32">
        <f t="shared" si="473"/>
        <v>758250</v>
      </c>
      <c r="M748" s="9">
        <f t="shared" si="457"/>
        <v>0</v>
      </c>
      <c r="N748" s="9">
        <f t="shared" si="458"/>
        <v>0</v>
      </c>
      <c r="O748" s="10">
        <f t="shared" si="479"/>
        <v>0</v>
      </c>
      <c r="P748" s="13"/>
      <c r="R748" s="31">
        <f t="shared" si="474"/>
        <v>758250</v>
      </c>
      <c r="S748" s="8">
        <f t="shared" si="459"/>
        <v>52100</v>
      </c>
      <c r="T748" s="9">
        <f t="shared" si="480"/>
        <v>-11053.55</v>
      </c>
      <c r="U748" s="9">
        <f t="shared" si="481"/>
        <v>-264806.25</v>
      </c>
      <c r="V748" s="10">
        <f t="shared" si="482"/>
        <v>-275859.8</v>
      </c>
      <c r="W748" s="10">
        <f t="shared" si="483"/>
        <v>-40187.25</v>
      </c>
      <c r="X748" s="87">
        <f t="shared" si="460"/>
        <v>0</v>
      </c>
      <c r="Y748" s="87">
        <f t="shared" si="461"/>
        <v>0</v>
      </c>
      <c r="Z748" s="10">
        <f t="shared" si="462"/>
        <v>-103.65398999999999</v>
      </c>
      <c r="AA748" s="125">
        <f t="shared" si="463"/>
        <v>-36.750050999999999</v>
      </c>
      <c r="AB748" s="10">
        <f t="shared" si="464"/>
        <v>-36.750050999999999</v>
      </c>
      <c r="AC748" s="87">
        <f t="shared" si="465"/>
        <v>0</v>
      </c>
      <c r="AD748" s="22">
        <f t="shared" si="475"/>
        <v>-316187.45404099999</v>
      </c>
      <c r="AE748" s="9">
        <f t="shared" si="466"/>
        <v>-3430</v>
      </c>
      <c r="AF748" s="9">
        <f t="shared" si="467"/>
        <v>311</v>
      </c>
      <c r="AG748" s="9">
        <f t="shared" si="468"/>
        <v>0</v>
      </c>
      <c r="AH748" s="10">
        <f t="shared" si="484"/>
        <v>-3119</v>
      </c>
      <c r="AI748" s="10">
        <f t="shared" si="469"/>
        <v>-160</v>
      </c>
      <c r="AJ748" s="22">
        <f t="shared" si="485"/>
        <v>-313228.45404099999</v>
      </c>
      <c r="AN748" s="92">
        <f t="shared" si="470"/>
        <v>759000</v>
      </c>
      <c r="AO748" s="92" t="str">
        <f t="shared" si="486"/>
        <v>75K</v>
      </c>
      <c r="AP748" s="92">
        <f t="shared" si="487"/>
        <v>313228.45404099999</v>
      </c>
      <c r="AQ748" s="93">
        <f t="shared" si="476"/>
        <v>1000</v>
      </c>
      <c r="AR748" s="95">
        <f t="shared" si="488"/>
        <v>428</v>
      </c>
      <c r="AS748" s="94">
        <f t="shared" si="489"/>
        <v>0.42799999999999999</v>
      </c>
      <c r="AT748" s="94">
        <f t="shared" si="471"/>
        <v>0.41268571019894595</v>
      </c>
    </row>
    <row r="749" spans="6:46" x14ac:dyDescent="0.25">
      <c r="F749">
        <f t="shared" si="477"/>
        <v>760000</v>
      </c>
      <c r="G749">
        <f t="shared" si="490"/>
        <v>-750</v>
      </c>
      <c r="H749">
        <f t="shared" si="478"/>
        <v>759250</v>
      </c>
      <c r="I749" s="32">
        <f t="shared" si="472"/>
        <v>759250</v>
      </c>
      <c r="J749" s="10">
        <f t="shared" si="455"/>
        <v>0</v>
      </c>
      <c r="K749" s="10">
        <f t="shared" si="456"/>
        <v>0</v>
      </c>
      <c r="L749" s="32">
        <f t="shared" si="473"/>
        <v>759250</v>
      </c>
      <c r="M749" s="9">
        <f t="shared" si="457"/>
        <v>0</v>
      </c>
      <c r="N749" s="9">
        <f t="shared" si="458"/>
        <v>0</v>
      </c>
      <c r="O749" s="10">
        <f t="shared" si="479"/>
        <v>0</v>
      </c>
      <c r="P749" s="13"/>
      <c r="R749" s="31">
        <f t="shared" si="474"/>
        <v>759250</v>
      </c>
      <c r="S749" s="8">
        <f t="shared" si="459"/>
        <v>52100</v>
      </c>
      <c r="T749" s="9">
        <f t="shared" si="480"/>
        <v>-11053.55</v>
      </c>
      <c r="U749" s="9">
        <f t="shared" si="481"/>
        <v>-265181.25</v>
      </c>
      <c r="V749" s="10">
        <f t="shared" si="482"/>
        <v>-276234.8</v>
      </c>
      <c r="W749" s="10">
        <f t="shared" si="483"/>
        <v>-40240.25</v>
      </c>
      <c r="X749" s="87">
        <f t="shared" si="460"/>
        <v>0</v>
      </c>
      <c r="Y749" s="87">
        <f t="shared" si="461"/>
        <v>0</v>
      </c>
      <c r="Z749" s="10">
        <f t="shared" si="462"/>
        <v>-103.65398999999999</v>
      </c>
      <c r="AA749" s="125">
        <f t="shared" si="463"/>
        <v>-36.750050999999999</v>
      </c>
      <c r="AB749" s="10">
        <f t="shared" si="464"/>
        <v>-36.750050999999999</v>
      </c>
      <c r="AC749" s="87">
        <f t="shared" si="465"/>
        <v>0</v>
      </c>
      <c r="AD749" s="22">
        <f t="shared" si="475"/>
        <v>-316615.45404099999</v>
      </c>
      <c r="AE749" s="9">
        <f t="shared" si="466"/>
        <v>-3430</v>
      </c>
      <c r="AF749" s="9">
        <f t="shared" si="467"/>
        <v>311</v>
      </c>
      <c r="AG749" s="9">
        <f t="shared" si="468"/>
        <v>0</v>
      </c>
      <c r="AH749" s="10">
        <f t="shared" si="484"/>
        <v>-3119</v>
      </c>
      <c r="AI749" s="10">
        <f t="shared" si="469"/>
        <v>-160</v>
      </c>
      <c r="AJ749" s="22">
        <f t="shared" si="485"/>
        <v>-313656.45404099999</v>
      </c>
      <c r="AN749" s="92">
        <f t="shared" si="470"/>
        <v>760000</v>
      </c>
      <c r="AO749" s="92" t="str">
        <f t="shared" si="486"/>
        <v>76K</v>
      </c>
      <c r="AP749" s="92">
        <f t="shared" si="487"/>
        <v>313656.45404099999</v>
      </c>
      <c r="AQ749" s="93">
        <f t="shared" si="476"/>
        <v>1000</v>
      </c>
      <c r="AR749" s="95">
        <f t="shared" si="488"/>
        <v>428</v>
      </c>
      <c r="AS749" s="94">
        <f t="shared" si="489"/>
        <v>0.42799999999999999</v>
      </c>
      <c r="AT749" s="94">
        <f t="shared" si="471"/>
        <v>0.41270586058026315</v>
      </c>
    </row>
    <row r="750" spans="6:46" x14ac:dyDescent="0.25">
      <c r="F750">
        <f t="shared" si="477"/>
        <v>761000</v>
      </c>
      <c r="G750">
        <f t="shared" si="490"/>
        <v>-750</v>
      </c>
      <c r="H750">
        <f t="shared" si="478"/>
        <v>760250</v>
      </c>
      <c r="I750" s="32">
        <f t="shared" si="472"/>
        <v>760250</v>
      </c>
      <c r="J750" s="10">
        <f t="shared" si="455"/>
        <v>0</v>
      </c>
      <c r="K750" s="10">
        <f t="shared" si="456"/>
        <v>0</v>
      </c>
      <c r="L750" s="32">
        <f t="shared" si="473"/>
        <v>760250</v>
      </c>
      <c r="M750" s="9">
        <f t="shared" si="457"/>
        <v>0</v>
      </c>
      <c r="N750" s="9">
        <f t="shared" si="458"/>
        <v>0</v>
      </c>
      <c r="O750" s="10">
        <f t="shared" si="479"/>
        <v>0</v>
      </c>
      <c r="P750" s="13"/>
      <c r="R750" s="31">
        <f t="shared" si="474"/>
        <v>760250</v>
      </c>
      <c r="S750" s="8">
        <f t="shared" si="459"/>
        <v>52100</v>
      </c>
      <c r="T750" s="9">
        <f t="shared" si="480"/>
        <v>-11053.55</v>
      </c>
      <c r="U750" s="9">
        <f t="shared" si="481"/>
        <v>-265556.25</v>
      </c>
      <c r="V750" s="10">
        <f t="shared" si="482"/>
        <v>-276609.8</v>
      </c>
      <c r="W750" s="10">
        <f t="shared" si="483"/>
        <v>-40293.25</v>
      </c>
      <c r="X750" s="87">
        <f t="shared" si="460"/>
        <v>0</v>
      </c>
      <c r="Y750" s="87">
        <f t="shared" si="461"/>
        <v>0</v>
      </c>
      <c r="Z750" s="10">
        <f t="shared" si="462"/>
        <v>-103.65398999999999</v>
      </c>
      <c r="AA750" s="125">
        <f t="shared" si="463"/>
        <v>-36.750050999999999</v>
      </c>
      <c r="AB750" s="10">
        <f t="shared" si="464"/>
        <v>-36.750050999999999</v>
      </c>
      <c r="AC750" s="87">
        <f t="shared" si="465"/>
        <v>0</v>
      </c>
      <c r="AD750" s="22">
        <f t="shared" si="475"/>
        <v>-317043.45404099999</v>
      </c>
      <c r="AE750" s="9">
        <f t="shared" si="466"/>
        <v>-3430</v>
      </c>
      <c r="AF750" s="9">
        <f t="shared" si="467"/>
        <v>311</v>
      </c>
      <c r="AG750" s="9">
        <f t="shared" si="468"/>
        <v>0</v>
      </c>
      <c r="AH750" s="10">
        <f t="shared" si="484"/>
        <v>-3119</v>
      </c>
      <c r="AI750" s="10">
        <f t="shared" si="469"/>
        <v>-160</v>
      </c>
      <c r="AJ750" s="22">
        <f t="shared" si="485"/>
        <v>-314084.45404099999</v>
      </c>
      <c r="AN750" s="92">
        <f t="shared" si="470"/>
        <v>761000</v>
      </c>
      <c r="AO750" s="92" t="str">
        <f t="shared" si="486"/>
        <v>76K</v>
      </c>
      <c r="AP750" s="92">
        <f t="shared" si="487"/>
        <v>314084.45404099999</v>
      </c>
      <c r="AQ750" s="93">
        <f t="shared" si="476"/>
        <v>1000</v>
      </c>
      <c r="AR750" s="95">
        <f t="shared" si="488"/>
        <v>428</v>
      </c>
      <c r="AS750" s="94">
        <f t="shared" si="489"/>
        <v>0.42799999999999999</v>
      </c>
      <c r="AT750" s="94">
        <f t="shared" si="471"/>
        <v>0.41272595800394218</v>
      </c>
    </row>
    <row r="751" spans="6:46" x14ac:dyDescent="0.25">
      <c r="F751">
        <f t="shared" si="477"/>
        <v>762000</v>
      </c>
      <c r="G751">
        <f t="shared" si="490"/>
        <v>-750</v>
      </c>
      <c r="H751">
        <f t="shared" si="478"/>
        <v>761250</v>
      </c>
      <c r="I751" s="32">
        <f t="shared" si="472"/>
        <v>761250</v>
      </c>
      <c r="J751" s="10">
        <f t="shared" si="455"/>
        <v>0</v>
      </c>
      <c r="K751" s="10">
        <f t="shared" si="456"/>
        <v>0</v>
      </c>
      <c r="L751" s="32">
        <f t="shared" si="473"/>
        <v>761250</v>
      </c>
      <c r="M751" s="9">
        <f t="shared" si="457"/>
        <v>0</v>
      </c>
      <c r="N751" s="9">
        <f t="shared" si="458"/>
        <v>0</v>
      </c>
      <c r="O751" s="10">
        <f t="shared" si="479"/>
        <v>0</v>
      </c>
      <c r="P751" s="13"/>
      <c r="R751" s="31">
        <f t="shared" si="474"/>
        <v>761250</v>
      </c>
      <c r="S751" s="8">
        <f t="shared" si="459"/>
        <v>52100</v>
      </c>
      <c r="T751" s="9">
        <f t="shared" si="480"/>
        <v>-11053.55</v>
      </c>
      <c r="U751" s="9">
        <f t="shared" si="481"/>
        <v>-265931.25</v>
      </c>
      <c r="V751" s="10">
        <f t="shared" si="482"/>
        <v>-276984.8</v>
      </c>
      <c r="W751" s="10">
        <f t="shared" si="483"/>
        <v>-40346.25</v>
      </c>
      <c r="X751" s="87">
        <f t="shared" si="460"/>
        <v>0</v>
      </c>
      <c r="Y751" s="87">
        <f t="shared" si="461"/>
        <v>0</v>
      </c>
      <c r="Z751" s="10">
        <f t="shared" si="462"/>
        <v>-103.65398999999999</v>
      </c>
      <c r="AA751" s="125">
        <f t="shared" si="463"/>
        <v>-36.750050999999999</v>
      </c>
      <c r="AB751" s="10">
        <f t="shared" si="464"/>
        <v>-36.750050999999999</v>
      </c>
      <c r="AC751" s="87">
        <f t="shared" si="465"/>
        <v>0</v>
      </c>
      <c r="AD751" s="22">
        <f t="shared" si="475"/>
        <v>-317471.45404099999</v>
      </c>
      <c r="AE751" s="9">
        <f t="shared" si="466"/>
        <v>-3430</v>
      </c>
      <c r="AF751" s="9">
        <f t="shared" si="467"/>
        <v>311</v>
      </c>
      <c r="AG751" s="9">
        <f t="shared" si="468"/>
        <v>0</v>
      </c>
      <c r="AH751" s="10">
        <f t="shared" si="484"/>
        <v>-3119</v>
      </c>
      <c r="AI751" s="10">
        <f t="shared" si="469"/>
        <v>-160</v>
      </c>
      <c r="AJ751" s="22">
        <f t="shared" si="485"/>
        <v>-314512.45404099999</v>
      </c>
      <c r="AN751" s="92">
        <f t="shared" si="470"/>
        <v>762000</v>
      </c>
      <c r="AO751" s="92" t="str">
        <f t="shared" si="486"/>
        <v>76K</v>
      </c>
      <c r="AP751" s="92">
        <f t="shared" si="487"/>
        <v>314512.45404099999</v>
      </c>
      <c r="AQ751" s="93">
        <f t="shared" si="476"/>
        <v>1000</v>
      </c>
      <c r="AR751" s="95">
        <f t="shared" si="488"/>
        <v>428</v>
      </c>
      <c r="AS751" s="94">
        <f t="shared" si="489"/>
        <v>0.42799999999999999</v>
      </c>
      <c r="AT751" s="94">
        <f t="shared" si="471"/>
        <v>0.41274600267847766</v>
      </c>
    </row>
    <row r="752" spans="6:46" x14ac:dyDescent="0.25">
      <c r="F752">
        <f t="shared" si="477"/>
        <v>763000</v>
      </c>
      <c r="G752">
        <f t="shared" si="490"/>
        <v>-750</v>
      </c>
      <c r="H752">
        <f t="shared" si="478"/>
        <v>762250</v>
      </c>
      <c r="I752" s="32">
        <f t="shared" si="472"/>
        <v>762250</v>
      </c>
      <c r="J752" s="10">
        <f t="shared" si="455"/>
        <v>0</v>
      </c>
      <c r="K752" s="10">
        <f t="shared" si="456"/>
        <v>0</v>
      </c>
      <c r="L752" s="32">
        <f t="shared" si="473"/>
        <v>762250</v>
      </c>
      <c r="M752" s="9">
        <f t="shared" si="457"/>
        <v>0</v>
      </c>
      <c r="N752" s="9">
        <f t="shared" si="458"/>
        <v>0</v>
      </c>
      <c r="O752" s="10">
        <f t="shared" si="479"/>
        <v>0</v>
      </c>
      <c r="P752" s="13"/>
      <c r="R752" s="31">
        <f t="shared" si="474"/>
        <v>762250</v>
      </c>
      <c r="S752" s="8">
        <f t="shared" si="459"/>
        <v>52100</v>
      </c>
      <c r="T752" s="9">
        <f t="shared" si="480"/>
        <v>-11053.55</v>
      </c>
      <c r="U752" s="9">
        <f t="shared" si="481"/>
        <v>-266306.25</v>
      </c>
      <c r="V752" s="10">
        <f t="shared" si="482"/>
        <v>-277359.8</v>
      </c>
      <c r="W752" s="10">
        <f t="shared" si="483"/>
        <v>-40399.25</v>
      </c>
      <c r="X752" s="87">
        <f t="shared" si="460"/>
        <v>0</v>
      </c>
      <c r="Y752" s="87">
        <f t="shared" si="461"/>
        <v>0</v>
      </c>
      <c r="Z752" s="10">
        <f t="shared" si="462"/>
        <v>-103.65398999999999</v>
      </c>
      <c r="AA752" s="125">
        <f t="shared" si="463"/>
        <v>-36.750050999999999</v>
      </c>
      <c r="AB752" s="10">
        <f t="shared" si="464"/>
        <v>-36.750050999999999</v>
      </c>
      <c r="AC752" s="87">
        <f t="shared" si="465"/>
        <v>0</v>
      </c>
      <c r="AD752" s="22">
        <f t="shared" si="475"/>
        <v>-317899.45404099999</v>
      </c>
      <c r="AE752" s="9">
        <f t="shared" si="466"/>
        <v>-3430</v>
      </c>
      <c r="AF752" s="9">
        <f t="shared" si="467"/>
        <v>311</v>
      </c>
      <c r="AG752" s="9">
        <f t="shared" si="468"/>
        <v>0</v>
      </c>
      <c r="AH752" s="10">
        <f t="shared" si="484"/>
        <v>-3119</v>
      </c>
      <c r="AI752" s="10">
        <f t="shared" si="469"/>
        <v>-160</v>
      </c>
      <c r="AJ752" s="22">
        <f t="shared" si="485"/>
        <v>-314940.45404099999</v>
      </c>
      <c r="AN752" s="92">
        <f t="shared" si="470"/>
        <v>763000</v>
      </c>
      <c r="AO752" s="92" t="str">
        <f t="shared" si="486"/>
        <v>76K</v>
      </c>
      <c r="AP752" s="92">
        <f t="shared" si="487"/>
        <v>314940.45404099999</v>
      </c>
      <c r="AQ752" s="93">
        <f t="shared" si="476"/>
        <v>1000</v>
      </c>
      <c r="AR752" s="95">
        <f t="shared" si="488"/>
        <v>428</v>
      </c>
      <c r="AS752" s="94">
        <f t="shared" si="489"/>
        <v>0.42799999999999999</v>
      </c>
      <c r="AT752" s="94">
        <f t="shared" si="471"/>
        <v>0.4127659948112713</v>
      </c>
    </row>
    <row r="753" spans="6:46" x14ac:dyDescent="0.25">
      <c r="F753">
        <f t="shared" si="477"/>
        <v>764000</v>
      </c>
      <c r="G753">
        <f t="shared" si="490"/>
        <v>-750</v>
      </c>
      <c r="H753">
        <f t="shared" si="478"/>
        <v>763250</v>
      </c>
      <c r="I753" s="32">
        <f t="shared" si="472"/>
        <v>763250</v>
      </c>
      <c r="J753" s="10">
        <f t="shared" si="455"/>
        <v>0</v>
      </c>
      <c r="K753" s="10">
        <f t="shared" si="456"/>
        <v>0</v>
      </c>
      <c r="L753" s="32">
        <f t="shared" si="473"/>
        <v>763250</v>
      </c>
      <c r="M753" s="9">
        <f t="shared" si="457"/>
        <v>0</v>
      </c>
      <c r="N753" s="9">
        <f t="shared" si="458"/>
        <v>0</v>
      </c>
      <c r="O753" s="10">
        <f t="shared" si="479"/>
        <v>0</v>
      </c>
      <c r="P753" s="13"/>
      <c r="R753" s="31">
        <f t="shared" si="474"/>
        <v>763250</v>
      </c>
      <c r="S753" s="8">
        <f t="shared" si="459"/>
        <v>52100</v>
      </c>
      <c r="T753" s="9">
        <f t="shared" si="480"/>
        <v>-11053.55</v>
      </c>
      <c r="U753" s="9">
        <f t="shared" si="481"/>
        <v>-266681.25</v>
      </c>
      <c r="V753" s="10">
        <f t="shared" si="482"/>
        <v>-277734.8</v>
      </c>
      <c r="W753" s="10">
        <f t="shared" si="483"/>
        <v>-40452.25</v>
      </c>
      <c r="X753" s="87">
        <f t="shared" si="460"/>
        <v>0</v>
      </c>
      <c r="Y753" s="87">
        <f t="shared" si="461"/>
        <v>0</v>
      </c>
      <c r="Z753" s="10">
        <f t="shared" si="462"/>
        <v>-103.65398999999999</v>
      </c>
      <c r="AA753" s="125">
        <f t="shared" si="463"/>
        <v>-36.750050999999999</v>
      </c>
      <c r="AB753" s="10">
        <f t="shared" si="464"/>
        <v>-36.750050999999999</v>
      </c>
      <c r="AC753" s="87">
        <f t="shared" si="465"/>
        <v>0</v>
      </c>
      <c r="AD753" s="22">
        <f t="shared" si="475"/>
        <v>-318327.45404099999</v>
      </c>
      <c r="AE753" s="9">
        <f t="shared" si="466"/>
        <v>-3430</v>
      </c>
      <c r="AF753" s="9">
        <f t="shared" si="467"/>
        <v>311</v>
      </c>
      <c r="AG753" s="9">
        <f t="shared" si="468"/>
        <v>0</v>
      </c>
      <c r="AH753" s="10">
        <f t="shared" si="484"/>
        <v>-3119</v>
      </c>
      <c r="AI753" s="10">
        <f t="shared" si="469"/>
        <v>-160</v>
      </c>
      <c r="AJ753" s="22">
        <f t="shared" si="485"/>
        <v>-315368.45404099999</v>
      </c>
      <c r="AN753" s="92">
        <f t="shared" si="470"/>
        <v>764000</v>
      </c>
      <c r="AO753" s="92" t="str">
        <f t="shared" si="486"/>
        <v>76K</v>
      </c>
      <c r="AP753" s="92">
        <f t="shared" si="487"/>
        <v>315368.45404099999</v>
      </c>
      <c r="AQ753" s="93">
        <f t="shared" si="476"/>
        <v>1000</v>
      </c>
      <c r="AR753" s="95">
        <f t="shared" si="488"/>
        <v>428</v>
      </c>
      <c r="AS753" s="94">
        <f t="shared" si="489"/>
        <v>0.42799999999999999</v>
      </c>
      <c r="AT753" s="94">
        <f t="shared" si="471"/>
        <v>0.41278593460863872</v>
      </c>
    </row>
    <row r="754" spans="6:46" x14ac:dyDescent="0.25">
      <c r="F754">
        <f t="shared" si="477"/>
        <v>765000</v>
      </c>
      <c r="G754">
        <f t="shared" si="490"/>
        <v>-750</v>
      </c>
      <c r="H754">
        <f t="shared" si="478"/>
        <v>764250</v>
      </c>
      <c r="I754" s="32">
        <f t="shared" si="472"/>
        <v>764250</v>
      </c>
      <c r="J754" s="10">
        <f t="shared" si="455"/>
        <v>0</v>
      </c>
      <c r="K754" s="10">
        <f t="shared" si="456"/>
        <v>0</v>
      </c>
      <c r="L754" s="32">
        <f t="shared" si="473"/>
        <v>764250</v>
      </c>
      <c r="M754" s="9">
        <f t="shared" si="457"/>
        <v>0</v>
      </c>
      <c r="N754" s="9">
        <f t="shared" si="458"/>
        <v>0</v>
      </c>
      <c r="O754" s="10">
        <f t="shared" si="479"/>
        <v>0</v>
      </c>
      <c r="P754" s="13"/>
      <c r="R754" s="31">
        <f t="shared" si="474"/>
        <v>764250</v>
      </c>
      <c r="S754" s="8">
        <f t="shared" si="459"/>
        <v>52100</v>
      </c>
      <c r="T754" s="9">
        <f t="shared" si="480"/>
        <v>-11053.55</v>
      </c>
      <c r="U754" s="9">
        <f t="shared" si="481"/>
        <v>-267056.25</v>
      </c>
      <c r="V754" s="10">
        <f t="shared" si="482"/>
        <v>-278109.8</v>
      </c>
      <c r="W754" s="10">
        <f t="shared" si="483"/>
        <v>-40505.25</v>
      </c>
      <c r="X754" s="87">
        <f t="shared" si="460"/>
        <v>0</v>
      </c>
      <c r="Y754" s="87">
        <f t="shared" si="461"/>
        <v>0</v>
      </c>
      <c r="Z754" s="10">
        <f t="shared" si="462"/>
        <v>-103.65398999999999</v>
      </c>
      <c r="AA754" s="125">
        <f t="shared" si="463"/>
        <v>-36.750050999999999</v>
      </c>
      <c r="AB754" s="10">
        <f t="shared" si="464"/>
        <v>-36.750050999999999</v>
      </c>
      <c r="AC754" s="87">
        <f t="shared" si="465"/>
        <v>0</v>
      </c>
      <c r="AD754" s="22">
        <f t="shared" si="475"/>
        <v>-318755.45404099999</v>
      </c>
      <c r="AE754" s="9">
        <f t="shared" si="466"/>
        <v>-3430</v>
      </c>
      <c r="AF754" s="9">
        <f t="shared" si="467"/>
        <v>311</v>
      </c>
      <c r="AG754" s="9">
        <f t="shared" si="468"/>
        <v>0</v>
      </c>
      <c r="AH754" s="10">
        <f t="shared" si="484"/>
        <v>-3119</v>
      </c>
      <c r="AI754" s="10">
        <f t="shared" si="469"/>
        <v>-160</v>
      </c>
      <c r="AJ754" s="22">
        <f t="shared" si="485"/>
        <v>-315796.45404099999</v>
      </c>
      <c r="AN754" s="92">
        <f t="shared" si="470"/>
        <v>765000</v>
      </c>
      <c r="AO754" s="92" t="str">
        <f t="shared" si="486"/>
        <v>76K</v>
      </c>
      <c r="AP754" s="92">
        <f t="shared" si="487"/>
        <v>315796.45404099999</v>
      </c>
      <c r="AQ754" s="93">
        <f t="shared" si="476"/>
        <v>1000</v>
      </c>
      <c r="AR754" s="95">
        <f t="shared" si="488"/>
        <v>428</v>
      </c>
      <c r="AS754" s="94">
        <f t="shared" si="489"/>
        <v>0.42799999999999999</v>
      </c>
      <c r="AT754" s="94">
        <f t="shared" si="471"/>
        <v>0.41280582227581697</v>
      </c>
    </row>
    <row r="755" spans="6:46" x14ac:dyDescent="0.25">
      <c r="F755">
        <f t="shared" si="477"/>
        <v>766000</v>
      </c>
      <c r="G755">
        <f t="shared" si="490"/>
        <v>-750</v>
      </c>
      <c r="H755">
        <f t="shared" si="478"/>
        <v>765250</v>
      </c>
      <c r="I755" s="32">
        <f t="shared" si="472"/>
        <v>765250</v>
      </c>
      <c r="J755" s="10">
        <f t="shared" si="455"/>
        <v>0</v>
      </c>
      <c r="K755" s="10">
        <f t="shared" si="456"/>
        <v>0</v>
      </c>
      <c r="L755" s="32">
        <f t="shared" si="473"/>
        <v>765250</v>
      </c>
      <c r="M755" s="9">
        <f t="shared" si="457"/>
        <v>0</v>
      </c>
      <c r="N755" s="9">
        <f t="shared" si="458"/>
        <v>0</v>
      </c>
      <c r="O755" s="10">
        <f t="shared" si="479"/>
        <v>0</v>
      </c>
      <c r="P755" s="13"/>
      <c r="R755" s="31">
        <f t="shared" si="474"/>
        <v>765250</v>
      </c>
      <c r="S755" s="8">
        <f t="shared" si="459"/>
        <v>52100</v>
      </c>
      <c r="T755" s="9">
        <f t="shared" si="480"/>
        <v>-11053.55</v>
      </c>
      <c r="U755" s="9">
        <f t="shared" si="481"/>
        <v>-267431.25</v>
      </c>
      <c r="V755" s="10">
        <f t="shared" si="482"/>
        <v>-278484.8</v>
      </c>
      <c r="W755" s="10">
        <f t="shared" si="483"/>
        <v>-40558.25</v>
      </c>
      <c r="X755" s="87">
        <f t="shared" si="460"/>
        <v>0</v>
      </c>
      <c r="Y755" s="87">
        <f t="shared" si="461"/>
        <v>0</v>
      </c>
      <c r="Z755" s="10">
        <f t="shared" si="462"/>
        <v>-103.65398999999999</v>
      </c>
      <c r="AA755" s="125">
        <f t="shared" si="463"/>
        <v>-36.750050999999999</v>
      </c>
      <c r="AB755" s="10">
        <f t="shared" si="464"/>
        <v>-36.750050999999999</v>
      </c>
      <c r="AC755" s="87">
        <f t="shared" si="465"/>
        <v>0</v>
      </c>
      <c r="AD755" s="22">
        <f t="shared" si="475"/>
        <v>-319183.45404099999</v>
      </c>
      <c r="AE755" s="9">
        <f t="shared" si="466"/>
        <v>-3430</v>
      </c>
      <c r="AF755" s="9">
        <f t="shared" si="467"/>
        <v>311</v>
      </c>
      <c r="AG755" s="9">
        <f t="shared" si="468"/>
        <v>0</v>
      </c>
      <c r="AH755" s="10">
        <f t="shared" si="484"/>
        <v>-3119</v>
      </c>
      <c r="AI755" s="10">
        <f t="shared" si="469"/>
        <v>-160</v>
      </c>
      <c r="AJ755" s="22">
        <f t="shared" si="485"/>
        <v>-316224.45404099999</v>
      </c>
      <c r="AN755" s="92">
        <f t="shared" si="470"/>
        <v>766000</v>
      </c>
      <c r="AO755" s="92" t="str">
        <f t="shared" si="486"/>
        <v>76K</v>
      </c>
      <c r="AP755" s="92">
        <f t="shared" si="487"/>
        <v>316224.45404099999</v>
      </c>
      <c r="AQ755" s="93">
        <f t="shared" si="476"/>
        <v>1000</v>
      </c>
      <c r="AR755" s="95">
        <f t="shared" si="488"/>
        <v>428</v>
      </c>
      <c r="AS755" s="94">
        <f t="shared" si="489"/>
        <v>0.42799999999999999</v>
      </c>
      <c r="AT755" s="94">
        <f t="shared" si="471"/>
        <v>0.41282565801697124</v>
      </c>
    </row>
    <row r="756" spans="6:46" x14ac:dyDescent="0.25">
      <c r="F756">
        <f t="shared" si="477"/>
        <v>767000</v>
      </c>
      <c r="G756">
        <f t="shared" si="490"/>
        <v>-750</v>
      </c>
      <c r="H756">
        <f t="shared" si="478"/>
        <v>766250</v>
      </c>
      <c r="I756" s="32">
        <f t="shared" si="472"/>
        <v>766250</v>
      </c>
      <c r="J756" s="10">
        <f t="shared" si="455"/>
        <v>0</v>
      </c>
      <c r="K756" s="10">
        <f t="shared" si="456"/>
        <v>0</v>
      </c>
      <c r="L756" s="32">
        <f t="shared" si="473"/>
        <v>766250</v>
      </c>
      <c r="M756" s="9">
        <f t="shared" si="457"/>
        <v>0</v>
      </c>
      <c r="N756" s="9">
        <f t="shared" si="458"/>
        <v>0</v>
      </c>
      <c r="O756" s="10">
        <f t="shared" si="479"/>
        <v>0</v>
      </c>
      <c r="P756" s="13"/>
      <c r="R756" s="31">
        <f t="shared" si="474"/>
        <v>766250</v>
      </c>
      <c r="S756" s="8">
        <f t="shared" si="459"/>
        <v>52100</v>
      </c>
      <c r="T756" s="9">
        <f t="shared" si="480"/>
        <v>-11053.55</v>
      </c>
      <c r="U756" s="9">
        <f t="shared" si="481"/>
        <v>-267806.25</v>
      </c>
      <c r="V756" s="10">
        <f t="shared" si="482"/>
        <v>-278859.8</v>
      </c>
      <c r="W756" s="10">
        <f t="shared" si="483"/>
        <v>-40611.25</v>
      </c>
      <c r="X756" s="87">
        <f t="shared" si="460"/>
        <v>0</v>
      </c>
      <c r="Y756" s="87">
        <f t="shared" si="461"/>
        <v>0</v>
      </c>
      <c r="Z756" s="10">
        <f t="shared" si="462"/>
        <v>-103.65398999999999</v>
      </c>
      <c r="AA756" s="125">
        <f t="shared" si="463"/>
        <v>-36.750050999999999</v>
      </c>
      <c r="AB756" s="10">
        <f t="shared" si="464"/>
        <v>-36.750050999999999</v>
      </c>
      <c r="AC756" s="87">
        <f t="shared" si="465"/>
        <v>0</v>
      </c>
      <c r="AD756" s="22">
        <f t="shared" si="475"/>
        <v>-319611.45404099999</v>
      </c>
      <c r="AE756" s="9">
        <f t="shared" si="466"/>
        <v>-3430</v>
      </c>
      <c r="AF756" s="9">
        <f t="shared" si="467"/>
        <v>311</v>
      </c>
      <c r="AG756" s="9">
        <f t="shared" si="468"/>
        <v>0</v>
      </c>
      <c r="AH756" s="10">
        <f t="shared" si="484"/>
        <v>-3119</v>
      </c>
      <c r="AI756" s="10">
        <f t="shared" si="469"/>
        <v>-160</v>
      </c>
      <c r="AJ756" s="22">
        <f t="shared" si="485"/>
        <v>-316652.45404099999</v>
      </c>
      <c r="AN756" s="92">
        <f t="shared" si="470"/>
        <v>767000</v>
      </c>
      <c r="AO756" s="92" t="str">
        <f t="shared" si="486"/>
        <v>76K</v>
      </c>
      <c r="AP756" s="92">
        <f t="shared" si="487"/>
        <v>316652.45404099999</v>
      </c>
      <c r="AQ756" s="93">
        <f t="shared" si="476"/>
        <v>1000</v>
      </c>
      <c r="AR756" s="95">
        <f t="shared" si="488"/>
        <v>428</v>
      </c>
      <c r="AS756" s="94">
        <f t="shared" si="489"/>
        <v>0.42799999999999999</v>
      </c>
      <c r="AT756" s="94">
        <f t="shared" si="471"/>
        <v>0.41284544203520207</v>
      </c>
    </row>
    <row r="757" spans="6:46" x14ac:dyDescent="0.25">
      <c r="F757">
        <f t="shared" si="477"/>
        <v>768000</v>
      </c>
      <c r="G757">
        <f t="shared" si="490"/>
        <v>-750</v>
      </c>
      <c r="H757">
        <f t="shared" si="478"/>
        <v>767250</v>
      </c>
      <c r="I757" s="32">
        <f t="shared" si="472"/>
        <v>767250</v>
      </c>
      <c r="J757" s="10">
        <f t="shared" si="455"/>
        <v>0</v>
      </c>
      <c r="K757" s="10">
        <f t="shared" si="456"/>
        <v>0</v>
      </c>
      <c r="L757" s="32">
        <f t="shared" si="473"/>
        <v>767250</v>
      </c>
      <c r="M757" s="9">
        <f t="shared" si="457"/>
        <v>0</v>
      </c>
      <c r="N757" s="9">
        <f t="shared" si="458"/>
        <v>0</v>
      </c>
      <c r="O757" s="10">
        <f t="shared" si="479"/>
        <v>0</v>
      </c>
      <c r="P757" s="13"/>
      <c r="R757" s="31">
        <f t="shared" si="474"/>
        <v>767250</v>
      </c>
      <c r="S757" s="8">
        <f t="shared" si="459"/>
        <v>52100</v>
      </c>
      <c r="T757" s="9">
        <f t="shared" si="480"/>
        <v>-11053.55</v>
      </c>
      <c r="U757" s="9">
        <f t="shared" si="481"/>
        <v>-268181.25</v>
      </c>
      <c r="V757" s="10">
        <f t="shared" si="482"/>
        <v>-279234.8</v>
      </c>
      <c r="W757" s="10">
        <f t="shared" si="483"/>
        <v>-40664.25</v>
      </c>
      <c r="X757" s="87">
        <f t="shared" si="460"/>
        <v>0</v>
      </c>
      <c r="Y757" s="87">
        <f t="shared" si="461"/>
        <v>0</v>
      </c>
      <c r="Z757" s="10">
        <f t="shared" si="462"/>
        <v>-103.65398999999999</v>
      </c>
      <c r="AA757" s="125">
        <f t="shared" si="463"/>
        <v>-36.750050999999999</v>
      </c>
      <c r="AB757" s="10">
        <f t="shared" si="464"/>
        <v>-36.750050999999999</v>
      </c>
      <c r="AC757" s="87">
        <f t="shared" si="465"/>
        <v>0</v>
      </c>
      <c r="AD757" s="22">
        <f t="shared" si="475"/>
        <v>-320039.45404099999</v>
      </c>
      <c r="AE757" s="9">
        <f t="shared" si="466"/>
        <v>-3430</v>
      </c>
      <c r="AF757" s="9">
        <f t="shared" si="467"/>
        <v>311</v>
      </c>
      <c r="AG757" s="9">
        <f t="shared" si="468"/>
        <v>0</v>
      </c>
      <c r="AH757" s="10">
        <f t="shared" si="484"/>
        <v>-3119</v>
      </c>
      <c r="AI757" s="10">
        <f t="shared" si="469"/>
        <v>-160</v>
      </c>
      <c r="AJ757" s="22">
        <f t="shared" si="485"/>
        <v>-317080.45404099999</v>
      </c>
      <c r="AN757" s="92">
        <f t="shared" si="470"/>
        <v>768000</v>
      </c>
      <c r="AO757" s="92" t="str">
        <f t="shared" si="486"/>
        <v>76K</v>
      </c>
      <c r="AP757" s="92">
        <f t="shared" si="487"/>
        <v>317080.45404099999</v>
      </c>
      <c r="AQ757" s="93">
        <f t="shared" si="476"/>
        <v>1000</v>
      </c>
      <c r="AR757" s="95">
        <f t="shared" si="488"/>
        <v>428</v>
      </c>
      <c r="AS757" s="94">
        <f t="shared" si="489"/>
        <v>0.42799999999999999</v>
      </c>
      <c r="AT757" s="94">
        <f t="shared" si="471"/>
        <v>0.41286517453255206</v>
      </c>
    </row>
    <row r="758" spans="6:46" x14ac:dyDescent="0.25">
      <c r="F758">
        <f t="shared" si="477"/>
        <v>769000</v>
      </c>
      <c r="G758">
        <f t="shared" si="490"/>
        <v>-750</v>
      </c>
      <c r="H758">
        <f t="shared" si="478"/>
        <v>768250</v>
      </c>
      <c r="I758" s="32">
        <f t="shared" si="472"/>
        <v>768250</v>
      </c>
      <c r="J758" s="10">
        <f t="shared" si="455"/>
        <v>0</v>
      </c>
      <c r="K758" s="10">
        <f t="shared" si="456"/>
        <v>0</v>
      </c>
      <c r="L758" s="32">
        <f t="shared" si="473"/>
        <v>768250</v>
      </c>
      <c r="M758" s="9">
        <f t="shared" si="457"/>
        <v>0</v>
      </c>
      <c r="N758" s="9">
        <f t="shared" si="458"/>
        <v>0</v>
      </c>
      <c r="O758" s="10">
        <f t="shared" si="479"/>
        <v>0</v>
      </c>
      <c r="P758" s="13"/>
      <c r="R758" s="31">
        <f t="shared" si="474"/>
        <v>768250</v>
      </c>
      <c r="S758" s="8">
        <f t="shared" si="459"/>
        <v>52100</v>
      </c>
      <c r="T758" s="9">
        <f t="shared" si="480"/>
        <v>-11053.55</v>
      </c>
      <c r="U758" s="9">
        <f t="shared" si="481"/>
        <v>-268556.25</v>
      </c>
      <c r="V758" s="10">
        <f t="shared" si="482"/>
        <v>-279609.8</v>
      </c>
      <c r="W758" s="10">
        <f t="shared" si="483"/>
        <v>-40717.25</v>
      </c>
      <c r="X758" s="87">
        <f t="shared" si="460"/>
        <v>0</v>
      </c>
      <c r="Y758" s="87">
        <f t="shared" si="461"/>
        <v>0</v>
      </c>
      <c r="Z758" s="10">
        <f t="shared" si="462"/>
        <v>-103.65398999999999</v>
      </c>
      <c r="AA758" s="125">
        <f t="shared" si="463"/>
        <v>-36.750050999999999</v>
      </c>
      <c r="AB758" s="10">
        <f t="shared" si="464"/>
        <v>-36.750050999999999</v>
      </c>
      <c r="AC758" s="87">
        <f t="shared" si="465"/>
        <v>0</v>
      </c>
      <c r="AD758" s="22">
        <f t="shared" si="475"/>
        <v>-320467.45404099999</v>
      </c>
      <c r="AE758" s="9">
        <f t="shared" si="466"/>
        <v>-3430</v>
      </c>
      <c r="AF758" s="9">
        <f t="shared" si="467"/>
        <v>311</v>
      </c>
      <c r="AG758" s="9">
        <f t="shared" si="468"/>
        <v>0</v>
      </c>
      <c r="AH758" s="10">
        <f t="shared" si="484"/>
        <v>-3119</v>
      </c>
      <c r="AI758" s="10">
        <f t="shared" si="469"/>
        <v>-160</v>
      </c>
      <c r="AJ758" s="22">
        <f t="shared" si="485"/>
        <v>-317508.45404099999</v>
      </c>
      <c r="AN758" s="92">
        <f t="shared" si="470"/>
        <v>769000</v>
      </c>
      <c r="AO758" s="92" t="str">
        <f t="shared" si="486"/>
        <v>76K</v>
      </c>
      <c r="AP758" s="92">
        <f t="shared" si="487"/>
        <v>317508.45404099999</v>
      </c>
      <c r="AQ758" s="93">
        <f t="shared" si="476"/>
        <v>1000</v>
      </c>
      <c r="AR758" s="95">
        <f t="shared" si="488"/>
        <v>428</v>
      </c>
      <c r="AS758" s="94">
        <f t="shared" si="489"/>
        <v>0.42799999999999999</v>
      </c>
      <c r="AT758" s="94">
        <f t="shared" si="471"/>
        <v>0.41288485571001299</v>
      </c>
    </row>
    <row r="759" spans="6:46" x14ac:dyDescent="0.25">
      <c r="F759">
        <f t="shared" si="477"/>
        <v>770000</v>
      </c>
      <c r="G759">
        <f t="shared" si="490"/>
        <v>-750</v>
      </c>
      <c r="H759">
        <f t="shared" si="478"/>
        <v>769250</v>
      </c>
      <c r="I759" s="32">
        <f t="shared" si="472"/>
        <v>769250</v>
      </c>
      <c r="J759" s="10">
        <f t="shared" si="455"/>
        <v>0</v>
      </c>
      <c r="K759" s="10">
        <f t="shared" si="456"/>
        <v>0</v>
      </c>
      <c r="L759" s="32">
        <f t="shared" si="473"/>
        <v>769250</v>
      </c>
      <c r="M759" s="9">
        <f t="shared" si="457"/>
        <v>0</v>
      </c>
      <c r="N759" s="9">
        <f t="shared" si="458"/>
        <v>0</v>
      </c>
      <c r="O759" s="10">
        <f t="shared" si="479"/>
        <v>0</v>
      </c>
      <c r="P759" s="13"/>
      <c r="R759" s="31">
        <f t="shared" si="474"/>
        <v>769250</v>
      </c>
      <c r="S759" s="8">
        <f t="shared" si="459"/>
        <v>52100</v>
      </c>
      <c r="T759" s="9">
        <f t="shared" si="480"/>
        <v>-11053.55</v>
      </c>
      <c r="U759" s="9">
        <f t="shared" si="481"/>
        <v>-268931.25</v>
      </c>
      <c r="V759" s="10">
        <f t="shared" si="482"/>
        <v>-279984.8</v>
      </c>
      <c r="W759" s="10">
        <f t="shared" si="483"/>
        <v>-40770.25</v>
      </c>
      <c r="X759" s="87">
        <f t="shared" si="460"/>
        <v>0</v>
      </c>
      <c r="Y759" s="87">
        <f t="shared" si="461"/>
        <v>0</v>
      </c>
      <c r="Z759" s="10">
        <f t="shared" si="462"/>
        <v>-103.65398999999999</v>
      </c>
      <c r="AA759" s="125">
        <f t="shared" si="463"/>
        <v>-36.750050999999999</v>
      </c>
      <c r="AB759" s="10">
        <f t="shared" si="464"/>
        <v>-36.750050999999999</v>
      </c>
      <c r="AC759" s="87">
        <f t="shared" si="465"/>
        <v>0</v>
      </c>
      <c r="AD759" s="22">
        <f t="shared" si="475"/>
        <v>-320895.45404099999</v>
      </c>
      <c r="AE759" s="9">
        <f t="shared" si="466"/>
        <v>-3430</v>
      </c>
      <c r="AF759" s="9">
        <f t="shared" si="467"/>
        <v>311</v>
      </c>
      <c r="AG759" s="9">
        <f t="shared" si="468"/>
        <v>0</v>
      </c>
      <c r="AH759" s="10">
        <f t="shared" si="484"/>
        <v>-3119</v>
      </c>
      <c r="AI759" s="10">
        <f t="shared" si="469"/>
        <v>-160</v>
      </c>
      <c r="AJ759" s="22">
        <f t="shared" si="485"/>
        <v>-317936.45404099999</v>
      </c>
      <c r="AN759" s="92">
        <f t="shared" si="470"/>
        <v>770000</v>
      </c>
      <c r="AO759" s="92" t="str">
        <f t="shared" si="486"/>
        <v>77K</v>
      </c>
      <c r="AP759" s="92">
        <f t="shared" si="487"/>
        <v>317936.45404099999</v>
      </c>
      <c r="AQ759" s="93">
        <f t="shared" si="476"/>
        <v>1000</v>
      </c>
      <c r="AR759" s="95">
        <f t="shared" si="488"/>
        <v>428</v>
      </c>
      <c r="AS759" s="94">
        <f t="shared" si="489"/>
        <v>0.42799999999999999</v>
      </c>
      <c r="AT759" s="94">
        <f t="shared" si="471"/>
        <v>0.41290448576753247</v>
      </c>
    </row>
    <row r="760" spans="6:46" x14ac:dyDescent="0.25">
      <c r="F760">
        <f t="shared" si="477"/>
        <v>771000</v>
      </c>
      <c r="G760">
        <f t="shared" si="490"/>
        <v>-750</v>
      </c>
      <c r="H760">
        <f t="shared" si="478"/>
        <v>770250</v>
      </c>
      <c r="I760" s="32">
        <f t="shared" si="472"/>
        <v>770250</v>
      </c>
      <c r="J760" s="10">
        <f t="shared" si="455"/>
        <v>0</v>
      </c>
      <c r="K760" s="10">
        <f t="shared" si="456"/>
        <v>0</v>
      </c>
      <c r="L760" s="32">
        <f t="shared" si="473"/>
        <v>770250</v>
      </c>
      <c r="M760" s="9">
        <f t="shared" si="457"/>
        <v>0</v>
      </c>
      <c r="N760" s="9">
        <f t="shared" si="458"/>
        <v>0</v>
      </c>
      <c r="O760" s="10">
        <f t="shared" si="479"/>
        <v>0</v>
      </c>
      <c r="P760" s="13"/>
      <c r="R760" s="31">
        <f t="shared" si="474"/>
        <v>770250</v>
      </c>
      <c r="S760" s="8">
        <f t="shared" si="459"/>
        <v>52100</v>
      </c>
      <c r="T760" s="9">
        <f t="shared" si="480"/>
        <v>-11053.55</v>
      </c>
      <c r="U760" s="9">
        <f t="shared" si="481"/>
        <v>-269306.25</v>
      </c>
      <c r="V760" s="10">
        <f t="shared" si="482"/>
        <v>-280359.8</v>
      </c>
      <c r="W760" s="10">
        <f t="shared" si="483"/>
        <v>-40823.25</v>
      </c>
      <c r="X760" s="87">
        <f t="shared" si="460"/>
        <v>0</v>
      </c>
      <c r="Y760" s="87">
        <f t="shared" si="461"/>
        <v>0</v>
      </c>
      <c r="Z760" s="10">
        <f t="shared" si="462"/>
        <v>-103.65398999999999</v>
      </c>
      <c r="AA760" s="125">
        <f t="shared" si="463"/>
        <v>-36.750050999999999</v>
      </c>
      <c r="AB760" s="10">
        <f t="shared" si="464"/>
        <v>-36.750050999999999</v>
      </c>
      <c r="AC760" s="87">
        <f t="shared" si="465"/>
        <v>0</v>
      </c>
      <c r="AD760" s="22">
        <f t="shared" si="475"/>
        <v>-321323.45404099999</v>
      </c>
      <c r="AE760" s="9">
        <f t="shared" si="466"/>
        <v>-3430</v>
      </c>
      <c r="AF760" s="9">
        <f t="shared" si="467"/>
        <v>311</v>
      </c>
      <c r="AG760" s="9">
        <f t="shared" si="468"/>
        <v>0</v>
      </c>
      <c r="AH760" s="10">
        <f t="shared" si="484"/>
        <v>-3119</v>
      </c>
      <c r="AI760" s="10">
        <f t="shared" si="469"/>
        <v>-160</v>
      </c>
      <c r="AJ760" s="22">
        <f t="shared" si="485"/>
        <v>-318364.45404099999</v>
      </c>
      <c r="AN760" s="92">
        <f t="shared" si="470"/>
        <v>771000</v>
      </c>
      <c r="AO760" s="92" t="str">
        <f t="shared" si="486"/>
        <v>77K</v>
      </c>
      <c r="AP760" s="92">
        <f t="shared" si="487"/>
        <v>318364.45404099999</v>
      </c>
      <c r="AQ760" s="93">
        <f t="shared" si="476"/>
        <v>1000</v>
      </c>
      <c r="AR760" s="95">
        <f t="shared" si="488"/>
        <v>428</v>
      </c>
      <c r="AS760" s="94">
        <f t="shared" si="489"/>
        <v>0.42799999999999999</v>
      </c>
      <c r="AT760" s="94">
        <f t="shared" si="471"/>
        <v>0.41292406490402073</v>
      </c>
    </row>
    <row r="761" spans="6:46" x14ac:dyDescent="0.25">
      <c r="F761">
        <f t="shared" si="477"/>
        <v>772000</v>
      </c>
      <c r="G761">
        <f t="shared" si="490"/>
        <v>-750</v>
      </c>
      <c r="H761">
        <f t="shared" si="478"/>
        <v>771250</v>
      </c>
      <c r="I761" s="32">
        <f t="shared" si="472"/>
        <v>771250</v>
      </c>
      <c r="J761" s="10">
        <f t="shared" si="455"/>
        <v>0</v>
      </c>
      <c r="K761" s="10">
        <f t="shared" si="456"/>
        <v>0</v>
      </c>
      <c r="L761" s="32">
        <f t="shared" si="473"/>
        <v>771250</v>
      </c>
      <c r="M761" s="9">
        <f t="shared" si="457"/>
        <v>0</v>
      </c>
      <c r="N761" s="9">
        <f t="shared" si="458"/>
        <v>0</v>
      </c>
      <c r="O761" s="10">
        <f t="shared" si="479"/>
        <v>0</v>
      </c>
      <c r="P761" s="13"/>
      <c r="R761" s="31">
        <f t="shared" si="474"/>
        <v>771250</v>
      </c>
      <c r="S761" s="8">
        <f t="shared" si="459"/>
        <v>52100</v>
      </c>
      <c r="T761" s="9">
        <f t="shared" si="480"/>
        <v>-11053.55</v>
      </c>
      <c r="U761" s="9">
        <f t="shared" si="481"/>
        <v>-269681.25</v>
      </c>
      <c r="V761" s="10">
        <f t="shared" si="482"/>
        <v>-280734.8</v>
      </c>
      <c r="W761" s="10">
        <f t="shared" si="483"/>
        <v>-40876.25</v>
      </c>
      <c r="X761" s="87">
        <f t="shared" si="460"/>
        <v>0</v>
      </c>
      <c r="Y761" s="87">
        <f t="shared" si="461"/>
        <v>0</v>
      </c>
      <c r="Z761" s="10">
        <f t="shared" si="462"/>
        <v>-103.65398999999999</v>
      </c>
      <c r="AA761" s="125">
        <f t="shared" si="463"/>
        <v>-36.750050999999999</v>
      </c>
      <c r="AB761" s="10">
        <f t="shared" si="464"/>
        <v>-36.750050999999999</v>
      </c>
      <c r="AC761" s="87">
        <f t="shared" si="465"/>
        <v>0</v>
      </c>
      <c r="AD761" s="22">
        <f t="shared" si="475"/>
        <v>-321751.45404099999</v>
      </c>
      <c r="AE761" s="9">
        <f t="shared" si="466"/>
        <v>-3430</v>
      </c>
      <c r="AF761" s="9">
        <f t="shared" si="467"/>
        <v>311</v>
      </c>
      <c r="AG761" s="9">
        <f t="shared" si="468"/>
        <v>0</v>
      </c>
      <c r="AH761" s="10">
        <f t="shared" si="484"/>
        <v>-3119</v>
      </c>
      <c r="AI761" s="10">
        <f t="shared" si="469"/>
        <v>-160</v>
      </c>
      <c r="AJ761" s="22">
        <f t="shared" si="485"/>
        <v>-318792.45404099999</v>
      </c>
      <c r="AN761" s="92">
        <f t="shared" si="470"/>
        <v>772000</v>
      </c>
      <c r="AO761" s="92" t="str">
        <f t="shared" si="486"/>
        <v>77K</v>
      </c>
      <c r="AP761" s="92">
        <f t="shared" si="487"/>
        <v>318792.45404099999</v>
      </c>
      <c r="AQ761" s="93">
        <f t="shared" si="476"/>
        <v>1000</v>
      </c>
      <c r="AR761" s="95">
        <f t="shared" si="488"/>
        <v>428</v>
      </c>
      <c r="AS761" s="94">
        <f t="shared" si="489"/>
        <v>0.42799999999999999</v>
      </c>
      <c r="AT761" s="94">
        <f t="shared" si="471"/>
        <v>0.41294359331735753</v>
      </c>
    </row>
    <row r="762" spans="6:46" x14ac:dyDescent="0.25">
      <c r="F762">
        <f t="shared" si="477"/>
        <v>773000</v>
      </c>
      <c r="G762">
        <f t="shared" si="490"/>
        <v>-750</v>
      </c>
      <c r="H762">
        <f t="shared" si="478"/>
        <v>772250</v>
      </c>
      <c r="I762" s="32">
        <f t="shared" si="472"/>
        <v>772250</v>
      </c>
      <c r="J762" s="10">
        <f t="shared" si="455"/>
        <v>0</v>
      </c>
      <c r="K762" s="10">
        <f t="shared" si="456"/>
        <v>0</v>
      </c>
      <c r="L762" s="32">
        <f t="shared" si="473"/>
        <v>772250</v>
      </c>
      <c r="M762" s="9">
        <f t="shared" si="457"/>
        <v>0</v>
      </c>
      <c r="N762" s="9">
        <f t="shared" si="458"/>
        <v>0</v>
      </c>
      <c r="O762" s="10">
        <f t="shared" si="479"/>
        <v>0</v>
      </c>
      <c r="P762" s="13"/>
      <c r="R762" s="31">
        <f t="shared" si="474"/>
        <v>772250</v>
      </c>
      <c r="S762" s="8">
        <f t="shared" si="459"/>
        <v>52100</v>
      </c>
      <c r="T762" s="9">
        <f t="shared" si="480"/>
        <v>-11053.55</v>
      </c>
      <c r="U762" s="9">
        <f t="shared" si="481"/>
        <v>-270056.25</v>
      </c>
      <c r="V762" s="10">
        <f t="shared" si="482"/>
        <v>-281109.8</v>
      </c>
      <c r="W762" s="10">
        <f t="shared" si="483"/>
        <v>-40929.25</v>
      </c>
      <c r="X762" s="87">
        <f t="shared" si="460"/>
        <v>0</v>
      </c>
      <c r="Y762" s="87">
        <f t="shared" si="461"/>
        <v>0</v>
      </c>
      <c r="Z762" s="10">
        <f t="shared" si="462"/>
        <v>-103.65398999999999</v>
      </c>
      <c r="AA762" s="125">
        <f t="shared" si="463"/>
        <v>-36.750050999999999</v>
      </c>
      <c r="AB762" s="10">
        <f t="shared" si="464"/>
        <v>-36.750050999999999</v>
      </c>
      <c r="AC762" s="87">
        <f t="shared" si="465"/>
        <v>0</v>
      </c>
      <c r="AD762" s="22">
        <f t="shared" si="475"/>
        <v>-322179.45404099999</v>
      </c>
      <c r="AE762" s="9">
        <f t="shared" si="466"/>
        <v>-3430</v>
      </c>
      <c r="AF762" s="9">
        <f t="shared" si="467"/>
        <v>311</v>
      </c>
      <c r="AG762" s="9">
        <f t="shared" si="468"/>
        <v>0</v>
      </c>
      <c r="AH762" s="10">
        <f t="shared" si="484"/>
        <v>-3119</v>
      </c>
      <c r="AI762" s="10">
        <f t="shared" si="469"/>
        <v>-160</v>
      </c>
      <c r="AJ762" s="22">
        <f t="shared" si="485"/>
        <v>-319220.45404099999</v>
      </c>
      <c r="AN762" s="92">
        <f t="shared" si="470"/>
        <v>773000</v>
      </c>
      <c r="AO762" s="92" t="str">
        <f t="shared" si="486"/>
        <v>77K</v>
      </c>
      <c r="AP762" s="92">
        <f t="shared" si="487"/>
        <v>319220.45404099999</v>
      </c>
      <c r="AQ762" s="93">
        <f t="shared" si="476"/>
        <v>1000</v>
      </c>
      <c r="AR762" s="95">
        <f t="shared" si="488"/>
        <v>428</v>
      </c>
      <c r="AS762" s="94">
        <f t="shared" si="489"/>
        <v>0.42799999999999999</v>
      </c>
      <c r="AT762" s="94">
        <f t="shared" si="471"/>
        <v>0.41296307120439846</v>
      </c>
    </row>
    <row r="763" spans="6:46" x14ac:dyDescent="0.25">
      <c r="F763">
        <f t="shared" si="477"/>
        <v>774000</v>
      </c>
      <c r="G763">
        <f t="shared" si="490"/>
        <v>-750</v>
      </c>
      <c r="H763">
        <f t="shared" si="478"/>
        <v>773250</v>
      </c>
      <c r="I763" s="32">
        <f t="shared" si="472"/>
        <v>773250</v>
      </c>
      <c r="J763" s="10">
        <f t="shared" si="455"/>
        <v>0</v>
      </c>
      <c r="K763" s="10">
        <f t="shared" si="456"/>
        <v>0</v>
      </c>
      <c r="L763" s="32">
        <f t="shared" si="473"/>
        <v>773250</v>
      </c>
      <c r="M763" s="9">
        <f t="shared" si="457"/>
        <v>0</v>
      </c>
      <c r="N763" s="9">
        <f t="shared" si="458"/>
        <v>0</v>
      </c>
      <c r="O763" s="10">
        <f t="shared" si="479"/>
        <v>0</v>
      </c>
      <c r="P763" s="13"/>
      <c r="R763" s="31">
        <f t="shared" si="474"/>
        <v>773250</v>
      </c>
      <c r="S763" s="8">
        <f t="shared" si="459"/>
        <v>52100</v>
      </c>
      <c r="T763" s="9">
        <f t="shared" si="480"/>
        <v>-11053.55</v>
      </c>
      <c r="U763" s="9">
        <f t="shared" si="481"/>
        <v>-270431.25</v>
      </c>
      <c r="V763" s="10">
        <f t="shared" si="482"/>
        <v>-281484.79999999999</v>
      </c>
      <c r="W763" s="10">
        <f t="shared" si="483"/>
        <v>-40982.25</v>
      </c>
      <c r="X763" s="87">
        <f t="shared" si="460"/>
        <v>0</v>
      </c>
      <c r="Y763" s="87">
        <f t="shared" si="461"/>
        <v>0</v>
      </c>
      <c r="Z763" s="10">
        <f t="shared" si="462"/>
        <v>-103.65398999999999</v>
      </c>
      <c r="AA763" s="125">
        <f t="shared" si="463"/>
        <v>-36.750050999999999</v>
      </c>
      <c r="AB763" s="10">
        <f t="shared" si="464"/>
        <v>-36.750050999999999</v>
      </c>
      <c r="AC763" s="87">
        <f t="shared" si="465"/>
        <v>0</v>
      </c>
      <c r="AD763" s="22">
        <f t="shared" si="475"/>
        <v>-322607.45404099999</v>
      </c>
      <c r="AE763" s="9">
        <f t="shared" si="466"/>
        <v>-3430</v>
      </c>
      <c r="AF763" s="9">
        <f t="shared" si="467"/>
        <v>311</v>
      </c>
      <c r="AG763" s="9">
        <f t="shared" si="468"/>
        <v>0</v>
      </c>
      <c r="AH763" s="10">
        <f t="shared" si="484"/>
        <v>-3119</v>
      </c>
      <c r="AI763" s="10">
        <f t="shared" si="469"/>
        <v>-160</v>
      </c>
      <c r="AJ763" s="22">
        <f t="shared" si="485"/>
        <v>-319648.45404099999</v>
      </c>
      <c r="AN763" s="92">
        <f t="shared" si="470"/>
        <v>774000</v>
      </c>
      <c r="AO763" s="92" t="str">
        <f t="shared" si="486"/>
        <v>77K</v>
      </c>
      <c r="AP763" s="92">
        <f t="shared" si="487"/>
        <v>319648.45404099999</v>
      </c>
      <c r="AQ763" s="93">
        <f t="shared" si="476"/>
        <v>1000</v>
      </c>
      <c r="AR763" s="95">
        <f t="shared" si="488"/>
        <v>428</v>
      </c>
      <c r="AS763" s="94">
        <f t="shared" si="489"/>
        <v>0.42799999999999999</v>
      </c>
      <c r="AT763" s="94">
        <f t="shared" si="471"/>
        <v>0.41298249876098192</v>
      </c>
    </row>
    <row r="764" spans="6:46" x14ac:dyDescent="0.25">
      <c r="F764">
        <f t="shared" si="477"/>
        <v>775000</v>
      </c>
      <c r="G764">
        <f t="shared" si="490"/>
        <v>-750</v>
      </c>
      <c r="H764">
        <f t="shared" si="478"/>
        <v>774250</v>
      </c>
      <c r="I764" s="32">
        <f t="shared" si="472"/>
        <v>774250</v>
      </c>
      <c r="J764" s="10">
        <f t="shared" si="455"/>
        <v>0</v>
      </c>
      <c r="K764" s="10">
        <f t="shared" si="456"/>
        <v>0</v>
      </c>
      <c r="L764" s="32">
        <f t="shared" si="473"/>
        <v>774250</v>
      </c>
      <c r="M764" s="9">
        <f t="shared" si="457"/>
        <v>0</v>
      </c>
      <c r="N764" s="9">
        <f t="shared" si="458"/>
        <v>0</v>
      </c>
      <c r="O764" s="10">
        <f t="shared" si="479"/>
        <v>0</v>
      </c>
      <c r="P764" s="13"/>
      <c r="R764" s="31">
        <f t="shared" si="474"/>
        <v>774250</v>
      </c>
      <c r="S764" s="8">
        <f t="shared" si="459"/>
        <v>52100</v>
      </c>
      <c r="T764" s="9">
        <f t="shared" si="480"/>
        <v>-11053.55</v>
      </c>
      <c r="U764" s="9">
        <f t="shared" si="481"/>
        <v>-270806.25</v>
      </c>
      <c r="V764" s="10">
        <f t="shared" si="482"/>
        <v>-281859.8</v>
      </c>
      <c r="W764" s="10">
        <f t="shared" si="483"/>
        <v>-41035.25</v>
      </c>
      <c r="X764" s="87">
        <f t="shared" si="460"/>
        <v>0</v>
      </c>
      <c r="Y764" s="87">
        <f t="shared" si="461"/>
        <v>0</v>
      </c>
      <c r="Z764" s="10">
        <f t="shared" si="462"/>
        <v>-103.65398999999999</v>
      </c>
      <c r="AA764" s="125">
        <f t="shared" si="463"/>
        <v>-36.750050999999999</v>
      </c>
      <c r="AB764" s="10">
        <f t="shared" si="464"/>
        <v>-36.750050999999999</v>
      </c>
      <c r="AC764" s="87">
        <f t="shared" si="465"/>
        <v>0</v>
      </c>
      <c r="AD764" s="22">
        <f t="shared" si="475"/>
        <v>-323035.45404099999</v>
      </c>
      <c r="AE764" s="9">
        <f t="shared" si="466"/>
        <v>-3430</v>
      </c>
      <c r="AF764" s="9">
        <f t="shared" si="467"/>
        <v>311</v>
      </c>
      <c r="AG764" s="9">
        <f t="shared" si="468"/>
        <v>0</v>
      </c>
      <c r="AH764" s="10">
        <f t="shared" si="484"/>
        <v>-3119</v>
      </c>
      <c r="AI764" s="10">
        <f t="shared" si="469"/>
        <v>-160</v>
      </c>
      <c r="AJ764" s="22">
        <f t="shared" si="485"/>
        <v>-320076.45404099999</v>
      </c>
      <c r="AN764" s="92">
        <f t="shared" si="470"/>
        <v>775000</v>
      </c>
      <c r="AO764" s="92" t="str">
        <f t="shared" si="486"/>
        <v>77K</v>
      </c>
      <c r="AP764" s="92">
        <f t="shared" si="487"/>
        <v>320076.45404099999</v>
      </c>
      <c r="AQ764" s="93">
        <f t="shared" si="476"/>
        <v>1000</v>
      </c>
      <c r="AR764" s="95">
        <f t="shared" si="488"/>
        <v>428</v>
      </c>
      <c r="AS764" s="94">
        <f t="shared" si="489"/>
        <v>0.42799999999999999</v>
      </c>
      <c r="AT764" s="94">
        <f t="shared" si="471"/>
        <v>0.41300187618193546</v>
      </c>
    </row>
    <row r="765" spans="6:46" x14ac:dyDescent="0.25">
      <c r="F765">
        <f t="shared" si="477"/>
        <v>776000</v>
      </c>
      <c r="G765">
        <f t="shared" si="490"/>
        <v>-750</v>
      </c>
      <c r="H765">
        <f t="shared" si="478"/>
        <v>775250</v>
      </c>
      <c r="I765" s="32">
        <f t="shared" si="472"/>
        <v>775250</v>
      </c>
      <c r="J765" s="10">
        <f t="shared" si="455"/>
        <v>0</v>
      </c>
      <c r="K765" s="10">
        <f t="shared" si="456"/>
        <v>0</v>
      </c>
      <c r="L765" s="32">
        <f t="shared" si="473"/>
        <v>775250</v>
      </c>
      <c r="M765" s="9">
        <f t="shared" si="457"/>
        <v>0</v>
      </c>
      <c r="N765" s="9">
        <f t="shared" si="458"/>
        <v>0</v>
      </c>
      <c r="O765" s="10">
        <f t="shared" si="479"/>
        <v>0</v>
      </c>
      <c r="P765" s="13"/>
      <c r="R765" s="31">
        <f t="shared" si="474"/>
        <v>775250</v>
      </c>
      <c r="S765" s="8">
        <f t="shared" si="459"/>
        <v>52100</v>
      </c>
      <c r="T765" s="9">
        <f t="shared" si="480"/>
        <v>-11053.55</v>
      </c>
      <c r="U765" s="9">
        <f t="shared" si="481"/>
        <v>-271181.25</v>
      </c>
      <c r="V765" s="10">
        <f t="shared" si="482"/>
        <v>-282234.8</v>
      </c>
      <c r="W765" s="10">
        <f t="shared" si="483"/>
        <v>-41088.25</v>
      </c>
      <c r="X765" s="87">
        <f t="shared" si="460"/>
        <v>0</v>
      </c>
      <c r="Y765" s="87">
        <f t="shared" si="461"/>
        <v>0</v>
      </c>
      <c r="Z765" s="10">
        <f t="shared" si="462"/>
        <v>-103.65398999999999</v>
      </c>
      <c r="AA765" s="125">
        <f t="shared" si="463"/>
        <v>-36.750050999999999</v>
      </c>
      <c r="AB765" s="10">
        <f t="shared" si="464"/>
        <v>-36.750050999999999</v>
      </c>
      <c r="AC765" s="87">
        <f t="shared" si="465"/>
        <v>0</v>
      </c>
      <c r="AD765" s="22">
        <f t="shared" si="475"/>
        <v>-323463.45404099999</v>
      </c>
      <c r="AE765" s="9">
        <f t="shared" si="466"/>
        <v>-3430</v>
      </c>
      <c r="AF765" s="9">
        <f t="shared" si="467"/>
        <v>311</v>
      </c>
      <c r="AG765" s="9">
        <f t="shared" si="468"/>
        <v>0</v>
      </c>
      <c r="AH765" s="10">
        <f t="shared" si="484"/>
        <v>-3119</v>
      </c>
      <c r="AI765" s="10">
        <f t="shared" si="469"/>
        <v>-160</v>
      </c>
      <c r="AJ765" s="22">
        <f t="shared" si="485"/>
        <v>-320504.45404099999</v>
      </c>
      <c r="AN765" s="92">
        <f t="shared" si="470"/>
        <v>776000</v>
      </c>
      <c r="AO765" s="92" t="str">
        <f t="shared" si="486"/>
        <v>77K</v>
      </c>
      <c r="AP765" s="92">
        <f t="shared" si="487"/>
        <v>320504.45404099999</v>
      </c>
      <c r="AQ765" s="93">
        <f t="shared" si="476"/>
        <v>1000</v>
      </c>
      <c r="AR765" s="95">
        <f t="shared" si="488"/>
        <v>428</v>
      </c>
      <c r="AS765" s="94">
        <f t="shared" si="489"/>
        <v>0.42799999999999999</v>
      </c>
      <c r="AT765" s="94">
        <f t="shared" si="471"/>
        <v>0.41302120366108247</v>
      </c>
    </row>
    <row r="766" spans="6:46" x14ac:dyDescent="0.25">
      <c r="F766">
        <f t="shared" si="477"/>
        <v>777000</v>
      </c>
      <c r="G766">
        <f t="shared" si="490"/>
        <v>-750</v>
      </c>
      <c r="H766">
        <f t="shared" si="478"/>
        <v>776250</v>
      </c>
      <c r="I766" s="32">
        <f t="shared" si="472"/>
        <v>776250</v>
      </c>
      <c r="J766" s="10">
        <f t="shared" si="455"/>
        <v>0</v>
      </c>
      <c r="K766" s="10">
        <f t="shared" si="456"/>
        <v>0</v>
      </c>
      <c r="L766" s="32">
        <f t="shared" si="473"/>
        <v>776250</v>
      </c>
      <c r="M766" s="9">
        <f t="shared" si="457"/>
        <v>0</v>
      </c>
      <c r="N766" s="9">
        <f t="shared" si="458"/>
        <v>0</v>
      </c>
      <c r="O766" s="10">
        <f t="shared" si="479"/>
        <v>0</v>
      </c>
      <c r="P766" s="13"/>
      <c r="R766" s="31">
        <f t="shared" si="474"/>
        <v>776250</v>
      </c>
      <c r="S766" s="8">
        <f t="shared" si="459"/>
        <v>52100</v>
      </c>
      <c r="T766" s="9">
        <f t="shared" si="480"/>
        <v>-11053.55</v>
      </c>
      <c r="U766" s="9">
        <f t="shared" si="481"/>
        <v>-271556.25</v>
      </c>
      <c r="V766" s="10">
        <f t="shared" si="482"/>
        <v>-282609.8</v>
      </c>
      <c r="W766" s="10">
        <f t="shared" si="483"/>
        <v>-41141.25</v>
      </c>
      <c r="X766" s="87">
        <f t="shared" si="460"/>
        <v>0</v>
      </c>
      <c r="Y766" s="87">
        <f t="shared" si="461"/>
        <v>0</v>
      </c>
      <c r="Z766" s="10">
        <f t="shared" si="462"/>
        <v>-103.65398999999999</v>
      </c>
      <c r="AA766" s="125">
        <f t="shared" si="463"/>
        <v>-36.750050999999999</v>
      </c>
      <c r="AB766" s="10">
        <f t="shared" si="464"/>
        <v>-36.750050999999999</v>
      </c>
      <c r="AC766" s="87">
        <f t="shared" si="465"/>
        <v>0</v>
      </c>
      <c r="AD766" s="22">
        <f t="shared" si="475"/>
        <v>-323891.45404099999</v>
      </c>
      <c r="AE766" s="9">
        <f t="shared" si="466"/>
        <v>-3430</v>
      </c>
      <c r="AF766" s="9">
        <f t="shared" si="467"/>
        <v>311</v>
      </c>
      <c r="AG766" s="9">
        <f t="shared" si="468"/>
        <v>0</v>
      </c>
      <c r="AH766" s="10">
        <f t="shared" si="484"/>
        <v>-3119</v>
      </c>
      <c r="AI766" s="10">
        <f t="shared" si="469"/>
        <v>-160</v>
      </c>
      <c r="AJ766" s="22">
        <f t="shared" si="485"/>
        <v>-320932.45404099999</v>
      </c>
      <c r="AN766" s="92">
        <f t="shared" si="470"/>
        <v>777000</v>
      </c>
      <c r="AO766" s="92" t="str">
        <f t="shared" si="486"/>
        <v>77K</v>
      </c>
      <c r="AP766" s="92">
        <f t="shared" si="487"/>
        <v>320932.45404099999</v>
      </c>
      <c r="AQ766" s="93">
        <f t="shared" si="476"/>
        <v>1000</v>
      </c>
      <c r="AR766" s="95">
        <f t="shared" si="488"/>
        <v>428</v>
      </c>
      <c r="AS766" s="94">
        <f t="shared" si="489"/>
        <v>0.42799999999999999</v>
      </c>
      <c r="AT766" s="94">
        <f t="shared" si="471"/>
        <v>0.41304048139124838</v>
      </c>
    </row>
    <row r="767" spans="6:46" x14ac:dyDescent="0.25">
      <c r="F767">
        <f t="shared" si="477"/>
        <v>778000</v>
      </c>
      <c r="G767">
        <f t="shared" si="490"/>
        <v>-750</v>
      </c>
      <c r="H767">
        <f t="shared" si="478"/>
        <v>777250</v>
      </c>
      <c r="I767" s="32">
        <f t="shared" si="472"/>
        <v>777250</v>
      </c>
      <c r="J767" s="10">
        <f t="shared" si="455"/>
        <v>0</v>
      </c>
      <c r="K767" s="10">
        <f t="shared" si="456"/>
        <v>0</v>
      </c>
      <c r="L767" s="32">
        <f t="shared" si="473"/>
        <v>777250</v>
      </c>
      <c r="M767" s="9">
        <f t="shared" si="457"/>
        <v>0</v>
      </c>
      <c r="N767" s="9">
        <f t="shared" si="458"/>
        <v>0</v>
      </c>
      <c r="O767" s="10">
        <f t="shared" si="479"/>
        <v>0</v>
      </c>
      <c r="P767" s="13"/>
      <c r="R767" s="31">
        <f t="shared" si="474"/>
        <v>777250</v>
      </c>
      <c r="S767" s="8">
        <f t="shared" si="459"/>
        <v>52100</v>
      </c>
      <c r="T767" s="9">
        <f t="shared" si="480"/>
        <v>-11053.55</v>
      </c>
      <c r="U767" s="9">
        <f t="shared" si="481"/>
        <v>-271931.25</v>
      </c>
      <c r="V767" s="10">
        <f t="shared" si="482"/>
        <v>-282984.8</v>
      </c>
      <c r="W767" s="10">
        <f t="shared" si="483"/>
        <v>-41194.25</v>
      </c>
      <c r="X767" s="87">
        <f t="shared" si="460"/>
        <v>0</v>
      </c>
      <c r="Y767" s="87">
        <f t="shared" si="461"/>
        <v>0</v>
      </c>
      <c r="Z767" s="10">
        <f t="shared" si="462"/>
        <v>-103.65398999999999</v>
      </c>
      <c r="AA767" s="125">
        <f t="shared" si="463"/>
        <v>-36.750050999999999</v>
      </c>
      <c r="AB767" s="10">
        <f t="shared" si="464"/>
        <v>-36.750050999999999</v>
      </c>
      <c r="AC767" s="87">
        <f t="shared" si="465"/>
        <v>0</v>
      </c>
      <c r="AD767" s="22">
        <f t="shared" si="475"/>
        <v>-324319.45404099999</v>
      </c>
      <c r="AE767" s="9">
        <f t="shared" si="466"/>
        <v>-3430</v>
      </c>
      <c r="AF767" s="9">
        <f t="shared" si="467"/>
        <v>311</v>
      </c>
      <c r="AG767" s="9">
        <f t="shared" si="468"/>
        <v>0</v>
      </c>
      <c r="AH767" s="10">
        <f t="shared" si="484"/>
        <v>-3119</v>
      </c>
      <c r="AI767" s="10">
        <f t="shared" si="469"/>
        <v>-160</v>
      </c>
      <c r="AJ767" s="22">
        <f t="shared" si="485"/>
        <v>-321360.45404099999</v>
      </c>
      <c r="AN767" s="92">
        <f t="shared" si="470"/>
        <v>778000</v>
      </c>
      <c r="AO767" s="92" t="str">
        <f t="shared" si="486"/>
        <v>77K</v>
      </c>
      <c r="AP767" s="92">
        <f t="shared" si="487"/>
        <v>321360.45404099999</v>
      </c>
      <c r="AQ767" s="93">
        <f t="shared" si="476"/>
        <v>1000</v>
      </c>
      <c r="AR767" s="95">
        <f t="shared" si="488"/>
        <v>428</v>
      </c>
      <c r="AS767" s="94">
        <f t="shared" si="489"/>
        <v>0.42799999999999999</v>
      </c>
      <c r="AT767" s="94">
        <f t="shared" si="471"/>
        <v>0.41305970956426735</v>
      </c>
    </row>
    <row r="768" spans="6:46" x14ac:dyDescent="0.25">
      <c r="F768">
        <f t="shared" si="477"/>
        <v>779000</v>
      </c>
      <c r="G768">
        <f t="shared" si="490"/>
        <v>-750</v>
      </c>
      <c r="H768">
        <f t="shared" si="478"/>
        <v>778250</v>
      </c>
      <c r="I768" s="32">
        <f t="shared" si="472"/>
        <v>778250</v>
      </c>
      <c r="J768" s="10">
        <f t="shared" si="455"/>
        <v>0</v>
      </c>
      <c r="K768" s="10">
        <f t="shared" si="456"/>
        <v>0</v>
      </c>
      <c r="L768" s="32">
        <f t="shared" si="473"/>
        <v>778250</v>
      </c>
      <c r="M768" s="9">
        <f t="shared" si="457"/>
        <v>0</v>
      </c>
      <c r="N768" s="9">
        <f t="shared" si="458"/>
        <v>0</v>
      </c>
      <c r="O768" s="10">
        <f t="shared" si="479"/>
        <v>0</v>
      </c>
      <c r="P768" s="13"/>
      <c r="R768" s="31">
        <f t="shared" si="474"/>
        <v>778250</v>
      </c>
      <c r="S768" s="8">
        <f t="shared" si="459"/>
        <v>52100</v>
      </c>
      <c r="T768" s="9">
        <f t="shared" si="480"/>
        <v>-11053.55</v>
      </c>
      <c r="U768" s="9">
        <f t="shared" si="481"/>
        <v>-272306.25</v>
      </c>
      <c r="V768" s="10">
        <f t="shared" si="482"/>
        <v>-283359.8</v>
      </c>
      <c r="W768" s="10">
        <f t="shared" si="483"/>
        <v>-41247.25</v>
      </c>
      <c r="X768" s="87">
        <f t="shared" si="460"/>
        <v>0</v>
      </c>
      <c r="Y768" s="87">
        <f t="shared" si="461"/>
        <v>0</v>
      </c>
      <c r="Z768" s="10">
        <f t="shared" si="462"/>
        <v>-103.65398999999999</v>
      </c>
      <c r="AA768" s="125">
        <f t="shared" si="463"/>
        <v>-36.750050999999999</v>
      </c>
      <c r="AB768" s="10">
        <f t="shared" si="464"/>
        <v>-36.750050999999999</v>
      </c>
      <c r="AC768" s="87">
        <f t="shared" si="465"/>
        <v>0</v>
      </c>
      <c r="AD768" s="22">
        <f t="shared" si="475"/>
        <v>-324747.45404099999</v>
      </c>
      <c r="AE768" s="9">
        <f t="shared" si="466"/>
        <v>-3430</v>
      </c>
      <c r="AF768" s="9">
        <f t="shared" si="467"/>
        <v>311</v>
      </c>
      <c r="AG768" s="9">
        <f t="shared" si="468"/>
        <v>0</v>
      </c>
      <c r="AH768" s="10">
        <f t="shared" si="484"/>
        <v>-3119</v>
      </c>
      <c r="AI768" s="10">
        <f t="shared" si="469"/>
        <v>-160</v>
      </c>
      <c r="AJ768" s="22">
        <f t="shared" si="485"/>
        <v>-321788.45404099999</v>
      </c>
      <c r="AN768" s="92">
        <f t="shared" si="470"/>
        <v>779000</v>
      </c>
      <c r="AO768" s="92" t="str">
        <f t="shared" si="486"/>
        <v>77K</v>
      </c>
      <c r="AP768" s="92">
        <f t="shared" si="487"/>
        <v>321788.45404099999</v>
      </c>
      <c r="AQ768" s="93">
        <f t="shared" si="476"/>
        <v>1000</v>
      </c>
      <c r="AR768" s="95">
        <f t="shared" si="488"/>
        <v>428</v>
      </c>
      <c r="AS768" s="94">
        <f t="shared" si="489"/>
        <v>0.42799999999999999</v>
      </c>
      <c r="AT768" s="94">
        <f t="shared" si="471"/>
        <v>0.41307888837098844</v>
      </c>
    </row>
    <row r="769" spans="6:46" x14ac:dyDescent="0.25">
      <c r="F769">
        <f t="shared" si="477"/>
        <v>780000</v>
      </c>
      <c r="G769">
        <f t="shared" si="490"/>
        <v>-750</v>
      </c>
      <c r="H769">
        <f t="shared" si="478"/>
        <v>779250</v>
      </c>
      <c r="I769" s="32">
        <f t="shared" si="472"/>
        <v>779250</v>
      </c>
      <c r="J769" s="10">
        <f t="shared" si="455"/>
        <v>0</v>
      </c>
      <c r="K769" s="10">
        <f t="shared" si="456"/>
        <v>0</v>
      </c>
      <c r="L769" s="32">
        <f t="shared" si="473"/>
        <v>779250</v>
      </c>
      <c r="M769" s="9">
        <f t="shared" si="457"/>
        <v>0</v>
      </c>
      <c r="N769" s="9">
        <f t="shared" si="458"/>
        <v>0</v>
      </c>
      <c r="O769" s="10">
        <f t="shared" si="479"/>
        <v>0</v>
      </c>
      <c r="P769" s="13"/>
      <c r="R769" s="31">
        <f t="shared" si="474"/>
        <v>779250</v>
      </c>
      <c r="S769" s="8">
        <f t="shared" si="459"/>
        <v>52100</v>
      </c>
      <c r="T769" s="9">
        <f t="shared" si="480"/>
        <v>-11053.55</v>
      </c>
      <c r="U769" s="9">
        <f t="shared" si="481"/>
        <v>-272681.25</v>
      </c>
      <c r="V769" s="10">
        <f t="shared" si="482"/>
        <v>-283734.8</v>
      </c>
      <c r="W769" s="10">
        <f t="shared" si="483"/>
        <v>-41300.25</v>
      </c>
      <c r="X769" s="87">
        <f t="shared" si="460"/>
        <v>0</v>
      </c>
      <c r="Y769" s="87">
        <f t="shared" si="461"/>
        <v>0</v>
      </c>
      <c r="Z769" s="10">
        <f t="shared" si="462"/>
        <v>-103.65398999999999</v>
      </c>
      <c r="AA769" s="125">
        <f t="shared" si="463"/>
        <v>-36.750050999999999</v>
      </c>
      <c r="AB769" s="10">
        <f t="shared" si="464"/>
        <v>-36.750050999999999</v>
      </c>
      <c r="AC769" s="87">
        <f t="shared" si="465"/>
        <v>0</v>
      </c>
      <c r="AD769" s="22">
        <f t="shared" si="475"/>
        <v>-325175.45404099999</v>
      </c>
      <c r="AE769" s="9">
        <f t="shared" si="466"/>
        <v>-3430</v>
      </c>
      <c r="AF769" s="9">
        <f t="shared" si="467"/>
        <v>311</v>
      </c>
      <c r="AG769" s="9">
        <f t="shared" si="468"/>
        <v>0</v>
      </c>
      <c r="AH769" s="10">
        <f t="shared" si="484"/>
        <v>-3119</v>
      </c>
      <c r="AI769" s="10">
        <f t="shared" si="469"/>
        <v>-160</v>
      </c>
      <c r="AJ769" s="22">
        <f t="shared" si="485"/>
        <v>-322216.45404099999</v>
      </c>
      <c r="AN769" s="92">
        <f t="shared" si="470"/>
        <v>780000</v>
      </c>
      <c r="AO769" s="92" t="str">
        <f t="shared" si="486"/>
        <v>78K</v>
      </c>
      <c r="AP769" s="92">
        <f t="shared" si="487"/>
        <v>322216.45404099999</v>
      </c>
      <c r="AQ769" s="93">
        <f t="shared" si="476"/>
        <v>1000</v>
      </c>
      <c r="AR769" s="95">
        <f t="shared" si="488"/>
        <v>428</v>
      </c>
      <c r="AS769" s="94">
        <f t="shared" si="489"/>
        <v>0.42799999999999999</v>
      </c>
      <c r="AT769" s="94">
        <f t="shared" si="471"/>
        <v>0.41309801800128204</v>
      </c>
    </row>
    <row r="770" spans="6:46" x14ac:dyDescent="0.25">
      <c r="F770">
        <f t="shared" si="477"/>
        <v>781000</v>
      </c>
      <c r="G770">
        <f t="shared" si="490"/>
        <v>-750</v>
      </c>
      <c r="H770">
        <f t="shared" si="478"/>
        <v>780250</v>
      </c>
      <c r="I770" s="32">
        <f t="shared" si="472"/>
        <v>780250</v>
      </c>
      <c r="J770" s="10">
        <f t="shared" si="455"/>
        <v>0</v>
      </c>
      <c r="K770" s="10">
        <f t="shared" si="456"/>
        <v>0</v>
      </c>
      <c r="L770" s="32">
        <f t="shared" si="473"/>
        <v>780250</v>
      </c>
      <c r="M770" s="9">
        <f t="shared" si="457"/>
        <v>0</v>
      </c>
      <c r="N770" s="9">
        <f t="shared" si="458"/>
        <v>0</v>
      </c>
      <c r="O770" s="10">
        <f t="shared" si="479"/>
        <v>0</v>
      </c>
      <c r="P770" s="13"/>
      <c r="R770" s="31">
        <f t="shared" si="474"/>
        <v>780250</v>
      </c>
      <c r="S770" s="8">
        <f t="shared" si="459"/>
        <v>52100</v>
      </c>
      <c r="T770" s="9">
        <f t="shared" si="480"/>
        <v>-11053.55</v>
      </c>
      <c r="U770" s="9">
        <f t="shared" si="481"/>
        <v>-273056.25</v>
      </c>
      <c r="V770" s="10">
        <f t="shared" si="482"/>
        <v>-284109.8</v>
      </c>
      <c r="W770" s="10">
        <f t="shared" si="483"/>
        <v>-41353.25</v>
      </c>
      <c r="X770" s="87">
        <f t="shared" si="460"/>
        <v>0</v>
      </c>
      <c r="Y770" s="87">
        <f t="shared" si="461"/>
        <v>0</v>
      </c>
      <c r="Z770" s="10">
        <f t="shared" si="462"/>
        <v>-103.65398999999999</v>
      </c>
      <c r="AA770" s="125">
        <f t="shared" si="463"/>
        <v>-36.750050999999999</v>
      </c>
      <c r="AB770" s="10">
        <f t="shared" si="464"/>
        <v>-36.750050999999999</v>
      </c>
      <c r="AC770" s="87">
        <f t="shared" si="465"/>
        <v>0</v>
      </c>
      <c r="AD770" s="22">
        <f t="shared" si="475"/>
        <v>-325603.45404099999</v>
      </c>
      <c r="AE770" s="9">
        <f t="shared" si="466"/>
        <v>-3430</v>
      </c>
      <c r="AF770" s="9">
        <f t="shared" si="467"/>
        <v>311</v>
      </c>
      <c r="AG770" s="9">
        <f t="shared" si="468"/>
        <v>0</v>
      </c>
      <c r="AH770" s="10">
        <f t="shared" si="484"/>
        <v>-3119</v>
      </c>
      <c r="AI770" s="10">
        <f t="shared" si="469"/>
        <v>-160</v>
      </c>
      <c r="AJ770" s="22">
        <f t="shared" si="485"/>
        <v>-322644.45404099999</v>
      </c>
      <c r="AN770" s="92">
        <f t="shared" si="470"/>
        <v>781000</v>
      </c>
      <c r="AO770" s="92" t="str">
        <f t="shared" si="486"/>
        <v>78K</v>
      </c>
      <c r="AP770" s="92">
        <f t="shared" si="487"/>
        <v>322644.45404099999</v>
      </c>
      <c r="AQ770" s="93">
        <f t="shared" si="476"/>
        <v>1000</v>
      </c>
      <c r="AR770" s="95">
        <f t="shared" si="488"/>
        <v>428</v>
      </c>
      <c r="AS770" s="94">
        <f t="shared" si="489"/>
        <v>0.42799999999999999</v>
      </c>
      <c r="AT770" s="94">
        <f t="shared" si="471"/>
        <v>0.41311709864404605</v>
      </c>
    </row>
    <row r="771" spans="6:46" x14ac:dyDescent="0.25">
      <c r="F771">
        <f t="shared" si="477"/>
        <v>782000</v>
      </c>
      <c r="G771">
        <f t="shared" si="490"/>
        <v>-750</v>
      </c>
      <c r="H771">
        <f t="shared" si="478"/>
        <v>781250</v>
      </c>
      <c r="I771" s="32">
        <f t="shared" si="472"/>
        <v>781250</v>
      </c>
      <c r="J771" s="10">
        <f t="shared" si="455"/>
        <v>0</v>
      </c>
      <c r="K771" s="10">
        <f t="shared" si="456"/>
        <v>0</v>
      </c>
      <c r="L771" s="32">
        <f t="shared" si="473"/>
        <v>781250</v>
      </c>
      <c r="M771" s="9">
        <f t="shared" si="457"/>
        <v>0</v>
      </c>
      <c r="N771" s="9">
        <f t="shared" si="458"/>
        <v>0</v>
      </c>
      <c r="O771" s="10">
        <f t="shared" si="479"/>
        <v>0</v>
      </c>
      <c r="P771" s="13"/>
      <c r="R771" s="31">
        <f t="shared" si="474"/>
        <v>781250</v>
      </c>
      <c r="S771" s="8">
        <f t="shared" si="459"/>
        <v>52100</v>
      </c>
      <c r="T771" s="9">
        <f t="shared" si="480"/>
        <v>-11053.55</v>
      </c>
      <c r="U771" s="9">
        <f t="shared" si="481"/>
        <v>-273431.25</v>
      </c>
      <c r="V771" s="10">
        <f t="shared" si="482"/>
        <v>-284484.8</v>
      </c>
      <c r="W771" s="10">
        <f t="shared" si="483"/>
        <v>-41406.25</v>
      </c>
      <c r="X771" s="87">
        <f t="shared" si="460"/>
        <v>0</v>
      </c>
      <c r="Y771" s="87">
        <f t="shared" si="461"/>
        <v>0</v>
      </c>
      <c r="Z771" s="10">
        <f t="shared" si="462"/>
        <v>-103.65398999999999</v>
      </c>
      <c r="AA771" s="125">
        <f t="shared" si="463"/>
        <v>-36.750050999999999</v>
      </c>
      <c r="AB771" s="10">
        <f t="shared" si="464"/>
        <v>-36.750050999999999</v>
      </c>
      <c r="AC771" s="87">
        <f t="shared" si="465"/>
        <v>0</v>
      </c>
      <c r="AD771" s="22">
        <f t="shared" si="475"/>
        <v>-326031.45404099999</v>
      </c>
      <c r="AE771" s="9">
        <f t="shared" si="466"/>
        <v>-3430</v>
      </c>
      <c r="AF771" s="9">
        <f t="shared" si="467"/>
        <v>311</v>
      </c>
      <c r="AG771" s="9">
        <f t="shared" si="468"/>
        <v>0</v>
      </c>
      <c r="AH771" s="10">
        <f t="shared" si="484"/>
        <v>-3119</v>
      </c>
      <c r="AI771" s="10">
        <f t="shared" si="469"/>
        <v>-160</v>
      </c>
      <c r="AJ771" s="22">
        <f t="shared" si="485"/>
        <v>-323072.45404099999</v>
      </c>
      <c r="AN771" s="92">
        <f t="shared" si="470"/>
        <v>782000</v>
      </c>
      <c r="AO771" s="92" t="str">
        <f t="shared" si="486"/>
        <v>78K</v>
      </c>
      <c r="AP771" s="92">
        <f t="shared" si="487"/>
        <v>323072.45404099999</v>
      </c>
      <c r="AQ771" s="93">
        <f t="shared" si="476"/>
        <v>1000</v>
      </c>
      <c r="AR771" s="95">
        <f t="shared" si="488"/>
        <v>428</v>
      </c>
      <c r="AS771" s="94">
        <f t="shared" si="489"/>
        <v>0.42799999999999999</v>
      </c>
      <c r="AT771" s="94">
        <f t="shared" si="471"/>
        <v>0.41313613048721226</v>
      </c>
    </row>
    <row r="772" spans="6:46" x14ac:dyDescent="0.25">
      <c r="F772">
        <f t="shared" si="477"/>
        <v>783000</v>
      </c>
      <c r="G772">
        <f t="shared" si="490"/>
        <v>-750</v>
      </c>
      <c r="H772">
        <f t="shared" si="478"/>
        <v>782250</v>
      </c>
      <c r="I772" s="32">
        <f t="shared" si="472"/>
        <v>782250</v>
      </c>
      <c r="J772" s="10">
        <f t="shared" ref="J772:J835" si="491">IF(YEL_työtulo&gt;=Päivärahamaksu_alaraja,-YEL_työtulo*Päivärahamaksu,0)</f>
        <v>0</v>
      </c>
      <c r="K772" s="10">
        <f t="shared" ref="K772:K835" si="492">IF(YEL_työtulo&gt;=Päivärahamaksu_alaraja,-(Korotettu_pvrahamaksu-Päivärahamaksu)*YEL_työtulo,0)</f>
        <v>0</v>
      </c>
      <c r="L772" s="32">
        <f t="shared" si="473"/>
        <v>782250</v>
      </c>
      <c r="M772" s="9">
        <f t="shared" ref="M772:M835" si="493">-IF(L772&lt;Perusväh_yläraja,Perusväh,0)</f>
        <v>0</v>
      </c>
      <c r="N772" s="9">
        <f t="shared" ref="N772:N835" si="494">IF(L772&lt;Perusväh_yläraja,(L772-Perusväh)*Perusväh_pienennysprosentti,0)</f>
        <v>0</v>
      </c>
      <c r="O772" s="10">
        <f t="shared" si="479"/>
        <v>0</v>
      </c>
      <c r="P772" s="13"/>
      <c r="R772" s="31">
        <f t="shared" si="474"/>
        <v>782250</v>
      </c>
      <c r="S772" s="8">
        <f t="shared" ref="S772:S835" si="495">VLOOKUP($R772,Tuloveroasteikko,1,1)</f>
        <v>52100</v>
      </c>
      <c r="T772" s="9">
        <f t="shared" si="480"/>
        <v>-11053.55</v>
      </c>
      <c r="U772" s="9">
        <f t="shared" si="481"/>
        <v>-273806.25</v>
      </c>
      <c r="V772" s="10">
        <f t="shared" si="482"/>
        <v>-284859.8</v>
      </c>
      <c r="W772" s="10">
        <f t="shared" si="483"/>
        <v>-41459.25</v>
      </c>
      <c r="X772" s="87">
        <f t="shared" ref="X772:X835" si="496">IF(YEL_työtulo&gt;=Päivärahamaksu_alaraja,-YEL_työtulo*Päivärahamaksu,0)</f>
        <v>0</v>
      </c>
      <c r="Y772" s="87">
        <f t="shared" ref="Y772:Y835" si="497">IF(YEL_työtulo&gt;=Päivärahamaksu_alaraja,-(Korotettu_pvrahamaksu-Päivärahamaksu)*YEL_työtulo,0)</f>
        <v>0</v>
      </c>
      <c r="Z772" s="10">
        <f t="shared" ref="Z772:Z835" si="498">IF(NOT(ISBLANK(YEL_työtulo)),YEL_työtulo*-Sairaanhoitomaksu,R772*-Sairaanhoitomaksu)</f>
        <v>-103.65398999999999</v>
      </c>
      <c r="AA772" s="125">
        <f t="shared" ref="AA772:AA835" si="499">IF(NOT(ISBLANK(YEL_työtulo)),YEL_työtulo*-Sairaanhoitomaksu_korotus,R772*-Sairaanhoitomaksu_korotus)</f>
        <v>-36.750050999999999</v>
      </c>
      <c r="AB772" s="10">
        <f t="shared" ref="AB772:AB835" si="500">IF(AND(X772=0,F772&gt;Päivärahamaksu_alaraja),AA772,0)</f>
        <v>-36.750050999999999</v>
      </c>
      <c r="AC772" s="87">
        <f t="shared" ref="AC772:AC835" si="501">-R772*Kirkollisvero</f>
        <v>0</v>
      </c>
      <c r="AD772" s="22">
        <f t="shared" si="475"/>
        <v>-326459.45404099999</v>
      </c>
      <c r="AE772" s="9">
        <f t="shared" ref="AE772:AE835" si="502">IF(Työtulovähennysprosentti*F772 &gt; Työtulovähennys_max, -Työtulovähennys_max, -Työtulovähennysprosentti*F772)</f>
        <v>-3430</v>
      </c>
      <c r="AF772" s="9">
        <f t="shared" ref="AF772:AF835" si="503">IF(H772&lt;Työtuloväh_1_raja,0,IF(H772&gt;=Työtuloväh_yläraja,(Työtuloväh_yläraja-Työtuloväh_1_raja)*Työtuloväh_1_pienennysprosentti,(H772-Työtuloväh_1_raja)*Työtuloväh_1_pienennysprosentti))</f>
        <v>311</v>
      </c>
      <c r="AG772" s="9">
        <f t="shared" ref="AG772:AG835" si="504">IF( (H772-Työtuloväh_yläraja) &lt; 0,0,(H772-Työtuloväh_yläraja)*Työtuloväh_2_pienennysprosentti)</f>
        <v>0</v>
      </c>
      <c r="AH772" s="10">
        <f t="shared" si="484"/>
        <v>-3119</v>
      </c>
      <c r="AI772" s="10">
        <f t="shared" ref="AI772:AI835" si="505">-IF( (H772-yle_vero_tuloraja)*YLE_veroprosentti &gt; YLE_vero_max,YLE_vero_max,IF(H772 &lt; yle_vero_tuloraja,0,(H772-yle_vero_tuloraja)*YLE_veroprosentti))</f>
        <v>-160</v>
      </c>
      <c r="AJ772" s="22">
        <f t="shared" si="485"/>
        <v>-323500.45404099999</v>
      </c>
      <c r="AN772" s="92">
        <f t="shared" ref="AN772:AN835" si="506">F772</f>
        <v>783000</v>
      </c>
      <c r="AO772" s="92" t="str">
        <f t="shared" si="486"/>
        <v>78K</v>
      </c>
      <c r="AP772" s="92">
        <f t="shared" si="487"/>
        <v>323500.45404099999</v>
      </c>
      <c r="AQ772" s="93">
        <f t="shared" si="476"/>
        <v>1000</v>
      </c>
      <c r="AR772" s="95">
        <f t="shared" si="488"/>
        <v>428</v>
      </c>
      <c r="AS772" s="94">
        <f t="shared" si="489"/>
        <v>0.42799999999999999</v>
      </c>
      <c r="AT772" s="94">
        <f t="shared" ref="AT772:AT835" si="507">-AJ772/F772</f>
        <v>0.41315511371775221</v>
      </c>
    </row>
    <row r="773" spans="6:46" x14ac:dyDescent="0.25">
      <c r="F773">
        <f t="shared" si="477"/>
        <v>784000</v>
      </c>
      <c r="G773">
        <f t="shared" si="490"/>
        <v>-750</v>
      </c>
      <c r="H773">
        <f t="shared" si="478"/>
        <v>783250</v>
      </c>
      <c r="I773" s="32">
        <f t="shared" ref="I773:I836" si="508">H773</f>
        <v>783250</v>
      </c>
      <c r="J773" s="10">
        <f t="shared" si="491"/>
        <v>0</v>
      </c>
      <c r="K773" s="10">
        <f t="shared" si="492"/>
        <v>0</v>
      </c>
      <c r="L773" s="32">
        <f t="shared" ref="L773:L836" si="509">+I773+J773+K773</f>
        <v>783250</v>
      </c>
      <c r="M773" s="9">
        <f t="shared" si="493"/>
        <v>0</v>
      </c>
      <c r="N773" s="9">
        <f t="shared" si="494"/>
        <v>0</v>
      </c>
      <c r="O773" s="10">
        <f t="shared" si="479"/>
        <v>0</v>
      </c>
      <c r="P773" s="13"/>
      <c r="R773" s="31">
        <f t="shared" ref="R773:R836" si="510">+L773+O773</f>
        <v>783250</v>
      </c>
      <c r="S773" s="8">
        <f t="shared" si="495"/>
        <v>52100</v>
      </c>
      <c r="T773" s="9">
        <f t="shared" si="480"/>
        <v>-11053.55</v>
      </c>
      <c r="U773" s="9">
        <f t="shared" si="481"/>
        <v>-274181.25</v>
      </c>
      <c r="V773" s="10">
        <f t="shared" si="482"/>
        <v>-285234.8</v>
      </c>
      <c r="W773" s="10">
        <f t="shared" si="483"/>
        <v>-41512.25</v>
      </c>
      <c r="X773" s="87">
        <f t="shared" si="496"/>
        <v>0</v>
      </c>
      <c r="Y773" s="87">
        <f t="shared" si="497"/>
        <v>0</v>
      </c>
      <c r="Z773" s="10">
        <f t="shared" si="498"/>
        <v>-103.65398999999999</v>
      </c>
      <c r="AA773" s="125">
        <f t="shared" si="499"/>
        <v>-36.750050999999999</v>
      </c>
      <c r="AB773" s="10">
        <f t="shared" si="500"/>
        <v>-36.750050999999999</v>
      </c>
      <c r="AC773" s="87">
        <f t="shared" si="501"/>
        <v>0</v>
      </c>
      <c r="AD773" s="22">
        <f t="shared" ref="AD773:AD836" si="511">+V773+W773+Z773+X773+AC773+Y773+AB773</f>
        <v>-326887.45404099999</v>
      </c>
      <c r="AE773" s="9">
        <f t="shared" si="502"/>
        <v>-3430</v>
      </c>
      <c r="AF773" s="9">
        <f t="shared" si="503"/>
        <v>311</v>
      </c>
      <c r="AG773" s="9">
        <f t="shared" si="504"/>
        <v>0</v>
      </c>
      <c r="AH773" s="10">
        <f t="shared" si="484"/>
        <v>-3119</v>
      </c>
      <c r="AI773" s="10">
        <f t="shared" si="505"/>
        <v>-160</v>
      </c>
      <c r="AJ773" s="22">
        <f t="shared" si="485"/>
        <v>-323928.45404099999</v>
      </c>
      <c r="AN773" s="92">
        <f t="shared" si="506"/>
        <v>784000</v>
      </c>
      <c r="AO773" s="92" t="str">
        <f t="shared" si="486"/>
        <v>78K</v>
      </c>
      <c r="AP773" s="92">
        <f t="shared" si="487"/>
        <v>323928.45404099999</v>
      </c>
      <c r="AQ773" s="93">
        <f t="shared" ref="AQ773:AQ836" si="512">F773-F772</f>
        <v>1000</v>
      </c>
      <c r="AR773" s="95">
        <f t="shared" si="488"/>
        <v>428</v>
      </c>
      <c r="AS773" s="94">
        <f t="shared" si="489"/>
        <v>0.42799999999999999</v>
      </c>
      <c r="AT773" s="94">
        <f t="shared" si="507"/>
        <v>0.41317404852168366</v>
      </c>
    </row>
    <row r="774" spans="6:46" x14ac:dyDescent="0.25">
      <c r="F774">
        <f t="shared" ref="F774:F837" si="513">F773+1000</f>
        <v>785000</v>
      </c>
      <c r="G774">
        <f t="shared" si="490"/>
        <v>-750</v>
      </c>
      <c r="H774">
        <f t="shared" si="478"/>
        <v>784250</v>
      </c>
      <c r="I774" s="32">
        <f t="shared" si="508"/>
        <v>784250</v>
      </c>
      <c r="J774" s="10">
        <f t="shared" si="491"/>
        <v>0</v>
      </c>
      <c r="K774" s="10">
        <f t="shared" si="492"/>
        <v>0</v>
      </c>
      <c r="L774" s="32">
        <f t="shared" si="509"/>
        <v>784250</v>
      </c>
      <c r="M774" s="9">
        <f t="shared" si="493"/>
        <v>0</v>
      </c>
      <c r="N774" s="9">
        <f t="shared" si="494"/>
        <v>0</v>
      </c>
      <c r="O774" s="10">
        <f t="shared" si="479"/>
        <v>0</v>
      </c>
      <c r="P774" s="13"/>
      <c r="R774" s="31">
        <f t="shared" si="510"/>
        <v>784250</v>
      </c>
      <c r="S774" s="8">
        <f t="shared" si="495"/>
        <v>52100</v>
      </c>
      <c r="T774" s="9">
        <f t="shared" si="480"/>
        <v>-11053.55</v>
      </c>
      <c r="U774" s="9">
        <f t="shared" si="481"/>
        <v>-274556.25</v>
      </c>
      <c r="V774" s="10">
        <f t="shared" si="482"/>
        <v>-285609.8</v>
      </c>
      <c r="W774" s="10">
        <f t="shared" si="483"/>
        <v>-41565.25</v>
      </c>
      <c r="X774" s="87">
        <f t="shared" si="496"/>
        <v>0</v>
      </c>
      <c r="Y774" s="87">
        <f t="shared" si="497"/>
        <v>0</v>
      </c>
      <c r="Z774" s="10">
        <f t="shared" si="498"/>
        <v>-103.65398999999999</v>
      </c>
      <c r="AA774" s="125">
        <f t="shared" si="499"/>
        <v>-36.750050999999999</v>
      </c>
      <c r="AB774" s="10">
        <f t="shared" si="500"/>
        <v>-36.750050999999999</v>
      </c>
      <c r="AC774" s="87">
        <f t="shared" si="501"/>
        <v>0</v>
      </c>
      <c r="AD774" s="22">
        <f t="shared" si="511"/>
        <v>-327315.45404099999</v>
      </c>
      <c r="AE774" s="9">
        <f t="shared" si="502"/>
        <v>-3430</v>
      </c>
      <c r="AF774" s="9">
        <f t="shared" si="503"/>
        <v>311</v>
      </c>
      <c r="AG774" s="9">
        <f t="shared" si="504"/>
        <v>0</v>
      </c>
      <c r="AH774" s="10">
        <f t="shared" si="484"/>
        <v>-3119</v>
      </c>
      <c r="AI774" s="10">
        <f t="shared" si="505"/>
        <v>-160</v>
      </c>
      <c r="AJ774" s="22">
        <f t="shared" si="485"/>
        <v>-324356.45404099999</v>
      </c>
      <c r="AN774" s="92">
        <f t="shared" si="506"/>
        <v>785000</v>
      </c>
      <c r="AO774" s="92" t="str">
        <f t="shared" si="486"/>
        <v>78K</v>
      </c>
      <c r="AP774" s="92">
        <f t="shared" si="487"/>
        <v>324356.45404099999</v>
      </c>
      <c r="AQ774" s="93">
        <f t="shared" si="512"/>
        <v>1000</v>
      </c>
      <c r="AR774" s="95">
        <f t="shared" si="488"/>
        <v>428</v>
      </c>
      <c r="AS774" s="94">
        <f t="shared" si="489"/>
        <v>0.42799999999999999</v>
      </c>
      <c r="AT774" s="94">
        <f t="shared" si="507"/>
        <v>0.4131929350840764</v>
      </c>
    </row>
    <row r="775" spans="6:46" x14ac:dyDescent="0.25">
      <c r="F775">
        <f t="shared" si="513"/>
        <v>786000</v>
      </c>
      <c r="G775">
        <f t="shared" si="490"/>
        <v>-750</v>
      </c>
      <c r="H775">
        <f t="shared" si="478"/>
        <v>785250</v>
      </c>
      <c r="I775" s="32">
        <f t="shared" si="508"/>
        <v>785250</v>
      </c>
      <c r="J775" s="10">
        <f t="shared" si="491"/>
        <v>0</v>
      </c>
      <c r="K775" s="10">
        <f t="shared" si="492"/>
        <v>0</v>
      </c>
      <c r="L775" s="32">
        <f t="shared" si="509"/>
        <v>785250</v>
      </c>
      <c r="M775" s="9">
        <f t="shared" si="493"/>
        <v>0</v>
      </c>
      <c r="N775" s="9">
        <f t="shared" si="494"/>
        <v>0</v>
      </c>
      <c r="O775" s="10">
        <f t="shared" si="479"/>
        <v>0</v>
      </c>
      <c r="P775" s="13"/>
      <c r="R775" s="31">
        <f t="shared" si="510"/>
        <v>785250</v>
      </c>
      <c r="S775" s="8">
        <f t="shared" si="495"/>
        <v>52100</v>
      </c>
      <c r="T775" s="9">
        <f t="shared" si="480"/>
        <v>-11053.55</v>
      </c>
      <c r="U775" s="9">
        <f t="shared" si="481"/>
        <v>-274931.25</v>
      </c>
      <c r="V775" s="10">
        <f t="shared" si="482"/>
        <v>-285984.8</v>
      </c>
      <c r="W775" s="10">
        <f t="shared" si="483"/>
        <v>-41618.25</v>
      </c>
      <c r="X775" s="87">
        <f t="shared" si="496"/>
        <v>0</v>
      </c>
      <c r="Y775" s="87">
        <f t="shared" si="497"/>
        <v>0</v>
      </c>
      <c r="Z775" s="10">
        <f t="shared" si="498"/>
        <v>-103.65398999999999</v>
      </c>
      <c r="AA775" s="125">
        <f t="shared" si="499"/>
        <v>-36.750050999999999</v>
      </c>
      <c r="AB775" s="10">
        <f t="shared" si="500"/>
        <v>-36.750050999999999</v>
      </c>
      <c r="AC775" s="87">
        <f t="shared" si="501"/>
        <v>0</v>
      </c>
      <c r="AD775" s="22">
        <f t="shared" si="511"/>
        <v>-327743.45404099999</v>
      </c>
      <c r="AE775" s="9">
        <f t="shared" si="502"/>
        <v>-3430</v>
      </c>
      <c r="AF775" s="9">
        <f t="shared" si="503"/>
        <v>311</v>
      </c>
      <c r="AG775" s="9">
        <f t="shared" si="504"/>
        <v>0</v>
      </c>
      <c r="AH775" s="10">
        <f t="shared" si="484"/>
        <v>-3119</v>
      </c>
      <c r="AI775" s="10">
        <f t="shared" si="505"/>
        <v>-160</v>
      </c>
      <c r="AJ775" s="22">
        <f t="shared" si="485"/>
        <v>-324784.45404099999</v>
      </c>
      <c r="AN775" s="92">
        <f t="shared" si="506"/>
        <v>786000</v>
      </c>
      <c r="AO775" s="92" t="str">
        <f t="shared" si="486"/>
        <v>78K</v>
      </c>
      <c r="AP775" s="92">
        <f t="shared" si="487"/>
        <v>324784.45404099999</v>
      </c>
      <c r="AQ775" s="93">
        <f t="shared" si="512"/>
        <v>1000</v>
      </c>
      <c r="AR775" s="95">
        <f t="shared" si="488"/>
        <v>428</v>
      </c>
      <c r="AS775" s="94">
        <f t="shared" si="489"/>
        <v>0.42799999999999999</v>
      </c>
      <c r="AT775" s="94">
        <f t="shared" si="507"/>
        <v>0.41321177358905853</v>
      </c>
    </row>
    <row r="776" spans="6:46" x14ac:dyDescent="0.25">
      <c r="F776">
        <f t="shared" si="513"/>
        <v>787000</v>
      </c>
      <c r="G776">
        <f t="shared" si="490"/>
        <v>-750</v>
      </c>
      <c r="H776">
        <f t="shared" si="478"/>
        <v>786250</v>
      </c>
      <c r="I776" s="32">
        <f t="shared" si="508"/>
        <v>786250</v>
      </c>
      <c r="J776" s="10">
        <f t="shared" si="491"/>
        <v>0</v>
      </c>
      <c r="K776" s="10">
        <f t="shared" si="492"/>
        <v>0</v>
      </c>
      <c r="L776" s="32">
        <f t="shared" si="509"/>
        <v>786250</v>
      </c>
      <c r="M776" s="9">
        <f t="shared" si="493"/>
        <v>0</v>
      </c>
      <c r="N776" s="9">
        <f t="shared" si="494"/>
        <v>0</v>
      </c>
      <c r="O776" s="10">
        <f t="shared" si="479"/>
        <v>0</v>
      </c>
      <c r="P776" s="13"/>
      <c r="R776" s="31">
        <f t="shared" si="510"/>
        <v>786250</v>
      </c>
      <c r="S776" s="8">
        <f t="shared" si="495"/>
        <v>52100</v>
      </c>
      <c r="T776" s="9">
        <f t="shared" si="480"/>
        <v>-11053.55</v>
      </c>
      <c r="U776" s="9">
        <f t="shared" si="481"/>
        <v>-275306.25</v>
      </c>
      <c r="V776" s="10">
        <f t="shared" si="482"/>
        <v>-286359.8</v>
      </c>
      <c r="W776" s="10">
        <f t="shared" si="483"/>
        <v>-41671.25</v>
      </c>
      <c r="X776" s="87">
        <f t="shared" si="496"/>
        <v>0</v>
      </c>
      <c r="Y776" s="87">
        <f t="shared" si="497"/>
        <v>0</v>
      </c>
      <c r="Z776" s="10">
        <f t="shared" si="498"/>
        <v>-103.65398999999999</v>
      </c>
      <c r="AA776" s="125">
        <f t="shared" si="499"/>
        <v>-36.750050999999999</v>
      </c>
      <c r="AB776" s="10">
        <f t="shared" si="500"/>
        <v>-36.750050999999999</v>
      </c>
      <c r="AC776" s="87">
        <f t="shared" si="501"/>
        <v>0</v>
      </c>
      <c r="AD776" s="22">
        <f t="shared" si="511"/>
        <v>-328171.45404099999</v>
      </c>
      <c r="AE776" s="9">
        <f t="shared" si="502"/>
        <v>-3430</v>
      </c>
      <c r="AF776" s="9">
        <f t="shared" si="503"/>
        <v>311</v>
      </c>
      <c r="AG776" s="9">
        <f t="shared" si="504"/>
        <v>0</v>
      </c>
      <c r="AH776" s="10">
        <f t="shared" si="484"/>
        <v>-3119</v>
      </c>
      <c r="AI776" s="10">
        <f t="shared" si="505"/>
        <v>-160</v>
      </c>
      <c r="AJ776" s="22">
        <f t="shared" si="485"/>
        <v>-325212.45404099999</v>
      </c>
      <c r="AN776" s="92">
        <f t="shared" si="506"/>
        <v>787000</v>
      </c>
      <c r="AO776" s="92" t="str">
        <f t="shared" si="486"/>
        <v>78K</v>
      </c>
      <c r="AP776" s="92">
        <f t="shared" si="487"/>
        <v>325212.45404099999</v>
      </c>
      <c r="AQ776" s="93">
        <f t="shared" si="512"/>
        <v>1000</v>
      </c>
      <c r="AR776" s="95">
        <f t="shared" si="488"/>
        <v>428</v>
      </c>
      <c r="AS776" s="94">
        <f t="shared" si="489"/>
        <v>0.42799999999999999</v>
      </c>
      <c r="AT776" s="94">
        <f t="shared" si="507"/>
        <v>0.41323056421982207</v>
      </c>
    </row>
    <row r="777" spans="6:46" x14ac:dyDescent="0.25">
      <c r="F777">
        <f t="shared" si="513"/>
        <v>788000</v>
      </c>
      <c r="G777">
        <f t="shared" si="490"/>
        <v>-750</v>
      </c>
      <c r="H777">
        <f t="shared" si="478"/>
        <v>787250</v>
      </c>
      <c r="I777" s="32">
        <f t="shared" si="508"/>
        <v>787250</v>
      </c>
      <c r="J777" s="10">
        <f t="shared" si="491"/>
        <v>0</v>
      </c>
      <c r="K777" s="10">
        <f t="shared" si="492"/>
        <v>0</v>
      </c>
      <c r="L777" s="32">
        <f t="shared" si="509"/>
        <v>787250</v>
      </c>
      <c r="M777" s="9">
        <f t="shared" si="493"/>
        <v>0</v>
      </c>
      <c r="N777" s="9">
        <f t="shared" si="494"/>
        <v>0</v>
      </c>
      <c r="O777" s="10">
        <f t="shared" si="479"/>
        <v>0</v>
      </c>
      <c r="P777" s="13"/>
      <c r="R777" s="31">
        <f t="shared" si="510"/>
        <v>787250</v>
      </c>
      <c r="S777" s="8">
        <f t="shared" si="495"/>
        <v>52100</v>
      </c>
      <c r="T777" s="9">
        <f t="shared" si="480"/>
        <v>-11053.55</v>
      </c>
      <c r="U777" s="9">
        <f t="shared" si="481"/>
        <v>-275681.25</v>
      </c>
      <c r="V777" s="10">
        <f t="shared" si="482"/>
        <v>-286734.8</v>
      </c>
      <c r="W777" s="10">
        <f t="shared" si="483"/>
        <v>-41724.25</v>
      </c>
      <c r="X777" s="87">
        <f t="shared" si="496"/>
        <v>0</v>
      </c>
      <c r="Y777" s="87">
        <f t="shared" si="497"/>
        <v>0</v>
      </c>
      <c r="Z777" s="10">
        <f t="shared" si="498"/>
        <v>-103.65398999999999</v>
      </c>
      <c r="AA777" s="125">
        <f t="shared" si="499"/>
        <v>-36.750050999999999</v>
      </c>
      <c r="AB777" s="10">
        <f t="shared" si="500"/>
        <v>-36.750050999999999</v>
      </c>
      <c r="AC777" s="87">
        <f t="shared" si="501"/>
        <v>0</v>
      </c>
      <c r="AD777" s="22">
        <f t="shared" si="511"/>
        <v>-328599.45404099999</v>
      </c>
      <c r="AE777" s="9">
        <f t="shared" si="502"/>
        <v>-3430</v>
      </c>
      <c r="AF777" s="9">
        <f t="shared" si="503"/>
        <v>311</v>
      </c>
      <c r="AG777" s="9">
        <f t="shared" si="504"/>
        <v>0</v>
      </c>
      <c r="AH777" s="10">
        <f t="shared" si="484"/>
        <v>-3119</v>
      </c>
      <c r="AI777" s="10">
        <f t="shared" si="505"/>
        <v>-160</v>
      </c>
      <c r="AJ777" s="22">
        <f t="shared" si="485"/>
        <v>-325640.45404099999</v>
      </c>
      <c r="AN777" s="92">
        <f t="shared" si="506"/>
        <v>788000</v>
      </c>
      <c r="AO777" s="92" t="str">
        <f t="shared" si="486"/>
        <v>78K</v>
      </c>
      <c r="AP777" s="92">
        <f t="shared" si="487"/>
        <v>325640.45404099999</v>
      </c>
      <c r="AQ777" s="93">
        <f t="shared" si="512"/>
        <v>1000</v>
      </c>
      <c r="AR777" s="95">
        <f t="shared" si="488"/>
        <v>428</v>
      </c>
      <c r="AS777" s="94">
        <f t="shared" si="489"/>
        <v>0.42799999999999999</v>
      </c>
      <c r="AT777" s="94">
        <f t="shared" si="507"/>
        <v>0.41324930715862945</v>
      </c>
    </row>
    <row r="778" spans="6:46" x14ac:dyDescent="0.25">
      <c r="F778">
        <f t="shared" si="513"/>
        <v>789000</v>
      </c>
      <c r="G778">
        <f t="shared" si="490"/>
        <v>-750</v>
      </c>
      <c r="H778">
        <f t="shared" si="478"/>
        <v>788250</v>
      </c>
      <c r="I778" s="32">
        <f t="shared" si="508"/>
        <v>788250</v>
      </c>
      <c r="J778" s="10">
        <f t="shared" si="491"/>
        <v>0</v>
      </c>
      <c r="K778" s="10">
        <f t="shared" si="492"/>
        <v>0</v>
      </c>
      <c r="L778" s="32">
        <f t="shared" si="509"/>
        <v>788250</v>
      </c>
      <c r="M778" s="9">
        <f t="shared" si="493"/>
        <v>0</v>
      </c>
      <c r="N778" s="9">
        <f t="shared" si="494"/>
        <v>0</v>
      </c>
      <c r="O778" s="10">
        <f t="shared" si="479"/>
        <v>0</v>
      </c>
      <c r="P778" s="13"/>
      <c r="R778" s="31">
        <f t="shared" si="510"/>
        <v>788250</v>
      </c>
      <c r="S778" s="8">
        <f t="shared" si="495"/>
        <v>52100</v>
      </c>
      <c r="T778" s="9">
        <f t="shared" si="480"/>
        <v>-11053.55</v>
      </c>
      <c r="U778" s="9">
        <f t="shared" si="481"/>
        <v>-276056.25</v>
      </c>
      <c r="V778" s="10">
        <f t="shared" si="482"/>
        <v>-287109.8</v>
      </c>
      <c r="W778" s="10">
        <f t="shared" si="483"/>
        <v>-41777.25</v>
      </c>
      <c r="X778" s="87">
        <f t="shared" si="496"/>
        <v>0</v>
      </c>
      <c r="Y778" s="87">
        <f t="shared" si="497"/>
        <v>0</v>
      </c>
      <c r="Z778" s="10">
        <f t="shared" si="498"/>
        <v>-103.65398999999999</v>
      </c>
      <c r="AA778" s="125">
        <f t="shared" si="499"/>
        <v>-36.750050999999999</v>
      </c>
      <c r="AB778" s="10">
        <f t="shared" si="500"/>
        <v>-36.750050999999999</v>
      </c>
      <c r="AC778" s="87">
        <f t="shared" si="501"/>
        <v>0</v>
      </c>
      <c r="AD778" s="22">
        <f t="shared" si="511"/>
        <v>-329027.45404099999</v>
      </c>
      <c r="AE778" s="9">
        <f t="shared" si="502"/>
        <v>-3430</v>
      </c>
      <c r="AF778" s="9">
        <f t="shared" si="503"/>
        <v>311</v>
      </c>
      <c r="AG778" s="9">
        <f t="shared" si="504"/>
        <v>0</v>
      </c>
      <c r="AH778" s="10">
        <f t="shared" si="484"/>
        <v>-3119</v>
      </c>
      <c r="AI778" s="10">
        <f t="shared" si="505"/>
        <v>-160</v>
      </c>
      <c r="AJ778" s="22">
        <f t="shared" si="485"/>
        <v>-326068.45404099999</v>
      </c>
      <c r="AN778" s="92">
        <f t="shared" si="506"/>
        <v>789000</v>
      </c>
      <c r="AO778" s="92" t="str">
        <f t="shared" si="486"/>
        <v>78K</v>
      </c>
      <c r="AP778" s="92">
        <f t="shared" si="487"/>
        <v>326068.45404099999</v>
      </c>
      <c r="AQ778" s="93">
        <f t="shared" si="512"/>
        <v>1000</v>
      </c>
      <c r="AR778" s="95">
        <f t="shared" si="488"/>
        <v>428</v>
      </c>
      <c r="AS778" s="94">
        <f t="shared" si="489"/>
        <v>0.42799999999999999</v>
      </c>
      <c r="AT778" s="94">
        <f t="shared" si="507"/>
        <v>0.41326800258681873</v>
      </c>
    </row>
    <row r="779" spans="6:46" x14ac:dyDescent="0.25">
      <c r="F779">
        <f t="shared" si="513"/>
        <v>790000</v>
      </c>
      <c r="G779">
        <f t="shared" si="490"/>
        <v>-750</v>
      </c>
      <c r="H779">
        <f t="shared" si="478"/>
        <v>789250</v>
      </c>
      <c r="I779" s="32">
        <f t="shared" si="508"/>
        <v>789250</v>
      </c>
      <c r="J779" s="10">
        <f t="shared" si="491"/>
        <v>0</v>
      </c>
      <c r="K779" s="10">
        <f t="shared" si="492"/>
        <v>0</v>
      </c>
      <c r="L779" s="32">
        <f t="shared" si="509"/>
        <v>789250</v>
      </c>
      <c r="M779" s="9">
        <f t="shared" si="493"/>
        <v>0</v>
      </c>
      <c r="N779" s="9">
        <f t="shared" si="494"/>
        <v>0</v>
      </c>
      <c r="O779" s="10">
        <f t="shared" si="479"/>
        <v>0</v>
      </c>
      <c r="P779" s="13"/>
      <c r="R779" s="31">
        <f t="shared" si="510"/>
        <v>789250</v>
      </c>
      <c r="S779" s="8">
        <f t="shared" si="495"/>
        <v>52100</v>
      </c>
      <c r="T779" s="9">
        <f t="shared" si="480"/>
        <v>-11053.55</v>
      </c>
      <c r="U779" s="9">
        <f t="shared" si="481"/>
        <v>-276431.25</v>
      </c>
      <c r="V779" s="10">
        <f t="shared" si="482"/>
        <v>-287484.79999999999</v>
      </c>
      <c r="W779" s="10">
        <f t="shared" si="483"/>
        <v>-41830.25</v>
      </c>
      <c r="X779" s="87">
        <f t="shared" si="496"/>
        <v>0</v>
      </c>
      <c r="Y779" s="87">
        <f t="shared" si="497"/>
        <v>0</v>
      </c>
      <c r="Z779" s="10">
        <f t="shared" si="498"/>
        <v>-103.65398999999999</v>
      </c>
      <c r="AA779" s="125">
        <f t="shared" si="499"/>
        <v>-36.750050999999999</v>
      </c>
      <c r="AB779" s="10">
        <f t="shared" si="500"/>
        <v>-36.750050999999999</v>
      </c>
      <c r="AC779" s="87">
        <f t="shared" si="501"/>
        <v>0</v>
      </c>
      <c r="AD779" s="22">
        <f t="shared" si="511"/>
        <v>-329455.45404099999</v>
      </c>
      <c r="AE779" s="9">
        <f t="shared" si="502"/>
        <v>-3430</v>
      </c>
      <c r="AF779" s="9">
        <f t="shared" si="503"/>
        <v>311</v>
      </c>
      <c r="AG779" s="9">
        <f t="shared" si="504"/>
        <v>0</v>
      </c>
      <c r="AH779" s="10">
        <f t="shared" si="484"/>
        <v>-3119</v>
      </c>
      <c r="AI779" s="10">
        <f t="shared" si="505"/>
        <v>-160</v>
      </c>
      <c r="AJ779" s="22">
        <f t="shared" si="485"/>
        <v>-326496.45404099999</v>
      </c>
      <c r="AN779" s="92">
        <f t="shared" si="506"/>
        <v>790000</v>
      </c>
      <c r="AO779" s="92" t="str">
        <f t="shared" si="486"/>
        <v>79K</v>
      </c>
      <c r="AP779" s="92">
        <f t="shared" si="487"/>
        <v>326496.45404099999</v>
      </c>
      <c r="AQ779" s="93">
        <f t="shared" si="512"/>
        <v>1000</v>
      </c>
      <c r="AR779" s="95">
        <f t="shared" si="488"/>
        <v>428</v>
      </c>
      <c r="AS779" s="94">
        <f t="shared" si="489"/>
        <v>0.42799999999999999</v>
      </c>
      <c r="AT779" s="94">
        <f t="shared" si="507"/>
        <v>0.41328665068481013</v>
      </c>
    </row>
    <row r="780" spans="6:46" x14ac:dyDescent="0.25">
      <c r="F780">
        <f t="shared" si="513"/>
        <v>791000</v>
      </c>
      <c r="G780">
        <f t="shared" si="490"/>
        <v>-750</v>
      </c>
      <c r="H780">
        <f t="shared" si="478"/>
        <v>790250</v>
      </c>
      <c r="I780" s="32">
        <f t="shared" si="508"/>
        <v>790250</v>
      </c>
      <c r="J780" s="10">
        <f t="shared" si="491"/>
        <v>0</v>
      </c>
      <c r="K780" s="10">
        <f t="shared" si="492"/>
        <v>0</v>
      </c>
      <c r="L780" s="32">
        <f t="shared" si="509"/>
        <v>790250</v>
      </c>
      <c r="M780" s="9">
        <f t="shared" si="493"/>
        <v>0</v>
      </c>
      <c r="N780" s="9">
        <f t="shared" si="494"/>
        <v>0</v>
      </c>
      <c r="O780" s="10">
        <f t="shared" si="479"/>
        <v>0</v>
      </c>
      <c r="P780" s="13"/>
      <c r="R780" s="31">
        <f t="shared" si="510"/>
        <v>790250</v>
      </c>
      <c r="S780" s="8">
        <f t="shared" si="495"/>
        <v>52100</v>
      </c>
      <c r="T780" s="9">
        <f t="shared" si="480"/>
        <v>-11053.55</v>
      </c>
      <c r="U780" s="9">
        <f t="shared" si="481"/>
        <v>-276806.25</v>
      </c>
      <c r="V780" s="10">
        <f t="shared" si="482"/>
        <v>-287859.8</v>
      </c>
      <c r="W780" s="10">
        <f t="shared" si="483"/>
        <v>-41883.25</v>
      </c>
      <c r="X780" s="87">
        <f t="shared" si="496"/>
        <v>0</v>
      </c>
      <c r="Y780" s="87">
        <f t="shared" si="497"/>
        <v>0</v>
      </c>
      <c r="Z780" s="10">
        <f t="shared" si="498"/>
        <v>-103.65398999999999</v>
      </c>
      <c r="AA780" s="125">
        <f t="shared" si="499"/>
        <v>-36.750050999999999</v>
      </c>
      <c r="AB780" s="10">
        <f t="shared" si="500"/>
        <v>-36.750050999999999</v>
      </c>
      <c r="AC780" s="87">
        <f t="shared" si="501"/>
        <v>0</v>
      </c>
      <c r="AD780" s="22">
        <f t="shared" si="511"/>
        <v>-329883.45404099999</v>
      </c>
      <c r="AE780" s="9">
        <f t="shared" si="502"/>
        <v>-3430</v>
      </c>
      <c r="AF780" s="9">
        <f t="shared" si="503"/>
        <v>311</v>
      </c>
      <c r="AG780" s="9">
        <f t="shared" si="504"/>
        <v>0</v>
      </c>
      <c r="AH780" s="10">
        <f t="shared" si="484"/>
        <v>-3119</v>
      </c>
      <c r="AI780" s="10">
        <f t="shared" si="505"/>
        <v>-160</v>
      </c>
      <c r="AJ780" s="22">
        <f t="shared" si="485"/>
        <v>-326924.45404099999</v>
      </c>
      <c r="AN780" s="92">
        <f t="shared" si="506"/>
        <v>791000</v>
      </c>
      <c r="AO780" s="92" t="str">
        <f t="shared" si="486"/>
        <v>79K</v>
      </c>
      <c r="AP780" s="92">
        <f t="shared" si="487"/>
        <v>326924.45404099999</v>
      </c>
      <c r="AQ780" s="93">
        <f t="shared" si="512"/>
        <v>1000</v>
      </c>
      <c r="AR780" s="95">
        <f t="shared" si="488"/>
        <v>428</v>
      </c>
      <c r="AS780" s="94">
        <f t="shared" si="489"/>
        <v>0.42799999999999999</v>
      </c>
      <c r="AT780" s="94">
        <f t="shared" si="507"/>
        <v>0.41330525163211124</v>
      </c>
    </row>
    <row r="781" spans="6:46" x14ac:dyDescent="0.25">
      <c r="F781">
        <f t="shared" si="513"/>
        <v>792000</v>
      </c>
      <c r="G781">
        <f t="shared" si="490"/>
        <v>-750</v>
      </c>
      <c r="H781">
        <f t="shared" si="478"/>
        <v>791250</v>
      </c>
      <c r="I781" s="32">
        <f t="shared" si="508"/>
        <v>791250</v>
      </c>
      <c r="J781" s="10">
        <f t="shared" si="491"/>
        <v>0</v>
      </c>
      <c r="K781" s="10">
        <f t="shared" si="492"/>
        <v>0</v>
      </c>
      <c r="L781" s="32">
        <f t="shared" si="509"/>
        <v>791250</v>
      </c>
      <c r="M781" s="9">
        <f t="shared" si="493"/>
        <v>0</v>
      </c>
      <c r="N781" s="9">
        <f t="shared" si="494"/>
        <v>0</v>
      </c>
      <c r="O781" s="10">
        <f t="shared" si="479"/>
        <v>0</v>
      </c>
      <c r="P781" s="13"/>
      <c r="R781" s="31">
        <f t="shared" si="510"/>
        <v>791250</v>
      </c>
      <c r="S781" s="8">
        <f t="shared" si="495"/>
        <v>52100</v>
      </c>
      <c r="T781" s="9">
        <f t="shared" si="480"/>
        <v>-11053.55</v>
      </c>
      <c r="U781" s="9">
        <f t="shared" si="481"/>
        <v>-277181.25</v>
      </c>
      <c r="V781" s="10">
        <f t="shared" si="482"/>
        <v>-288234.8</v>
      </c>
      <c r="W781" s="10">
        <f t="shared" si="483"/>
        <v>-41936.25</v>
      </c>
      <c r="X781" s="87">
        <f t="shared" si="496"/>
        <v>0</v>
      </c>
      <c r="Y781" s="87">
        <f t="shared" si="497"/>
        <v>0</v>
      </c>
      <c r="Z781" s="10">
        <f t="shared" si="498"/>
        <v>-103.65398999999999</v>
      </c>
      <c r="AA781" s="125">
        <f t="shared" si="499"/>
        <v>-36.750050999999999</v>
      </c>
      <c r="AB781" s="10">
        <f t="shared" si="500"/>
        <v>-36.750050999999999</v>
      </c>
      <c r="AC781" s="87">
        <f t="shared" si="501"/>
        <v>0</v>
      </c>
      <c r="AD781" s="22">
        <f t="shared" si="511"/>
        <v>-330311.45404099999</v>
      </c>
      <c r="AE781" s="9">
        <f t="shared" si="502"/>
        <v>-3430</v>
      </c>
      <c r="AF781" s="9">
        <f t="shared" si="503"/>
        <v>311</v>
      </c>
      <c r="AG781" s="9">
        <f t="shared" si="504"/>
        <v>0</v>
      </c>
      <c r="AH781" s="10">
        <f t="shared" si="484"/>
        <v>-3119</v>
      </c>
      <c r="AI781" s="10">
        <f t="shared" si="505"/>
        <v>-160</v>
      </c>
      <c r="AJ781" s="22">
        <f t="shared" si="485"/>
        <v>-327352.45404099999</v>
      </c>
      <c r="AN781" s="92">
        <f t="shared" si="506"/>
        <v>792000</v>
      </c>
      <c r="AO781" s="92" t="str">
        <f t="shared" si="486"/>
        <v>79K</v>
      </c>
      <c r="AP781" s="92">
        <f t="shared" si="487"/>
        <v>327352.45404099999</v>
      </c>
      <c r="AQ781" s="93">
        <f t="shared" si="512"/>
        <v>1000</v>
      </c>
      <c r="AR781" s="95">
        <f t="shared" si="488"/>
        <v>428</v>
      </c>
      <c r="AS781" s="94">
        <f t="shared" si="489"/>
        <v>0.42799999999999999</v>
      </c>
      <c r="AT781" s="94">
        <f t="shared" si="507"/>
        <v>0.41332380560732324</v>
      </c>
    </row>
    <row r="782" spans="6:46" x14ac:dyDescent="0.25">
      <c r="F782">
        <f t="shared" si="513"/>
        <v>793000</v>
      </c>
      <c r="G782">
        <f t="shared" si="490"/>
        <v>-750</v>
      </c>
      <c r="H782">
        <f t="shared" si="478"/>
        <v>792250</v>
      </c>
      <c r="I782" s="32">
        <f t="shared" si="508"/>
        <v>792250</v>
      </c>
      <c r="J782" s="10">
        <f t="shared" si="491"/>
        <v>0</v>
      </c>
      <c r="K782" s="10">
        <f t="shared" si="492"/>
        <v>0</v>
      </c>
      <c r="L782" s="32">
        <f t="shared" si="509"/>
        <v>792250</v>
      </c>
      <c r="M782" s="9">
        <f t="shared" si="493"/>
        <v>0</v>
      </c>
      <c r="N782" s="9">
        <f t="shared" si="494"/>
        <v>0</v>
      </c>
      <c r="O782" s="10">
        <f t="shared" si="479"/>
        <v>0</v>
      </c>
      <c r="P782" s="13"/>
      <c r="R782" s="31">
        <f t="shared" si="510"/>
        <v>792250</v>
      </c>
      <c r="S782" s="8">
        <f t="shared" si="495"/>
        <v>52100</v>
      </c>
      <c r="T782" s="9">
        <f t="shared" si="480"/>
        <v>-11053.55</v>
      </c>
      <c r="U782" s="9">
        <f t="shared" si="481"/>
        <v>-277556.25</v>
      </c>
      <c r="V782" s="10">
        <f t="shared" si="482"/>
        <v>-288609.8</v>
      </c>
      <c r="W782" s="10">
        <f t="shared" si="483"/>
        <v>-41989.25</v>
      </c>
      <c r="X782" s="87">
        <f t="shared" si="496"/>
        <v>0</v>
      </c>
      <c r="Y782" s="87">
        <f t="shared" si="497"/>
        <v>0</v>
      </c>
      <c r="Z782" s="10">
        <f t="shared" si="498"/>
        <v>-103.65398999999999</v>
      </c>
      <c r="AA782" s="125">
        <f t="shared" si="499"/>
        <v>-36.750050999999999</v>
      </c>
      <c r="AB782" s="10">
        <f t="shared" si="500"/>
        <v>-36.750050999999999</v>
      </c>
      <c r="AC782" s="87">
        <f t="shared" si="501"/>
        <v>0</v>
      </c>
      <c r="AD782" s="22">
        <f t="shared" si="511"/>
        <v>-330739.45404099999</v>
      </c>
      <c r="AE782" s="9">
        <f t="shared" si="502"/>
        <v>-3430</v>
      </c>
      <c r="AF782" s="9">
        <f t="shared" si="503"/>
        <v>311</v>
      </c>
      <c r="AG782" s="9">
        <f t="shared" si="504"/>
        <v>0</v>
      </c>
      <c r="AH782" s="10">
        <f t="shared" si="484"/>
        <v>-3119</v>
      </c>
      <c r="AI782" s="10">
        <f t="shared" si="505"/>
        <v>-160</v>
      </c>
      <c r="AJ782" s="22">
        <f t="shared" si="485"/>
        <v>-327780.45404099999</v>
      </c>
      <c r="AN782" s="92">
        <f t="shared" si="506"/>
        <v>793000</v>
      </c>
      <c r="AO782" s="92" t="str">
        <f t="shared" si="486"/>
        <v>79K</v>
      </c>
      <c r="AP782" s="92">
        <f t="shared" si="487"/>
        <v>327780.45404099999</v>
      </c>
      <c r="AQ782" s="93">
        <f t="shared" si="512"/>
        <v>1000</v>
      </c>
      <c r="AR782" s="95">
        <f t="shared" si="488"/>
        <v>428</v>
      </c>
      <c r="AS782" s="94">
        <f t="shared" si="489"/>
        <v>0.42799999999999999</v>
      </c>
      <c r="AT782" s="94">
        <f t="shared" si="507"/>
        <v>0.41334231278814626</v>
      </c>
    </row>
    <row r="783" spans="6:46" x14ac:dyDescent="0.25">
      <c r="F783">
        <f t="shared" si="513"/>
        <v>794000</v>
      </c>
      <c r="G783">
        <f t="shared" si="490"/>
        <v>-750</v>
      </c>
      <c r="H783">
        <f t="shared" si="478"/>
        <v>793250</v>
      </c>
      <c r="I783" s="32">
        <f t="shared" si="508"/>
        <v>793250</v>
      </c>
      <c r="J783" s="10">
        <f t="shared" si="491"/>
        <v>0</v>
      </c>
      <c r="K783" s="10">
        <f t="shared" si="492"/>
        <v>0</v>
      </c>
      <c r="L783" s="32">
        <f t="shared" si="509"/>
        <v>793250</v>
      </c>
      <c r="M783" s="9">
        <f t="shared" si="493"/>
        <v>0</v>
      </c>
      <c r="N783" s="9">
        <f t="shared" si="494"/>
        <v>0</v>
      </c>
      <c r="O783" s="10">
        <f t="shared" si="479"/>
        <v>0</v>
      </c>
      <c r="P783" s="13"/>
      <c r="R783" s="31">
        <f t="shared" si="510"/>
        <v>793250</v>
      </c>
      <c r="S783" s="8">
        <f t="shared" si="495"/>
        <v>52100</v>
      </c>
      <c r="T783" s="9">
        <f t="shared" si="480"/>
        <v>-11053.55</v>
      </c>
      <c r="U783" s="9">
        <f t="shared" si="481"/>
        <v>-277931.25</v>
      </c>
      <c r="V783" s="10">
        <f t="shared" si="482"/>
        <v>-288984.8</v>
      </c>
      <c r="W783" s="10">
        <f t="shared" si="483"/>
        <v>-42042.25</v>
      </c>
      <c r="X783" s="87">
        <f t="shared" si="496"/>
        <v>0</v>
      </c>
      <c r="Y783" s="87">
        <f t="shared" si="497"/>
        <v>0</v>
      </c>
      <c r="Z783" s="10">
        <f t="shared" si="498"/>
        <v>-103.65398999999999</v>
      </c>
      <c r="AA783" s="125">
        <f t="shared" si="499"/>
        <v>-36.750050999999999</v>
      </c>
      <c r="AB783" s="10">
        <f t="shared" si="500"/>
        <v>-36.750050999999999</v>
      </c>
      <c r="AC783" s="87">
        <f t="shared" si="501"/>
        <v>0</v>
      </c>
      <c r="AD783" s="22">
        <f t="shared" si="511"/>
        <v>-331167.45404099999</v>
      </c>
      <c r="AE783" s="9">
        <f t="shared" si="502"/>
        <v>-3430</v>
      </c>
      <c r="AF783" s="9">
        <f t="shared" si="503"/>
        <v>311</v>
      </c>
      <c r="AG783" s="9">
        <f t="shared" si="504"/>
        <v>0</v>
      </c>
      <c r="AH783" s="10">
        <f t="shared" si="484"/>
        <v>-3119</v>
      </c>
      <c r="AI783" s="10">
        <f t="shared" si="505"/>
        <v>-160</v>
      </c>
      <c r="AJ783" s="22">
        <f t="shared" si="485"/>
        <v>-328208.45404099999</v>
      </c>
      <c r="AN783" s="92">
        <f t="shared" si="506"/>
        <v>794000</v>
      </c>
      <c r="AO783" s="92" t="str">
        <f t="shared" si="486"/>
        <v>79K</v>
      </c>
      <c r="AP783" s="92">
        <f t="shared" si="487"/>
        <v>328208.45404099999</v>
      </c>
      <c r="AQ783" s="93">
        <f t="shared" si="512"/>
        <v>1000</v>
      </c>
      <c r="AR783" s="95">
        <f t="shared" si="488"/>
        <v>428</v>
      </c>
      <c r="AS783" s="94">
        <f t="shared" si="489"/>
        <v>0.42799999999999999</v>
      </c>
      <c r="AT783" s="94">
        <f t="shared" si="507"/>
        <v>0.41336077335138538</v>
      </c>
    </row>
    <row r="784" spans="6:46" x14ac:dyDescent="0.25">
      <c r="F784">
        <f t="shared" si="513"/>
        <v>795000</v>
      </c>
      <c r="G784">
        <f t="shared" si="490"/>
        <v>-750</v>
      </c>
      <c r="H784">
        <f t="shared" si="478"/>
        <v>794250</v>
      </c>
      <c r="I784" s="32">
        <f t="shared" si="508"/>
        <v>794250</v>
      </c>
      <c r="J784" s="10">
        <f t="shared" si="491"/>
        <v>0</v>
      </c>
      <c r="K784" s="10">
        <f t="shared" si="492"/>
        <v>0</v>
      </c>
      <c r="L784" s="32">
        <f t="shared" si="509"/>
        <v>794250</v>
      </c>
      <c r="M784" s="9">
        <f t="shared" si="493"/>
        <v>0</v>
      </c>
      <c r="N784" s="9">
        <f t="shared" si="494"/>
        <v>0</v>
      </c>
      <c r="O784" s="10">
        <f t="shared" si="479"/>
        <v>0</v>
      </c>
      <c r="P784" s="13"/>
      <c r="R784" s="31">
        <f t="shared" si="510"/>
        <v>794250</v>
      </c>
      <c r="S784" s="8">
        <f t="shared" si="495"/>
        <v>52100</v>
      </c>
      <c r="T784" s="9">
        <f t="shared" si="480"/>
        <v>-11053.55</v>
      </c>
      <c r="U784" s="9">
        <f t="shared" si="481"/>
        <v>-278306.25</v>
      </c>
      <c r="V784" s="10">
        <f t="shared" si="482"/>
        <v>-289359.8</v>
      </c>
      <c r="W784" s="10">
        <f t="shared" si="483"/>
        <v>-42095.25</v>
      </c>
      <c r="X784" s="87">
        <f t="shared" si="496"/>
        <v>0</v>
      </c>
      <c r="Y784" s="87">
        <f t="shared" si="497"/>
        <v>0</v>
      </c>
      <c r="Z784" s="10">
        <f t="shared" si="498"/>
        <v>-103.65398999999999</v>
      </c>
      <c r="AA784" s="125">
        <f t="shared" si="499"/>
        <v>-36.750050999999999</v>
      </c>
      <c r="AB784" s="10">
        <f t="shared" si="500"/>
        <v>-36.750050999999999</v>
      </c>
      <c r="AC784" s="87">
        <f t="shared" si="501"/>
        <v>0</v>
      </c>
      <c r="AD784" s="22">
        <f t="shared" si="511"/>
        <v>-331595.45404099999</v>
      </c>
      <c r="AE784" s="9">
        <f t="shared" si="502"/>
        <v>-3430</v>
      </c>
      <c r="AF784" s="9">
        <f t="shared" si="503"/>
        <v>311</v>
      </c>
      <c r="AG784" s="9">
        <f t="shared" si="504"/>
        <v>0</v>
      </c>
      <c r="AH784" s="10">
        <f t="shared" si="484"/>
        <v>-3119</v>
      </c>
      <c r="AI784" s="10">
        <f t="shared" si="505"/>
        <v>-160</v>
      </c>
      <c r="AJ784" s="22">
        <f t="shared" si="485"/>
        <v>-328636.45404099999</v>
      </c>
      <c r="AN784" s="92">
        <f t="shared" si="506"/>
        <v>795000</v>
      </c>
      <c r="AO784" s="92" t="str">
        <f t="shared" si="486"/>
        <v>79K</v>
      </c>
      <c r="AP784" s="92">
        <f t="shared" si="487"/>
        <v>328636.45404099999</v>
      </c>
      <c r="AQ784" s="93">
        <f t="shared" si="512"/>
        <v>1000</v>
      </c>
      <c r="AR784" s="95">
        <f t="shared" si="488"/>
        <v>428</v>
      </c>
      <c r="AS784" s="94">
        <f t="shared" si="489"/>
        <v>0.42799999999999999</v>
      </c>
      <c r="AT784" s="94">
        <f t="shared" si="507"/>
        <v>0.41337918747295599</v>
      </c>
    </row>
    <row r="785" spans="6:46" x14ac:dyDescent="0.25">
      <c r="F785">
        <f t="shared" si="513"/>
        <v>796000</v>
      </c>
      <c r="G785">
        <f t="shared" si="490"/>
        <v>-750</v>
      </c>
      <c r="H785">
        <f t="shared" si="478"/>
        <v>795250</v>
      </c>
      <c r="I785" s="32">
        <f t="shared" si="508"/>
        <v>795250</v>
      </c>
      <c r="J785" s="10">
        <f t="shared" si="491"/>
        <v>0</v>
      </c>
      <c r="K785" s="10">
        <f t="shared" si="492"/>
        <v>0</v>
      </c>
      <c r="L785" s="32">
        <f t="shared" si="509"/>
        <v>795250</v>
      </c>
      <c r="M785" s="9">
        <f t="shared" si="493"/>
        <v>0</v>
      </c>
      <c r="N785" s="9">
        <f t="shared" si="494"/>
        <v>0</v>
      </c>
      <c r="O785" s="10">
        <f t="shared" si="479"/>
        <v>0</v>
      </c>
      <c r="P785" s="13"/>
      <c r="R785" s="31">
        <f t="shared" si="510"/>
        <v>795250</v>
      </c>
      <c r="S785" s="8">
        <f t="shared" si="495"/>
        <v>52100</v>
      </c>
      <c r="T785" s="9">
        <f t="shared" si="480"/>
        <v>-11053.55</v>
      </c>
      <c r="U785" s="9">
        <f t="shared" si="481"/>
        <v>-278681.25</v>
      </c>
      <c r="V785" s="10">
        <f t="shared" si="482"/>
        <v>-289734.8</v>
      </c>
      <c r="W785" s="10">
        <f t="shared" si="483"/>
        <v>-42148.25</v>
      </c>
      <c r="X785" s="87">
        <f t="shared" si="496"/>
        <v>0</v>
      </c>
      <c r="Y785" s="87">
        <f t="shared" si="497"/>
        <v>0</v>
      </c>
      <c r="Z785" s="10">
        <f t="shared" si="498"/>
        <v>-103.65398999999999</v>
      </c>
      <c r="AA785" s="125">
        <f t="shared" si="499"/>
        <v>-36.750050999999999</v>
      </c>
      <c r="AB785" s="10">
        <f t="shared" si="500"/>
        <v>-36.750050999999999</v>
      </c>
      <c r="AC785" s="87">
        <f t="shared" si="501"/>
        <v>0</v>
      </c>
      <c r="AD785" s="22">
        <f t="shared" si="511"/>
        <v>-332023.45404099999</v>
      </c>
      <c r="AE785" s="9">
        <f t="shared" si="502"/>
        <v>-3430</v>
      </c>
      <c r="AF785" s="9">
        <f t="shared" si="503"/>
        <v>311</v>
      </c>
      <c r="AG785" s="9">
        <f t="shared" si="504"/>
        <v>0</v>
      </c>
      <c r="AH785" s="10">
        <f t="shared" si="484"/>
        <v>-3119</v>
      </c>
      <c r="AI785" s="10">
        <f t="shared" si="505"/>
        <v>-160</v>
      </c>
      <c r="AJ785" s="22">
        <f t="shared" si="485"/>
        <v>-329064.45404099999</v>
      </c>
      <c r="AN785" s="92">
        <f t="shared" si="506"/>
        <v>796000</v>
      </c>
      <c r="AO785" s="92" t="str">
        <f t="shared" si="486"/>
        <v>79K</v>
      </c>
      <c r="AP785" s="92">
        <f t="shared" si="487"/>
        <v>329064.45404099999</v>
      </c>
      <c r="AQ785" s="93">
        <f t="shared" si="512"/>
        <v>1000</v>
      </c>
      <c r="AR785" s="95">
        <f t="shared" si="488"/>
        <v>428</v>
      </c>
      <c r="AS785" s="94">
        <f t="shared" si="489"/>
        <v>0.42799999999999999</v>
      </c>
      <c r="AT785" s="94">
        <f t="shared" si="507"/>
        <v>0.41339755532788941</v>
      </c>
    </row>
    <row r="786" spans="6:46" x14ac:dyDescent="0.25">
      <c r="F786">
        <f t="shared" si="513"/>
        <v>797000</v>
      </c>
      <c r="G786">
        <f t="shared" si="490"/>
        <v>-750</v>
      </c>
      <c r="H786">
        <f t="shared" si="478"/>
        <v>796250</v>
      </c>
      <c r="I786" s="32">
        <f t="shared" si="508"/>
        <v>796250</v>
      </c>
      <c r="J786" s="10">
        <f t="shared" si="491"/>
        <v>0</v>
      </c>
      <c r="K786" s="10">
        <f t="shared" si="492"/>
        <v>0</v>
      </c>
      <c r="L786" s="32">
        <f t="shared" si="509"/>
        <v>796250</v>
      </c>
      <c r="M786" s="9">
        <f t="shared" si="493"/>
        <v>0</v>
      </c>
      <c r="N786" s="9">
        <f t="shared" si="494"/>
        <v>0</v>
      </c>
      <c r="O786" s="10">
        <f t="shared" si="479"/>
        <v>0</v>
      </c>
      <c r="P786" s="13"/>
      <c r="R786" s="31">
        <f t="shared" si="510"/>
        <v>796250</v>
      </c>
      <c r="S786" s="8">
        <f t="shared" si="495"/>
        <v>52100</v>
      </c>
      <c r="T786" s="9">
        <f t="shared" si="480"/>
        <v>-11053.55</v>
      </c>
      <c r="U786" s="9">
        <f t="shared" si="481"/>
        <v>-279056.25</v>
      </c>
      <c r="V786" s="10">
        <f t="shared" si="482"/>
        <v>-290109.8</v>
      </c>
      <c r="W786" s="10">
        <f t="shared" si="483"/>
        <v>-42201.25</v>
      </c>
      <c r="X786" s="87">
        <f t="shared" si="496"/>
        <v>0</v>
      </c>
      <c r="Y786" s="87">
        <f t="shared" si="497"/>
        <v>0</v>
      </c>
      <c r="Z786" s="10">
        <f t="shared" si="498"/>
        <v>-103.65398999999999</v>
      </c>
      <c r="AA786" s="125">
        <f t="shared" si="499"/>
        <v>-36.750050999999999</v>
      </c>
      <c r="AB786" s="10">
        <f t="shared" si="500"/>
        <v>-36.750050999999999</v>
      </c>
      <c r="AC786" s="87">
        <f t="shared" si="501"/>
        <v>0</v>
      </c>
      <c r="AD786" s="22">
        <f t="shared" si="511"/>
        <v>-332451.45404099999</v>
      </c>
      <c r="AE786" s="9">
        <f t="shared" si="502"/>
        <v>-3430</v>
      </c>
      <c r="AF786" s="9">
        <f t="shared" si="503"/>
        <v>311</v>
      </c>
      <c r="AG786" s="9">
        <f t="shared" si="504"/>
        <v>0</v>
      </c>
      <c r="AH786" s="10">
        <f t="shared" si="484"/>
        <v>-3119</v>
      </c>
      <c r="AI786" s="10">
        <f t="shared" si="505"/>
        <v>-160</v>
      </c>
      <c r="AJ786" s="22">
        <f t="shared" si="485"/>
        <v>-329492.45404099999</v>
      </c>
      <c r="AN786" s="92">
        <f t="shared" si="506"/>
        <v>797000</v>
      </c>
      <c r="AO786" s="92" t="str">
        <f t="shared" si="486"/>
        <v>79K</v>
      </c>
      <c r="AP786" s="92">
        <f t="shared" si="487"/>
        <v>329492.45404099999</v>
      </c>
      <c r="AQ786" s="93">
        <f t="shared" si="512"/>
        <v>1000</v>
      </c>
      <c r="AR786" s="95">
        <f t="shared" si="488"/>
        <v>428</v>
      </c>
      <c r="AS786" s="94">
        <f t="shared" si="489"/>
        <v>0.42799999999999999</v>
      </c>
      <c r="AT786" s="94">
        <f t="shared" si="507"/>
        <v>0.41341587709033878</v>
      </c>
    </row>
    <row r="787" spans="6:46" x14ac:dyDescent="0.25">
      <c r="F787">
        <f t="shared" si="513"/>
        <v>798000</v>
      </c>
      <c r="G787">
        <f t="shared" si="490"/>
        <v>-750</v>
      </c>
      <c r="H787">
        <f t="shared" si="478"/>
        <v>797250</v>
      </c>
      <c r="I787" s="32">
        <f t="shared" si="508"/>
        <v>797250</v>
      </c>
      <c r="J787" s="10">
        <f t="shared" si="491"/>
        <v>0</v>
      </c>
      <c r="K787" s="10">
        <f t="shared" si="492"/>
        <v>0</v>
      </c>
      <c r="L787" s="32">
        <f t="shared" si="509"/>
        <v>797250</v>
      </c>
      <c r="M787" s="9">
        <f t="shared" si="493"/>
        <v>0</v>
      </c>
      <c r="N787" s="9">
        <f t="shared" si="494"/>
        <v>0</v>
      </c>
      <c r="O787" s="10">
        <f t="shared" si="479"/>
        <v>0</v>
      </c>
      <c r="P787" s="13"/>
      <c r="R787" s="31">
        <f t="shared" si="510"/>
        <v>797250</v>
      </c>
      <c r="S787" s="8">
        <f t="shared" si="495"/>
        <v>52100</v>
      </c>
      <c r="T787" s="9">
        <f t="shared" si="480"/>
        <v>-11053.55</v>
      </c>
      <c r="U787" s="9">
        <f t="shared" si="481"/>
        <v>-279431.25</v>
      </c>
      <c r="V787" s="10">
        <f t="shared" si="482"/>
        <v>-290484.8</v>
      </c>
      <c r="W787" s="10">
        <f t="shared" si="483"/>
        <v>-42254.25</v>
      </c>
      <c r="X787" s="87">
        <f t="shared" si="496"/>
        <v>0</v>
      </c>
      <c r="Y787" s="87">
        <f t="shared" si="497"/>
        <v>0</v>
      </c>
      <c r="Z787" s="10">
        <f t="shared" si="498"/>
        <v>-103.65398999999999</v>
      </c>
      <c r="AA787" s="125">
        <f t="shared" si="499"/>
        <v>-36.750050999999999</v>
      </c>
      <c r="AB787" s="10">
        <f t="shared" si="500"/>
        <v>-36.750050999999999</v>
      </c>
      <c r="AC787" s="87">
        <f t="shared" si="501"/>
        <v>0</v>
      </c>
      <c r="AD787" s="22">
        <f t="shared" si="511"/>
        <v>-332879.45404099999</v>
      </c>
      <c r="AE787" s="9">
        <f t="shared" si="502"/>
        <v>-3430</v>
      </c>
      <c r="AF787" s="9">
        <f t="shared" si="503"/>
        <v>311</v>
      </c>
      <c r="AG787" s="9">
        <f t="shared" si="504"/>
        <v>0</v>
      </c>
      <c r="AH787" s="10">
        <f t="shared" si="484"/>
        <v>-3119</v>
      </c>
      <c r="AI787" s="10">
        <f t="shared" si="505"/>
        <v>-160</v>
      </c>
      <c r="AJ787" s="22">
        <f t="shared" si="485"/>
        <v>-329920.45404099999</v>
      </c>
      <c r="AN787" s="92">
        <f t="shared" si="506"/>
        <v>798000</v>
      </c>
      <c r="AO787" s="92" t="str">
        <f t="shared" si="486"/>
        <v>79K</v>
      </c>
      <c r="AP787" s="92">
        <f t="shared" si="487"/>
        <v>329920.45404099999</v>
      </c>
      <c r="AQ787" s="93">
        <f t="shared" si="512"/>
        <v>1000</v>
      </c>
      <c r="AR787" s="95">
        <f t="shared" si="488"/>
        <v>428</v>
      </c>
      <c r="AS787" s="94">
        <f t="shared" si="489"/>
        <v>0.42799999999999999</v>
      </c>
      <c r="AT787" s="94">
        <f t="shared" si="507"/>
        <v>0.41343415293358393</v>
      </c>
    </row>
    <row r="788" spans="6:46" x14ac:dyDescent="0.25">
      <c r="F788">
        <f t="shared" si="513"/>
        <v>799000</v>
      </c>
      <c r="G788">
        <f t="shared" si="490"/>
        <v>-750</v>
      </c>
      <c r="H788">
        <f t="shared" si="478"/>
        <v>798250</v>
      </c>
      <c r="I788" s="32">
        <f t="shared" si="508"/>
        <v>798250</v>
      </c>
      <c r="J788" s="10">
        <f t="shared" si="491"/>
        <v>0</v>
      </c>
      <c r="K788" s="10">
        <f t="shared" si="492"/>
        <v>0</v>
      </c>
      <c r="L788" s="32">
        <f t="shared" si="509"/>
        <v>798250</v>
      </c>
      <c r="M788" s="9">
        <f t="shared" si="493"/>
        <v>0</v>
      </c>
      <c r="N788" s="9">
        <f t="shared" si="494"/>
        <v>0</v>
      </c>
      <c r="O788" s="10">
        <f t="shared" si="479"/>
        <v>0</v>
      </c>
      <c r="P788" s="13"/>
      <c r="R788" s="31">
        <f t="shared" si="510"/>
        <v>798250</v>
      </c>
      <c r="S788" s="8">
        <f t="shared" si="495"/>
        <v>52100</v>
      </c>
      <c r="T788" s="9">
        <f t="shared" si="480"/>
        <v>-11053.55</v>
      </c>
      <c r="U788" s="9">
        <f t="shared" si="481"/>
        <v>-279806.25</v>
      </c>
      <c r="V788" s="10">
        <f t="shared" si="482"/>
        <v>-290859.8</v>
      </c>
      <c r="W788" s="10">
        <f t="shared" si="483"/>
        <v>-42307.25</v>
      </c>
      <c r="X788" s="87">
        <f t="shared" si="496"/>
        <v>0</v>
      </c>
      <c r="Y788" s="87">
        <f t="shared" si="497"/>
        <v>0</v>
      </c>
      <c r="Z788" s="10">
        <f t="shared" si="498"/>
        <v>-103.65398999999999</v>
      </c>
      <c r="AA788" s="125">
        <f t="shared" si="499"/>
        <v>-36.750050999999999</v>
      </c>
      <c r="AB788" s="10">
        <f t="shared" si="500"/>
        <v>-36.750050999999999</v>
      </c>
      <c r="AC788" s="87">
        <f t="shared" si="501"/>
        <v>0</v>
      </c>
      <c r="AD788" s="22">
        <f t="shared" si="511"/>
        <v>-333307.45404099999</v>
      </c>
      <c r="AE788" s="9">
        <f t="shared" si="502"/>
        <v>-3430</v>
      </c>
      <c r="AF788" s="9">
        <f t="shared" si="503"/>
        <v>311</v>
      </c>
      <c r="AG788" s="9">
        <f t="shared" si="504"/>
        <v>0</v>
      </c>
      <c r="AH788" s="10">
        <f t="shared" si="484"/>
        <v>-3119</v>
      </c>
      <c r="AI788" s="10">
        <f t="shared" si="505"/>
        <v>-160</v>
      </c>
      <c r="AJ788" s="22">
        <f t="shared" si="485"/>
        <v>-330348.45404099999</v>
      </c>
      <c r="AN788" s="92">
        <f t="shared" si="506"/>
        <v>799000</v>
      </c>
      <c r="AO788" s="92" t="str">
        <f t="shared" si="486"/>
        <v>79K</v>
      </c>
      <c r="AP788" s="92">
        <f t="shared" si="487"/>
        <v>330348.45404099999</v>
      </c>
      <c r="AQ788" s="93">
        <f t="shared" si="512"/>
        <v>1000</v>
      </c>
      <c r="AR788" s="95">
        <f t="shared" si="488"/>
        <v>428</v>
      </c>
      <c r="AS788" s="94">
        <f t="shared" si="489"/>
        <v>0.42799999999999999</v>
      </c>
      <c r="AT788" s="94">
        <f t="shared" si="507"/>
        <v>0.41345238303003751</v>
      </c>
    </row>
    <row r="789" spans="6:46" x14ac:dyDescent="0.25">
      <c r="F789">
        <f t="shared" si="513"/>
        <v>800000</v>
      </c>
      <c r="G789">
        <f t="shared" si="490"/>
        <v>-750</v>
      </c>
      <c r="H789">
        <f t="shared" si="478"/>
        <v>799250</v>
      </c>
      <c r="I789" s="32">
        <f t="shared" si="508"/>
        <v>799250</v>
      </c>
      <c r="J789" s="10">
        <f t="shared" si="491"/>
        <v>0</v>
      </c>
      <c r="K789" s="10">
        <f t="shared" si="492"/>
        <v>0</v>
      </c>
      <c r="L789" s="32">
        <f t="shared" si="509"/>
        <v>799250</v>
      </c>
      <c r="M789" s="9">
        <f t="shared" si="493"/>
        <v>0</v>
      </c>
      <c r="N789" s="9">
        <f t="shared" si="494"/>
        <v>0</v>
      </c>
      <c r="O789" s="10">
        <f t="shared" si="479"/>
        <v>0</v>
      </c>
      <c r="P789" s="13"/>
      <c r="R789" s="31">
        <f t="shared" si="510"/>
        <v>799250</v>
      </c>
      <c r="S789" s="8">
        <f t="shared" si="495"/>
        <v>52100</v>
      </c>
      <c r="T789" s="9">
        <f t="shared" si="480"/>
        <v>-11053.55</v>
      </c>
      <c r="U789" s="9">
        <f t="shared" si="481"/>
        <v>-280181.25</v>
      </c>
      <c r="V789" s="10">
        <f t="shared" si="482"/>
        <v>-291234.8</v>
      </c>
      <c r="W789" s="10">
        <f t="shared" si="483"/>
        <v>-42360.25</v>
      </c>
      <c r="X789" s="87">
        <f t="shared" si="496"/>
        <v>0</v>
      </c>
      <c r="Y789" s="87">
        <f t="shared" si="497"/>
        <v>0</v>
      </c>
      <c r="Z789" s="10">
        <f t="shared" si="498"/>
        <v>-103.65398999999999</v>
      </c>
      <c r="AA789" s="125">
        <f t="shared" si="499"/>
        <v>-36.750050999999999</v>
      </c>
      <c r="AB789" s="10">
        <f t="shared" si="500"/>
        <v>-36.750050999999999</v>
      </c>
      <c r="AC789" s="87">
        <f t="shared" si="501"/>
        <v>0</v>
      </c>
      <c r="AD789" s="22">
        <f t="shared" si="511"/>
        <v>-333735.45404099999</v>
      </c>
      <c r="AE789" s="9">
        <f t="shared" si="502"/>
        <v>-3430</v>
      </c>
      <c r="AF789" s="9">
        <f t="shared" si="503"/>
        <v>311</v>
      </c>
      <c r="AG789" s="9">
        <f t="shared" si="504"/>
        <v>0</v>
      </c>
      <c r="AH789" s="10">
        <f t="shared" si="484"/>
        <v>-3119</v>
      </c>
      <c r="AI789" s="10">
        <f t="shared" si="505"/>
        <v>-160</v>
      </c>
      <c r="AJ789" s="22">
        <f t="shared" si="485"/>
        <v>-330776.45404099999</v>
      </c>
      <c r="AN789" s="92">
        <f t="shared" si="506"/>
        <v>800000</v>
      </c>
      <c r="AO789" s="92" t="str">
        <f t="shared" si="486"/>
        <v>80K</v>
      </c>
      <c r="AP789" s="92">
        <f t="shared" si="487"/>
        <v>330776.45404099999</v>
      </c>
      <c r="AQ789" s="93">
        <f t="shared" si="512"/>
        <v>1000</v>
      </c>
      <c r="AR789" s="95">
        <f t="shared" si="488"/>
        <v>428</v>
      </c>
      <c r="AS789" s="94">
        <f t="shared" si="489"/>
        <v>0.42799999999999999</v>
      </c>
      <c r="AT789" s="94">
        <f t="shared" si="507"/>
        <v>0.41347056755125</v>
      </c>
    </row>
    <row r="790" spans="6:46" x14ac:dyDescent="0.25">
      <c r="F790">
        <f t="shared" si="513"/>
        <v>801000</v>
      </c>
      <c r="G790">
        <f t="shared" si="490"/>
        <v>-750</v>
      </c>
      <c r="H790">
        <f t="shared" si="478"/>
        <v>800250</v>
      </c>
      <c r="I790" s="32">
        <f t="shared" si="508"/>
        <v>800250</v>
      </c>
      <c r="J790" s="10">
        <f t="shared" si="491"/>
        <v>0</v>
      </c>
      <c r="K790" s="10">
        <f t="shared" si="492"/>
        <v>0</v>
      </c>
      <c r="L790" s="32">
        <f t="shared" si="509"/>
        <v>800250</v>
      </c>
      <c r="M790" s="9">
        <f t="shared" si="493"/>
        <v>0</v>
      </c>
      <c r="N790" s="9">
        <f t="shared" si="494"/>
        <v>0</v>
      </c>
      <c r="O790" s="10">
        <f t="shared" si="479"/>
        <v>0</v>
      </c>
      <c r="P790" s="13"/>
      <c r="R790" s="31">
        <f t="shared" si="510"/>
        <v>800250</v>
      </c>
      <c r="S790" s="8">
        <f t="shared" si="495"/>
        <v>52100</v>
      </c>
      <c r="T790" s="9">
        <f t="shared" si="480"/>
        <v>-11053.55</v>
      </c>
      <c r="U790" s="9">
        <f t="shared" si="481"/>
        <v>-280556.25</v>
      </c>
      <c r="V790" s="10">
        <f t="shared" si="482"/>
        <v>-291609.8</v>
      </c>
      <c r="W790" s="10">
        <f t="shared" si="483"/>
        <v>-42413.25</v>
      </c>
      <c r="X790" s="87">
        <f t="shared" si="496"/>
        <v>0</v>
      </c>
      <c r="Y790" s="87">
        <f t="shared" si="497"/>
        <v>0</v>
      </c>
      <c r="Z790" s="10">
        <f t="shared" si="498"/>
        <v>-103.65398999999999</v>
      </c>
      <c r="AA790" s="125">
        <f t="shared" si="499"/>
        <v>-36.750050999999999</v>
      </c>
      <c r="AB790" s="10">
        <f t="shared" si="500"/>
        <v>-36.750050999999999</v>
      </c>
      <c r="AC790" s="87">
        <f t="shared" si="501"/>
        <v>0</v>
      </c>
      <c r="AD790" s="22">
        <f t="shared" si="511"/>
        <v>-334163.45404099999</v>
      </c>
      <c r="AE790" s="9">
        <f t="shared" si="502"/>
        <v>-3430</v>
      </c>
      <c r="AF790" s="9">
        <f t="shared" si="503"/>
        <v>311</v>
      </c>
      <c r="AG790" s="9">
        <f t="shared" si="504"/>
        <v>0</v>
      </c>
      <c r="AH790" s="10">
        <f t="shared" si="484"/>
        <v>-3119</v>
      </c>
      <c r="AI790" s="10">
        <f t="shared" si="505"/>
        <v>-160</v>
      </c>
      <c r="AJ790" s="22">
        <f t="shared" si="485"/>
        <v>-331204.45404099999</v>
      </c>
      <c r="AN790" s="92">
        <f t="shared" si="506"/>
        <v>801000</v>
      </c>
      <c r="AO790" s="92" t="str">
        <f t="shared" si="486"/>
        <v>80K</v>
      </c>
      <c r="AP790" s="92">
        <f t="shared" si="487"/>
        <v>331204.45404099999</v>
      </c>
      <c r="AQ790" s="93">
        <f t="shared" si="512"/>
        <v>1000</v>
      </c>
      <c r="AR790" s="95">
        <f t="shared" si="488"/>
        <v>428</v>
      </c>
      <c r="AS790" s="94">
        <f t="shared" si="489"/>
        <v>0.42799999999999999</v>
      </c>
      <c r="AT790" s="94">
        <f t="shared" si="507"/>
        <v>0.4134887066679151</v>
      </c>
    </row>
    <row r="791" spans="6:46" x14ac:dyDescent="0.25">
      <c r="F791">
        <f t="shared" si="513"/>
        <v>802000</v>
      </c>
      <c r="G791">
        <f t="shared" si="490"/>
        <v>-750</v>
      </c>
      <c r="H791">
        <f t="shared" si="478"/>
        <v>801250</v>
      </c>
      <c r="I791" s="32">
        <f t="shared" si="508"/>
        <v>801250</v>
      </c>
      <c r="J791" s="10">
        <f t="shared" si="491"/>
        <v>0</v>
      </c>
      <c r="K791" s="10">
        <f t="shared" si="492"/>
        <v>0</v>
      </c>
      <c r="L791" s="32">
        <f t="shared" si="509"/>
        <v>801250</v>
      </c>
      <c r="M791" s="9">
        <f t="shared" si="493"/>
        <v>0</v>
      </c>
      <c r="N791" s="9">
        <f t="shared" si="494"/>
        <v>0</v>
      </c>
      <c r="O791" s="10">
        <f t="shared" si="479"/>
        <v>0</v>
      </c>
      <c r="P791" s="13"/>
      <c r="R791" s="31">
        <f t="shared" si="510"/>
        <v>801250</v>
      </c>
      <c r="S791" s="8">
        <f t="shared" si="495"/>
        <v>52100</v>
      </c>
      <c r="T791" s="9">
        <f t="shared" si="480"/>
        <v>-11053.55</v>
      </c>
      <c r="U791" s="9">
        <f t="shared" si="481"/>
        <v>-280931.25</v>
      </c>
      <c r="V791" s="10">
        <f t="shared" si="482"/>
        <v>-291984.8</v>
      </c>
      <c r="W791" s="10">
        <f t="shared" si="483"/>
        <v>-42466.25</v>
      </c>
      <c r="X791" s="87">
        <f t="shared" si="496"/>
        <v>0</v>
      </c>
      <c r="Y791" s="87">
        <f t="shared" si="497"/>
        <v>0</v>
      </c>
      <c r="Z791" s="10">
        <f t="shared" si="498"/>
        <v>-103.65398999999999</v>
      </c>
      <c r="AA791" s="125">
        <f t="shared" si="499"/>
        <v>-36.750050999999999</v>
      </c>
      <c r="AB791" s="10">
        <f t="shared" si="500"/>
        <v>-36.750050999999999</v>
      </c>
      <c r="AC791" s="87">
        <f t="shared" si="501"/>
        <v>0</v>
      </c>
      <c r="AD791" s="22">
        <f t="shared" si="511"/>
        <v>-334591.45404099999</v>
      </c>
      <c r="AE791" s="9">
        <f t="shared" si="502"/>
        <v>-3430</v>
      </c>
      <c r="AF791" s="9">
        <f t="shared" si="503"/>
        <v>311</v>
      </c>
      <c r="AG791" s="9">
        <f t="shared" si="504"/>
        <v>0</v>
      </c>
      <c r="AH791" s="10">
        <f t="shared" si="484"/>
        <v>-3119</v>
      </c>
      <c r="AI791" s="10">
        <f t="shared" si="505"/>
        <v>-160</v>
      </c>
      <c r="AJ791" s="22">
        <f t="shared" si="485"/>
        <v>-331632.45404099999</v>
      </c>
      <c r="AN791" s="92">
        <f t="shared" si="506"/>
        <v>802000</v>
      </c>
      <c r="AO791" s="92" t="str">
        <f t="shared" si="486"/>
        <v>80K</v>
      </c>
      <c r="AP791" s="92">
        <f t="shared" si="487"/>
        <v>331632.45404099999</v>
      </c>
      <c r="AQ791" s="93">
        <f t="shared" si="512"/>
        <v>1000</v>
      </c>
      <c r="AR791" s="95">
        <f t="shared" si="488"/>
        <v>428</v>
      </c>
      <c r="AS791" s="94">
        <f t="shared" si="489"/>
        <v>0.42799999999999999</v>
      </c>
      <c r="AT791" s="94">
        <f t="shared" si="507"/>
        <v>0.41350680054987532</v>
      </c>
    </row>
    <row r="792" spans="6:46" x14ac:dyDescent="0.25">
      <c r="F792">
        <f t="shared" si="513"/>
        <v>803000</v>
      </c>
      <c r="G792">
        <f t="shared" si="490"/>
        <v>-750</v>
      </c>
      <c r="H792">
        <f t="shared" si="478"/>
        <v>802250</v>
      </c>
      <c r="I792" s="32">
        <f t="shared" si="508"/>
        <v>802250</v>
      </c>
      <c r="J792" s="10">
        <f t="shared" si="491"/>
        <v>0</v>
      </c>
      <c r="K792" s="10">
        <f t="shared" si="492"/>
        <v>0</v>
      </c>
      <c r="L792" s="32">
        <f t="shared" si="509"/>
        <v>802250</v>
      </c>
      <c r="M792" s="9">
        <f t="shared" si="493"/>
        <v>0</v>
      </c>
      <c r="N792" s="9">
        <f t="shared" si="494"/>
        <v>0</v>
      </c>
      <c r="O792" s="10">
        <f t="shared" si="479"/>
        <v>0</v>
      </c>
      <c r="P792" s="13"/>
      <c r="R792" s="31">
        <f t="shared" si="510"/>
        <v>802250</v>
      </c>
      <c r="S792" s="8">
        <f t="shared" si="495"/>
        <v>52100</v>
      </c>
      <c r="T792" s="9">
        <f t="shared" si="480"/>
        <v>-11053.55</v>
      </c>
      <c r="U792" s="9">
        <f t="shared" si="481"/>
        <v>-281306.25</v>
      </c>
      <c r="V792" s="10">
        <f t="shared" si="482"/>
        <v>-292359.8</v>
      </c>
      <c r="W792" s="10">
        <f t="shared" si="483"/>
        <v>-42519.25</v>
      </c>
      <c r="X792" s="87">
        <f t="shared" si="496"/>
        <v>0</v>
      </c>
      <c r="Y792" s="87">
        <f t="shared" si="497"/>
        <v>0</v>
      </c>
      <c r="Z792" s="10">
        <f t="shared" si="498"/>
        <v>-103.65398999999999</v>
      </c>
      <c r="AA792" s="125">
        <f t="shared" si="499"/>
        <v>-36.750050999999999</v>
      </c>
      <c r="AB792" s="10">
        <f t="shared" si="500"/>
        <v>-36.750050999999999</v>
      </c>
      <c r="AC792" s="87">
        <f t="shared" si="501"/>
        <v>0</v>
      </c>
      <c r="AD792" s="22">
        <f t="shared" si="511"/>
        <v>-335019.45404099999</v>
      </c>
      <c r="AE792" s="9">
        <f t="shared" si="502"/>
        <v>-3430</v>
      </c>
      <c r="AF792" s="9">
        <f t="shared" si="503"/>
        <v>311</v>
      </c>
      <c r="AG792" s="9">
        <f t="shared" si="504"/>
        <v>0</v>
      </c>
      <c r="AH792" s="10">
        <f t="shared" si="484"/>
        <v>-3119</v>
      </c>
      <c r="AI792" s="10">
        <f t="shared" si="505"/>
        <v>-160</v>
      </c>
      <c r="AJ792" s="22">
        <f t="shared" si="485"/>
        <v>-332060.45404099999</v>
      </c>
      <c r="AN792" s="92">
        <f t="shared" si="506"/>
        <v>803000</v>
      </c>
      <c r="AO792" s="92" t="str">
        <f t="shared" si="486"/>
        <v>80K</v>
      </c>
      <c r="AP792" s="92">
        <f t="shared" si="487"/>
        <v>332060.45404099999</v>
      </c>
      <c r="AQ792" s="93">
        <f t="shared" si="512"/>
        <v>1000</v>
      </c>
      <c r="AR792" s="95">
        <f t="shared" si="488"/>
        <v>428</v>
      </c>
      <c r="AS792" s="94">
        <f t="shared" si="489"/>
        <v>0.42799999999999999</v>
      </c>
      <c r="AT792" s="94">
        <f t="shared" si="507"/>
        <v>0.41352484936612699</v>
      </c>
    </row>
    <row r="793" spans="6:46" x14ac:dyDescent="0.25">
      <c r="F793">
        <f t="shared" si="513"/>
        <v>804000</v>
      </c>
      <c r="G793">
        <f t="shared" si="490"/>
        <v>-750</v>
      </c>
      <c r="H793">
        <f t="shared" si="478"/>
        <v>803250</v>
      </c>
      <c r="I793" s="32">
        <f t="shared" si="508"/>
        <v>803250</v>
      </c>
      <c r="J793" s="10">
        <f t="shared" si="491"/>
        <v>0</v>
      </c>
      <c r="K793" s="10">
        <f t="shared" si="492"/>
        <v>0</v>
      </c>
      <c r="L793" s="32">
        <f t="shared" si="509"/>
        <v>803250</v>
      </c>
      <c r="M793" s="9">
        <f t="shared" si="493"/>
        <v>0</v>
      </c>
      <c r="N793" s="9">
        <f t="shared" si="494"/>
        <v>0</v>
      </c>
      <c r="O793" s="10">
        <f t="shared" si="479"/>
        <v>0</v>
      </c>
      <c r="P793" s="13"/>
      <c r="R793" s="31">
        <f t="shared" si="510"/>
        <v>803250</v>
      </c>
      <c r="S793" s="8">
        <f t="shared" si="495"/>
        <v>52100</v>
      </c>
      <c r="T793" s="9">
        <f t="shared" si="480"/>
        <v>-11053.55</v>
      </c>
      <c r="U793" s="9">
        <f t="shared" si="481"/>
        <v>-281681.25</v>
      </c>
      <c r="V793" s="10">
        <f t="shared" si="482"/>
        <v>-292734.8</v>
      </c>
      <c r="W793" s="10">
        <f t="shared" si="483"/>
        <v>-42572.25</v>
      </c>
      <c r="X793" s="87">
        <f t="shared" si="496"/>
        <v>0</v>
      </c>
      <c r="Y793" s="87">
        <f t="shared" si="497"/>
        <v>0</v>
      </c>
      <c r="Z793" s="10">
        <f t="shared" si="498"/>
        <v>-103.65398999999999</v>
      </c>
      <c r="AA793" s="125">
        <f t="shared" si="499"/>
        <v>-36.750050999999999</v>
      </c>
      <c r="AB793" s="10">
        <f t="shared" si="500"/>
        <v>-36.750050999999999</v>
      </c>
      <c r="AC793" s="87">
        <f t="shared" si="501"/>
        <v>0</v>
      </c>
      <c r="AD793" s="22">
        <f t="shared" si="511"/>
        <v>-335447.45404099999</v>
      </c>
      <c r="AE793" s="9">
        <f t="shared" si="502"/>
        <v>-3430</v>
      </c>
      <c r="AF793" s="9">
        <f t="shared" si="503"/>
        <v>311</v>
      </c>
      <c r="AG793" s="9">
        <f t="shared" si="504"/>
        <v>0</v>
      </c>
      <c r="AH793" s="10">
        <f t="shared" si="484"/>
        <v>-3119</v>
      </c>
      <c r="AI793" s="10">
        <f t="shared" si="505"/>
        <v>-160</v>
      </c>
      <c r="AJ793" s="22">
        <f t="shared" si="485"/>
        <v>-332488.45404099999</v>
      </c>
      <c r="AN793" s="92">
        <f t="shared" si="506"/>
        <v>804000</v>
      </c>
      <c r="AO793" s="92" t="str">
        <f t="shared" si="486"/>
        <v>80K</v>
      </c>
      <c r="AP793" s="92">
        <f t="shared" si="487"/>
        <v>332488.45404099999</v>
      </c>
      <c r="AQ793" s="93">
        <f t="shared" si="512"/>
        <v>1000</v>
      </c>
      <c r="AR793" s="95">
        <f t="shared" si="488"/>
        <v>428</v>
      </c>
      <c r="AS793" s="94">
        <f t="shared" si="489"/>
        <v>0.42799999999999999</v>
      </c>
      <c r="AT793" s="94">
        <f t="shared" si="507"/>
        <v>0.41354285328482587</v>
      </c>
    </row>
    <row r="794" spans="6:46" x14ac:dyDescent="0.25">
      <c r="F794">
        <f t="shared" si="513"/>
        <v>805000</v>
      </c>
      <c r="G794">
        <f t="shared" si="490"/>
        <v>-750</v>
      </c>
      <c r="H794">
        <f t="shared" si="478"/>
        <v>804250</v>
      </c>
      <c r="I794" s="32">
        <f t="shared" si="508"/>
        <v>804250</v>
      </c>
      <c r="J794" s="10">
        <f t="shared" si="491"/>
        <v>0</v>
      </c>
      <c r="K794" s="10">
        <f t="shared" si="492"/>
        <v>0</v>
      </c>
      <c r="L794" s="32">
        <f t="shared" si="509"/>
        <v>804250</v>
      </c>
      <c r="M794" s="9">
        <f t="shared" si="493"/>
        <v>0</v>
      </c>
      <c r="N794" s="9">
        <f t="shared" si="494"/>
        <v>0</v>
      </c>
      <c r="O794" s="10">
        <f t="shared" si="479"/>
        <v>0</v>
      </c>
      <c r="P794" s="13"/>
      <c r="R794" s="31">
        <f t="shared" si="510"/>
        <v>804250</v>
      </c>
      <c r="S794" s="8">
        <f t="shared" si="495"/>
        <v>52100</v>
      </c>
      <c r="T794" s="9">
        <f t="shared" si="480"/>
        <v>-11053.55</v>
      </c>
      <c r="U794" s="9">
        <f t="shared" si="481"/>
        <v>-282056.25</v>
      </c>
      <c r="V794" s="10">
        <f t="shared" si="482"/>
        <v>-293109.8</v>
      </c>
      <c r="W794" s="10">
        <f t="shared" si="483"/>
        <v>-42625.25</v>
      </c>
      <c r="X794" s="87">
        <f t="shared" si="496"/>
        <v>0</v>
      </c>
      <c r="Y794" s="87">
        <f t="shared" si="497"/>
        <v>0</v>
      </c>
      <c r="Z794" s="10">
        <f t="shared" si="498"/>
        <v>-103.65398999999999</v>
      </c>
      <c r="AA794" s="125">
        <f t="shared" si="499"/>
        <v>-36.750050999999999</v>
      </c>
      <c r="AB794" s="10">
        <f t="shared" si="500"/>
        <v>-36.750050999999999</v>
      </c>
      <c r="AC794" s="87">
        <f t="shared" si="501"/>
        <v>0</v>
      </c>
      <c r="AD794" s="22">
        <f t="shared" si="511"/>
        <v>-335875.45404099999</v>
      </c>
      <c r="AE794" s="9">
        <f t="shared" si="502"/>
        <v>-3430</v>
      </c>
      <c r="AF794" s="9">
        <f t="shared" si="503"/>
        <v>311</v>
      </c>
      <c r="AG794" s="9">
        <f t="shared" si="504"/>
        <v>0</v>
      </c>
      <c r="AH794" s="10">
        <f t="shared" si="484"/>
        <v>-3119</v>
      </c>
      <c r="AI794" s="10">
        <f t="shared" si="505"/>
        <v>-160</v>
      </c>
      <c r="AJ794" s="22">
        <f t="shared" si="485"/>
        <v>-332916.45404099999</v>
      </c>
      <c r="AN794" s="92">
        <f t="shared" si="506"/>
        <v>805000</v>
      </c>
      <c r="AO794" s="92" t="str">
        <f t="shared" si="486"/>
        <v>80K</v>
      </c>
      <c r="AP794" s="92">
        <f t="shared" si="487"/>
        <v>332916.45404099999</v>
      </c>
      <c r="AQ794" s="93">
        <f t="shared" si="512"/>
        <v>1000</v>
      </c>
      <c r="AR794" s="95">
        <f t="shared" si="488"/>
        <v>428</v>
      </c>
      <c r="AS794" s="94">
        <f t="shared" si="489"/>
        <v>0.42799999999999999</v>
      </c>
      <c r="AT794" s="94">
        <f t="shared" si="507"/>
        <v>0.41356081247329191</v>
      </c>
    </row>
    <row r="795" spans="6:46" x14ac:dyDescent="0.25">
      <c r="F795">
        <f t="shared" si="513"/>
        <v>806000</v>
      </c>
      <c r="G795">
        <f t="shared" si="490"/>
        <v>-750</v>
      </c>
      <c r="H795">
        <f t="shared" si="478"/>
        <v>805250</v>
      </c>
      <c r="I795" s="32">
        <f t="shared" si="508"/>
        <v>805250</v>
      </c>
      <c r="J795" s="10">
        <f t="shared" si="491"/>
        <v>0</v>
      </c>
      <c r="K795" s="10">
        <f t="shared" si="492"/>
        <v>0</v>
      </c>
      <c r="L795" s="32">
        <f t="shared" si="509"/>
        <v>805250</v>
      </c>
      <c r="M795" s="9">
        <f t="shared" si="493"/>
        <v>0</v>
      </c>
      <c r="N795" s="9">
        <f t="shared" si="494"/>
        <v>0</v>
      </c>
      <c r="O795" s="10">
        <f t="shared" si="479"/>
        <v>0</v>
      </c>
      <c r="P795" s="13"/>
      <c r="R795" s="31">
        <f t="shared" si="510"/>
        <v>805250</v>
      </c>
      <c r="S795" s="8">
        <f t="shared" si="495"/>
        <v>52100</v>
      </c>
      <c r="T795" s="9">
        <f t="shared" si="480"/>
        <v>-11053.55</v>
      </c>
      <c r="U795" s="9">
        <f t="shared" si="481"/>
        <v>-282431.25</v>
      </c>
      <c r="V795" s="10">
        <f t="shared" si="482"/>
        <v>-293484.79999999999</v>
      </c>
      <c r="W795" s="10">
        <f t="shared" si="483"/>
        <v>-42678.25</v>
      </c>
      <c r="X795" s="87">
        <f t="shared" si="496"/>
        <v>0</v>
      </c>
      <c r="Y795" s="87">
        <f t="shared" si="497"/>
        <v>0</v>
      </c>
      <c r="Z795" s="10">
        <f t="shared" si="498"/>
        <v>-103.65398999999999</v>
      </c>
      <c r="AA795" s="125">
        <f t="shared" si="499"/>
        <v>-36.750050999999999</v>
      </c>
      <c r="AB795" s="10">
        <f t="shared" si="500"/>
        <v>-36.750050999999999</v>
      </c>
      <c r="AC795" s="87">
        <f t="shared" si="501"/>
        <v>0</v>
      </c>
      <c r="AD795" s="22">
        <f t="shared" si="511"/>
        <v>-336303.45404099999</v>
      </c>
      <c r="AE795" s="9">
        <f t="shared" si="502"/>
        <v>-3430</v>
      </c>
      <c r="AF795" s="9">
        <f t="shared" si="503"/>
        <v>311</v>
      </c>
      <c r="AG795" s="9">
        <f t="shared" si="504"/>
        <v>0</v>
      </c>
      <c r="AH795" s="10">
        <f t="shared" si="484"/>
        <v>-3119</v>
      </c>
      <c r="AI795" s="10">
        <f t="shared" si="505"/>
        <v>-160</v>
      </c>
      <c r="AJ795" s="22">
        <f t="shared" si="485"/>
        <v>-333344.45404099999</v>
      </c>
      <c r="AN795" s="92">
        <f t="shared" si="506"/>
        <v>806000</v>
      </c>
      <c r="AO795" s="92" t="str">
        <f t="shared" si="486"/>
        <v>80K</v>
      </c>
      <c r="AP795" s="92">
        <f t="shared" si="487"/>
        <v>333344.45404099999</v>
      </c>
      <c r="AQ795" s="93">
        <f t="shared" si="512"/>
        <v>1000</v>
      </c>
      <c r="AR795" s="95">
        <f t="shared" si="488"/>
        <v>428</v>
      </c>
      <c r="AS795" s="94">
        <f t="shared" si="489"/>
        <v>0.42799999999999999</v>
      </c>
      <c r="AT795" s="94">
        <f t="shared" si="507"/>
        <v>0.41357872709801485</v>
      </c>
    </row>
    <row r="796" spans="6:46" x14ac:dyDescent="0.25">
      <c r="F796">
        <f t="shared" si="513"/>
        <v>807000</v>
      </c>
      <c r="G796">
        <f t="shared" si="490"/>
        <v>-750</v>
      </c>
      <c r="H796">
        <f t="shared" si="478"/>
        <v>806250</v>
      </c>
      <c r="I796" s="32">
        <f t="shared" si="508"/>
        <v>806250</v>
      </c>
      <c r="J796" s="10">
        <f t="shared" si="491"/>
        <v>0</v>
      </c>
      <c r="K796" s="10">
        <f t="shared" si="492"/>
        <v>0</v>
      </c>
      <c r="L796" s="32">
        <f t="shared" si="509"/>
        <v>806250</v>
      </c>
      <c r="M796" s="9">
        <f t="shared" si="493"/>
        <v>0</v>
      </c>
      <c r="N796" s="9">
        <f t="shared" si="494"/>
        <v>0</v>
      </c>
      <c r="O796" s="10">
        <f t="shared" si="479"/>
        <v>0</v>
      </c>
      <c r="P796" s="13"/>
      <c r="R796" s="31">
        <f t="shared" si="510"/>
        <v>806250</v>
      </c>
      <c r="S796" s="8">
        <f t="shared" si="495"/>
        <v>52100</v>
      </c>
      <c r="T796" s="9">
        <f t="shared" si="480"/>
        <v>-11053.55</v>
      </c>
      <c r="U796" s="9">
        <f t="shared" si="481"/>
        <v>-282806.25</v>
      </c>
      <c r="V796" s="10">
        <f t="shared" si="482"/>
        <v>-293859.8</v>
      </c>
      <c r="W796" s="10">
        <f t="shared" si="483"/>
        <v>-42731.25</v>
      </c>
      <c r="X796" s="87">
        <f t="shared" si="496"/>
        <v>0</v>
      </c>
      <c r="Y796" s="87">
        <f t="shared" si="497"/>
        <v>0</v>
      </c>
      <c r="Z796" s="10">
        <f t="shared" si="498"/>
        <v>-103.65398999999999</v>
      </c>
      <c r="AA796" s="125">
        <f t="shared" si="499"/>
        <v>-36.750050999999999</v>
      </c>
      <c r="AB796" s="10">
        <f t="shared" si="500"/>
        <v>-36.750050999999999</v>
      </c>
      <c r="AC796" s="87">
        <f t="shared" si="501"/>
        <v>0</v>
      </c>
      <c r="AD796" s="22">
        <f t="shared" si="511"/>
        <v>-336731.45404099999</v>
      </c>
      <c r="AE796" s="9">
        <f t="shared" si="502"/>
        <v>-3430</v>
      </c>
      <c r="AF796" s="9">
        <f t="shared" si="503"/>
        <v>311</v>
      </c>
      <c r="AG796" s="9">
        <f t="shared" si="504"/>
        <v>0</v>
      </c>
      <c r="AH796" s="10">
        <f t="shared" si="484"/>
        <v>-3119</v>
      </c>
      <c r="AI796" s="10">
        <f t="shared" si="505"/>
        <v>-160</v>
      </c>
      <c r="AJ796" s="22">
        <f t="shared" si="485"/>
        <v>-333772.45404099999</v>
      </c>
      <c r="AN796" s="92">
        <f t="shared" si="506"/>
        <v>807000</v>
      </c>
      <c r="AO796" s="92" t="str">
        <f t="shared" si="486"/>
        <v>80K</v>
      </c>
      <c r="AP796" s="92">
        <f t="shared" si="487"/>
        <v>333772.45404099999</v>
      </c>
      <c r="AQ796" s="93">
        <f t="shared" si="512"/>
        <v>1000</v>
      </c>
      <c r="AR796" s="95">
        <f t="shared" si="488"/>
        <v>428</v>
      </c>
      <c r="AS796" s="94">
        <f t="shared" si="489"/>
        <v>0.42799999999999999</v>
      </c>
      <c r="AT796" s="94">
        <f t="shared" si="507"/>
        <v>0.4135965973246592</v>
      </c>
    </row>
    <row r="797" spans="6:46" x14ac:dyDescent="0.25">
      <c r="F797">
        <f t="shared" si="513"/>
        <v>808000</v>
      </c>
      <c r="G797">
        <f t="shared" si="490"/>
        <v>-750</v>
      </c>
      <c r="H797">
        <f t="shared" si="478"/>
        <v>807250</v>
      </c>
      <c r="I797" s="32">
        <f t="shared" si="508"/>
        <v>807250</v>
      </c>
      <c r="J797" s="10">
        <f t="shared" si="491"/>
        <v>0</v>
      </c>
      <c r="K797" s="10">
        <f t="shared" si="492"/>
        <v>0</v>
      </c>
      <c r="L797" s="32">
        <f t="shared" si="509"/>
        <v>807250</v>
      </c>
      <c r="M797" s="9">
        <f t="shared" si="493"/>
        <v>0</v>
      </c>
      <c r="N797" s="9">
        <f t="shared" si="494"/>
        <v>0</v>
      </c>
      <c r="O797" s="10">
        <f t="shared" si="479"/>
        <v>0</v>
      </c>
      <c r="P797" s="13"/>
      <c r="R797" s="31">
        <f t="shared" si="510"/>
        <v>807250</v>
      </c>
      <c r="S797" s="8">
        <f t="shared" si="495"/>
        <v>52100</v>
      </c>
      <c r="T797" s="9">
        <f t="shared" si="480"/>
        <v>-11053.55</v>
      </c>
      <c r="U797" s="9">
        <f t="shared" si="481"/>
        <v>-283181.25</v>
      </c>
      <c r="V797" s="10">
        <f t="shared" si="482"/>
        <v>-294234.8</v>
      </c>
      <c r="W797" s="10">
        <f t="shared" si="483"/>
        <v>-42784.25</v>
      </c>
      <c r="X797" s="87">
        <f t="shared" si="496"/>
        <v>0</v>
      </c>
      <c r="Y797" s="87">
        <f t="shared" si="497"/>
        <v>0</v>
      </c>
      <c r="Z797" s="10">
        <f t="shared" si="498"/>
        <v>-103.65398999999999</v>
      </c>
      <c r="AA797" s="125">
        <f t="shared" si="499"/>
        <v>-36.750050999999999</v>
      </c>
      <c r="AB797" s="10">
        <f t="shared" si="500"/>
        <v>-36.750050999999999</v>
      </c>
      <c r="AC797" s="87">
        <f t="shared" si="501"/>
        <v>0</v>
      </c>
      <c r="AD797" s="22">
        <f t="shared" si="511"/>
        <v>-337159.45404099999</v>
      </c>
      <c r="AE797" s="9">
        <f t="shared" si="502"/>
        <v>-3430</v>
      </c>
      <c r="AF797" s="9">
        <f t="shared" si="503"/>
        <v>311</v>
      </c>
      <c r="AG797" s="9">
        <f t="shared" si="504"/>
        <v>0</v>
      </c>
      <c r="AH797" s="10">
        <f t="shared" si="484"/>
        <v>-3119</v>
      </c>
      <c r="AI797" s="10">
        <f t="shared" si="505"/>
        <v>-160</v>
      </c>
      <c r="AJ797" s="22">
        <f t="shared" si="485"/>
        <v>-334200.45404099999</v>
      </c>
      <c r="AN797" s="92">
        <f t="shared" si="506"/>
        <v>808000</v>
      </c>
      <c r="AO797" s="92" t="str">
        <f t="shared" si="486"/>
        <v>80K</v>
      </c>
      <c r="AP797" s="92">
        <f t="shared" si="487"/>
        <v>334200.45404099999</v>
      </c>
      <c r="AQ797" s="93">
        <f t="shared" si="512"/>
        <v>1000</v>
      </c>
      <c r="AR797" s="95">
        <f t="shared" si="488"/>
        <v>428</v>
      </c>
      <c r="AS797" s="94">
        <f t="shared" si="489"/>
        <v>0.42799999999999999</v>
      </c>
      <c r="AT797" s="94">
        <f t="shared" si="507"/>
        <v>0.4136144233180693</v>
      </c>
    </row>
    <row r="798" spans="6:46" x14ac:dyDescent="0.25">
      <c r="F798">
        <f t="shared" si="513"/>
        <v>809000</v>
      </c>
      <c r="G798">
        <f t="shared" si="490"/>
        <v>-750</v>
      </c>
      <c r="H798">
        <f t="shared" si="478"/>
        <v>808250</v>
      </c>
      <c r="I798" s="32">
        <f t="shared" si="508"/>
        <v>808250</v>
      </c>
      <c r="J798" s="10">
        <f t="shared" si="491"/>
        <v>0</v>
      </c>
      <c r="K798" s="10">
        <f t="shared" si="492"/>
        <v>0</v>
      </c>
      <c r="L798" s="32">
        <f t="shared" si="509"/>
        <v>808250</v>
      </c>
      <c r="M798" s="9">
        <f t="shared" si="493"/>
        <v>0</v>
      </c>
      <c r="N798" s="9">
        <f t="shared" si="494"/>
        <v>0</v>
      </c>
      <c r="O798" s="10">
        <f t="shared" si="479"/>
        <v>0</v>
      </c>
      <c r="P798" s="13"/>
      <c r="R798" s="31">
        <f t="shared" si="510"/>
        <v>808250</v>
      </c>
      <c r="S798" s="8">
        <f t="shared" si="495"/>
        <v>52100</v>
      </c>
      <c r="T798" s="9">
        <f t="shared" si="480"/>
        <v>-11053.55</v>
      </c>
      <c r="U798" s="9">
        <f t="shared" si="481"/>
        <v>-283556.25</v>
      </c>
      <c r="V798" s="10">
        <f t="shared" si="482"/>
        <v>-294609.8</v>
      </c>
      <c r="W798" s="10">
        <f t="shared" si="483"/>
        <v>-42837.25</v>
      </c>
      <c r="X798" s="87">
        <f t="shared" si="496"/>
        <v>0</v>
      </c>
      <c r="Y798" s="87">
        <f t="shared" si="497"/>
        <v>0</v>
      </c>
      <c r="Z798" s="10">
        <f t="shared" si="498"/>
        <v>-103.65398999999999</v>
      </c>
      <c r="AA798" s="125">
        <f t="shared" si="499"/>
        <v>-36.750050999999999</v>
      </c>
      <c r="AB798" s="10">
        <f t="shared" si="500"/>
        <v>-36.750050999999999</v>
      </c>
      <c r="AC798" s="87">
        <f t="shared" si="501"/>
        <v>0</v>
      </c>
      <c r="AD798" s="22">
        <f t="shared" si="511"/>
        <v>-337587.45404099999</v>
      </c>
      <c r="AE798" s="9">
        <f t="shared" si="502"/>
        <v>-3430</v>
      </c>
      <c r="AF798" s="9">
        <f t="shared" si="503"/>
        <v>311</v>
      </c>
      <c r="AG798" s="9">
        <f t="shared" si="504"/>
        <v>0</v>
      </c>
      <c r="AH798" s="10">
        <f t="shared" si="484"/>
        <v>-3119</v>
      </c>
      <c r="AI798" s="10">
        <f t="shared" si="505"/>
        <v>-160</v>
      </c>
      <c r="AJ798" s="22">
        <f t="shared" si="485"/>
        <v>-334628.45404099999</v>
      </c>
      <c r="AN798" s="92">
        <f t="shared" si="506"/>
        <v>809000</v>
      </c>
      <c r="AO798" s="92" t="str">
        <f t="shared" si="486"/>
        <v>80K</v>
      </c>
      <c r="AP798" s="92">
        <f t="shared" si="487"/>
        <v>334628.45404099999</v>
      </c>
      <c r="AQ798" s="93">
        <f t="shared" si="512"/>
        <v>1000</v>
      </c>
      <c r="AR798" s="95">
        <f t="shared" si="488"/>
        <v>428</v>
      </c>
      <c r="AS798" s="94">
        <f t="shared" si="489"/>
        <v>0.42799999999999999</v>
      </c>
      <c r="AT798" s="94">
        <f t="shared" si="507"/>
        <v>0.4136322052422744</v>
      </c>
    </row>
    <row r="799" spans="6:46" x14ac:dyDescent="0.25">
      <c r="F799">
        <f t="shared" si="513"/>
        <v>810000</v>
      </c>
      <c r="G799">
        <f t="shared" si="490"/>
        <v>-750</v>
      </c>
      <c r="H799">
        <f t="shared" si="478"/>
        <v>809250</v>
      </c>
      <c r="I799" s="32">
        <f t="shared" si="508"/>
        <v>809250</v>
      </c>
      <c r="J799" s="10">
        <f t="shared" si="491"/>
        <v>0</v>
      </c>
      <c r="K799" s="10">
        <f t="shared" si="492"/>
        <v>0</v>
      </c>
      <c r="L799" s="32">
        <f t="shared" si="509"/>
        <v>809250</v>
      </c>
      <c r="M799" s="9">
        <f t="shared" si="493"/>
        <v>0</v>
      </c>
      <c r="N799" s="9">
        <f t="shared" si="494"/>
        <v>0</v>
      </c>
      <c r="O799" s="10">
        <f t="shared" si="479"/>
        <v>0</v>
      </c>
      <c r="P799" s="13"/>
      <c r="R799" s="31">
        <f t="shared" si="510"/>
        <v>809250</v>
      </c>
      <c r="S799" s="8">
        <f t="shared" si="495"/>
        <v>52100</v>
      </c>
      <c r="T799" s="9">
        <f t="shared" si="480"/>
        <v>-11053.55</v>
      </c>
      <c r="U799" s="9">
        <f t="shared" si="481"/>
        <v>-283931.25</v>
      </c>
      <c r="V799" s="10">
        <f t="shared" si="482"/>
        <v>-294984.8</v>
      </c>
      <c r="W799" s="10">
        <f t="shared" si="483"/>
        <v>-42890.25</v>
      </c>
      <c r="X799" s="87">
        <f t="shared" si="496"/>
        <v>0</v>
      </c>
      <c r="Y799" s="87">
        <f t="shared" si="497"/>
        <v>0</v>
      </c>
      <c r="Z799" s="10">
        <f t="shared" si="498"/>
        <v>-103.65398999999999</v>
      </c>
      <c r="AA799" s="125">
        <f t="shared" si="499"/>
        <v>-36.750050999999999</v>
      </c>
      <c r="AB799" s="10">
        <f t="shared" si="500"/>
        <v>-36.750050999999999</v>
      </c>
      <c r="AC799" s="87">
        <f t="shared" si="501"/>
        <v>0</v>
      </c>
      <c r="AD799" s="22">
        <f t="shared" si="511"/>
        <v>-338015.45404099999</v>
      </c>
      <c r="AE799" s="9">
        <f t="shared" si="502"/>
        <v>-3430</v>
      </c>
      <c r="AF799" s="9">
        <f t="shared" si="503"/>
        <v>311</v>
      </c>
      <c r="AG799" s="9">
        <f t="shared" si="504"/>
        <v>0</v>
      </c>
      <c r="AH799" s="10">
        <f t="shared" si="484"/>
        <v>-3119</v>
      </c>
      <c r="AI799" s="10">
        <f t="shared" si="505"/>
        <v>-160</v>
      </c>
      <c r="AJ799" s="22">
        <f t="shared" si="485"/>
        <v>-335056.45404099999</v>
      </c>
      <c r="AN799" s="92">
        <f t="shared" si="506"/>
        <v>810000</v>
      </c>
      <c r="AO799" s="92" t="str">
        <f t="shared" si="486"/>
        <v>81K</v>
      </c>
      <c r="AP799" s="92">
        <f t="shared" si="487"/>
        <v>335056.45404099999</v>
      </c>
      <c r="AQ799" s="93">
        <f t="shared" si="512"/>
        <v>1000</v>
      </c>
      <c r="AR799" s="95">
        <f t="shared" si="488"/>
        <v>428</v>
      </c>
      <c r="AS799" s="94">
        <f t="shared" si="489"/>
        <v>0.42799999999999999</v>
      </c>
      <c r="AT799" s="94">
        <f t="shared" si="507"/>
        <v>0.41364994326049381</v>
      </c>
    </row>
    <row r="800" spans="6:46" x14ac:dyDescent="0.25">
      <c r="F800">
        <f t="shared" si="513"/>
        <v>811000</v>
      </c>
      <c r="G800">
        <f t="shared" si="490"/>
        <v>-750</v>
      </c>
      <c r="H800">
        <f t="shared" si="478"/>
        <v>810250</v>
      </c>
      <c r="I800" s="32">
        <f t="shared" si="508"/>
        <v>810250</v>
      </c>
      <c r="J800" s="10">
        <f t="shared" si="491"/>
        <v>0</v>
      </c>
      <c r="K800" s="10">
        <f t="shared" si="492"/>
        <v>0</v>
      </c>
      <c r="L800" s="32">
        <f t="shared" si="509"/>
        <v>810250</v>
      </c>
      <c r="M800" s="9">
        <f t="shared" si="493"/>
        <v>0</v>
      </c>
      <c r="N800" s="9">
        <f t="shared" si="494"/>
        <v>0</v>
      </c>
      <c r="O800" s="10">
        <f t="shared" si="479"/>
        <v>0</v>
      </c>
      <c r="P800" s="13"/>
      <c r="R800" s="31">
        <f t="shared" si="510"/>
        <v>810250</v>
      </c>
      <c r="S800" s="8">
        <f t="shared" si="495"/>
        <v>52100</v>
      </c>
      <c r="T800" s="9">
        <f t="shared" si="480"/>
        <v>-11053.55</v>
      </c>
      <c r="U800" s="9">
        <f t="shared" si="481"/>
        <v>-284306.25</v>
      </c>
      <c r="V800" s="10">
        <f t="shared" si="482"/>
        <v>-295359.8</v>
      </c>
      <c r="W800" s="10">
        <f t="shared" si="483"/>
        <v>-42943.25</v>
      </c>
      <c r="X800" s="87">
        <f t="shared" si="496"/>
        <v>0</v>
      </c>
      <c r="Y800" s="87">
        <f t="shared" si="497"/>
        <v>0</v>
      </c>
      <c r="Z800" s="10">
        <f t="shared" si="498"/>
        <v>-103.65398999999999</v>
      </c>
      <c r="AA800" s="125">
        <f t="shared" si="499"/>
        <v>-36.750050999999999</v>
      </c>
      <c r="AB800" s="10">
        <f t="shared" si="500"/>
        <v>-36.750050999999999</v>
      </c>
      <c r="AC800" s="87">
        <f t="shared" si="501"/>
        <v>0</v>
      </c>
      <c r="AD800" s="22">
        <f t="shared" si="511"/>
        <v>-338443.45404099999</v>
      </c>
      <c r="AE800" s="9">
        <f t="shared" si="502"/>
        <v>-3430</v>
      </c>
      <c r="AF800" s="9">
        <f t="shared" si="503"/>
        <v>311</v>
      </c>
      <c r="AG800" s="9">
        <f t="shared" si="504"/>
        <v>0</v>
      </c>
      <c r="AH800" s="10">
        <f t="shared" si="484"/>
        <v>-3119</v>
      </c>
      <c r="AI800" s="10">
        <f t="shared" si="505"/>
        <v>-160</v>
      </c>
      <c r="AJ800" s="22">
        <f t="shared" si="485"/>
        <v>-335484.45404099999</v>
      </c>
      <c r="AN800" s="92">
        <f t="shared" si="506"/>
        <v>811000</v>
      </c>
      <c r="AO800" s="92" t="str">
        <f t="shared" si="486"/>
        <v>81K</v>
      </c>
      <c r="AP800" s="92">
        <f t="shared" si="487"/>
        <v>335484.45404099999</v>
      </c>
      <c r="AQ800" s="93">
        <f t="shared" si="512"/>
        <v>1000</v>
      </c>
      <c r="AR800" s="95">
        <f t="shared" si="488"/>
        <v>428</v>
      </c>
      <c r="AS800" s="94">
        <f t="shared" si="489"/>
        <v>0.42799999999999999</v>
      </c>
      <c r="AT800" s="94">
        <f t="shared" si="507"/>
        <v>0.4136676375351418</v>
      </c>
    </row>
    <row r="801" spans="6:46" x14ac:dyDescent="0.25">
      <c r="F801">
        <f t="shared" si="513"/>
        <v>812000</v>
      </c>
      <c r="G801">
        <f t="shared" si="490"/>
        <v>-750</v>
      </c>
      <c r="H801">
        <f t="shared" si="478"/>
        <v>811250</v>
      </c>
      <c r="I801" s="32">
        <f t="shared" si="508"/>
        <v>811250</v>
      </c>
      <c r="J801" s="10">
        <f t="shared" si="491"/>
        <v>0</v>
      </c>
      <c r="K801" s="10">
        <f t="shared" si="492"/>
        <v>0</v>
      </c>
      <c r="L801" s="32">
        <f t="shared" si="509"/>
        <v>811250</v>
      </c>
      <c r="M801" s="9">
        <f t="shared" si="493"/>
        <v>0</v>
      </c>
      <c r="N801" s="9">
        <f t="shared" si="494"/>
        <v>0</v>
      </c>
      <c r="O801" s="10">
        <f t="shared" si="479"/>
        <v>0</v>
      </c>
      <c r="P801" s="13"/>
      <c r="R801" s="31">
        <f t="shared" si="510"/>
        <v>811250</v>
      </c>
      <c r="S801" s="8">
        <f t="shared" si="495"/>
        <v>52100</v>
      </c>
      <c r="T801" s="9">
        <f t="shared" si="480"/>
        <v>-11053.55</v>
      </c>
      <c r="U801" s="9">
        <f t="shared" si="481"/>
        <v>-284681.25</v>
      </c>
      <c r="V801" s="10">
        <f t="shared" si="482"/>
        <v>-295734.8</v>
      </c>
      <c r="W801" s="10">
        <f t="shared" si="483"/>
        <v>-42996.25</v>
      </c>
      <c r="X801" s="87">
        <f t="shared" si="496"/>
        <v>0</v>
      </c>
      <c r="Y801" s="87">
        <f t="shared" si="497"/>
        <v>0</v>
      </c>
      <c r="Z801" s="10">
        <f t="shared" si="498"/>
        <v>-103.65398999999999</v>
      </c>
      <c r="AA801" s="125">
        <f t="shared" si="499"/>
        <v>-36.750050999999999</v>
      </c>
      <c r="AB801" s="10">
        <f t="shared" si="500"/>
        <v>-36.750050999999999</v>
      </c>
      <c r="AC801" s="87">
        <f t="shared" si="501"/>
        <v>0</v>
      </c>
      <c r="AD801" s="22">
        <f t="shared" si="511"/>
        <v>-338871.45404099999</v>
      </c>
      <c r="AE801" s="9">
        <f t="shared" si="502"/>
        <v>-3430</v>
      </c>
      <c r="AF801" s="9">
        <f t="shared" si="503"/>
        <v>311</v>
      </c>
      <c r="AG801" s="9">
        <f t="shared" si="504"/>
        <v>0</v>
      </c>
      <c r="AH801" s="10">
        <f t="shared" si="484"/>
        <v>-3119</v>
      </c>
      <c r="AI801" s="10">
        <f t="shared" si="505"/>
        <v>-160</v>
      </c>
      <c r="AJ801" s="22">
        <f t="shared" si="485"/>
        <v>-335912.45404099999</v>
      </c>
      <c r="AN801" s="92">
        <f t="shared" si="506"/>
        <v>812000</v>
      </c>
      <c r="AO801" s="92" t="str">
        <f t="shared" si="486"/>
        <v>81K</v>
      </c>
      <c r="AP801" s="92">
        <f t="shared" si="487"/>
        <v>335912.45404099999</v>
      </c>
      <c r="AQ801" s="93">
        <f t="shared" si="512"/>
        <v>1000</v>
      </c>
      <c r="AR801" s="95">
        <f t="shared" si="488"/>
        <v>428</v>
      </c>
      <c r="AS801" s="94">
        <f t="shared" si="489"/>
        <v>0.42799999999999999</v>
      </c>
      <c r="AT801" s="94">
        <f t="shared" si="507"/>
        <v>0.41368528822783251</v>
      </c>
    </row>
    <row r="802" spans="6:46" x14ac:dyDescent="0.25">
      <c r="F802">
        <f t="shared" si="513"/>
        <v>813000</v>
      </c>
      <c r="G802">
        <f t="shared" si="490"/>
        <v>-750</v>
      </c>
      <c r="H802">
        <f t="shared" ref="H802:H865" si="514">F802+G802</f>
        <v>812250</v>
      </c>
      <c r="I802" s="32">
        <f t="shared" si="508"/>
        <v>812250</v>
      </c>
      <c r="J802" s="10">
        <f t="shared" si="491"/>
        <v>0</v>
      </c>
      <c r="K802" s="10">
        <f t="shared" si="492"/>
        <v>0</v>
      </c>
      <c r="L802" s="32">
        <f t="shared" si="509"/>
        <v>812250</v>
      </c>
      <c r="M802" s="9">
        <f t="shared" si="493"/>
        <v>0</v>
      </c>
      <c r="N802" s="9">
        <f t="shared" si="494"/>
        <v>0</v>
      </c>
      <c r="O802" s="10">
        <f t="shared" ref="O802:O865" si="515">M802+N802</f>
        <v>0</v>
      </c>
      <c r="P802" s="13"/>
      <c r="R802" s="31">
        <f t="shared" si="510"/>
        <v>812250</v>
      </c>
      <c r="S802" s="8">
        <f t="shared" si="495"/>
        <v>52100</v>
      </c>
      <c r="T802" s="9">
        <f t="shared" ref="T802:T865" si="516">-1*VLOOKUP(S802,Tuloveroasteikko,2,0)</f>
        <v>-11053.55</v>
      </c>
      <c r="U802" s="9">
        <f t="shared" ref="U802:U865" si="517">-(R802-S802)*VLOOKUP(S802,Tuloveroasteikko,3,0)/100</f>
        <v>-285056.25</v>
      </c>
      <c r="V802" s="10">
        <f t="shared" ref="V802:V865" si="518">T802+U802</f>
        <v>-296109.8</v>
      </c>
      <c r="W802" s="10">
        <f t="shared" ref="W802:W865" si="519">-R802*Kunnallisvero</f>
        <v>-43049.25</v>
      </c>
      <c r="X802" s="87">
        <f t="shared" si="496"/>
        <v>0</v>
      </c>
      <c r="Y802" s="87">
        <f t="shared" si="497"/>
        <v>0</v>
      </c>
      <c r="Z802" s="10">
        <f t="shared" si="498"/>
        <v>-103.65398999999999</v>
      </c>
      <c r="AA802" s="125">
        <f t="shared" si="499"/>
        <v>-36.750050999999999</v>
      </c>
      <c r="AB802" s="10">
        <f t="shared" si="500"/>
        <v>-36.750050999999999</v>
      </c>
      <c r="AC802" s="87">
        <f t="shared" si="501"/>
        <v>0</v>
      </c>
      <c r="AD802" s="22">
        <f t="shared" si="511"/>
        <v>-339299.45404099999</v>
      </c>
      <c r="AE802" s="9">
        <f t="shared" si="502"/>
        <v>-3430</v>
      </c>
      <c r="AF802" s="9">
        <f t="shared" si="503"/>
        <v>311</v>
      </c>
      <c r="AG802" s="9">
        <f t="shared" si="504"/>
        <v>0</v>
      </c>
      <c r="AH802" s="10">
        <f t="shared" ref="AH802:AH865" si="520">AE802+AF802+AG802</f>
        <v>-3119</v>
      </c>
      <c r="AI802" s="10">
        <f t="shared" si="505"/>
        <v>-160</v>
      </c>
      <c r="AJ802" s="22">
        <f t="shared" ref="AJ802:AJ865" si="521">IF(AD802&gt;AH802,0,AD802-AH802)+AI802</f>
        <v>-336340.45404099999</v>
      </c>
      <c r="AN802" s="92">
        <f t="shared" si="506"/>
        <v>813000</v>
      </c>
      <c r="AO802" s="92" t="str">
        <f t="shared" ref="AO802:AO865" si="522">MID(AN802,1,2)&amp;"K"</f>
        <v>81K</v>
      </c>
      <c r="AP802" s="92">
        <f t="shared" ref="AP802:AP865" si="523">-AJ802</f>
        <v>336340.45404099999</v>
      </c>
      <c r="AQ802" s="93">
        <f t="shared" si="512"/>
        <v>1000</v>
      </c>
      <c r="AR802" s="95">
        <f t="shared" ref="AR802:AR865" si="524">-AJ802+AJ801</f>
        <v>428</v>
      </c>
      <c r="AS802" s="94">
        <f t="shared" ref="AS802:AS865" si="525">IFERROR(AR802/AQ802,0)</f>
        <v>0.42799999999999999</v>
      </c>
      <c r="AT802" s="94">
        <f t="shared" si="507"/>
        <v>0.41370289549938499</v>
      </c>
    </row>
    <row r="803" spans="6:46" x14ac:dyDescent="0.25">
      <c r="F803">
        <f t="shared" si="513"/>
        <v>814000</v>
      </c>
      <c r="G803">
        <f t="shared" si="490"/>
        <v>-750</v>
      </c>
      <c r="H803">
        <f t="shared" si="514"/>
        <v>813250</v>
      </c>
      <c r="I803" s="32">
        <f t="shared" si="508"/>
        <v>813250</v>
      </c>
      <c r="J803" s="10">
        <f t="shared" si="491"/>
        <v>0</v>
      </c>
      <c r="K803" s="10">
        <f t="shared" si="492"/>
        <v>0</v>
      </c>
      <c r="L803" s="32">
        <f t="shared" si="509"/>
        <v>813250</v>
      </c>
      <c r="M803" s="9">
        <f t="shared" si="493"/>
        <v>0</v>
      </c>
      <c r="N803" s="9">
        <f t="shared" si="494"/>
        <v>0</v>
      </c>
      <c r="O803" s="10">
        <f t="shared" si="515"/>
        <v>0</v>
      </c>
      <c r="P803" s="13"/>
      <c r="R803" s="31">
        <f t="shared" si="510"/>
        <v>813250</v>
      </c>
      <c r="S803" s="8">
        <f t="shared" si="495"/>
        <v>52100</v>
      </c>
      <c r="T803" s="9">
        <f t="shared" si="516"/>
        <v>-11053.55</v>
      </c>
      <c r="U803" s="9">
        <f t="shared" si="517"/>
        <v>-285431.25</v>
      </c>
      <c r="V803" s="10">
        <f t="shared" si="518"/>
        <v>-296484.8</v>
      </c>
      <c r="W803" s="10">
        <f t="shared" si="519"/>
        <v>-43102.25</v>
      </c>
      <c r="X803" s="87">
        <f t="shared" si="496"/>
        <v>0</v>
      </c>
      <c r="Y803" s="87">
        <f t="shared" si="497"/>
        <v>0</v>
      </c>
      <c r="Z803" s="10">
        <f t="shared" si="498"/>
        <v>-103.65398999999999</v>
      </c>
      <c r="AA803" s="125">
        <f t="shared" si="499"/>
        <v>-36.750050999999999</v>
      </c>
      <c r="AB803" s="10">
        <f t="shared" si="500"/>
        <v>-36.750050999999999</v>
      </c>
      <c r="AC803" s="87">
        <f t="shared" si="501"/>
        <v>0</v>
      </c>
      <c r="AD803" s="22">
        <f t="shared" si="511"/>
        <v>-339727.45404099999</v>
      </c>
      <c r="AE803" s="9">
        <f t="shared" si="502"/>
        <v>-3430</v>
      </c>
      <c r="AF803" s="9">
        <f t="shared" si="503"/>
        <v>311</v>
      </c>
      <c r="AG803" s="9">
        <f t="shared" si="504"/>
        <v>0</v>
      </c>
      <c r="AH803" s="10">
        <f t="shared" si="520"/>
        <v>-3119</v>
      </c>
      <c r="AI803" s="10">
        <f t="shared" si="505"/>
        <v>-160</v>
      </c>
      <c r="AJ803" s="22">
        <f t="shared" si="521"/>
        <v>-336768.45404099999</v>
      </c>
      <c r="AN803" s="92">
        <f t="shared" si="506"/>
        <v>814000</v>
      </c>
      <c r="AO803" s="92" t="str">
        <f t="shared" si="522"/>
        <v>81K</v>
      </c>
      <c r="AP803" s="92">
        <f t="shared" si="523"/>
        <v>336768.45404099999</v>
      </c>
      <c r="AQ803" s="93">
        <f t="shared" si="512"/>
        <v>1000</v>
      </c>
      <c r="AR803" s="95">
        <f t="shared" si="524"/>
        <v>428</v>
      </c>
      <c r="AS803" s="94">
        <f t="shared" si="525"/>
        <v>0.42799999999999999</v>
      </c>
      <c r="AT803" s="94">
        <f t="shared" si="507"/>
        <v>0.413720459509828</v>
      </c>
    </row>
    <row r="804" spans="6:46" x14ac:dyDescent="0.25">
      <c r="F804">
        <f t="shared" si="513"/>
        <v>815000</v>
      </c>
      <c r="G804">
        <f t="shared" si="490"/>
        <v>-750</v>
      </c>
      <c r="H804">
        <f t="shared" si="514"/>
        <v>814250</v>
      </c>
      <c r="I804" s="32">
        <f t="shared" si="508"/>
        <v>814250</v>
      </c>
      <c r="J804" s="10">
        <f t="shared" si="491"/>
        <v>0</v>
      </c>
      <c r="K804" s="10">
        <f t="shared" si="492"/>
        <v>0</v>
      </c>
      <c r="L804" s="32">
        <f t="shared" si="509"/>
        <v>814250</v>
      </c>
      <c r="M804" s="9">
        <f t="shared" si="493"/>
        <v>0</v>
      </c>
      <c r="N804" s="9">
        <f t="shared" si="494"/>
        <v>0</v>
      </c>
      <c r="O804" s="10">
        <f t="shared" si="515"/>
        <v>0</v>
      </c>
      <c r="P804" s="13"/>
      <c r="R804" s="31">
        <f t="shared" si="510"/>
        <v>814250</v>
      </c>
      <c r="S804" s="8">
        <f t="shared" si="495"/>
        <v>52100</v>
      </c>
      <c r="T804" s="9">
        <f t="shared" si="516"/>
        <v>-11053.55</v>
      </c>
      <c r="U804" s="9">
        <f t="shared" si="517"/>
        <v>-285806.25</v>
      </c>
      <c r="V804" s="10">
        <f t="shared" si="518"/>
        <v>-296859.8</v>
      </c>
      <c r="W804" s="10">
        <f t="shared" si="519"/>
        <v>-43155.25</v>
      </c>
      <c r="X804" s="87">
        <f t="shared" si="496"/>
        <v>0</v>
      </c>
      <c r="Y804" s="87">
        <f t="shared" si="497"/>
        <v>0</v>
      </c>
      <c r="Z804" s="10">
        <f t="shared" si="498"/>
        <v>-103.65398999999999</v>
      </c>
      <c r="AA804" s="125">
        <f t="shared" si="499"/>
        <v>-36.750050999999999</v>
      </c>
      <c r="AB804" s="10">
        <f t="shared" si="500"/>
        <v>-36.750050999999999</v>
      </c>
      <c r="AC804" s="87">
        <f t="shared" si="501"/>
        <v>0</v>
      </c>
      <c r="AD804" s="22">
        <f t="shared" si="511"/>
        <v>-340155.45404099999</v>
      </c>
      <c r="AE804" s="9">
        <f t="shared" si="502"/>
        <v>-3430</v>
      </c>
      <c r="AF804" s="9">
        <f t="shared" si="503"/>
        <v>311</v>
      </c>
      <c r="AG804" s="9">
        <f t="shared" si="504"/>
        <v>0</v>
      </c>
      <c r="AH804" s="10">
        <f t="shared" si="520"/>
        <v>-3119</v>
      </c>
      <c r="AI804" s="10">
        <f t="shared" si="505"/>
        <v>-160</v>
      </c>
      <c r="AJ804" s="22">
        <f t="shared" si="521"/>
        <v>-337196.45404099999</v>
      </c>
      <c r="AN804" s="92">
        <f t="shared" si="506"/>
        <v>815000</v>
      </c>
      <c r="AO804" s="92" t="str">
        <f t="shared" si="522"/>
        <v>81K</v>
      </c>
      <c r="AP804" s="92">
        <f t="shared" si="523"/>
        <v>337196.45404099999</v>
      </c>
      <c r="AQ804" s="93">
        <f t="shared" si="512"/>
        <v>1000</v>
      </c>
      <c r="AR804" s="95">
        <f t="shared" si="524"/>
        <v>428</v>
      </c>
      <c r="AS804" s="94">
        <f t="shared" si="525"/>
        <v>0.42799999999999999</v>
      </c>
      <c r="AT804" s="94">
        <f t="shared" si="507"/>
        <v>0.41373798041840487</v>
      </c>
    </row>
    <row r="805" spans="6:46" x14ac:dyDescent="0.25">
      <c r="F805">
        <f t="shared" si="513"/>
        <v>816000</v>
      </c>
      <c r="G805">
        <f t="shared" si="490"/>
        <v>-750</v>
      </c>
      <c r="H805">
        <f t="shared" si="514"/>
        <v>815250</v>
      </c>
      <c r="I805" s="32">
        <f t="shared" si="508"/>
        <v>815250</v>
      </c>
      <c r="J805" s="10">
        <f t="shared" si="491"/>
        <v>0</v>
      </c>
      <c r="K805" s="10">
        <f t="shared" si="492"/>
        <v>0</v>
      </c>
      <c r="L805" s="32">
        <f t="shared" si="509"/>
        <v>815250</v>
      </c>
      <c r="M805" s="9">
        <f t="shared" si="493"/>
        <v>0</v>
      </c>
      <c r="N805" s="9">
        <f t="shared" si="494"/>
        <v>0</v>
      </c>
      <c r="O805" s="10">
        <f t="shared" si="515"/>
        <v>0</v>
      </c>
      <c r="P805" s="13"/>
      <c r="R805" s="31">
        <f t="shared" si="510"/>
        <v>815250</v>
      </c>
      <c r="S805" s="8">
        <f t="shared" si="495"/>
        <v>52100</v>
      </c>
      <c r="T805" s="9">
        <f t="shared" si="516"/>
        <v>-11053.55</v>
      </c>
      <c r="U805" s="9">
        <f t="shared" si="517"/>
        <v>-286181.25</v>
      </c>
      <c r="V805" s="10">
        <f t="shared" si="518"/>
        <v>-297234.8</v>
      </c>
      <c r="W805" s="10">
        <f t="shared" si="519"/>
        <v>-43208.25</v>
      </c>
      <c r="X805" s="87">
        <f t="shared" si="496"/>
        <v>0</v>
      </c>
      <c r="Y805" s="87">
        <f t="shared" si="497"/>
        <v>0</v>
      </c>
      <c r="Z805" s="10">
        <f t="shared" si="498"/>
        <v>-103.65398999999999</v>
      </c>
      <c r="AA805" s="125">
        <f t="shared" si="499"/>
        <v>-36.750050999999999</v>
      </c>
      <c r="AB805" s="10">
        <f t="shared" si="500"/>
        <v>-36.750050999999999</v>
      </c>
      <c r="AC805" s="87">
        <f t="shared" si="501"/>
        <v>0</v>
      </c>
      <c r="AD805" s="22">
        <f t="shared" si="511"/>
        <v>-340583.45404099999</v>
      </c>
      <c r="AE805" s="9">
        <f t="shared" si="502"/>
        <v>-3430</v>
      </c>
      <c r="AF805" s="9">
        <f t="shared" si="503"/>
        <v>311</v>
      </c>
      <c r="AG805" s="9">
        <f t="shared" si="504"/>
        <v>0</v>
      </c>
      <c r="AH805" s="10">
        <f t="shared" si="520"/>
        <v>-3119</v>
      </c>
      <c r="AI805" s="10">
        <f t="shared" si="505"/>
        <v>-160</v>
      </c>
      <c r="AJ805" s="22">
        <f t="shared" si="521"/>
        <v>-337624.45404099999</v>
      </c>
      <c r="AN805" s="92">
        <f t="shared" si="506"/>
        <v>816000</v>
      </c>
      <c r="AO805" s="92" t="str">
        <f t="shared" si="522"/>
        <v>81K</v>
      </c>
      <c r="AP805" s="92">
        <f t="shared" si="523"/>
        <v>337624.45404099999</v>
      </c>
      <c r="AQ805" s="93">
        <f t="shared" si="512"/>
        <v>1000</v>
      </c>
      <c r="AR805" s="95">
        <f t="shared" si="524"/>
        <v>428</v>
      </c>
      <c r="AS805" s="94">
        <f t="shared" si="525"/>
        <v>0.42799999999999999</v>
      </c>
      <c r="AT805" s="94">
        <f t="shared" si="507"/>
        <v>0.41375545838357841</v>
      </c>
    </row>
    <row r="806" spans="6:46" x14ac:dyDescent="0.25">
      <c r="F806">
        <f t="shared" si="513"/>
        <v>817000</v>
      </c>
      <c r="G806">
        <f t="shared" si="490"/>
        <v>-750</v>
      </c>
      <c r="H806">
        <f t="shared" si="514"/>
        <v>816250</v>
      </c>
      <c r="I806" s="32">
        <f t="shared" si="508"/>
        <v>816250</v>
      </c>
      <c r="J806" s="10">
        <f t="shared" si="491"/>
        <v>0</v>
      </c>
      <c r="K806" s="10">
        <f t="shared" si="492"/>
        <v>0</v>
      </c>
      <c r="L806" s="32">
        <f t="shared" si="509"/>
        <v>816250</v>
      </c>
      <c r="M806" s="9">
        <f t="shared" si="493"/>
        <v>0</v>
      </c>
      <c r="N806" s="9">
        <f t="shared" si="494"/>
        <v>0</v>
      </c>
      <c r="O806" s="10">
        <f t="shared" si="515"/>
        <v>0</v>
      </c>
      <c r="P806" s="13"/>
      <c r="R806" s="31">
        <f t="shared" si="510"/>
        <v>816250</v>
      </c>
      <c r="S806" s="8">
        <f t="shared" si="495"/>
        <v>52100</v>
      </c>
      <c r="T806" s="9">
        <f t="shared" si="516"/>
        <v>-11053.55</v>
      </c>
      <c r="U806" s="9">
        <f t="shared" si="517"/>
        <v>-286556.25</v>
      </c>
      <c r="V806" s="10">
        <f t="shared" si="518"/>
        <v>-297609.8</v>
      </c>
      <c r="W806" s="10">
        <f t="shared" si="519"/>
        <v>-43261.25</v>
      </c>
      <c r="X806" s="87">
        <f t="shared" si="496"/>
        <v>0</v>
      </c>
      <c r="Y806" s="87">
        <f t="shared" si="497"/>
        <v>0</v>
      </c>
      <c r="Z806" s="10">
        <f t="shared" si="498"/>
        <v>-103.65398999999999</v>
      </c>
      <c r="AA806" s="125">
        <f t="shared" si="499"/>
        <v>-36.750050999999999</v>
      </c>
      <c r="AB806" s="10">
        <f t="shared" si="500"/>
        <v>-36.750050999999999</v>
      </c>
      <c r="AC806" s="87">
        <f t="shared" si="501"/>
        <v>0</v>
      </c>
      <c r="AD806" s="22">
        <f t="shared" si="511"/>
        <v>-341011.45404099999</v>
      </c>
      <c r="AE806" s="9">
        <f t="shared" si="502"/>
        <v>-3430</v>
      </c>
      <c r="AF806" s="9">
        <f t="shared" si="503"/>
        <v>311</v>
      </c>
      <c r="AG806" s="9">
        <f t="shared" si="504"/>
        <v>0</v>
      </c>
      <c r="AH806" s="10">
        <f t="shared" si="520"/>
        <v>-3119</v>
      </c>
      <c r="AI806" s="10">
        <f t="shared" si="505"/>
        <v>-160</v>
      </c>
      <c r="AJ806" s="22">
        <f t="shared" si="521"/>
        <v>-338052.45404099999</v>
      </c>
      <c r="AN806" s="92">
        <f t="shared" si="506"/>
        <v>817000</v>
      </c>
      <c r="AO806" s="92" t="str">
        <f t="shared" si="522"/>
        <v>81K</v>
      </c>
      <c r="AP806" s="92">
        <f t="shared" si="523"/>
        <v>338052.45404099999</v>
      </c>
      <c r="AQ806" s="93">
        <f t="shared" si="512"/>
        <v>1000</v>
      </c>
      <c r="AR806" s="95">
        <f t="shared" si="524"/>
        <v>428</v>
      </c>
      <c r="AS806" s="94">
        <f t="shared" si="525"/>
        <v>0.42799999999999999</v>
      </c>
      <c r="AT806" s="94">
        <f t="shared" si="507"/>
        <v>0.41377289356303548</v>
      </c>
    </row>
    <row r="807" spans="6:46" x14ac:dyDescent="0.25">
      <c r="F807">
        <f t="shared" si="513"/>
        <v>818000</v>
      </c>
      <c r="G807">
        <f t="shared" si="490"/>
        <v>-750</v>
      </c>
      <c r="H807">
        <f t="shared" si="514"/>
        <v>817250</v>
      </c>
      <c r="I807" s="32">
        <f t="shared" si="508"/>
        <v>817250</v>
      </c>
      <c r="J807" s="10">
        <f t="shared" si="491"/>
        <v>0</v>
      </c>
      <c r="K807" s="10">
        <f t="shared" si="492"/>
        <v>0</v>
      </c>
      <c r="L807" s="32">
        <f t="shared" si="509"/>
        <v>817250</v>
      </c>
      <c r="M807" s="9">
        <f t="shared" si="493"/>
        <v>0</v>
      </c>
      <c r="N807" s="9">
        <f t="shared" si="494"/>
        <v>0</v>
      </c>
      <c r="O807" s="10">
        <f t="shared" si="515"/>
        <v>0</v>
      </c>
      <c r="P807" s="13"/>
      <c r="R807" s="31">
        <f t="shared" si="510"/>
        <v>817250</v>
      </c>
      <c r="S807" s="8">
        <f t="shared" si="495"/>
        <v>52100</v>
      </c>
      <c r="T807" s="9">
        <f t="shared" si="516"/>
        <v>-11053.55</v>
      </c>
      <c r="U807" s="9">
        <f t="shared" si="517"/>
        <v>-286931.25</v>
      </c>
      <c r="V807" s="10">
        <f t="shared" si="518"/>
        <v>-297984.8</v>
      </c>
      <c r="W807" s="10">
        <f t="shared" si="519"/>
        <v>-43314.25</v>
      </c>
      <c r="X807" s="87">
        <f t="shared" si="496"/>
        <v>0</v>
      </c>
      <c r="Y807" s="87">
        <f t="shared" si="497"/>
        <v>0</v>
      </c>
      <c r="Z807" s="10">
        <f t="shared" si="498"/>
        <v>-103.65398999999999</v>
      </c>
      <c r="AA807" s="125">
        <f t="shared" si="499"/>
        <v>-36.750050999999999</v>
      </c>
      <c r="AB807" s="10">
        <f t="shared" si="500"/>
        <v>-36.750050999999999</v>
      </c>
      <c r="AC807" s="87">
        <f t="shared" si="501"/>
        <v>0</v>
      </c>
      <c r="AD807" s="22">
        <f t="shared" si="511"/>
        <v>-341439.45404099999</v>
      </c>
      <c r="AE807" s="9">
        <f t="shared" si="502"/>
        <v>-3430</v>
      </c>
      <c r="AF807" s="9">
        <f t="shared" si="503"/>
        <v>311</v>
      </c>
      <c r="AG807" s="9">
        <f t="shared" si="504"/>
        <v>0</v>
      </c>
      <c r="AH807" s="10">
        <f t="shared" si="520"/>
        <v>-3119</v>
      </c>
      <c r="AI807" s="10">
        <f t="shared" si="505"/>
        <v>-160</v>
      </c>
      <c r="AJ807" s="22">
        <f t="shared" si="521"/>
        <v>-338480.45404099999</v>
      </c>
      <c r="AN807" s="92">
        <f t="shared" si="506"/>
        <v>818000</v>
      </c>
      <c r="AO807" s="92" t="str">
        <f t="shared" si="522"/>
        <v>81K</v>
      </c>
      <c r="AP807" s="92">
        <f t="shared" si="523"/>
        <v>338480.45404099999</v>
      </c>
      <c r="AQ807" s="93">
        <f t="shared" si="512"/>
        <v>1000</v>
      </c>
      <c r="AR807" s="95">
        <f t="shared" si="524"/>
        <v>428</v>
      </c>
      <c r="AS807" s="94">
        <f t="shared" si="525"/>
        <v>0.42799999999999999</v>
      </c>
      <c r="AT807" s="94">
        <f t="shared" si="507"/>
        <v>0.4137902861136919</v>
      </c>
    </row>
    <row r="808" spans="6:46" x14ac:dyDescent="0.25">
      <c r="F808">
        <f t="shared" si="513"/>
        <v>819000</v>
      </c>
      <c r="G808">
        <f t="shared" ref="G808:G871" si="526">G807</f>
        <v>-750</v>
      </c>
      <c r="H808">
        <f t="shared" si="514"/>
        <v>818250</v>
      </c>
      <c r="I808" s="32">
        <f t="shared" si="508"/>
        <v>818250</v>
      </c>
      <c r="J808" s="10">
        <f t="shared" si="491"/>
        <v>0</v>
      </c>
      <c r="K808" s="10">
        <f t="shared" si="492"/>
        <v>0</v>
      </c>
      <c r="L808" s="32">
        <f t="shared" si="509"/>
        <v>818250</v>
      </c>
      <c r="M808" s="9">
        <f t="shared" si="493"/>
        <v>0</v>
      </c>
      <c r="N808" s="9">
        <f t="shared" si="494"/>
        <v>0</v>
      </c>
      <c r="O808" s="10">
        <f t="shared" si="515"/>
        <v>0</v>
      </c>
      <c r="P808" s="13"/>
      <c r="R808" s="31">
        <f t="shared" si="510"/>
        <v>818250</v>
      </c>
      <c r="S808" s="8">
        <f t="shared" si="495"/>
        <v>52100</v>
      </c>
      <c r="T808" s="9">
        <f t="shared" si="516"/>
        <v>-11053.55</v>
      </c>
      <c r="U808" s="9">
        <f t="shared" si="517"/>
        <v>-287306.25</v>
      </c>
      <c r="V808" s="10">
        <f t="shared" si="518"/>
        <v>-298359.8</v>
      </c>
      <c r="W808" s="10">
        <f t="shared" si="519"/>
        <v>-43367.25</v>
      </c>
      <c r="X808" s="87">
        <f t="shared" si="496"/>
        <v>0</v>
      </c>
      <c r="Y808" s="87">
        <f t="shared" si="497"/>
        <v>0</v>
      </c>
      <c r="Z808" s="10">
        <f t="shared" si="498"/>
        <v>-103.65398999999999</v>
      </c>
      <c r="AA808" s="125">
        <f t="shared" si="499"/>
        <v>-36.750050999999999</v>
      </c>
      <c r="AB808" s="10">
        <f t="shared" si="500"/>
        <v>-36.750050999999999</v>
      </c>
      <c r="AC808" s="87">
        <f t="shared" si="501"/>
        <v>0</v>
      </c>
      <c r="AD808" s="22">
        <f t="shared" si="511"/>
        <v>-341867.45404099999</v>
      </c>
      <c r="AE808" s="9">
        <f t="shared" si="502"/>
        <v>-3430</v>
      </c>
      <c r="AF808" s="9">
        <f t="shared" si="503"/>
        <v>311</v>
      </c>
      <c r="AG808" s="9">
        <f t="shared" si="504"/>
        <v>0</v>
      </c>
      <c r="AH808" s="10">
        <f t="shared" si="520"/>
        <v>-3119</v>
      </c>
      <c r="AI808" s="10">
        <f t="shared" si="505"/>
        <v>-160</v>
      </c>
      <c r="AJ808" s="22">
        <f t="shared" si="521"/>
        <v>-338908.45404099999</v>
      </c>
      <c r="AN808" s="92">
        <f t="shared" si="506"/>
        <v>819000</v>
      </c>
      <c r="AO808" s="92" t="str">
        <f t="shared" si="522"/>
        <v>81K</v>
      </c>
      <c r="AP808" s="92">
        <f t="shared" si="523"/>
        <v>338908.45404099999</v>
      </c>
      <c r="AQ808" s="93">
        <f t="shared" si="512"/>
        <v>1000</v>
      </c>
      <c r="AR808" s="95">
        <f t="shared" si="524"/>
        <v>428</v>
      </c>
      <c r="AS808" s="94">
        <f t="shared" si="525"/>
        <v>0.42799999999999999</v>
      </c>
      <c r="AT808" s="94">
        <f t="shared" si="507"/>
        <v>0.41380763619169719</v>
      </c>
    </row>
    <row r="809" spans="6:46" x14ac:dyDescent="0.25">
      <c r="F809">
        <f t="shared" si="513"/>
        <v>820000</v>
      </c>
      <c r="G809">
        <f t="shared" si="526"/>
        <v>-750</v>
      </c>
      <c r="H809">
        <f t="shared" si="514"/>
        <v>819250</v>
      </c>
      <c r="I809" s="32">
        <f t="shared" si="508"/>
        <v>819250</v>
      </c>
      <c r="J809" s="10">
        <f t="shared" si="491"/>
        <v>0</v>
      </c>
      <c r="K809" s="10">
        <f t="shared" si="492"/>
        <v>0</v>
      </c>
      <c r="L809" s="32">
        <f t="shared" si="509"/>
        <v>819250</v>
      </c>
      <c r="M809" s="9">
        <f t="shared" si="493"/>
        <v>0</v>
      </c>
      <c r="N809" s="9">
        <f t="shared" si="494"/>
        <v>0</v>
      </c>
      <c r="O809" s="10">
        <f t="shared" si="515"/>
        <v>0</v>
      </c>
      <c r="P809" s="13"/>
      <c r="R809" s="31">
        <f t="shared" si="510"/>
        <v>819250</v>
      </c>
      <c r="S809" s="8">
        <f t="shared" si="495"/>
        <v>52100</v>
      </c>
      <c r="T809" s="9">
        <f t="shared" si="516"/>
        <v>-11053.55</v>
      </c>
      <c r="U809" s="9">
        <f t="shared" si="517"/>
        <v>-287681.25</v>
      </c>
      <c r="V809" s="10">
        <f t="shared" si="518"/>
        <v>-298734.8</v>
      </c>
      <c r="W809" s="10">
        <f t="shared" si="519"/>
        <v>-43420.25</v>
      </c>
      <c r="X809" s="87">
        <f t="shared" si="496"/>
        <v>0</v>
      </c>
      <c r="Y809" s="87">
        <f t="shared" si="497"/>
        <v>0</v>
      </c>
      <c r="Z809" s="10">
        <f t="shared" si="498"/>
        <v>-103.65398999999999</v>
      </c>
      <c r="AA809" s="125">
        <f t="shared" si="499"/>
        <v>-36.750050999999999</v>
      </c>
      <c r="AB809" s="10">
        <f t="shared" si="500"/>
        <v>-36.750050999999999</v>
      </c>
      <c r="AC809" s="87">
        <f t="shared" si="501"/>
        <v>0</v>
      </c>
      <c r="AD809" s="22">
        <f t="shared" si="511"/>
        <v>-342295.45404099999</v>
      </c>
      <c r="AE809" s="9">
        <f t="shared" si="502"/>
        <v>-3430</v>
      </c>
      <c r="AF809" s="9">
        <f t="shared" si="503"/>
        <v>311</v>
      </c>
      <c r="AG809" s="9">
        <f t="shared" si="504"/>
        <v>0</v>
      </c>
      <c r="AH809" s="10">
        <f t="shared" si="520"/>
        <v>-3119</v>
      </c>
      <c r="AI809" s="10">
        <f t="shared" si="505"/>
        <v>-160</v>
      </c>
      <c r="AJ809" s="22">
        <f t="shared" si="521"/>
        <v>-339336.45404099999</v>
      </c>
      <c r="AN809" s="92">
        <f t="shared" si="506"/>
        <v>820000</v>
      </c>
      <c r="AO809" s="92" t="str">
        <f t="shared" si="522"/>
        <v>82K</v>
      </c>
      <c r="AP809" s="92">
        <f t="shared" si="523"/>
        <v>339336.45404099999</v>
      </c>
      <c r="AQ809" s="93">
        <f t="shared" si="512"/>
        <v>1000</v>
      </c>
      <c r="AR809" s="95">
        <f t="shared" si="524"/>
        <v>428</v>
      </c>
      <c r="AS809" s="94">
        <f t="shared" si="525"/>
        <v>0.42799999999999999</v>
      </c>
      <c r="AT809" s="94">
        <f t="shared" si="507"/>
        <v>0.41382494395243902</v>
      </c>
    </row>
    <row r="810" spans="6:46" x14ac:dyDescent="0.25">
      <c r="F810">
        <f t="shared" si="513"/>
        <v>821000</v>
      </c>
      <c r="G810">
        <f t="shared" si="526"/>
        <v>-750</v>
      </c>
      <c r="H810">
        <f t="shared" si="514"/>
        <v>820250</v>
      </c>
      <c r="I810" s="32">
        <f t="shared" si="508"/>
        <v>820250</v>
      </c>
      <c r="J810" s="10">
        <f t="shared" si="491"/>
        <v>0</v>
      </c>
      <c r="K810" s="10">
        <f t="shared" si="492"/>
        <v>0</v>
      </c>
      <c r="L810" s="32">
        <f t="shared" si="509"/>
        <v>820250</v>
      </c>
      <c r="M810" s="9">
        <f t="shared" si="493"/>
        <v>0</v>
      </c>
      <c r="N810" s="9">
        <f t="shared" si="494"/>
        <v>0</v>
      </c>
      <c r="O810" s="10">
        <f t="shared" si="515"/>
        <v>0</v>
      </c>
      <c r="P810" s="13"/>
      <c r="R810" s="31">
        <f t="shared" si="510"/>
        <v>820250</v>
      </c>
      <c r="S810" s="8">
        <f t="shared" si="495"/>
        <v>52100</v>
      </c>
      <c r="T810" s="9">
        <f t="shared" si="516"/>
        <v>-11053.55</v>
      </c>
      <c r="U810" s="9">
        <f t="shared" si="517"/>
        <v>-288056.25</v>
      </c>
      <c r="V810" s="10">
        <f t="shared" si="518"/>
        <v>-299109.8</v>
      </c>
      <c r="W810" s="10">
        <f t="shared" si="519"/>
        <v>-43473.25</v>
      </c>
      <c r="X810" s="87">
        <f t="shared" si="496"/>
        <v>0</v>
      </c>
      <c r="Y810" s="87">
        <f t="shared" si="497"/>
        <v>0</v>
      </c>
      <c r="Z810" s="10">
        <f t="shared" si="498"/>
        <v>-103.65398999999999</v>
      </c>
      <c r="AA810" s="125">
        <f t="shared" si="499"/>
        <v>-36.750050999999999</v>
      </c>
      <c r="AB810" s="10">
        <f t="shared" si="500"/>
        <v>-36.750050999999999</v>
      </c>
      <c r="AC810" s="87">
        <f t="shared" si="501"/>
        <v>0</v>
      </c>
      <c r="AD810" s="22">
        <f t="shared" si="511"/>
        <v>-342723.45404099999</v>
      </c>
      <c r="AE810" s="9">
        <f t="shared" si="502"/>
        <v>-3430</v>
      </c>
      <c r="AF810" s="9">
        <f t="shared" si="503"/>
        <v>311</v>
      </c>
      <c r="AG810" s="9">
        <f t="shared" si="504"/>
        <v>0</v>
      </c>
      <c r="AH810" s="10">
        <f t="shared" si="520"/>
        <v>-3119</v>
      </c>
      <c r="AI810" s="10">
        <f t="shared" si="505"/>
        <v>-160</v>
      </c>
      <c r="AJ810" s="22">
        <f t="shared" si="521"/>
        <v>-339764.45404099999</v>
      </c>
      <c r="AN810" s="92">
        <f t="shared" si="506"/>
        <v>821000</v>
      </c>
      <c r="AO810" s="92" t="str">
        <f t="shared" si="522"/>
        <v>82K</v>
      </c>
      <c r="AP810" s="92">
        <f t="shared" si="523"/>
        <v>339764.45404099999</v>
      </c>
      <c r="AQ810" s="93">
        <f t="shared" si="512"/>
        <v>1000</v>
      </c>
      <c r="AR810" s="95">
        <f t="shared" si="524"/>
        <v>428</v>
      </c>
      <c r="AS810" s="94">
        <f t="shared" si="525"/>
        <v>0.42799999999999999</v>
      </c>
      <c r="AT810" s="94">
        <f t="shared" si="507"/>
        <v>0.41384220955054812</v>
      </c>
    </row>
    <row r="811" spans="6:46" x14ac:dyDescent="0.25">
      <c r="F811">
        <f t="shared" si="513"/>
        <v>822000</v>
      </c>
      <c r="G811">
        <f t="shared" si="526"/>
        <v>-750</v>
      </c>
      <c r="H811">
        <f t="shared" si="514"/>
        <v>821250</v>
      </c>
      <c r="I811" s="32">
        <f t="shared" si="508"/>
        <v>821250</v>
      </c>
      <c r="J811" s="10">
        <f t="shared" si="491"/>
        <v>0</v>
      </c>
      <c r="K811" s="10">
        <f t="shared" si="492"/>
        <v>0</v>
      </c>
      <c r="L811" s="32">
        <f t="shared" si="509"/>
        <v>821250</v>
      </c>
      <c r="M811" s="9">
        <f t="shared" si="493"/>
        <v>0</v>
      </c>
      <c r="N811" s="9">
        <f t="shared" si="494"/>
        <v>0</v>
      </c>
      <c r="O811" s="10">
        <f t="shared" si="515"/>
        <v>0</v>
      </c>
      <c r="P811" s="13"/>
      <c r="R811" s="31">
        <f t="shared" si="510"/>
        <v>821250</v>
      </c>
      <c r="S811" s="8">
        <f t="shared" si="495"/>
        <v>52100</v>
      </c>
      <c r="T811" s="9">
        <f t="shared" si="516"/>
        <v>-11053.55</v>
      </c>
      <c r="U811" s="9">
        <f t="shared" si="517"/>
        <v>-288431.25</v>
      </c>
      <c r="V811" s="10">
        <f t="shared" si="518"/>
        <v>-299484.79999999999</v>
      </c>
      <c r="W811" s="10">
        <f t="shared" si="519"/>
        <v>-43526.25</v>
      </c>
      <c r="X811" s="87">
        <f t="shared" si="496"/>
        <v>0</v>
      </c>
      <c r="Y811" s="87">
        <f t="shared" si="497"/>
        <v>0</v>
      </c>
      <c r="Z811" s="10">
        <f t="shared" si="498"/>
        <v>-103.65398999999999</v>
      </c>
      <c r="AA811" s="125">
        <f t="shared" si="499"/>
        <v>-36.750050999999999</v>
      </c>
      <c r="AB811" s="10">
        <f t="shared" si="500"/>
        <v>-36.750050999999999</v>
      </c>
      <c r="AC811" s="87">
        <f t="shared" si="501"/>
        <v>0</v>
      </c>
      <c r="AD811" s="22">
        <f t="shared" si="511"/>
        <v>-343151.45404099999</v>
      </c>
      <c r="AE811" s="9">
        <f t="shared" si="502"/>
        <v>-3430</v>
      </c>
      <c r="AF811" s="9">
        <f t="shared" si="503"/>
        <v>311</v>
      </c>
      <c r="AG811" s="9">
        <f t="shared" si="504"/>
        <v>0</v>
      </c>
      <c r="AH811" s="10">
        <f t="shared" si="520"/>
        <v>-3119</v>
      </c>
      <c r="AI811" s="10">
        <f t="shared" si="505"/>
        <v>-160</v>
      </c>
      <c r="AJ811" s="22">
        <f t="shared" si="521"/>
        <v>-340192.45404099999</v>
      </c>
      <c r="AN811" s="92">
        <f t="shared" si="506"/>
        <v>822000</v>
      </c>
      <c r="AO811" s="92" t="str">
        <f t="shared" si="522"/>
        <v>82K</v>
      </c>
      <c r="AP811" s="92">
        <f t="shared" si="523"/>
        <v>340192.45404099999</v>
      </c>
      <c r="AQ811" s="93">
        <f t="shared" si="512"/>
        <v>1000</v>
      </c>
      <c r="AR811" s="95">
        <f t="shared" si="524"/>
        <v>428</v>
      </c>
      <c r="AS811" s="94">
        <f t="shared" si="525"/>
        <v>0.42799999999999999</v>
      </c>
      <c r="AT811" s="94">
        <f t="shared" si="507"/>
        <v>0.41385943313990264</v>
      </c>
    </row>
    <row r="812" spans="6:46" x14ac:dyDescent="0.25">
      <c r="F812">
        <f t="shared" si="513"/>
        <v>823000</v>
      </c>
      <c r="G812">
        <f t="shared" si="526"/>
        <v>-750</v>
      </c>
      <c r="H812">
        <f t="shared" si="514"/>
        <v>822250</v>
      </c>
      <c r="I812" s="32">
        <f t="shared" si="508"/>
        <v>822250</v>
      </c>
      <c r="J812" s="10">
        <f t="shared" si="491"/>
        <v>0</v>
      </c>
      <c r="K812" s="10">
        <f t="shared" si="492"/>
        <v>0</v>
      </c>
      <c r="L812" s="32">
        <f t="shared" si="509"/>
        <v>822250</v>
      </c>
      <c r="M812" s="9">
        <f t="shared" si="493"/>
        <v>0</v>
      </c>
      <c r="N812" s="9">
        <f t="shared" si="494"/>
        <v>0</v>
      </c>
      <c r="O812" s="10">
        <f t="shared" si="515"/>
        <v>0</v>
      </c>
      <c r="P812" s="13"/>
      <c r="R812" s="31">
        <f t="shared" si="510"/>
        <v>822250</v>
      </c>
      <c r="S812" s="8">
        <f t="shared" si="495"/>
        <v>52100</v>
      </c>
      <c r="T812" s="9">
        <f t="shared" si="516"/>
        <v>-11053.55</v>
      </c>
      <c r="U812" s="9">
        <f t="shared" si="517"/>
        <v>-288806.25</v>
      </c>
      <c r="V812" s="10">
        <f t="shared" si="518"/>
        <v>-299859.8</v>
      </c>
      <c r="W812" s="10">
        <f t="shared" si="519"/>
        <v>-43579.25</v>
      </c>
      <c r="X812" s="87">
        <f t="shared" si="496"/>
        <v>0</v>
      </c>
      <c r="Y812" s="87">
        <f t="shared" si="497"/>
        <v>0</v>
      </c>
      <c r="Z812" s="10">
        <f t="shared" si="498"/>
        <v>-103.65398999999999</v>
      </c>
      <c r="AA812" s="125">
        <f t="shared" si="499"/>
        <v>-36.750050999999999</v>
      </c>
      <c r="AB812" s="10">
        <f t="shared" si="500"/>
        <v>-36.750050999999999</v>
      </c>
      <c r="AC812" s="87">
        <f t="shared" si="501"/>
        <v>0</v>
      </c>
      <c r="AD812" s="22">
        <f t="shared" si="511"/>
        <v>-343579.45404099999</v>
      </c>
      <c r="AE812" s="9">
        <f t="shared" si="502"/>
        <v>-3430</v>
      </c>
      <c r="AF812" s="9">
        <f t="shared" si="503"/>
        <v>311</v>
      </c>
      <c r="AG812" s="9">
        <f t="shared" si="504"/>
        <v>0</v>
      </c>
      <c r="AH812" s="10">
        <f t="shared" si="520"/>
        <v>-3119</v>
      </c>
      <c r="AI812" s="10">
        <f t="shared" si="505"/>
        <v>-160</v>
      </c>
      <c r="AJ812" s="22">
        <f t="shared" si="521"/>
        <v>-340620.45404099999</v>
      </c>
      <c r="AN812" s="92">
        <f t="shared" si="506"/>
        <v>823000</v>
      </c>
      <c r="AO812" s="92" t="str">
        <f t="shared" si="522"/>
        <v>82K</v>
      </c>
      <c r="AP812" s="92">
        <f t="shared" si="523"/>
        <v>340620.45404099999</v>
      </c>
      <c r="AQ812" s="93">
        <f t="shared" si="512"/>
        <v>1000</v>
      </c>
      <c r="AR812" s="95">
        <f t="shared" si="524"/>
        <v>428</v>
      </c>
      <c r="AS812" s="94">
        <f t="shared" si="525"/>
        <v>0.42799999999999999</v>
      </c>
      <c r="AT812" s="94">
        <f t="shared" si="507"/>
        <v>0.41387661487363303</v>
      </c>
    </row>
    <row r="813" spans="6:46" x14ac:dyDescent="0.25">
      <c r="F813">
        <f t="shared" si="513"/>
        <v>824000</v>
      </c>
      <c r="G813">
        <f t="shared" si="526"/>
        <v>-750</v>
      </c>
      <c r="H813">
        <f t="shared" si="514"/>
        <v>823250</v>
      </c>
      <c r="I813" s="32">
        <f t="shared" si="508"/>
        <v>823250</v>
      </c>
      <c r="J813" s="10">
        <f t="shared" si="491"/>
        <v>0</v>
      </c>
      <c r="K813" s="10">
        <f t="shared" si="492"/>
        <v>0</v>
      </c>
      <c r="L813" s="32">
        <f t="shared" si="509"/>
        <v>823250</v>
      </c>
      <c r="M813" s="9">
        <f t="shared" si="493"/>
        <v>0</v>
      </c>
      <c r="N813" s="9">
        <f t="shared" si="494"/>
        <v>0</v>
      </c>
      <c r="O813" s="10">
        <f t="shared" si="515"/>
        <v>0</v>
      </c>
      <c r="P813" s="13"/>
      <c r="R813" s="31">
        <f t="shared" si="510"/>
        <v>823250</v>
      </c>
      <c r="S813" s="8">
        <f t="shared" si="495"/>
        <v>52100</v>
      </c>
      <c r="T813" s="9">
        <f t="shared" si="516"/>
        <v>-11053.55</v>
      </c>
      <c r="U813" s="9">
        <f t="shared" si="517"/>
        <v>-289181.25</v>
      </c>
      <c r="V813" s="10">
        <f t="shared" si="518"/>
        <v>-300234.8</v>
      </c>
      <c r="W813" s="10">
        <f t="shared" si="519"/>
        <v>-43632.25</v>
      </c>
      <c r="X813" s="87">
        <f t="shared" si="496"/>
        <v>0</v>
      </c>
      <c r="Y813" s="87">
        <f t="shared" si="497"/>
        <v>0</v>
      </c>
      <c r="Z813" s="10">
        <f t="shared" si="498"/>
        <v>-103.65398999999999</v>
      </c>
      <c r="AA813" s="125">
        <f t="shared" si="499"/>
        <v>-36.750050999999999</v>
      </c>
      <c r="AB813" s="10">
        <f t="shared" si="500"/>
        <v>-36.750050999999999</v>
      </c>
      <c r="AC813" s="87">
        <f t="shared" si="501"/>
        <v>0</v>
      </c>
      <c r="AD813" s="22">
        <f t="shared" si="511"/>
        <v>-344007.45404099999</v>
      </c>
      <c r="AE813" s="9">
        <f t="shared" si="502"/>
        <v>-3430</v>
      </c>
      <c r="AF813" s="9">
        <f t="shared" si="503"/>
        <v>311</v>
      </c>
      <c r="AG813" s="9">
        <f t="shared" si="504"/>
        <v>0</v>
      </c>
      <c r="AH813" s="10">
        <f t="shared" si="520"/>
        <v>-3119</v>
      </c>
      <c r="AI813" s="10">
        <f t="shared" si="505"/>
        <v>-160</v>
      </c>
      <c r="AJ813" s="22">
        <f t="shared" si="521"/>
        <v>-341048.45404099999</v>
      </c>
      <c r="AN813" s="92">
        <f t="shared" si="506"/>
        <v>824000</v>
      </c>
      <c r="AO813" s="92" t="str">
        <f t="shared" si="522"/>
        <v>82K</v>
      </c>
      <c r="AP813" s="92">
        <f t="shared" si="523"/>
        <v>341048.45404099999</v>
      </c>
      <c r="AQ813" s="93">
        <f t="shared" si="512"/>
        <v>1000</v>
      </c>
      <c r="AR813" s="95">
        <f t="shared" si="524"/>
        <v>428</v>
      </c>
      <c r="AS813" s="94">
        <f t="shared" si="525"/>
        <v>0.42799999999999999</v>
      </c>
      <c r="AT813" s="94">
        <f t="shared" si="507"/>
        <v>0.41389375490412622</v>
      </c>
    </row>
    <row r="814" spans="6:46" x14ac:dyDescent="0.25">
      <c r="F814">
        <f t="shared" si="513"/>
        <v>825000</v>
      </c>
      <c r="G814">
        <f t="shared" si="526"/>
        <v>-750</v>
      </c>
      <c r="H814">
        <f t="shared" si="514"/>
        <v>824250</v>
      </c>
      <c r="I814" s="32">
        <f t="shared" si="508"/>
        <v>824250</v>
      </c>
      <c r="J814" s="10">
        <f t="shared" si="491"/>
        <v>0</v>
      </c>
      <c r="K814" s="10">
        <f t="shared" si="492"/>
        <v>0</v>
      </c>
      <c r="L814" s="32">
        <f t="shared" si="509"/>
        <v>824250</v>
      </c>
      <c r="M814" s="9">
        <f t="shared" si="493"/>
        <v>0</v>
      </c>
      <c r="N814" s="9">
        <f t="shared" si="494"/>
        <v>0</v>
      </c>
      <c r="O814" s="10">
        <f t="shared" si="515"/>
        <v>0</v>
      </c>
      <c r="P814" s="13"/>
      <c r="R814" s="31">
        <f t="shared" si="510"/>
        <v>824250</v>
      </c>
      <c r="S814" s="8">
        <f t="shared" si="495"/>
        <v>52100</v>
      </c>
      <c r="T814" s="9">
        <f t="shared" si="516"/>
        <v>-11053.55</v>
      </c>
      <c r="U814" s="9">
        <f t="shared" si="517"/>
        <v>-289556.25</v>
      </c>
      <c r="V814" s="10">
        <f t="shared" si="518"/>
        <v>-300609.8</v>
      </c>
      <c r="W814" s="10">
        <f t="shared" si="519"/>
        <v>-43685.25</v>
      </c>
      <c r="X814" s="87">
        <f t="shared" si="496"/>
        <v>0</v>
      </c>
      <c r="Y814" s="87">
        <f t="shared" si="497"/>
        <v>0</v>
      </c>
      <c r="Z814" s="10">
        <f t="shared" si="498"/>
        <v>-103.65398999999999</v>
      </c>
      <c r="AA814" s="125">
        <f t="shared" si="499"/>
        <v>-36.750050999999999</v>
      </c>
      <c r="AB814" s="10">
        <f t="shared" si="500"/>
        <v>-36.750050999999999</v>
      </c>
      <c r="AC814" s="87">
        <f t="shared" si="501"/>
        <v>0</v>
      </c>
      <c r="AD814" s="22">
        <f t="shared" si="511"/>
        <v>-344435.45404099999</v>
      </c>
      <c r="AE814" s="9">
        <f t="shared" si="502"/>
        <v>-3430</v>
      </c>
      <c r="AF814" s="9">
        <f t="shared" si="503"/>
        <v>311</v>
      </c>
      <c r="AG814" s="9">
        <f t="shared" si="504"/>
        <v>0</v>
      </c>
      <c r="AH814" s="10">
        <f t="shared" si="520"/>
        <v>-3119</v>
      </c>
      <c r="AI814" s="10">
        <f t="shared" si="505"/>
        <v>-160</v>
      </c>
      <c r="AJ814" s="22">
        <f t="shared" si="521"/>
        <v>-341476.45404099999</v>
      </c>
      <c r="AN814" s="92">
        <f t="shared" si="506"/>
        <v>825000</v>
      </c>
      <c r="AO814" s="92" t="str">
        <f t="shared" si="522"/>
        <v>82K</v>
      </c>
      <c r="AP814" s="92">
        <f t="shared" si="523"/>
        <v>341476.45404099999</v>
      </c>
      <c r="AQ814" s="93">
        <f t="shared" si="512"/>
        <v>1000</v>
      </c>
      <c r="AR814" s="95">
        <f t="shared" si="524"/>
        <v>428</v>
      </c>
      <c r="AS814" s="94">
        <f t="shared" si="525"/>
        <v>0.42799999999999999</v>
      </c>
      <c r="AT814" s="94">
        <f t="shared" si="507"/>
        <v>0.4139108533830303</v>
      </c>
    </row>
    <row r="815" spans="6:46" x14ac:dyDescent="0.25">
      <c r="F815">
        <f t="shared" si="513"/>
        <v>826000</v>
      </c>
      <c r="G815">
        <f t="shared" si="526"/>
        <v>-750</v>
      </c>
      <c r="H815">
        <f t="shared" si="514"/>
        <v>825250</v>
      </c>
      <c r="I815" s="32">
        <f t="shared" si="508"/>
        <v>825250</v>
      </c>
      <c r="J815" s="10">
        <f t="shared" si="491"/>
        <v>0</v>
      </c>
      <c r="K815" s="10">
        <f t="shared" si="492"/>
        <v>0</v>
      </c>
      <c r="L815" s="32">
        <f t="shared" si="509"/>
        <v>825250</v>
      </c>
      <c r="M815" s="9">
        <f t="shared" si="493"/>
        <v>0</v>
      </c>
      <c r="N815" s="9">
        <f t="shared" si="494"/>
        <v>0</v>
      </c>
      <c r="O815" s="10">
        <f t="shared" si="515"/>
        <v>0</v>
      </c>
      <c r="P815" s="13"/>
      <c r="R815" s="31">
        <f t="shared" si="510"/>
        <v>825250</v>
      </c>
      <c r="S815" s="8">
        <f t="shared" si="495"/>
        <v>52100</v>
      </c>
      <c r="T815" s="9">
        <f t="shared" si="516"/>
        <v>-11053.55</v>
      </c>
      <c r="U815" s="9">
        <f t="shared" si="517"/>
        <v>-289931.25</v>
      </c>
      <c r="V815" s="10">
        <f t="shared" si="518"/>
        <v>-300984.8</v>
      </c>
      <c r="W815" s="10">
        <f t="shared" si="519"/>
        <v>-43738.25</v>
      </c>
      <c r="X815" s="87">
        <f t="shared" si="496"/>
        <v>0</v>
      </c>
      <c r="Y815" s="87">
        <f t="shared" si="497"/>
        <v>0</v>
      </c>
      <c r="Z815" s="10">
        <f t="shared" si="498"/>
        <v>-103.65398999999999</v>
      </c>
      <c r="AA815" s="125">
        <f t="shared" si="499"/>
        <v>-36.750050999999999</v>
      </c>
      <c r="AB815" s="10">
        <f t="shared" si="500"/>
        <v>-36.750050999999999</v>
      </c>
      <c r="AC815" s="87">
        <f t="shared" si="501"/>
        <v>0</v>
      </c>
      <c r="AD815" s="22">
        <f t="shared" si="511"/>
        <v>-344863.45404099999</v>
      </c>
      <c r="AE815" s="9">
        <f t="shared" si="502"/>
        <v>-3430</v>
      </c>
      <c r="AF815" s="9">
        <f t="shared" si="503"/>
        <v>311</v>
      </c>
      <c r="AG815" s="9">
        <f t="shared" si="504"/>
        <v>0</v>
      </c>
      <c r="AH815" s="10">
        <f t="shared" si="520"/>
        <v>-3119</v>
      </c>
      <c r="AI815" s="10">
        <f t="shared" si="505"/>
        <v>-160</v>
      </c>
      <c r="AJ815" s="22">
        <f t="shared" si="521"/>
        <v>-341904.45404099999</v>
      </c>
      <c r="AN815" s="92">
        <f t="shared" si="506"/>
        <v>826000</v>
      </c>
      <c r="AO815" s="92" t="str">
        <f t="shared" si="522"/>
        <v>82K</v>
      </c>
      <c r="AP815" s="92">
        <f t="shared" si="523"/>
        <v>341904.45404099999</v>
      </c>
      <c r="AQ815" s="93">
        <f t="shared" si="512"/>
        <v>1000</v>
      </c>
      <c r="AR815" s="95">
        <f t="shared" si="524"/>
        <v>428</v>
      </c>
      <c r="AS815" s="94">
        <f t="shared" si="525"/>
        <v>0.42799999999999999</v>
      </c>
      <c r="AT815" s="94">
        <f t="shared" si="507"/>
        <v>0.41392791046125904</v>
      </c>
    </row>
    <row r="816" spans="6:46" x14ac:dyDescent="0.25">
      <c r="F816">
        <f t="shared" si="513"/>
        <v>827000</v>
      </c>
      <c r="G816">
        <f t="shared" si="526"/>
        <v>-750</v>
      </c>
      <c r="H816">
        <f t="shared" si="514"/>
        <v>826250</v>
      </c>
      <c r="I816" s="32">
        <f t="shared" si="508"/>
        <v>826250</v>
      </c>
      <c r="J816" s="10">
        <f t="shared" si="491"/>
        <v>0</v>
      </c>
      <c r="K816" s="10">
        <f t="shared" si="492"/>
        <v>0</v>
      </c>
      <c r="L816" s="32">
        <f t="shared" si="509"/>
        <v>826250</v>
      </c>
      <c r="M816" s="9">
        <f t="shared" si="493"/>
        <v>0</v>
      </c>
      <c r="N816" s="9">
        <f t="shared" si="494"/>
        <v>0</v>
      </c>
      <c r="O816" s="10">
        <f t="shared" si="515"/>
        <v>0</v>
      </c>
      <c r="P816" s="13"/>
      <c r="R816" s="31">
        <f t="shared" si="510"/>
        <v>826250</v>
      </c>
      <c r="S816" s="8">
        <f t="shared" si="495"/>
        <v>52100</v>
      </c>
      <c r="T816" s="9">
        <f t="shared" si="516"/>
        <v>-11053.55</v>
      </c>
      <c r="U816" s="9">
        <f t="shared" si="517"/>
        <v>-290306.25</v>
      </c>
      <c r="V816" s="10">
        <f t="shared" si="518"/>
        <v>-301359.8</v>
      </c>
      <c r="W816" s="10">
        <f t="shared" si="519"/>
        <v>-43791.25</v>
      </c>
      <c r="X816" s="87">
        <f t="shared" si="496"/>
        <v>0</v>
      </c>
      <c r="Y816" s="87">
        <f t="shared" si="497"/>
        <v>0</v>
      </c>
      <c r="Z816" s="10">
        <f t="shared" si="498"/>
        <v>-103.65398999999999</v>
      </c>
      <c r="AA816" s="125">
        <f t="shared" si="499"/>
        <v>-36.750050999999999</v>
      </c>
      <c r="AB816" s="10">
        <f t="shared" si="500"/>
        <v>-36.750050999999999</v>
      </c>
      <c r="AC816" s="87">
        <f t="shared" si="501"/>
        <v>0</v>
      </c>
      <c r="AD816" s="22">
        <f t="shared" si="511"/>
        <v>-345291.45404099999</v>
      </c>
      <c r="AE816" s="9">
        <f t="shared" si="502"/>
        <v>-3430</v>
      </c>
      <c r="AF816" s="9">
        <f t="shared" si="503"/>
        <v>311</v>
      </c>
      <c r="AG816" s="9">
        <f t="shared" si="504"/>
        <v>0</v>
      </c>
      <c r="AH816" s="10">
        <f t="shared" si="520"/>
        <v>-3119</v>
      </c>
      <c r="AI816" s="10">
        <f t="shared" si="505"/>
        <v>-160</v>
      </c>
      <c r="AJ816" s="22">
        <f t="shared" si="521"/>
        <v>-342332.45404099999</v>
      </c>
      <c r="AN816" s="92">
        <f t="shared" si="506"/>
        <v>827000</v>
      </c>
      <c r="AO816" s="92" t="str">
        <f t="shared" si="522"/>
        <v>82K</v>
      </c>
      <c r="AP816" s="92">
        <f t="shared" si="523"/>
        <v>342332.45404099999</v>
      </c>
      <c r="AQ816" s="93">
        <f t="shared" si="512"/>
        <v>1000</v>
      </c>
      <c r="AR816" s="95">
        <f t="shared" si="524"/>
        <v>428</v>
      </c>
      <c r="AS816" s="94">
        <f t="shared" si="525"/>
        <v>0.42799999999999999</v>
      </c>
      <c r="AT816" s="94">
        <f t="shared" si="507"/>
        <v>0.41394492628899637</v>
      </c>
    </row>
    <row r="817" spans="6:46" x14ac:dyDescent="0.25">
      <c r="F817">
        <f t="shared" si="513"/>
        <v>828000</v>
      </c>
      <c r="G817">
        <f t="shared" si="526"/>
        <v>-750</v>
      </c>
      <c r="H817">
        <f t="shared" si="514"/>
        <v>827250</v>
      </c>
      <c r="I817" s="32">
        <f t="shared" si="508"/>
        <v>827250</v>
      </c>
      <c r="J817" s="10">
        <f t="shared" si="491"/>
        <v>0</v>
      </c>
      <c r="K817" s="10">
        <f t="shared" si="492"/>
        <v>0</v>
      </c>
      <c r="L817" s="32">
        <f t="shared" si="509"/>
        <v>827250</v>
      </c>
      <c r="M817" s="9">
        <f t="shared" si="493"/>
        <v>0</v>
      </c>
      <c r="N817" s="9">
        <f t="shared" si="494"/>
        <v>0</v>
      </c>
      <c r="O817" s="10">
        <f t="shared" si="515"/>
        <v>0</v>
      </c>
      <c r="P817" s="13"/>
      <c r="R817" s="31">
        <f t="shared" si="510"/>
        <v>827250</v>
      </c>
      <c r="S817" s="8">
        <f t="shared" si="495"/>
        <v>52100</v>
      </c>
      <c r="T817" s="9">
        <f t="shared" si="516"/>
        <v>-11053.55</v>
      </c>
      <c r="U817" s="9">
        <f t="shared" si="517"/>
        <v>-290681.25</v>
      </c>
      <c r="V817" s="10">
        <f t="shared" si="518"/>
        <v>-301734.8</v>
      </c>
      <c r="W817" s="10">
        <f t="shared" si="519"/>
        <v>-43844.25</v>
      </c>
      <c r="X817" s="87">
        <f t="shared" si="496"/>
        <v>0</v>
      </c>
      <c r="Y817" s="87">
        <f t="shared" si="497"/>
        <v>0</v>
      </c>
      <c r="Z817" s="10">
        <f t="shared" si="498"/>
        <v>-103.65398999999999</v>
      </c>
      <c r="AA817" s="125">
        <f t="shared" si="499"/>
        <v>-36.750050999999999</v>
      </c>
      <c r="AB817" s="10">
        <f t="shared" si="500"/>
        <v>-36.750050999999999</v>
      </c>
      <c r="AC817" s="87">
        <f t="shared" si="501"/>
        <v>0</v>
      </c>
      <c r="AD817" s="22">
        <f t="shared" si="511"/>
        <v>-345719.45404099999</v>
      </c>
      <c r="AE817" s="9">
        <f t="shared" si="502"/>
        <v>-3430</v>
      </c>
      <c r="AF817" s="9">
        <f t="shared" si="503"/>
        <v>311</v>
      </c>
      <c r="AG817" s="9">
        <f t="shared" si="504"/>
        <v>0</v>
      </c>
      <c r="AH817" s="10">
        <f t="shared" si="520"/>
        <v>-3119</v>
      </c>
      <c r="AI817" s="10">
        <f t="shared" si="505"/>
        <v>-160</v>
      </c>
      <c r="AJ817" s="22">
        <f t="shared" si="521"/>
        <v>-342760.45404099999</v>
      </c>
      <c r="AN817" s="92">
        <f t="shared" si="506"/>
        <v>828000</v>
      </c>
      <c r="AO817" s="92" t="str">
        <f t="shared" si="522"/>
        <v>82K</v>
      </c>
      <c r="AP817" s="92">
        <f t="shared" si="523"/>
        <v>342760.45404099999</v>
      </c>
      <c r="AQ817" s="93">
        <f t="shared" si="512"/>
        <v>1000</v>
      </c>
      <c r="AR817" s="95">
        <f t="shared" si="524"/>
        <v>428</v>
      </c>
      <c r="AS817" s="94">
        <f t="shared" si="525"/>
        <v>0.42799999999999999</v>
      </c>
      <c r="AT817" s="94">
        <f t="shared" si="507"/>
        <v>0.41396190101570046</v>
      </c>
    </row>
    <row r="818" spans="6:46" x14ac:dyDescent="0.25">
      <c r="F818">
        <f t="shared" si="513"/>
        <v>829000</v>
      </c>
      <c r="G818">
        <f t="shared" si="526"/>
        <v>-750</v>
      </c>
      <c r="H818">
        <f t="shared" si="514"/>
        <v>828250</v>
      </c>
      <c r="I818" s="32">
        <f t="shared" si="508"/>
        <v>828250</v>
      </c>
      <c r="J818" s="10">
        <f t="shared" si="491"/>
        <v>0</v>
      </c>
      <c r="K818" s="10">
        <f t="shared" si="492"/>
        <v>0</v>
      </c>
      <c r="L818" s="32">
        <f t="shared" si="509"/>
        <v>828250</v>
      </c>
      <c r="M818" s="9">
        <f t="shared" si="493"/>
        <v>0</v>
      </c>
      <c r="N818" s="9">
        <f t="shared" si="494"/>
        <v>0</v>
      </c>
      <c r="O818" s="10">
        <f t="shared" si="515"/>
        <v>0</v>
      </c>
      <c r="P818" s="13"/>
      <c r="R818" s="31">
        <f t="shared" si="510"/>
        <v>828250</v>
      </c>
      <c r="S818" s="8">
        <f t="shared" si="495"/>
        <v>52100</v>
      </c>
      <c r="T818" s="9">
        <f t="shared" si="516"/>
        <v>-11053.55</v>
      </c>
      <c r="U818" s="9">
        <f t="shared" si="517"/>
        <v>-291056.25</v>
      </c>
      <c r="V818" s="10">
        <f t="shared" si="518"/>
        <v>-302109.8</v>
      </c>
      <c r="W818" s="10">
        <f t="shared" si="519"/>
        <v>-43897.25</v>
      </c>
      <c r="X818" s="87">
        <f t="shared" si="496"/>
        <v>0</v>
      </c>
      <c r="Y818" s="87">
        <f t="shared" si="497"/>
        <v>0</v>
      </c>
      <c r="Z818" s="10">
        <f t="shared" si="498"/>
        <v>-103.65398999999999</v>
      </c>
      <c r="AA818" s="125">
        <f t="shared" si="499"/>
        <v>-36.750050999999999</v>
      </c>
      <c r="AB818" s="10">
        <f t="shared" si="500"/>
        <v>-36.750050999999999</v>
      </c>
      <c r="AC818" s="87">
        <f t="shared" si="501"/>
        <v>0</v>
      </c>
      <c r="AD818" s="22">
        <f t="shared" si="511"/>
        <v>-346147.45404099999</v>
      </c>
      <c r="AE818" s="9">
        <f t="shared" si="502"/>
        <v>-3430</v>
      </c>
      <c r="AF818" s="9">
        <f t="shared" si="503"/>
        <v>311</v>
      </c>
      <c r="AG818" s="9">
        <f t="shared" si="504"/>
        <v>0</v>
      </c>
      <c r="AH818" s="10">
        <f t="shared" si="520"/>
        <v>-3119</v>
      </c>
      <c r="AI818" s="10">
        <f t="shared" si="505"/>
        <v>-160</v>
      </c>
      <c r="AJ818" s="22">
        <f t="shared" si="521"/>
        <v>-343188.45404099999</v>
      </c>
      <c r="AN818" s="92">
        <f t="shared" si="506"/>
        <v>829000</v>
      </c>
      <c r="AO818" s="92" t="str">
        <f t="shared" si="522"/>
        <v>82K</v>
      </c>
      <c r="AP818" s="92">
        <f t="shared" si="523"/>
        <v>343188.45404099999</v>
      </c>
      <c r="AQ818" s="93">
        <f t="shared" si="512"/>
        <v>1000</v>
      </c>
      <c r="AR818" s="95">
        <f t="shared" si="524"/>
        <v>428</v>
      </c>
      <c r="AS818" s="94">
        <f t="shared" si="525"/>
        <v>0.42799999999999999</v>
      </c>
      <c r="AT818" s="94">
        <f t="shared" si="507"/>
        <v>0.41397883479010855</v>
      </c>
    </row>
    <row r="819" spans="6:46" x14ac:dyDescent="0.25">
      <c r="F819">
        <f t="shared" si="513"/>
        <v>830000</v>
      </c>
      <c r="G819">
        <f t="shared" si="526"/>
        <v>-750</v>
      </c>
      <c r="H819">
        <f t="shared" si="514"/>
        <v>829250</v>
      </c>
      <c r="I819" s="32">
        <f t="shared" si="508"/>
        <v>829250</v>
      </c>
      <c r="J819" s="10">
        <f t="shared" si="491"/>
        <v>0</v>
      </c>
      <c r="K819" s="10">
        <f t="shared" si="492"/>
        <v>0</v>
      </c>
      <c r="L819" s="32">
        <f t="shared" si="509"/>
        <v>829250</v>
      </c>
      <c r="M819" s="9">
        <f t="shared" si="493"/>
        <v>0</v>
      </c>
      <c r="N819" s="9">
        <f t="shared" si="494"/>
        <v>0</v>
      </c>
      <c r="O819" s="10">
        <f t="shared" si="515"/>
        <v>0</v>
      </c>
      <c r="P819" s="13"/>
      <c r="R819" s="31">
        <f t="shared" si="510"/>
        <v>829250</v>
      </c>
      <c r="S819" s="8">
        <f t="shared" si="495"/>
        <v>52100</v>
      </c>
      <c r="T819" s="9">
        <f t="shared" si="516"/>
        <v>-11053.55</v>
      </c>
      <c r="U819" s="9">
        <f t="shared" si="517"/>
        <v>-291431.25</v>
      </c>
      <c r="V819" s="10">
        <f t="shared" si="518"/>
        <v>-302484.8</v>
      </c>
      <c r="W819" s="10">
        <f t="shared" si="519"/>
        <v>-43950.25</v>
      </c>
      <c r="X819" s="87">
        <f t="shared" si="496"/>
        <v>0</v>
      </c>
      <c r="Y819" s="87">
        <f t="shared" si="497"/>
        <v>0</v>
      </c>
      <c r="Z819" s="10">
        <f t="shared" si="498"/>
        <v>-103.65398999999999</v>
      </c>
      <c r="AA819" s="125">
        <f t="shared" si="499"/>
        <v>-36.750050999999999</v>
      </c>
      <c r="AB819" s="10">
        <f t="shared" si="500"/>
        <v>-36.750050999999999</v>
      </c>
      <c r="AC819" s="87">
        <f t="shared" si="501"/>
        <v>0</v>
      </c>
      <c r="AD819" s="22">
        <f t="shared" si="511"/>
        <v>-346575.45404099999</v>
      </c>
      <c r="AE819" s="9">
        <f t="shared" si="502"/>
        <v>-3430</v>
      </c>
      <c r="AF819" s="9">
        <f t="shared" si="503"/>
        <v>311</v>
      </c>
      <c r="AG819" s="9">
        <f t="shared" si="504"/>
        <v>0</v>
      </c>
      <c r="AH819" s="10">
        <f t="shared" si="520"/>
        <v>-3119</v>
      </c>
      <c r="AI819" s="10">
        <f t="shared" si="505"/>
        <v>-160</v>
      </c>
      <c r="AJ819" s="22">
        <f t="shared" si="521"/>
        <v>-343616.45404099999</v>
      </c>
      <c r="AN819" s="92">
        <f t="shared" si="506"/>
        <v>830000</v>
      </c>
      <c r="AO819" s="92" t="str">
        <f t="shared" si="522"/>
        <v>83K</v>
      </c>
      <c r="AP819" s="92">
        <f t="shared" si="523"/>
        <v>343616.45404099999</v>
      </c>
      <c r="AQ819" s="93">
        <f t="shared" si="512"/>
        <v>1000</v>
      </c>
      <c r="AR819" s="95">
        <f t="shared" si="524"/>
        <v>428</v>
      </c>
      <c r="AS819" s="94">
        <f t="shared" si="525"/>
        <v>0.42799999999999999</v>
      </c>
      <c r="AT819" s="94">
        <f t="shared" si="507"/>
        <v>0.41399572776024096</v>
      </c>
    </row>
    <row r="820" spans="6:46" x14ac:dyDescent="0.25">
      <c r="F820">
        <f t="shared" si="513"/>
        <v>831000</v>
      </c>
      <c r="G820">
        <f t="shared" si="526"/>
        <v>-750</v>
      </c>
      <c r="H820">
        <f t="shared" si="514"/>
        <v>830250</v>
      </c>
      <c r="I820" s="32">
        <f t="shared" si="508"/>
        <v>830250</v>
      </c>
      <c r="J820" s="10">
        <f t="shared" si="491"/>
        <v>0</v>
      </c>
      <c r="K820" s="10">
        <f t="shared" si="492"/>
        <v>0</v>
      </c>
      <c r="L820" s="32">
        <f t="shared" si="509"/>
        <v>830250</v>
      </c>
      <c r="M820" s="9">
        <f t="shared" si="493"/>
        <v>0</v>
      </c>
      <c r="N820" s="9">
        <f t="shared" si="494"/>
        <v>0</v>
      </c>
      <c r="O820" s="10">
        <f t="shared" si="515"/>
        <v>0</v>
      </c>
      <c r="P820" s="13"/>
      <c r="R820" s="31">
        <f t="shared" si="510"/>
        <v>830250</v>
      </c>
      <c r="S820" s="8">
        <f t="shared" si="495"/>
        <v>52100</v>
      </c>
      <c r="T820" s="9">
        <f t="shared" si="516"/>
        <v>-11053.55</v>
      </c>
      <c r="U820" s="9">
        <f t="shared" si="517"/>
        <v>-291806.25</v>
      </c>
      <c r="V820" s="10">
        <f t="shared" si="518"/>
        <v>-302859.8</v>
      </c>
      <c r="W820" s="10">
        <f t="shared" si="519"/>
        <v>-44003.25</v>
      </c>
      <c r="X820" s="87">
        <f t="shared" si="496"/>
        <v>0</v>
      </c>
      <c r="Y820" s="87">
        <f t="shared" si="497"/>
        <v>0</v>
      </c>
      <c r="Z820" s="10">
        <f t="shared" si="498"/>
        <v>-103.65398999999999</v>
      </c>
      <c r="AA820" s="125">
        <f t="shared" si="499"/>
        <v>-36.750050999999999</v>
      </c>
      <c r="AB820" s="10">
        <f t="shared" si="500"/>
        <v>-36.750050999999999</v>
      </c>
      <c r="AC820" s="87">
        <f t="shared" si="501"/>
        <v>0</v>
      </c>
      <c r="AD820" s="22">
        <f t="shared" si="511"/>
        <v>-347003.45404099999</v>
      </c>
      <c r="AE820" s="9">
        <f t="shared" si="502"/>
        <v>-3430</v>
      </c>
      <c r="AF820" s="9">
        <f t="shared" si="503"/>
        <v>311</v>
      </c>
      <c r="AG820" s="9">
        <f t="shared" si="504"/>
        <v>0</v>
      </c>
      <c r="AH820" s="10">
        <f t="shared" si="520"/>
        <v>-3119</v>
      </c>
      <c r="AI820" s="10">
        <f t="shared" si="505"/>
        <v>-160</v>
      </c>
      <c r="AJ820" s="22">
        <f t="shared" si="521"/>
        <v>-344044.45404099999</v>
      </c>
      <c r="AN820" s="92">
        <f t="shared" si="506"/>
        <v>831000</v>
      </c>
      <c r="AO820" s="92" t="str">
        <f t="shared" si="522"/>
        <v>83K</v>
      </c>
      <c r="AP820" s="92">
        <f t="shared" si="523"/>
        <v>344044.45404099999</v>
      </c>
      <c r="AQ820" s="93">
        <f t="shared" si="512"/>
        <v>1000</v>
      </c>
      <c r="AR820" s="95">
        <f t="shared" si="524"/>
        <v>428</v>
      </c>
      <c r="AS820" s="94">
        <f t="shared" si="525"/>
        <v>0.42799999999999999</v>
      </c>
      <c r="AT820" s="94">
        <f t="shared" si="507"/>
        <v>0.41401258007340552</v>
      </c>
    </row>
    <row r="821" spans="6:46" x14ac:dyDescent="0.25">
      <c r="F821">
        <f t="shared" si="513"/>
        <v>832000</v>
      </c>
      <c r="G821">
        <f t="shared" si="526"/>
        <v>-750</v>
      </c>
      <c r="H821">
        <f t="shared" si="514"/>
        <v>831250</v>
      </c>
      <c r="I821" s="32">
        <f t="shared" si="508"/>
        <v>831250</v>
      </c>
      <c r="J821" s="10">
        <f t="shared" si="491"/>
        <v>0</v>
      </c>
      <c r="K821" s="10">
        <f t="shared" si="492"/>
        <v>0</v>
      </c>
      <c r="L821" s="32">
        <f t="shared" si="509"/>
        <v>831250</v>
      </c>
      <c r="M821" s="9">
        <f t="shared" si="493"/>
        <v>0</v>
      </c>
      <c r="N821" s="9">
        <f t="shared" si="494"/>
        <v>0</v>
      </c>
      <c r="O821" s="10">
        <f t="shared" si="515"/>
        <v>0</v>
      </c>
      <c r="P821" s="13"/>
      <c r="R821" s="31">
        <f t="shared" si="510"/>
        <v>831250</v>
      </c>
      <c r="S821" s="8">
        <f t="shared" si="495"/>
        <v>52100</v>
      </c>
      <c r="T821" s="9">
        <f t="shared" si="516"/>
        <v>-11053.55</v>
      </c>
      <c r="U821" s="9">
        <f t="shared" si="517"/>
        <v>-292181.25</v>
      </c>
      <c r="V821" s="10">
        <f t="shared" si="518"/>
        <v>-303234.8</v>
      </c>
      <c r="W821" s="10">
        <f t="shared" si="519"/>
        <v>-44056.25</v>
      </c>
      <c r="X821" s="87">
        <f t="shared" si="496"/>
        <v>0</v>
      </c>
      <c r="Y821" s="87">
        <f t="shared" si="497"/>
        <v>0</v>
      </c>
      <c r="Z821" s="10">
        <f t="shared" si="498"/>
        <v>-103.65398999999999</v>
      </c>
      <c r="AA821" s="125">
        <f t="shared" si="499"/>
        <v>-36.750050999999999</v>
      </c>
      <c r="AB821" s="10">
        <f t="shared" si="500"/>
        <v>-36.750050999999999</v>
      </c>
      <c r="AC821" s="87">
        <f t="shared" si="501"/>
        <v>0</v>
      </c>
      <c r="AD821" s="22">
        <f t="shared" si="511"/>
        <v>-347431.45404099999</v>
      </c>
      <c r="AE821" s="9">
        <f t="shared" si="502"/>
        <v>-3430</v>
      </c>
      <c r="AF821" s="9">
        <f t="shared" si="503"/>
        <v>311</v>
      </c>
      <c r="AG821" s="9">
        <f t="shared" si="504"/>
        <v>0</v>
      </c>
      <c r="AH821" s="10">
        <f t="shared" si="520"/>
        <v>-3119</v>
      </c>
      <c r="AI821" s="10">
        <f t="shared" si="505"/>
        <v>-160</v>
      </c>
      <c r="AJ821" s="22">
        <f t="shared" si="521"/>
        <v>-344472.45404099999</v>
      </c>
      <c r="AN821" s="92">
        <f t="shared" si="506"/>
        <v>832000</v>
      </c>
      <c r="AO821" s="92" t="str">
        <f t="shared" si="522"/>
        <v>83K</v>
      </c>
      <c r="AP821" s="92">
        <f t="shared" si="523"/>
        <v>344472.45404099999</v>
      </c>
      <c r="AQ821" s="93">
        <f t="shared" si="512"/>
        <v>1000</v>
      </c>
      <c r="AR821" s="95">
        <f t="shared" si="524"/>
        <v>428</v>
      </c>
      <c r="AS821" s="94">
        <f t="shared" si="525"/>
        <v>0.42799999999999999</v>
      </c>
      <c r="AT821" s="94">
        <f t="shared" si="507"/>
        <v>0.41402939187620191</v>
      </c>
    </row>
    <row r="822" spans="6:46" x14ac:dyDescent="0.25">
      <c r="F822">
        <f t="shared" si="513"/>
        <v>833000</v>
      </c>
      <c r="G822">
        <f t="shared" si="526"/>
        <v>-750</v>
      </c>
      <c r="H822">
        <f t="shared" si="514"/>
        <v>832250</v>
      </c>
      <c r="I822" s="32">
        <f t="shared" si="508"/>
        <v>832250</v>
      </c>
      <c r="J822" s="10">
        <f t="shared" si="491"/>
        <v>0</v>
      </c>
      <c r="K822" s="10">
        <f t="shared" si="492"/>
        <v>0</v>
      </c>
      <c r="L822" s="32">
        <f t="shared" si="509"/>
        <v>832250</v>
      </c>
      <c r="M822" s="9">
        <f t="shared" si="493"/>
        <v>0</v>
      </c>
      <c r="N822" s="9">
        <f t="shared" si="494"/>
        <v>0</v>
      </c>
      <c r="O822" s="10">
        <f t="shared" si="515"/>
        <v>0</v>
      </c>
      <c r="P822" s="13"/>
      <c r="R822" s="31">
        <f t="shared" si="510"/>
        <v>832250</v>
      </c>
      <c r="S822" s="8">
        <f t="shared" si="495"/>
        <v>52100</v>
      </c>
      <c r="T822" s="9">
        <f t="shared" si="516"/>
        <v>-11053.55</v>
      </c>
      <c r="U822" s="9">
        <f t="shared" si="517"/>
        <v>-292556.25</v>
      </c>
      <c r="V822" s="10">
        <f t="shared" si="518"/>
        <v>-303609.8</v>
      </c>
      <c r="W822" s="10">
        <f t="shared" si="519"/>
        <v>-44109.25</v>
      </c>
      <c r="X822" s="87">
        <f t="shared" si="496"/>
        <v>0</v>
      </c>
      <c r="Y822" s="87">
        <f t="shared" si="497"/>
        <v>0</v>
      </c>
      <c r="Z822" s="10">
        <f t="shared" si="498"/>
        <v>-103.65398999999999</v>
      </c>
      <c r="AA822" s="125">
        <f t="shared" si="499"/>
        <v>-36.750050999999999</v>
      </c>
      <c r="AB822" s="10">
        <f t="shared" si="500"/>
        <v>-36.750050999999999</v>
      </c>
      <c r="AC822" s="87">
        <f t="shared" si="501"/>
        <v>0</v>
      </c>
      <c r="AD822" s="22">
        <f t="shared" si="511"/>
        <v>-347859.45404099999</v>
      </c>
      <c r="AE822" s="9">
        <f t="shared" si="502"/>
        <v>-3430</v>
      </c>
      <c r="AF822" s="9">
        <f t="shared" si="503"/>
        <v>311</v>
      </c>
      <c r="AG822" s="9">
        <f t="shared" si="504"/>
        <v>0</v>
      </c>
      <c r="AH822" s="10">
        <f t="shared" si="520"/>
        <v>-3119</v>
      </c>
      <c r="AI822" s="10">
        <f t="shared" si="505"/>
        <v>-160</v>
      </c>
      <c r="AJ822" s="22">
        <f t="shared" si="521"/>
        <v>-344900.45404099999</v>
      </c>
      <c r="AN822" s="92">
        <f t="shared" si="506"/>
        <v>833000</v>
      </c>
      <c r="AO822" s="92" t="str">
        <f t="shared" si="522"/>
        <v>83K</v>
      </c>
      <c r="AP822" s="92">
        <f t="shared" si="523"/>
        <v>344900.45404099999</v>
      </c>
      <c r="AQ822" s="93">
        <f t="shared" si="512"/>
        <v>1000</v>
      </c>
      <c r="AR822" s="95">
        <f t="shared" si="524"/>
        <v>428</v>
      </c>
      <c r="AS822" s="94">
        <f t="shared" si="525"/>
        <v>0.42799999999999999</v>
      </c>
      <c r="AT822" s="94">
        <f t="shared" si="507"/>
        <v>0.41404616331452582</v>
      </c>
    </row>
    <row r="823" spans="6:46" x14ac:dyDescent="0.25">
      <c r="F823">
        <f t="shared" si="513"/>
        <v>834000</v>
      </c>
      <c r="G823">
        <f t="shared" si="526"/>
        <v>-750</v>
      </c>
      <c r="H823">
        <f t="shared" si="514"/>
        <v>833250</v>
      </c>
      <c r="I823" s="32">
        <f t="shared" si="508"/>
        <v>833250</v>
      </c>
      <c r="J823" s="10">
        <f t="shared" si="491"/>
        <v>0</v>
      </c>
      <c r="K823" s="10">
        <f t="shared" si="492"/>
        <v>0</v>
      </c>
      <c r="L823" s="32">
        <f t="shared" si="509"/>
        <v>833250</v>
      </c>
      <c r="M823" s="9">
        <f t="shared" si="493"/>
        <v>0</v>
      </c>
      <c r="N823" s="9">
        <f t="shared" si="494"/>
        <v>0</v>
      </c>
      <c r="O823" s="10">
        <f t="shared" si="515"/>
        <v>0</v>
      </c>
      <c r="P823" s="13"/>
      <c r="R823" s="31">
        <f t="shared" si="510"/>
        <v>833250</v>
      </c>
      <c r="S823" s="8">
        <f t="shared" si="495"/>
        <v>52100</v>
      </c>
      <c r="T823" s="9">
        <f t="shared" si="516"/>
        <v>-11053.55</v>
      </c>
      <c r="U823" s="9">
        <f t="shared" si="517"/>
        <v>-292931.25</v>
      </c>
      <c r="V823" s="10">
        <f t="shared" si="518"/>
        <v>-303984.8</v>
      </c>
      <c r="W823" s="10">
        <f t="shared" si="519"/>
        <v>-44162.25</v>
      </c>
      <c r="X823" s="87">
        <f t="shared" si="496"/>
        <v>0</v>
      </c>
      <c r="Y823" s="87">
        <f t="shared" si="497"/>
        <v>0</v>
      </c>
      <c r="Z823" s="10">
        <f t="shared" si="498"/>
        <v>-103.65398999999999</v>
      </c>
      <c r="AA823" s="125">
        <f t="shared" si="499"/>
        <v>-36.750050999999999</v>
      </c>
      <c r="AB823" s="10">
        <f t="shared" si="500"/>
        <v>-36.750050999999999</v>
      </c>
      <c r="AC823" s="87">
        <f t="shared" si="501"/>
        <v>0</v>
      </c>
      <c r="AD823" s="22">
        <f t="shared" si="511"/>
        <v>-348287.45404099999</v>
      </c>
      <c r="AE823" s="9">
        <f t="shared" si="502"/>
        <v>-3430</v>
      </c>
      <c r="AF823" s="9">
        <f t="shared" si="503"/>
        <v>311</v>
      </c>
      <c r="AG823" s="9">
        <f t="shared" si="504"/>
        <v>0</v>
      </c>
      <c r="AH823" s="10">
        <f t="shared" si="520"/>
        <v>-3119</v>
      </c>
      <c r="AI823" s="10">
        <f t="shared" si="505"/>
        <v>-160</v>
      </c>
      <c r="AJ823" s="22">
        <f t="shared" si="521"/>
        <v>-345328.45404099999</v>
      </c>
      <c r="AN823" s="92">
        <f t="shared" si="506"/>
        <v>834000</v>
      </c>
      <c r="AO823" s="92" t="str">
        <f t="shared" si="522"/>
        <v>83K</v>
      </c>
      <c r="AP823" s="92">
        <f t="shared" si="523"/>
        <v>345328.45404099999</v>
      </c>
      <c r="AQ823" s="93">
        <f t="shared" si="512"/>
        <v>1000</v>
      </c>
      <c r="AR823" s="95">
        <f t="shared" si="524"/>
        <v>428</v>
      </c>
      <c r="AS823" s="94">
        <f t="shared" si="525"/>
        <v>0.42799999999999999</v>
      </c>
      <c r="AT823" s="94">
        <f t="shared" si="507"/>
        <v>0.41406289453357314</v>
      </c>
    </row>
    <row r="824" spans="6:46" x14ac:dyDescent="0.25">
      <c r="F824">
        <f t="shared" si="513"/>
        <v>835000</v>
      </c>
      <c r="G824">
        <f t="shared" si="526"/>
        <v>-750</v>
      </c>
      <c r="H824">
        <f t="shared" si="514"/>
        <v>834250</v>
      </c>
      <c r="I824" s="32">
        <f t="shared" si="508"/>
        <v>834250</v>
      </c>
      <c r="J824" s="10">
        <f t="shared" si="491"/>
        <v>0</v>
      </c>
      <c r="K824" s="10">
        <f t="shared" si="492"/>
        <v>0</v>
      </c>
      <c r="L824" s="32">
        <f t="shared" si="509"/>
        <v>834250</v>
      </c>
      <c r="M824" s="9">
        <f t="shared" si="493"/>
        <v>0</v>
      </c>
      <c r="N824" s="9">
        <f t="shared" si="494"/>
        <v>0</v>
      </c>
      <c r="O824" s="10">
        <f t="shared" si="515"/>
        <v>0</v>
      </c>
      <c r="P824" s="13"/>
      <c r="R824" s="31">
        <f t="shared" si="510"/>
        <v>834250</v>
      </c>
      <c r="S824" s="8">
        <f t="shared" si="495"/>
        <v>52100</v>
      </c>
      <c r="T824" s="9">
        <f t="shared" si="516"/>
        <v>-11053.55</v>
      </c>
      <c r="U824" s="9">
        <f t="shared" si="517"/>
        <v>-293306.25</v>
      </c>
      <c r="V824" s="10">
        <f t="shared" si="518"/>
        <v>-304359.8</v>
      </c>
      <c r="W824" s="10">
        <f t="shared" si="519"/>
        <v>-44215.25</v>
      </c>
      <c r="X824" s="87">
        <f t="shared" si="496"/>
        <v>0</v>
      </c>
      <c r="Y824" s="87">
        <f t="shared" si="497"/>
        <v>0</v>
      </c>
      <c r="Z824" s="10">
        <f t="shared" si="498"/>
        <v>-103.65398999999999</v>
      </c>
      <c r="AA824" s="125">
        <f t="shared" si="499"/>
        <v>-36.750050999999999</v>
      </c>
      <c r="AB824" s="10">
        <f t="shared" si="500"/>
        <v>-36.750050999999999</v>
      </c>
      <c r="AC824" s="87">
        <f t="shared" si="501"/>
        <v>0</v>
      </c>
      <c r="AD824" s="22">
        <f t="shared" si="511"/>
        <v>-348715.45404099999</v>
      </c>
      <c r="AE824" s="9">
        <f t="shared" si="502"/>
        <v>-3430</v>
      </c>
      <c r="AF824" s="9">
        <f t="shared" si="503"/>
        <v>311</v>
      </c>
      <c r="AG824" s="9">
        <f t="shared" si="504"/>
        <v>0</v>
      </c>
      <c r="AH824" s="10">
        <f t="shared" si="520"/>
        <v>-3119</v>
      </c>
      <c r="AI824" s="10">
        <f t="shared" si="505"/>
        <v>-160</v>
      </c>
      <c r="AJ824" s="22">
        <f t="shared" si="521"/>
        <v>-345756.45404099999</v>
      </c>
      <c r="AN824" s="92">
        <f t="shared" si="506"/>
        <v>835000</v>
      </c>
      <c r="AO824" s="92" t="str">
        <f t="shared" si="522"/>
        <v>83K</v>
      </c>
      <c r="AP824" s="92">
        <f t="shared" si="523"/>
        <v>345756.45404099999</v>
      </c>
      <c r="AQ824" s="93">
        <f t="shared" si="512"/>
        <v>1000</v>
      </c>
      <c r="AR824" s="95">
        <f t="shared" si="524"/>
        <v>428</v>
      </c>
      <c r="AS824" s="94">
        <f t="shared" si="525"/>
        <v>0.42799999999999999</v>
      </c>
      <c r="AT824" s="94">
        <f t="shared" si="507"/>
        <v>0.41407958567784431</v>
      </c>
    </row>
    <row r="825" spans="6:46" x14ac:dyDescent="0.25">
      <c r="F825">
        <f t="shared" si="513"/>
        <v>836000</v>
      </c>
      <c r="G825">
        <f t="shared" si="526"/>
        <v>-750</v>
      </c>
      <c r="H825">
        <f t="shared" si="514"/>
        <v>835250</v>
      </c>
      <c r="I825" s="32">
        <f t="shared" si="508"/>
        <v>835250</v>
      </c>
      <c r="J825" s="10">
        <f t="shared" si="491"/>
        <v>0</v>
      </c>
      <c r="K825" s="10">
        <f t="shared" si="492"/>
        <v>0</v>
      </c>
      <c r="L825" s="32">
        <f t="shared" si="509"/>
        <v>835250</v>
      </c>
      <c r="M825" s="9">
        <f t="shared" si="493"/>
        <v>0</v>
      </c>
      <c r="N825" s="9">
        <f t="shared" si="494"/>
        <v>0</v>
      </c>
      <c r="O825" s="10">
        <f t="shared" si="515"/>
        <v>0</v>
      </c>
      <c r="P825" s="13"/>
      <c r="R825" s="31">
        <f t="shared" si="510"/>
        <v>835250</v>
      </c>
      <c r="S825" s="8">
        <f t="shared" si="495"/>
        <v>52100</v>
      </c>
      <c r="T825" s="9">
        <f t="shared" si="516"/>
        <v>-11053.55</v>
      </c>
      <c r="U825" s="9">
        <f t="shared" si="517"/>
        <v>-293681.25</v>
      </c>
      <c r="V825" s="10">
        <f t="shared" si="518"/>
        <v>-304734.8</v>
      </c>
      <c r="W825" s="10">
        <f t="shared" si="519"/>
        <v>-44268.25</v>
      </c>
      <c r="X825" s="87">
        <f t="shared" si="496"/>
        <v>0</v>
      </c>
      <c r="Y825" s="87">
        <f t="shared" si="497"/>
        <v>0</v>
      </c>
      <c r="Z825" s="10">
        <f t="shared" si="498"/>
        <v>-103.65398999999999</v>
      </c>
      <c r="AA825" s="125">
        <f t="shared" si="499"/>
        <v>-36.750050999999999</v>
      </c>
      <c r="AB825" s="10">
        <f t="shared" si="500"/>
        <v>-36.750050999999999</v>
      </c>
      <c r="AC825" s="87">
        <f t="shared" si="501"/>
        <v>0</v>
      </c>
      <c r="AD825" s="22">
        <f t="shared" si="511"/>
        <v>-349143.45404099999</v>
      </c>
      <c r="AE825" s="9">
        <f t="shared" si="502"/>
        <v>-3430</v>
      </c>
      <c r="AF825" s="9">
        <f t="shared" si="503"/>
        <v>311</v>
      </c>
      <c r="AG825" s="9">
        <f t="shared" si="504"/>
        <v>0</v>
      </c>
      <c r="AH825" s="10">
        <f t="shared" si="520"/>
        <v>-3119</v>
      </c>
      <c r="AI825" s="10">
        <f t="shared" si="505"/>
        <v>-160</v>
      </c>
      <c r="AJ825" s="22">
        <f t="shared" si="521"/>
        <v>-346184.45404099999</v>
      </c>
      <c r="AN825" s="92">
        <f t="shared" si="506"/>
        <v>836000</v>
      </c>
      <c r="AO825" s="92" t="str">
        <f t="shared" si="522"/>
        <v>83K</v>
      </c>
      <c r="AP825" s="92">
        <f t="shared" si="523"/>
        <v>346184.45404099999</v>
      </c>
      <c r="AQ825" s="93">
        <f t="shared" si="512"/>
        <v>1000</v>
      </c>
      <c r="AR825" s="95">
        <f t="shared" si="524"/>
        <v>428</v>
      </c>
      <c r="AS825" s="94">
        <f t="shared" si="525"/>
        <v>0.42799999999999999</v>
      </c>
      <c r="AT825" s="94">
        <f t="shared" si="507"/>
        <v>0.41409623689114833</v>
      </c>
    </row>
    <row r="826" spans="6:46" x14ac:dyDescent="0.25">
      <c r="F826">
        <f t="shared" si="513"/>
        <v>837000</v>
      </c>
      <c r="G826">
        <f t="shared" si="526"/>
        <v>-750</v>
      </c>
      <c r="H826">
        <f t="shared" si="514"/>
        <v>836250</v>
      </c>
      <c r="I826" s="32">
        <f t="shared" si="508"/>
        <v>836250</v>
      </c>
      <c r="J826" s="10">
        <f t="shared" si="491"/>
        <v>0</v>
      </c>
      <c r="K826" s="10">
        <f t="shared" si="492"/>
        <v>0</v>
      </c>
      <c r="L826" s="32">
        <f t="shared" si="509"/>
        <v>836250</v>
      </c>
      <c r="M826" s="9">
        <f t="shared" si="493"/>
        <v>0</v>
      </c>
      <c r="N826" s="9">
        <f t="shared" si="494"/>
        <v>0</v>
      </c>
      <c r="O826" s="10">
        <f t="shared" si="515"/>
        <v>0</v>
      </c>
      <c r="P826" s="13"/>
      <c r="R826" s="31">
        <f t="shared" si="510"/>
        <v>836250</v>
      </c>
      <c r="S826" s="8">
        <f t="shared" si="495"/>
        <v>52100</v>
      </c>
      <c r="T826" s="9">
        <f t="shared" si="516"/>
        <v>-11053.55</v>
      </c>
      <c r="U826" s="9">
        <f t="shared" si="517"/>
        <v>-294056.25</v>
      </c>
      <c r="V826" s="10">
        <f t="shared" si="518"/>
        <v>-305109.8</v>
      </c>
      <c r="W826" s="10">
        <f t="shared" si="519"/>
        <v>-44321.25</v>
      </c>
      <c r="X826" s="87">
        <f t="shared" si="496"/>
        <v>0</v>
      </c>
      <c r="Y826" s="87">
        <f t="shared" si="497"/>
        <v>0</v>
      </c>
      <c r="Z826" s="10">
        <f t="shared" si="498"/>
        <v>-103.65398999999999</v>
      </c>
      <c r="AA826" s="125">
        <f t="shared" si="499"/>
        <v>-36.750050999999999</v>
      </c>
      <c r="AB826" s="10">
        <f t="shared" si="500"/>
        <v>-36.750050999999999</v>
      </c>
      <c r="AC826" s="87">
        <f t="shared" si="501"/>
        <v>0</v>
      </c>
      <c r="AD826" s="22">
        <f t="shared" si="511"/>
        <v>-349571.45404099999</v>
      </c>
      <c r="AE826" s="9">
        <f t="shared" si="502"/>
        <v>-3430</v>
      </c>
      <c r="AF826" s="9">
        <f t="shared" si="503"/>
        <v>311</v>
      </c>
      <c r="AG826" s="9">
        <f t="shared" si="504"/>
        <v>0</v>
      </c>
      <c r="AH826" s="10">
        <f t="shared" si="520"/>
        <v>-3119</v>
      </c>
      <c r="AI826" s="10">
        <f t="shared" si="505"/>
        <v>-160</v>
      </c>
      <c r="AJ826" s="22">
        <f t="shared" si="521"/>
        <v>-346612.45404099999</v>
      </c>
      <c r="AN826" s="92">
        <f t="shared" si="506"/>
        <v>837000</v>
      </c>
      <c r="AO826" s="92" t="str">
        <f t="shared" si="522"/>
        <v>83K</v>
      </c>
      <c r="AP826" s="92">
        <f t="shared" si="523"/>
        <v>346612.45404099999</v>
      </c>
      <c r="AQ826" s="93">
        <f t="shared" si="512"/>
        <v>1000</v>
      </c>
      <c r="AR826" s="95">
        <f t="shared" si="524"/>
        <v>428</v>
      </c>
      <c r="AS826" s="94">
        <f t="shared" si="525"/>
        <v>0.42799999999999999</v>
      </c>
      <c r="AT826" s="94">
        <f t="shared" si="507"/>
        <v>0.41411284831660694</v>
      </c>
    </row>
    <row r="827" spans="6:46" x14ac:dyDescent="0.25">
      <c r="F827">
        <f t="shared" si="513"/>
        <v>838000</v>
      </c>
      <c r="G827">
        <f t="shared" si="526"/>
        <v>-750</v>
      </c>
      <c r="H827">
        <f t="shared" si="514"/>
        <v>837250</v>
      </c>
      <c r="I827" s="32">
        <f t="shared" si="508"/>
        <v>837250</v>
      </c>
      <c r="J827" s="10">
        <f t="shared" si="491"/>
        <v>0</v>
      </c>
      <c r="K827" s="10">
        <f t="shared" si="492"/>
        <v>0</v>
      </c>
      <c r="L827" s="32">
        <f t="shared" si="509"/>
        <v>837250</v>
      </c>
      <c r="M827" s="9">
        <f t="shared" si="493"/>
        <v>0</v>
      </c>
      <c r="N827" s="9">
        <f t="shared" si="494"/>
        <v>0</v>
      </c>
      <c r="O827" s="10">
        <f t="shared" si="515"/>
        <v>0</v>
      </c>
      <c r="P827" s="13"/>
      <c r="R827" s="31">
        <f t="shared" si="510"/>
        <v>837250</v>
      </c>
      <c r="S827" s="8">
        <f t="shared" si="495"/>
        <v>52100</v>
      </c>
      <c r="T827" s="9">
        <f t="shared" si="516"/>
        <v>-11053.55</v>
      </c>
      <c r="U827" s="9">
        <f t="shared" si="517"/>
        <v>-294431.25</v>
      </c>
      <c r="V827" s="10">
        <f t="shared" si="518"/>
        <v>-305484.79999999999</v>
      </c>
      <c r="W827" s="10">
        <f t="shared" si="519"/>
        <v>-44374.25</v>
      </c>
      <c r="X827" s="87">
        <f t="shared" si="496"/>
        <v>0</v>
      </c>
      <c r="Y827" s="87">
        <f t="shared" si="497"/>
        <v>0</v>
      </c>
      <c r="Z827" s="10">
        <f t="shared" si="498"/>
        <v>-103.65398999999999</v>
      </c>
      <c r="AA827" s="125">
        <f t="shared" si="499"/>
        <v>-36.750050999999999</v>
      </c>
      <c r="AB827" s="10">
        <f t="shared" si="500"/>
        <v>-36.750050999999999</v>
      </c>
      <c r="AC827" s="87">
        <f t="shared" si="501"/>
        <v>0</v>
      </c>
      <c r="AD827" s="22">
        <f t="shared" si="511"/>
        <v>-349999.45404099999</v>
      </c>
      <c r="AE827" s="9">
        <f t="shared" si="502"/>
        <v>-3430</v>
      </c>
      <c r="AF827" s="9">
        <f t="shared" si="503"/>
        <v>311</v>
      </c>
      <c r="AG827" s="9">
        <f t="shared" si="504"/>
        <v>0</v>
      </c>
      <c r="AH827" s="10">
        <f t="shared" si="520"/>
        <v>-3119</v>
      </c>
      <c r="AI827" s="10">
        <f t="shared" si="505"/>
        <v>-160</v>
      </c>
      <c r="AJ827" s="22">
        <f t="shared" si="521"/>
        <v>-347040.45404099999</v>
      </c>
      <c r="AN827" s="92">
        <f t="shared" si="506"/>
        <v>838000</v>
      </c>
      <c r="AO827" s="92" t="str">
        <f t="shared" si="522"/>
        <v>83K</v>
      </c>
      <c r="AP827" s="92">
        <f t="shared" si="523"/>
        <v>347040.45404099999</v>
      </c>
      <c r="AQ827" s="93">
        <f t="shared" si="512"/>
        <v>1000</v>
      </c>
      <c r="AR827" s="95">
        <f t="shared" si="524"/>
        <v>428</v>
      </c>
      <c r="AS827" s="94">
        <f t="shared" si="525"/>
        <v>0.42799999999999999</v>
      </c>
      <c r="AT827" s="94">
        <f t="shared" si="507"/>
        <v>0.41412942009665871</v>
      </c>
    </row>
    <row r="828" spans="6:46" x14ac:dyDescent="0.25">
      <c r="F828">
        <f t="shared" si="513"/>
        <v>839000</v>
      </c>
      <c r="G828">
        <f t="shared" si="526"/>
        <v>-750</v>
      </c>
      <c r="H828">
        <f t="shared" si="514"/>
        <v>838250</v>
      </c>
      <c r="I828" s="32">
        <f t="shared" si="508"/>
        <v>838250</v>
      </c>
      <c r="J828" s="10">
        <f t="shared" si="491"/>
        <v>0</v>
      </c>
      <c r="K828" s="10">
        <f t="shared" si="492"/>
        <v>0</v>
      </c>
      <c r="L828" s="32">
        <f t="shared" si="509"/>
        <v>838250</v>
      </c>
      <c r="M828" s="9">
        <f t="shared" si="493"/>
        <v>0</v>
      </c>
      <c r="N828" s="9">
        <f t="shared" si="494"/>
        <v>0</v>
      </c>
      <c r="O828" s="10">
        <f t="shared" si="515"/>
        <v>0</v>
      </c>
      <c r="P828" s="13"/>
      <c r="R828" s="31">
        <f t="shared" si="510"/>
        <v>838250</v>
      </c>
      <c r="S828" s="8">
        <f t="shared" si="495"/>
        <v>52100</v>
      </c>
      <c r="T828" s="9">
        <f t="shared" si="516"/>
        <v>-11053.55</v>
      </c>
      <c r="U828" s="9">
        <f t="shared" si="517"/>
        <v>-294806.25</v>
      </c>
      <c r="V828" s="10">
        <f t="shared" si="518"/>
        <v>-305859.8</v>
      </c>
      <c r="W828" s="10">
        <f t="shared" si="519"/>
        <v>-44427.25</v>
      </c>
      <c r="X828" s="87">
        <f t="shared" si="496"/>
        <v>0</v>
      </c>
      <c r="Y828" s="87">
        <f t="shared" si="497"/>
        <v>0</v>
      </c>
      <c r="Z828" s="10">
        <f t="shared" si="498"/>
        <v>-103.65398999999999</v>
      </c>
      <c r="AA828" s="125">
        <f t="shared" si="499"/>
        <v>-36.750050999999999</v>
      </c>
      <c r="AB828" s="10">
        <f t="shared" si="500"/>
        <v>-36.750050999999999</v>
      </c>
      <c r="AC828" s="87">
        <f t="shared" si="501"/>
        <v>0</v>
      </c>
      <c r="AD828" s="22">
        <f t="shared" si="511"/>
        <v>-350427.45404099999</v>
      </c>
      <c r="AE828" s="9">
        <f t="shared" si="502"/>
        <v>-3430</v>
      </c>
      <c r="AF828" s="9">
        <f t="shared" si="503"/>
        <v>311</v>
      </c>
      <c r="AG828" s="9">
        <f t="shared" si="504"/>
        <v>0</v>
      </c>
      <c r="AH828" s="10">
        <f t="shared" si="520"/>
        <v>-3119</v>
      </c>
      <c r="AI828" s="10">
        <f t="shared" si="505"/>
        <v>-160</v>
      </c>
      <c r="AJ828" s="22">
        <f t="shared" si="521"/>
        <v>-347468.45404099999</v>
      </c>
      <c r="AN828" s="92">
        <f t="shared" si="506"/>
        <v>839000</v>
      </c>
      <c r="AO828" s="92" t="str">
        <f t="shared" si="522"/>
        <v>83K</v>
      </c>
      <c r="AP828" s="92">
        <f t="shared" si="523"/>
        <v>347468.45404099999</v>
      </c>
      <c r="AQ828" s="93">
        <f t="shared" si="512"/>
        <v>1000</v>
      </c>
      <c r="AR828" s="95">
        <f t="shared" si="524"/>
        <v>428</v>
      </c>
      <c r="AS828" s="94">
        <f t="shared" si="525"/>
        <v>0.42799999999999999</v>
      </c>
      <c r="AT828" s="94">
        <f t="shared" si="507"/>
        <v>0.41414595237306318</v>
      </c>
    </row>
    <row r="829" spans="6:46" x14ac:dyDescent="0.25">
      <c r="F829">
        <f t="shared" si="513"/>
        <v>840000</v>
      </c>
      <c r="G829">
        <f t="shared" si="526"/>
        <v>-750</v>
      </c>
      <c r="H829">
        <f t="shared" si="514"/>
        <v>839250</v>
      </c>
      <c r="I829" s="32">
        <f t="shared" si="508"/>
        <v>839250</v>
      </c>
      <c r="J829" s="10">
        <f t="shared" si="491"/>
        <v>0</v>
      </c>
      <c r="K829" s="10">
        <f t="shared" si="492"/>
        <v>0</v>
      </c>
      <c r="L829" s="32">
        <f t="shared" si="509"/>
        <v>839250</v>
      </c>
      <c r="M829" s="9">
        <f t="shared" si="493"/>
        <v>0</v>
      </c>
      <c r="N829" s="9">
        <f t="shared" si="494"/>
        <v>0</v>
      </c>
      <c r="O829" s="10">
        <f t="shared" si="515"/>
        <v>0</v>
      </c>
      <c r="P829" s="13"/>
      <c r="R829" s="31">
        <f t="shared" si="510"/>
        <v>839250</v>
      </c>
      <c r="S829" s="8">
        <f t="shared" si="495"/>
        <v>52100</v>
      </c>
      <c r="T829" s="9">
        <f t="shared" si="516"/>
        <v>-11053.55</v>
      </c>
      <c r="U829" s="9">
        <f t="shared" si="517"/>
        <v>-295181.25</v>
      </c>
      <c r="V829" s="10">
        <f t="shared" si="518"/>
        <v>-306234.8</v>
      </c>
      <c r="W829" s="10">
        <f t="shared" si="519"/>
        <v>-44480.25</v>
      </c>
      <c r="X829" s="87">
        <f t="shared" si="496"/>
        <v>0</v>
      </c>
      <c r="Y829" s="87">
        <f t="shared" si="497"/>
        <v>0</v>
      </c>
      <c r="Z829" s="10">
        <f t="shared" si="498"/>
        <v>-103.65398999999999</v>
      </c>
      <c r="AA829" s="125">
        <f t="shared" si="499"/>
        <v>-36.750050999999999</v>
      </c>
      <c r="AB829" s="10">
        <f t="shared" si="500"/>
        <v>-36.750050999999999</v>
      </c>
      <c r="AC829" s="87">
        <f t="shared" si="501"/>
        <v>0</v>
      </c>
      <c r="AD829" s="22">
        <f t="shared" si="511"/>
        <v>-350855.45404099999</v>
      </c>
      <c r="AE829" s="9">
        <f t="shared" si="502"/>
        <v>-3430</v>
      </c>
      <c r="AF829" s="9">
        <f t="shared" si="503"/>
        <v>311</v>
      </c>
      <c r="AG829" s="9">
        <f t="shared" si="504"/>
        <v>0</v>
      </c>
      <c r="AH829" s="10">
        <f t="shared" si="520"/>
        <v>-3119</v>
      </c>
      <c r="AI829" s="10">
        <f t="shared" si="505"/>
        <v>-160</v>
      </c>
      <c r="AJ829" s="22">
        <f t="shared" si="521"/>
        <v>-347896.45404099999</v>
      </c>
      <c r="AN829" s="92">
        <f t="shared" si="506"/>
        <v>840000</v>
      </c>
      <c r="AO829" s="92" t="str">
        <f t="shared" si="522"/>
        <v>84K</v>
      </c>
      <c r="AP829" s="92">
        <f t="shared" si="523"/>
        <v>347896.45404099999</v>
      </c>
      <c r="AQ829" s="93">
        <f t="shared" si="512"/>
        <v>1000</v>
      </c>
      <c r="AR829" s="95">
        <f t="shared" si="524"/>
        <v>428</v>
      </c>
      <c r="AS829" s="94">
        <f t="shared" si="525"/>
        <v>0.42799999999999999</v>
      </c>
      <c r="AT829" s="94">
        <f t="shared" si="507"/>
        <v>0.41416244528690477</v>
      </c>
    </row>
    <row r="830" spans="6:46" x14ac:dyDescent="0.25">
      <c r="F830">
        <f t="shared" si="513"/>
        <v>841000</v>
      </c>
      <c r="G830">
        <f t="shared" si="526"/>
        <v>-750</v>
      </c>
      <c r="H830">
        <f t="shared" si="514"/>
        <v>840250</v>
      </c>
      <c r="I830" s="32">
        <f t="shared" si="508"/>
        <v>840250</v>
      </c>
      <c r="J830" s="10">
        <f t="shared" si="491"/>
        <v>0</v>
      </c>
      <c r="K830" s="10">
        <f t="shared" si="492"/>
        <v>0</v>
      </c>
      <c r="L830" s="32">
        <f t="shared" si="509"/>
        <v>840250</v>
      </c>
      <c r="M830" s="9">
        <f t="shared" si="493"/>
        <v>0</v>
      </c>
      <c r="N830" s="9">
        <f t="shared" si="494"/>
        <v>0</v>
      </c>
      <c r="O830" s="10">
        <f t="shared" si="515"/>
        <v>0</v>
      </c>
      <c r="P830" s="13"/>
      <c r="R830" s="31">
        <f t="shared" si="510"/>
        <v>840250</v>
      </c>
      <c r="S830" s="8">
        <f t="shared" si="495"/>
        <v>52100</v>
      </c>
      <c r="T830" s="9">
        <f t="shared" si="516"/>
        <v>-11053.55</v>
      </c>
      <c r="U830" s="9">
        <f t="shared" si="517"/>
        <v>-295556.25</v>
      </c>
      <c r="V830" s="10">
        <f t="shared" si="518"/>
        <v>-306609.8</v>
      </c>
      <c r="W830" s="10">
        <f t="shared" si="519"/>
        <v>-44533.25</v>
      </c>
      <c r="X830" s="87">
        <f t="shared" si="496"/>
        <v>0</v>
      </c>
      <c r="Y830" s="87">
        <f t="shared" si="497"/>
        <v>0</v>
      </c>
      <c r="Z830" s="10">
        <f t="shared" si="498"/>
        <v>-103.65398999999999</v>
      </c>
      <c r="AA830" s="125">
        <f t="shared" si="499"/>
        <v>-36.750050999999999</v>
      </c>
      <c r="AB830" s="10">
        <f t="shared" si="500"/>
        <v>-36.750050999999999</v>
      </c>
      <c r="AC830" s="87">
        <f t="shared" si="501"/>
        <v>0</v>
      </c>
      <c r="AD830" s="22">
        <f t="shared" si="511"/>
        <v>-351283.45404099999</v>
      </c>
      <c r="AE830" s="9">
        <f t="shared" si="502"/>
        <v>-3430</v>
      </c>
      <c r="AF830" s="9">
        <f t="shared" si="503"/>
        <v>311</v>
      </c>
      <c r="AG830" s="9">
        <f t="shared" si="504"/>
        <v>0</v>
      </c>
      <c r="AH830" s="10">
        <f t="shared" si="520"/>
        <v>-3119</v>
      </c>
      <c r="AI830" s="10">
        <f t="shared" si="505"/>
        <v>-160</v>
      </c>
      <c r="AJ830" s="22">
        <f t="shared" si="521"/>
        <v>-348324.45404099999</v>
      </c>
      <c r="AN830" s="92">
        <f t="shared" si="506"/>
        <v>841000</v>
      </c>
      <c r="AO830" s="92" t="str">
        <f t="shared" si="522"/>
        <v>84K</v>
      </c>
      <c r="AP830" s="92">
        <f t="shared" si="523"/>
        <v>348324.45404099999</v>
      </c>
      <c r="AQ830" s="93">
        <f t="shared" si="512"/>
        <v>1000</v>
      </c>
      <c r="AR830" s="95">
        <f t="shared" si="524"/>
        <v>428</v>
      </c>
      <c r="AS830" s="94">
        <f t="shared" si="525"/>
        <v>0.42799999999999999</v>
      </c>
      <c r="AT830" s="94">
        <f t="shared" si="507"/>
        <v>0.41417889897859689</v>
      </c>
    </row>
    <row r="831" spans="6:46" x14ac:dyDescent="0.25">
      <c r="F831">
        <f t="shared" si="513"/>
        <v>842000</v>
      </c>
      <c r="G831">
        <f t="shared" si="526"/>
        <v>-750</v>
      </c>
      <c r="H831">
        <f t="shared" si="514"/>
        <v>841250</v>
      </c>
      <c r="I831" s="32">
        <f t="shared" si="508"/>
        <v>841250</v>
      </c>
      <c r="J831" s="10">
        <f t="shared" si="491"/>
        <v>0</v>
      </c>
      <c r="K831" s="10">
        <f t="shared" si="492"/>
        <v>0</v>
      </c>
      <c r="L831" s="32">
        <f t="shared" si="509"/>
        <v>841250</v>
      </c>
      <c r="M831" s="9">
        <f t="shared" si="493"/>
        <v>0</v>
      </c>
      <c r="N831" s="9">
        <f t="shared" si="494"/>
        <v>0</v>
      </c>
      <c r="O831" s="10">
        <f t="shared" si="515"/>
        <v>0</v>
      </c>
      <c r="P831" s="13"/>
      <c r="R831" s="31">
        <f t="shared" si="510"/>
        <v>841250</v>
      </c>
      <c r="S831" s="8">
        <f t="shared" si="495"/>
        <v>52100</v>
      </c>
      <c r="T831" s="9">
        <f t="shared" si="516"/>
        <v>-11053.55</v>
      </c>
      <c r="U831" s="9">
        <f t="shared" si="517"/>
        <v>-295931.25</v>
      </c>
      <c r="V831" s="10">
        <f t="shared" si="518"/>
        <v>-306984.8</v>
      </c>
      <c r="W831" s="10">
        <f t="shared" si="519"/>
        <v>-44586.25</v>
      </c>
      <c r="X831" s="87">
        <f t="shared" si="496"/>
        <v>0</v>
      </c>
      <c r="Y831" s="87">
        <f t="shared" si="497"/>
        <v>0</v>
      </c>
      <c r="Z831" s="10">
        <f t="shared" si="498"/>
        <v>-103.65398999999999</v>
      </c>
      <c r="AA831" s="125">
        <f t="shared" si="499"/>
        <v>-36.750050999999999</v>
      </c>
      <c r="AB831" s="10">
        <f t="shared" si="500"/>
        <v>-36.750050999999999</v>
      </c>
      <c r="AC831" s="87">
        <f t="shared" si="501"/>
        <v>0</v>
      </c>
      <c r="AD831" s="22">
        <f t="shared" si="511"/>
        <v>-351711.45404099999</v>
      </c>
      <c r="AE831" s="9">
        <f t="shared" si="502"/>
        <v>-3430</v>
      </c>
      <c r="AF831" s="9">
        <f t="shared" si="503"/>
        <v>311</v>
      </c>
      <c r="AG831" s="9">
        <f t="shared" si="504"/>
        <v>0</v>
      </c>
      <c r="AH831" s="10">
        <f t="shared" si="520"/>
        <v>-3119</v>
      </c>
      <c r="AI831" s="10">
        <f t="shared" si="505"/>
        <v>-160</v>
      </c>
      <c r="AJ831" s="22">
        <f t="shared" si="521"/>
        <v>-348752.45404099999</v>
      </c>
      <c r="AN831" s="92">
        <f t="shared" si="506"/>
        <v>842000</v>
      </c>
      <c r="AO831" s="92" t="str">
        <f t="shared" si="522"/>
        <v>84K</v>
      </c>
      <c r="AP831" s="92">
        <f t="shared" si="523"/>
        <v>348752.45404099999</v>
      </c>
      <c r="AQ831" s="93">
        <f t="shared" si="512"/>
        <v>1000</v>
      </c>
      <c r="AR831" s="95">
        <f t="shared" si="524"/>
        <v>428</v>
      </c>
      <c r="AS831" s="94">
        <f t="shared" si="525"/>
        <v>0.42799999999999999</v>
      </c>
      <c r="AT831" s="94">
        <f t="shared" si="507"/>
        <v>0.41419531358788597</v>
      </c>
    </row>
    <row r="832" spans="6:46" x14ac:dyDescent="0.25">
      <c r="F832">
        <f t="shared" si="513"/>
        <v>843000</v>
      </c>
      <c r="G832">
        <f t="shared" si="526"/>
        <v>-750</v>
      </c>
      <c r="H832">
        <f t="shared" si="514"/>
        <v>842250</v>
      </c>
      <c r="I832" s="32">
        <f t="shared" si="508"/>
        <v>842250</v>
      </c>
      <c r="J832" s="10">
        <f t="shared" si="491"/>
        <v>0</v>
      </c>
      <c r="K832" s="10">
        <f t="shared" si="492"/>
        <v>0</v>
      </c>
      <c r="L832" s="32">
        <f t="shared" si="509"/>
        <v>842250</v>
      </c>
      <c r="M832" s="9">
        <f t="shared" si="493"/>
        <v>0</v>
      </c>
      <c r="N832" s="9">
        <f t="shared" si="494"/>
        <v>0</v>
      </c>
      <c r="O832" s="10">
        <f t="shared" si="515"/>
        <v>0</v>
      </c>
      <c r="P832" s="13"/>
      <c r="R832" s="31">
        <f t="shared" si="510"/>
        <v>842250</v>
      </c>
      <c r="S832" s="8">
        <f t="shared" si="495"/>
        <v>52100</v>
      </c>
      <c r="T832" s="9">
        <f t="shared" si="516"/>
        <v>-11053.55</v>
      </c>
      <c r="U832" s="9">
        <f t="shared" si="517"/>
        <v>-296306.25</v>
      </c>
      <c r="V832" s="10">
        <f t="shared" si="518"/>
        <v>-307359.8</v>
      </c>
      <c r="W832" s="10">
        <f t="shared" si="519"/>
        <v>-44639.25</v>
      </c>
      <c r="X832" s="87">
        <f t="shared" si="496"/>
        <v>0</v>
      </c>
      <c r="Y832" s="87">
        <f t="shared" si="497"/>
        <v>0</v>
      </c>
      <c r="Z832" s="10">
        <f t="shared" si="498"/>
        <v>-103.65398999999999</v>
      </c>
      <c r="AA832" s="125">
        <f t="shared" si="499"/>
        <v>-36.750050999999999</v>
      </c>
      <c r="AB832" s="10">
        <f t="shared" si="500"/>
        <v>-36.750050999999999</v>
      </c>
      <c r="AC832" s="87">
        <f t="shared" si="501"/>
        <v>0</v>
      </c>
      <c r="AD832" s="22">
        <f t="shared" si="511"/>
        <v>-352139.45404099999</v>
      </c>
      <c r="AE832" s="9">
        <f t="shared" si="502"/>
        <v>-3430</v>
      </c>
      <c r="AF832" s="9">
        <f t="shared" si="503"/>
        <v>311</v>
      </c>
      <c r="AG832" s="9">
        <f t="shared" si="504"/>
        <v>0</v>
      </c>
      <c r="AH832" s="10">
        <f t="shared" si="520"/>
        <v>-3119</v>
      </c>
      <c r="AI832" s="10">
        <f t="shared" si="505"/>
        <v>-160</v>
      </c>
      <c r="AJ832" s="22">
        <f t="shared" si="521"/>
        <v>-349180.45404099999</v>
      </c>
      <c r="AN832" s="92">
        <f t="shared" si="506"/>
        <v>843000</v>
      </c>
      <c r="AO832" s="92" t="str">
        <f t="shared" si="522"/>
        <v>84K</v>
      </c>
      <c r="AP832" s="92">
        <f t="shared" si="523"/>
        <v>349180.45404099999</v>
      </c>
      <c r="AQ832" s="93">
        <f t="shared" si="512"/>
        <v>1000</v>
      </c>
      <c r="AR832" s="95">
        <f t="shared" si="524"/>
        <v>428</v>
      </c>
      <c r="AS832" s="94">
        <f t="shared" si="525"/>
        <v>0.42799999999999999</v>
      </c>
      <c r="AT832" s="94">
        <f t="shared" si="507"/>
        <v>0.41421168925385526</v>
      </c>
    </row>
    <row r="833" spans="6:46" x14ac:dyDescent="0.25">
      <c r="F833">
        <f t="shared" si="513"/>
        <v>844000</v>
      </c>
      <c r="G833">
        <f t="shared" si="526"/>
        <v>-750</v>
      </c>
      <c r="H833">
        <f t="shared" si="514"/>
        <v>843250</v>
      </c>
      <c r="I833" s="32">
        <f t="shared" si="508"/>
        <v>843250</v>
      </c>
      <c r="J833" s="10">
        <f t="shared" si="491"/>
        <v>0</v>
      </c>
      <c r="K833" s="10">
        <f t="shared" si="492"/>
        <v>0</v>
      </c>
      <c r="L833" s="32">
        <f t="shared" si="509"/>
        <v>843250</v>
      </c>
      <c r="M833" s="9">
        <f t="shared" si="493"/>
        <v>0</v>
      </c>
      <c r="N833" s="9">
        <f t="shared" si="494"/>
        <v>0</v>
      </c>
      <c r="O833" s="10">
        <f t="shared" si="515"/>
        <v>0</v>
      </c>
      <c r="P833" s="13"/>
      <c r="R833" s="31">
        <f t="shared" si="510"/>
        <v>843250</v>
      </c>
      <c r="S833" s="8">
        <f t="shared" si="495"/>
        <v>52100</v>
      </c>
      <c r="T833" s="9">
        <f t="shared" si="516"/>
        <v>-11053.55</v>
      </c>
      <c r="U833" s="9">
        <f t="shared" si="517"/>
        <v>-296681.25</v>
      </c>
      <c r="V833" s="10">
        <f t="shared" si="518"/>
        <v>-307734.8</v>
      </c>
      <c r="W833" s="10">
        <f t="shared" si="519"/>
        <v>-44692.25</v>
      </c>
      <c r="X833" s="87">
        <f t="shared" si="496"/>
        <v>0</v>
      </c>
      <c r="Y833" s="87">
        <f t="shared" si="497"/>
        <v>0</v>
      </c>
      <c r="Z833" s="10">
        <f t="shared" si="498"/>
        <v>-103.65398999999999</v>
      </c>
      <c r="AA833" s="125">
        <f t="shared" si="499"/>
        <v>-36.750050999999999</v>
      </c>
      <c r="AB833" s="10">
        <f t="shared" si="500"/>
        <v>-36.750050999999999</v>
      </c>
      <c r="AC833" s="87">
        <f t="shared" si="501"/>
        <v>0</v>
      </c>
      <c r="AD833" s="22">
        <f t="shared" si="511"/>
        <v>-352567.45404099999</v>
      </c>
      <c r="AE833" s="9">
        <f t="shared" si="502"/>
        <v>-3430</v>
      </c>
      <c r="AF833" s="9">
        <f t="shared" si="503"/>
        <v>311</v>
      </c>
      <c r="AG833" s="9">
        <f t="shared" si="504"/>
        <v>0</v>
      </c>
      <c r="AH833" s="10">
        <f t="shared" si="520"/>
        <v>-3119</v>
      </c>
      <c r="AI833" s="10">
        <f t="shared" si="505"/>
        <v>-160</v>
      </c>
      <c r="AJ833" s="22">
        <f t="shared" si="521"/>
        <v>-349608.45404099999</v>
      </c>
      <c r="AN833" s="92">
        <f t="shared" si="506"/>
        <v>844000</v>
      </c>
      <c r="AO833" s="92" t="str">
        <f t="shared" si="522"/>
        <v>84K</v>
      </c>
      <c r="AP833" s="92">
        <f t="shared" si="523"/>
        <v>349608.45404099999</v>
      </c>
      <c r="AQ833" s="93">
        <f t="shared" si="512"/>
        <v>1000</v>
      </c>
      <c r="AR833" s="95">
        <f t="shared" si="524"/>
        <v>428</v>
      </c>
      <c r="AS833" s="94">
        <f t="shared" si="525"/>
        <v>0.42799999999999999</v>
      </c>
      <c r="AT833" s="94">
        <f t="shared" si="507"/>
        <v>0.41422802611492887</v>
      </c>
    </row>
    <row r="834" spans="6:46" x14ac:dyDescent="0.25">
      <c r="F834">
        <f t="shared" si="513"/>
        <v>845000</v>
      </c>
      <c r="G834">
        <f t="shared" si="526"/>
        <v>-750</v>
      </c>
      <c r="H834">
        <f t="shared" si="514"/>
        <v>844250</v>
      </c>
      <c r="I834" s="32">
        <f t="shared" si="508"/>
        <v>844250</v>
      </c>
      <c r="J834" s="10">
        <f t="shared" si="491"/>
        <v>0</v>
      </c>
      <c r="K834" s="10">
        <f t="shared" si="492"/>
        <v>0</v>
      </c>
      <c r="L834" s="32">
        <f t="shared" si="509"/>
        <v>844250</v>
      </c>
      <c r="M834" s="9">
        <f t="shared" si="493"/>
        <v>0</v>
      </c>
      <c r="N834" s="9">
        <f t="shared" si="494"/>
        <v>0</v>
      </c>
      <c r="O834" s="10">
        <f t="shared" si="515"/>
        <v>0</v>
      </c>
      <c r="P834" s="13"/>
      <c r="R834" s="31">
        <f t="shared" si="510"/>
        <v>844250</v>
      </c>
      <c r="S834" s="8">
        <f t="shared" si="495"/>
        <v>52100</v>
      </c>
      <c r="T834" s="9">
        <f t="shared" si="516"/>
        <v>-11053.55</v>
      </c>
      <c r="U834" s="9">
        <f t="shared" si="517"/>
        <v>-297056.25</v>
      </c>
      <c r="V834" s="10">
        <f t="shared" si="518"/>
        <v>-308109.8</v>
      </c>
      <c r="W834" s="10">
        <f t="shared" si="519"/>
        <v>-44745.25</v>
      </c>
      <c r="X834" s="87">
        <f t="shared" si="496"/>
        <v>0</v>
      </c>
      <c r="Y834" s="87">
        <f t="shared" si="497"/>
        <v>0</v>
      </c>
      <c r="Z834" s="10">
        <f t="shared" si="498"/>
        <v>-103.65398999999999</v>
      </c>
      <c r="AA834" s="125">
        <f t="shared" si="499"/>
        <v>-36.750050999999999</v>
      </c>
      <c r="AB834" s="10">
        <f t="shared" si="500"/>
        <v>-36.750050999999999</v>
      </c>
      <c r="AC834" s="87">
        <f t="shared" si="501"/>
        <v>0</v>
      </c>
      <c r="AD834" s="22">
        <f t="shared" si="511"/>
        <v>-352995.45404099999</v>
      </c>
      <c r="AE834" s="9">
        <f t="shared" si="502"/>
        <v>-3430</v>
      </c>
      <c r="AF834" s="9">
        <f t="shared" si="503"/>
        <v>311</v>
      </c>
      <c r="AG834" s="9">
        <f t="shared" si="504"/>
        <v>0</v>
      </c>
      <c r="AH834" s="10">
        <f t="shared" si="520"/>
        <v>-3119</v>
      </c>
      <c r="AI834" s="10">
        <f t="shared" si="505"/>
        <v>-160</v>
      </c>
      <c r="AJ834" s="22">
        <f t="shared" si="521"/>
        <v>-350036.45404099999</v>
      </c>
      <c r="AN834" s="92">
        <f t="shared" si="506"/>
        <v>845000</v>
      </c>
      <c r="AO834" s="92" t="str">
        <f t="shared" si="522"/>
        <v>84K</v>
      </c>
      <c r="AP834" s="92">
        <f t="shared" si="523"/>
        <v>350036.45404099999</v>
      </c>
      <c r="AQ834" s="93">
        <f t="shared" si="512"/>
        <v>1000</v>
      </c>
      <c r="AR834" s="95">
        <f t="shared" si="524"/>
        <v>428</v>
      </c>
      <c r="AS834" s="94">
        <f t="shared" si="525"/>
        <v>0.42799999999999999</v>
      </c>
      <c r="AT834" s="94">
        <f t="shared" si="507"/>
        <v>0.41424432430887576</v>
      </c>
    </row>
    <row r="835" spans="6:46" x14ac:dyDescent="0.25">
      <c r="F835">
        <f t="shared" si="513"/>
        <v>846000</v>
      </c>
      <c r="G835">
        <f t="shared" si="526"/>
        <v>-750</v>
      </c>
      <c r="H835">
        <f t="shared" si="514"/>
        <v>845250</v>
      </c>
      <c r="I835" s="32">
        <f t="shared" si="508"/>
        <v>845250</v>
      </c>
      <c r="J835" s="10">
        <f t="shared" si="491"/>
        <v>0</v>
      </c>
      <c r="K835" s="10">
        <f t="shared" si="492"/>
        <v>0</v>
      </c>
      <c r="L835" s="32">
        <f t="shared" si="509"/>
        <v>845250</v>
      </c>
      <c r="M835" s="9">
        <f t="shared" si="493"/>
        <v>0</v>
      </c>
      <c r="N835" s="9">
        <f t="shared" si="494"/>
        <v>0</v>
      </c>
      <c r="O835" s="10">
        <f t="shared" si="515"/>
        <v>0</v>
      </c>
      <c r="P835" s="13"/>
      <c r="R835" s="31">
        <f t="shared" si="510"/>
        <v>845250</v>
      </c>
      <c r="S835" s="8">
        <f t="shared" si="495"/>
        <v>52100</v>
      </c>
      <c r="T835" s="9">
        <f t="shared" si="516"/>
        <v>-11053.55</v>
      </c>
      <c r="U835" s="9">
        <f t="shared" si="517"/>
        <v>-297431.25</v>
      </c>
      <c r="V835" s="10">
        <f t="shared" si="518"/>
        <v>-308484.8</v>
      </c>
      <c r="W835" s="10">
        <f t="shared" si="519"/>
        <v>-44798.25</v>
      </c>
      <c r="X835" s="87">
        <f t="shared" si="496"/>
        <v>0</v>
      </c>
      <c r="Y835" s="87">
        <f t="shared" si="497"/>
        <v>0</v>
      </c>
      <c r="Z835" s="10">
        <f t="shared" si="498"/>
        <v>-103.65398999999999</v>
      </c>
      <c r="AA835" s="125">
        <f t="shared" si="499"/>
        <v>-36.750050999999999</v>
      </c>
      <c r="AB835" s="10">
        <f t="shared" si="500"/>
        <v>-36.750050999999999</v>
      </c>
      <c r="AC835" s="87">
        <f t="shared" si="501"/>
        <v>0</v>
      </c>
      <c r="AD835" s="22">
        <f t="shared" si="511"/>
        <v>-353423.45404099999</v>
      </c>
      <c r="AE835" s="9">
        <f t="shared" si="502"/>
        <v>-3430</v>
      </c>
      <c r="AF835" s="9">
        <f t="shared" si="503"/>
        <v>311</v>
      </c>
      <c r="AG835" s="9">
        <f t="shared" si="504"/>
        <v>0</v>
      </c>
      <c r="AH835" s="10">
        <f t="shared" si="520"/>
        <v>-3119</v>
      </c>
      <c r="AI835" s="10">
        <f t="shared" si="505"/>
        <v>-160</v>
      </c>
      <c r="AJ835" s="22">
        <f t="shared" si="521"/>
        <v>-350464.45404099999</v>
      </c>
      <c r="AN835" s="92">
        <f t="shared" si="506"/>
        <v>846000</v>
      </c>
      <c r="AO835" s="92" t="str">
        <f t="shared" si="522"/>
        <v>84K</v>
      </c>
      <c r="AP835" s="92">
        <f t="shared" si="523"/>
        <v>350464.45404099999</v>
      </c>
      <c r="AQ835" s="93">
        <f t="shared" si="512"/>
        <v>1000</v>
      </c>
      <c r="AR835" s="95">
        <f t="shared" si="524"/>
        <v>428</v>
      </c>
      <c r="AS835" s="94">
        <f t="shared" si="525"/>
        <v>0.42799999999999999</v>
      </c>
      <c r="AT835" s="94">
        <f t="shared" si="507"/>
        <v>0.41426058397281323</v>
      </c>
    </row>
    <row r="836" spans="6:46" x14ac:dyDescent="0.25">
      <c r="F836">
        <f t="shared" si="513"/>
        <v>847000</v>
      </c>
      <c r="G836">
        <f t="shared" si="526"/>
        <v>-750</v>
      </c>
      <c r="H836">
        <f t="shared" si="514"/>
        <v>846250</v>
      </c>
      <c r="I836" s="32">
        <f t="shared" si="508"/>
        <v>846250</v>
      </c>
      <c r="J836" s="10">
        <f t="shared" ref="J836:J899" si="527">IF(YEL_työtulo&gt;=Päivärahamaksu_alaraja,-YEL_työtulo*Päivärahamaksu,0)</f>
        <v>0</v>
      </c>
      <c r="K836" s="10">
        <f t="shared" ref="K836:K899" si="528">IF(YEL_työtulo&gt;=Päivärahamaksu_alaraja,-(Korotettu_pvrahamaksu-Päivärahamaksu)*YEL_työtulo,0)</f>
        <v>0</v>
      </c>
      <c r="L836" s="32">
        <f t="shared" si="509"/>
        <v>846250</v>
      </c>
      <c r="M836" s="9">
        <f t="shared" ref="M836:M899" si="529">-IF(L836&lt;Perusväh_yläraja,Perusväh,0)</f>
        <v>0</v>
      </c>
      <c r="N836" s="9">
        <f t="shared" ref="N836:N899" si="530">IF(L836&lt;Perusväh_yläraja,(L836-Perusväh)*Perusväh_pienennysprosentti,0)</f>
        <v>0</v>
      </c>
      <c r="O836" s="10">
        <f t="shared" si="515"/>
        <v>0</v>
      </c>
      <c r="P836" s="13"/>
      <c r="R836" s="31">
        <f t="shared" si="510"/>
        <v>846250</v>
      </c>
      <c r="S836" s="8">
        <f t="shared" ref="S836:S899" si="531">VLOOKUP($R836,Tuloveroasteikko,1,1)</f>
        <v>52100</v>
      </c>
      <c r="T836" s="9">
        <f t="shared" si="516"/>
        <v>-11053.55</v>
      </c>
      <c r="U836" s="9">
        <f t="shared" si="517"/>
        <v>-297806.25</v>
      </c>
      <c r="V836" s="10">
        <f t="shared" si="518"/>
        <v>-308859.8</v>
      </c>
      <c r="W836" s="10">
        <f t="shared" si="519"/>
        <v>-44851.25</v>
      </c>
      <c r="X836" s="87">
        <f t="shared" ref="X836:X899" si="532">IF(YEL_työtulo&gt;=Päivärahamaksu_alaraja,-YEL_työtulo*Päivärahamaksu,0)</f>
        <v>0</v>
      </c>
      <c r="Y836" s="87">
        <f t="shared" ref="Y836:Y899" si="533">IF(YEL_työtulo&gt;=Päivärahamaksu_alaraja,-(Korotettu_pvrahamaksu-Päivärahamaksu)*YEL_työtulo,0)</f>
        <v>0</v>
      </c>
      <c r="Z836" s="10">
        <f t="shared" ref="Z836:Z899" si="534">IF(NOT(ISBLANK(YEL_työtulo)),YEL_työtulo*-Sairaanhoitomaksu,R836*-Sairaanhoitomaksu)</f>
        <v>-103.65398999999999</v>
      </c>
      <c r="AA836" s="125">
        <f t="shared" ref="AA836:AA899" si="535">IF(NOT(ISBLANK(YEL_työtulo)),YEL_työtulo*-Sairaanhoitomaksu_korotus,R836*-Sairaanhoitomaksu_korotus)</f>
        <v>-36.750050999999999</v>
      </c>
      <c r="AB836" s="10">
        <f t="shared" ref="AB836:AB899" si="536">IF(AND(X836=0,F836&gt;Päivärahamaksu_alaraja),AA836,0)</f>
        <v>-36.750050999999999</v>
      </c>
      <c r="AC836" s="87">
        <f t="shared" ref="AC836:AC899" si="537">-R836*Kirkollisvero</f>
        <v>0</v>
      </c>
      <c r="AD836" s="22">
        <f t="shared" si="511"/>
        <v>-353851.45404099999</v>
      </c>
      <c r="AE836" s="9">
        <f t="shared" ref="AE836:AE899" si="538">IF(Työtulovähennysprosentti*F836 &gt; Työtulovähennys_max, -Työtulovähennys_max, -Työtulovähennysprosentti*F836)</f>
        <v>-3430</v>
      </c>
      <c r="AF836" s="9">
        <f t="shared" ref="AF836:AF899" si="539">IF(H836&lt;Työtuloväh_1_raja,0,IF(H836&gt;=Työtuloväh_yläraja,(Työtuloväh_yläraja-Työtuloväh_1_raja)*Työtuloväh_1_pienennysprosentti,(H836-Työtuloväh_1_raja)*Työtuloväh_1_pienennysprosentti))</f>
        <v>311</v>
      </c>
      <c r="AG836" s="9">
        <f t="shared" ref="AG836:AG899" si="540">IF( (H836-Työtuloväh_yläraja) &lt; 0,0,(H836-Työtuloväh_yläraja)*Työtuloväh_2_pienennysprosentti)</f>
        <v>0</v>
      </c>
      <c r="AH836" s="10">
        <f t="shared" si="520"/>
        <v>-3119</v>
      </c>
      <c r="AI836" s="10">
        <f t="shared" ref="AI836:AI899" si="541">-IF( (H836-yle_vero_tuloraja)*YLE_veroprosentti &gt; YLE_vero_max,YLE_vero_max,IF(H836 &lt; yle_vero_tuloraja,0,(H836-yle_vero_tuloraja)*YLE_veroprosentti))</f>
        <v>-160</v>
      </c>
      <c r="AJ836" s="22">
        <f t="shared" si="521"/>
        <v>-350892.45404099999</v>
      </c>
      <c r="AN836" s="92">
        <f t="shared" ref="AN836:AN899" si="542">F836</f>
        <v>847000</v>
      </c>
      <c r="AO836" s="92" t="str">
        <f t="shared" si="522"/>
        <v>84K</v>
      </c>
      <c r="AP836" s="92">
        <f t="shared" si="523"/>
        <v>350892.45404099999</v>
      </c>
      <c r="AQ836" s="93">
        <f t="shared" si="512"/>
        <v>1000</v>
      </c>
      <c r="AR836" s="95">
        <f t="shared" si="524"/>
        <v>428</v>
      </c>
      <c r="AS836" s="94">
        <f t="shared" si="525"/>
        <v>0.42799999999999999</v>
      </c>
      <c r="AT836" s="94">
        <f t="shared" ref="AT836:AT899" si="543">-AJ836/F836</f>
        <v>0.41427680524321131</v>
      </c>
    </row>
    <row r="837" spans="6:46" x14ac:dyDescent="0.25">
      <c r="F837">
        <f t="shared" si="513"/>
        <v>848000</v>
      </c>
      <c r="G837">
        <f t="shared" si="526"/>
        <v>-750</v>
      </c>
      <c r="H837">
        <f t="shared" si="514"/>
        <v>847250</v>
      </c>
      <c r="I837" s="32">
        <f t="shared" ref="I837:I900" si="544">H837</f>
        <v>847250</v>
      </c>
      <c r="J837" s="10">
        <f t="shared" si="527"/>
        <v>0</v>
      </c>
      <c r="K837" s="10">
        <f t="shared" si="528"/>
        <v>0</v>
      </c>
      <c r="L837" s="32">
        <f t="shared" ref="L837:L900" si="545">+I837+J837+K837</f>
        <v>847250</v>
      </c>
      <c r="M837" s="9">
        <f t="shared" si="529"/>
        <v>0</v>
      </c>
      <c r="N837" s="9">
        <f t="shared" si="530"/>
        <v>0</v>
      </c>
      <c r="O837" s="10">
        <f t="shared" si="515"/>
        <v>0</v>
      </c>
      <c r="P837" s="13"/>
      <c r="R837" s="31">
        <f t="shared" ref="R837:R900" si="546">+L837+O837</f>
        <v>847250</v>
      </c>
      <c r="S837" s="8">
        <f t="shared" si="531"/>
        <v>52100</v>
      </c>
      <c r="T837" s="9">
        <f t="shared" si="516"/>
        <v>-11053.55</v>
      </c>
      <c r="U837" s="9">
        <f t="shared" si="517"/>
        <v>-298181.25</v>
      </c>
      <c r="V837" s="10">
        <f t="shared" si="518"/>
        <v>-309234.8</v>
      </c>
      <c r="W837" s="10">
        <f t="shared" si="519"/>
        <v>-44904.25</v>
      </c>
      <c r="X837" s="87">
        <f t="shared" si="532"/>
        <v>0</v>
      </c>
      <c r="Y837" s="87">
        <f t="shared" si="533"/>
        <v>0</v>
      </c>
      <c r="Z837" s="10">
        <f t="shared" si="534"/>
        <v>-103.65398999999999</v>
      </c>
      <c r="AA837" s="125">
        <f t="shared" si="535"/>
        <v>-36.750050999999999</v>
      </c>
      <c r="AB837" s="10">
        <f t="shared" si="536"/>
        <v>-36.750050999999999</v>
      </c>
      <c r="AC837" s="87">
        <f t="shared" si="537"/>
        <v>0</v>
      </c>
      <c r="AD837" s="22">
        <f t="shared" ref="AD837:AD900" si="547">+V837+W837+Z837+X837+AC837+Y837+AB837</f>
        <v>-354279.45404099999</v>
      </c>
      <c r="AE837" s="9">
        <f t="shared" si="538"/>
        <v>-3430</v>
      </c>
      <c r="AF837" s="9">
        <f t="shared" si="539"/>
        <v>311</v>
      </c>
      <c r="AG837" s="9">
        <f t="shared" si="540"/>
        <v>0</v>
      </c>
      <c r="AH837" s="10">
        <f t="shared" si="520"/>
        <v>-3119</v>
      </c>
      <c r="AI837" s="10">
        <f t="shared" si="541"/>
        <v>-160</v>
      </c>
      <c r="AJ837" s="22">
        <f t="shared" si="521"/>
        <v>-351320.45404099999</v>
      </c>
      <c r="AN837" s="92">
        <f t="shared" si="542"/>
        <v>848000</v>
      </c>
      <c r="AO837" s="92" t="str">
        <f t="shared" si="522"/>
        <v>84K</v>
      </c>
      <c r="AP837" s="92">
        <f t="shared" si="523"/>
        <v>351320.45404099999</v>
      </c>
      <c r="AQ837" s="93">
        <f t="shared" ref="AQ837:AQ900" si="548">F837-F836</f>
        <v>1000</v>
      </c>
      <c r="AR837" s="95">
        <f t="shared" si="524"/>
        <v>428</v>
      </c>
      <c r="AS837" s="94">
        <f t="shared" si="525"/>
        <v>0.42799999999999999</v>
      </c>
      <c r="AT837" s="94">
        <f t="shared" si="543"/>
        <v>0.41429298825589622</v>
      </c>
    </row>
    <row r="838" spans="6:46" x14ac:dyDescent="0.25">
      <c r="F838">
        <f t="shared" ref="F838:F901" si="549">F837+1000</f>
        <v>849000</v>
      </c>
      <c r="G838">
        <f t="shared" si="526"/>
        <v>-750</v>
      </c>
      <c r="H838">
        <f t="shared" si="514"/>
        <v>848250</v>
      </c>
      <c r="I838" s="32">
        <f t="shared" si="544"/>
        <v>848250</v>
      </c>
      <c r="J838" s="10">
        <f t="shared" si="527"/>
        <v>0</v>
      </c>
      <c r="K838" s="10">
        <f t="shared" si="528"/>
        <v>0</v>
      </c>
      <c r="L838" s="32">
        <f t="shared" si="545"/>
        <v>848250</v>
      </c>
      <c r="M838" s="9">
        <f t="shared" si="529"/>
        <v>0</v>
      </c>
      <c r="N838" s="9">
        <f t="shared" si="530"/>
        <v>0</v>
      </c>
      <c r="O838" s="10">
        <f t="shared" si="515"/>
        <v>0</v>
      </c>
      <c r="P838" s="13"/>
      <c r="R838" s="31">
        <f t="shared" si="546"/>
        <v>848250</v>
      </c>
      <c r="S838" s="8">
        <f t="shared" si="531"/>
        <v>52100</v>
      </c>
      <c r="T838" s="9">
        <f t="shared" si="516"/>
        <v>-11053.55</v>
      </c>
      <c r="U838" s="9">
        <f t="shared" si="517"/>
        <v>-298556.25</v>
      </c>
      <c r="V838" s="10">
        <f t="shared" si="518"/>
        <v>-309609.8</v>
      </c>
      <c r="W838" s="10">
        <f t="shared" si="519"/>
        <v>-44957.25</v>
      </c>
      <c r="X838" s="87">
        <f t="shared" si="532"/>
        <v>0</v>
      </c>
      <c r="Y838" s="87">
        <f t="shared" si="533"/>
        <v>0</v>
      </c>
      <c r="Z838" s="10">
        <f t="shared" si="534"/>
        <v>-103.65398999999999</v>
      </c>
      <c r="AA838" s="125">
        <f t="shared" si="535"/>
        <v>-36.750050999999999</v>
      </c>
      <c r="AB838" s="10">
        <f t="shared" si="536"/>
        <v>-36.750050999999999</v>
      </c>
      <c r="AC838" s="87">
        <f t="shared" si="537"/>
        <v>0</v>
      </c>
      <c r="AD838" s="22">
        <f t="shared" si="547"/>
        <v>-354707.45404099999</v>
      </c>
      <c r="AE838" s="9">
        <f t="shared" si="538"/>
        <v>-3430</v>
      </c>
      <c r="AF838" s="9">
        <f t="shared" si="539"/>
        <v>311</v>
      </c>
      <c r="AG838" s="9">
        <f t="shared" si="540"/>
        <v>0</v>
      </c>
      <c r="AH838" s="10">
        <f t="shared" si="520"/>
        <v>-3119</v>
      </c>
      <c r="AI838" s="10">
        <f t="shared" si="541"/>
        <v>-160</v>
      </c>
      <c r="AJ838" s="22">
        <f t="shared" si="521"/>
        <v>-351748.45404099999</v>
      </c>
      <c r="AN838" s="92">
        <f t="shared" si="542"/>
        <v>849000</v>
      </c>
      <c r="AO838" s="92" t="str">
        <f t="shared" si="522"/>
        <v>84K</v>
      </c>
      <c r="AP838" s="92">
        <f t="shared" si="523"/>
        <v>351748.45404099999</v>
      </c>
      <c r="AQ838" s="93">
        <f t="shared" si="548"/>
        <v>1000</v>
      </c>
      <c r="AR838" s="95">
        <f t="shared" si="524"/>
        <v>428</v>
      </c>
      <c r="AS838" s="94">
        <f t="shared" si="525"/>
        <v>0.42799999999999999</v>
      </c>
      <c r="AT838" s="94">
        <f t="shared" si="543"/>
        <v>0.41430913314605416</v>
      </c>
    </row>
    <row r="839" spans="6:46" x14ac:dyDescent="0.25">
      <c r="F839">
        <f t="shared" si="549"/>
        <v>850000</v>
      </c>
      <c r="G839">
        <f t="shared" si="526"/>
        <v>-750</v>
      </c>
      <c r="H839">
        <f t="shared" si="514"/>
        <v>849250</v>
      </c>
      <c r="I839" s="32">
        <f t="shared" si="544"/>
        <v>849250</v>
      </c>
      <c r="J839" s="10">
        <f t="shared" si="527"/>
        <v>0</v>
      </c>
      <c r="K839" s="10">
        <f t="shared" si="528"/>
        <v>0</v>
      </c>
      <c r="L839" s="32">
        <f t="shared" si="545"/>
        <v>849250</v>
      </c>
      <c r="M839" s="9">
        <f t="shared" si="529"/>
        <v>0</v>
      </c>
      <c r="N839" s="9">
        <f t="shared" si="530"/>
        <v>0</v>
      </c>
      <c r="O839" s="10">
        <f t="shared" si="515"/>
        <v>0</v>
      </c>
      <c r="P839" s="13"/>
      <c r="R839" s="31">
        <f t="shared" si="546"/>
        <v>849250</v>
      </c>
      <c r="S839" s="8">
        <f t="shared" si="531"/>
        <v>52100</v>
      </c>
      <c r="T839" s="9">
        <f t="shared" si="516"/>
        <v>-11053.55</v>
      </c>
      <c r="U839" s="9">
        <f t="shared" si="517"/>
        <v>-298931.25</v>
      </c>
      <c r="V839" s="10">
        <f t="shared" si="518"/>
        <v>-309984.8</v>
      </c>
      <c r="W839" s="10">
        <f t="shared" si="519"/>
        <v>-45010.25</v>
      </c>
      <c r="X839" s="87">
        <f t="shared" si="532"/>
        <v>0</v>
      </c>
      <c r="Y839" s="87">
        <f t="shared" si="533"/>
        <v>0</v>
      </c>
      <c r="Z839" s="10">
        <f t="shared" si="534"/>
        <v>-103.65398999999999</v>
      </c>
      <c r="AA839" s="125">
        <f t="shared" si="535"/>
        <v>-36.750050999999999</v>
      </c>
      <c r="AB839" s="10">
        <f t="shared" si="536"/>
        <v>-36.750050999999999</v>
      </c>
      <c r="AC839" s="87">
        <f t="shared" si="537"/>
        <v>0</v>
      </c>
      <c r="AD839" s="22">
        <f t="shared" si="547"/>
        <v>-355135.45404099999</v>
      </c>
      <c r="AE839" s="9">
        <f t="shared" si="538"/>
        <v>-3430</v>
      </c>
      <c r="AF839" s="9">
        <f t="shared" si="539"/>
        <v>311</v>
      </c>
      <c r="AG839" s="9">
        <f t="shared" si="540"/>
        <v>0</v>
      </c>
      <c r="AH839" s="10">
        <f t="shared" si="520"/>
        <v>-3119</v>
      </c>
      <c r="AI839" s="10">
        <f t="shared" si="541"/>
        <v>-160</v>
      </c>
      <c r="AJ839" s="22">
        <f t="shared" si="521"/>
        <v>-352176.45404099999</v>
      </c>
      <c r="AN839" s="92">
        <f t="shared" si="542"/>
        <v>850000</v>
      </c>
      <c r="AO839" s="92" t="str">
        <f t="shared" si="522"/>
        <v>85K</v>
      </c>
      <c r="AP839" s="92">
        <f t="shared" si="523"/>
        <v>352176.45404099999</v>
      </c>
      <c r="AQ839" s="93">
        <f t="shared" si="548"/>
        <v>1000</v>
      </c>
      <c r="AR839" s="95">
        <f t="shared" si="524"/>
        <v>428</v>
      </c>
      <c r="AS839" s="94">
        <f t="shared" si="525"/>
        <v>0.42799999999999999</v>
      </c>
      <c r="AT839" s="94">
        <f t="shared" si="543"/>
        <v>0.41432524004823529</v>
      </c>
    </row>
    <row r="840" spans="6:46" x14ac:dyDescent="0.25">
      <c r="F840">
        <f t="shared" si="549"/>
        <v>851000</v>
      </c>
      <c r="G840">
        <f t="shared" si="526"/>
        <v>-750</v>
      </c>
      <c r="H840">
        <f t="shared" si="514"/>
        <v>850250</v>
      </c>
      <c r="I840" s="32">
        <f t="shared" si="544"/>
        <v>850250</v>
      </c>
      <c r="J840" s="10">
        <f t="shared" si="527"/>
        <v>0</v>
      </c>
      <c r="K840" s="10">
        <f t="shared" si="528"/>
        <v>0</v>
      </c>
      <c r="L840" s="32">
        <f t="shared" si="545"/>
        <v>850250</v>
      </c>
      <c r="M840" s="9">
        <f t="shared" si="529"/>
        <v>0</v>
      </c>
      <c r="N840" s="9">
        <f t="shared" si="530"/>
        <v>0</v>
      </c>
      <c r="O840" s="10">
        <f t="shared" si="515"/>
        <v>0</v>
      </c>
      <c r="P840" s="13"/>
      <c r="R840" s="31">
        <f t="shared" si="546"/>
        <v>850250</v>
      </c>
      <c r="S840" s="8">
        <f t="shared" si="531"/>
        <v>52100</v>
      </c>
      <c r="T840" s="9">
        <f t="shared" si="516"/>
        <v>-11053.55</v>
      </c>
      <c r="U840" s="9">
        <f t="shared" si="517"/>
        <v>-299306.25</v>
      </c>
      <c r="V840" s="10">
        <f t="shared" si="518"/>
        <v>-310359.8</v>
      </c>
      <c r="W840" s="10">
        <f t="shared" si="519"/>
        <v>-45063.25</v>
      </c>
      <c r="X840" s="87">
        <f t="shared" si="532"/>
        <v>0</v>
      </c>
      <c r="Y840" s="87">
        <f t="shared" si="533"/>
        <v>0</v>
      </c>
      <c r="Z840" s="10">
        <f t="shared" si="534"/>
        <v>-103.65398999999999</v>
      </c>
      <c r="AA840" s="125">
        <f t="shared" si="535"/>
        <v>-36.750050999999999</v>
      </c>
      <c r="AB840" s="10">
        <f t="shared" si="536"/>
        <v>-36.750050999999999</v>
      </c>
      <c r="AC840" s="87">
        <f t="shared" si="537"/>
        <v>0</v>
      </c>
      <c r="AD840" s="22">
        <f t="shared" si="547"/>
        <v>-355563.45404099999</v>
      </c>
      <c r="AE840" s="9">
        <f t="shared" si="538"/>
        <v>-3430</v>
      </c>
      <c r="AF840" s="9">
        <f t="shared" si="539"/>
        <v>311</v>
      </c>
      <c r="AG840" s="9">
        <f t="shared" si="540"/>
        <v>0</v>
      </c>
      <c r="AH840" s="10">
        <f t="shared" si="520"/>
        <v>-3119</v>
      </c>
      <c r="AI840" s="10">
        <f t="shared" si="541"/>
        <v>-160</v>
      </c>
      <c r="AJ840" s="22">
        <f t="shared" si="521"/>
        <v>-352604.45404099999</v>
      </c>
      <c r="AN840" s="92">
        <f t="shared" si="542"/>
        <v>851000</v>
      </c>
      <c r="AO840" s="92" t="str">
        <f t="shared" si="522"/>
        <v>85K</v>
      </c>
      <c r="AP840" s="92">
        <f t="shared" si="523"/>
        <v>352604.45404099999</v>
      </c>
      <c r="AQ840" s="93">
        <f t="shared" si="548"/>
        <v>1000</v>
      </c>
      <c r="AR840" s="95">
        <f t="shared" si="524"/>
        <v>428</v>
      </c>
      <c r="AS840" s="94">
        <f t="shared" si="525"/>
        <v>0.42799999999999999</v>
      </c>
      <c r="AT840" s="94">
        <f t="shared" si="543"/>
        <v>0.41434130909635719</v>
      </c>
    </row>
    <row r="841" spans="6:46" x14ac:dyDescent="0.25">
      <c r="F841">
        <f t="shared" si="549"/>
        <v>852000</v>
      </c>
      <c r="G841">
        <f t="shared" si="526"/>
        <v>-750</v>
      </c>
      <c r="H841">
        <f t="shared" si="514"/>
        <v>851250</v>
      </c>
      <c r="I841" s="32">
        <f t="shared" si="544"/>
        <v>851250</v>
      </c>
      <c r="J841" s="10">
        <f t="shared" si="527"/>
        <v>0</v>
      </c>
      <c r="K841" s="10">
        <f t="shared" si="528"/>
        <v>0</v>
      </c>
      <c r="L841" s="32">
        <f t="shared" si="545"/>
        <v>851250</v>
      </c>
      <c r="M841" s="9">
        <f t="shared" si="529"/>
        <v>0</v>
      </c>
      <c r="N841" s="9">
        <f t="shared" si="530"/>
        <v>0</v>
      </c>
      <c r="O841" s="10">
        <f t="shared" si="515"/>
        <v>0</v>
      </c>
      <c r="P841" s="13"/>
      <c r="R841" s="31">
        <f t="shared" si="546"/>
        <v>851250</v>
      </c>
      <c r="S841" s="8">
        <f t="shared" si="531"/>
        <v>52100</v>
      </c>
      <c r="T841" s="9">
        <f t="shared" si="516"/>
        <v>-11053.55</v>
      </c>
      <c r="U841" s="9">
        <f t="shared" si="517"/>
        <v>-299681.25</v>
      </c>
      <c r="V841" s="10">
        <f t="shared" si="518"/>
        <v>-310734.8</v>
      </c>
      <c r="W841" s="10">
        <f t="shared" si="519"/>
        <v>-45116.25</v>
      </c>
      <c r="X841" s="87">
        <f t="shared" si="532"/>
        <v>0</v>
      </c>
      <c r="Y841" s="87">
        <f t="shared" si="533"/>
        <v>0</v>
      </c>
      <c r="Z841" s="10">
        <f t="shared" si="534"/>
        <v>-103.65398999999999</v>
      </c>
      <c r="AA841" s="125">
        <f t="shared" si="535"/>
        <v>-36.750050999999999</v>
      </c>
      <c r="AB841" s="10">
        <f t="shared" si="536"/>
        <v>-36.750050999999999</v>
      </c>
      <c r="AC841" s="87">
        <f t="shared" si="537"/>
        <v>0</v>
      </c>
      <c r="AD841" s="22">
        <f t="shared" si="547"/>
        <v>-355991.45404099999</v>
      </c>
      <c r="AE841" s="9">
        <f t="shared" si="538"/>
        <v>-3430</v>
      </c>
      <c r="AF841" s="9">
        <f t="shared" si="539"/>
        <v>311</v>
      </c>
      <c r="AG841" s="9">
        <f t="shared" si="540"/>
        <v>0</v>
      </c>
      <c r="AH841" s="10">
        <f t="shared" si="520"/>
        <v>-3119</v>
      </c>
      <c r="AI841" s="10">
        <f t="shared" si="541"/>
        <v>-160</v>
      </c>
      <c r="AJ841" s="22">
        <f t="shared" si="521"/>
        <v>-353032.45404099999</v>
      </c>
      <c r="AN841" s="92">
        <f t="shared" si="542"/>
        <v>852000</v>
      </c>
      <c r="AO841" s="92" t="str">
        <f t="shared" si="522"/>
        <v>85K</v>
      </c>
      <c r="AP841" s="92">
        <f t="shared" si="523"/>
        <v>353032.45404099999</v>
      </c>
      <c r="AQ841" s="93">
        <f t="shared" si="548"/>
        <v>1000</v>
      </c>
      <c r="AR841" s="95">
        <f t="shared" si="524"/>
        <v>428</v>
      </c>
      <c r="AS841" s="94">
        <f t="shared" si="525"/>
        <v>0.42799999999999999</v>
      </c>
      <c r="AT841" s="94">
        <f t="shared" si="543"/>
        <v>0.41435734042370892</v>
      </c>
    </row>
    <row r="842" spans="6:46" x14ac:dyDescent="0.25">
      <c r="F842">
        <f t="shared" si="549"/>
        <v>853000</v>
      </c>
      <c r="G842">
        <f t="shared" si="526"/>
        <v>-750</v>
      </c>
      <c r="H842">
        <f t="shared" si="514"/>
        <v>852250</v>
      </c>
      <c r="I842" s="32">
        <f t="shared" si="544"/>
        <v>852250</v>
      </c>
      <c r="J842" s="10">
        <f t="shared" si="527"/>
        <v>0</v>
      </c>
      <c r="K842" s="10">
        <f t="shared" si="528"/>
        <v>0</v>
      </c>
      <c r="L842" s="32">
        <f t="shared" si="545"/>
        <v>852250</v>
      </c>
      <c r="M842" s="9">
        <f t="shared" si="529"/>
        <v>0</v>
      </c>
      <c r="N842" s="9">
        <f t="shared" si="530"/>
        <v>0</v>
      </c>
      <c r="O842" s="10">
        <f t="shared" si="515"/>
        <v>0</v>
      </c>
      <c r="P842" s="13"/>
      <c r="R842" s="31">
        <f t="shared" si="546"/>
        <v>852250</v>
      </c>
      <c r="S842" s="8">
        <f t="shared" si="531"/>
        <v>52100</v>
      </c>
      <c r="T842" s="9">
        <f t="shared" si="516"/>
        <v>-11053.55</v>
      </c>
      <c r="U842" s="9">
        <f t="shared" si="517"/>
        <v>-300056.25</v>
      </c>
      <c r="V842" s="10">
        <f t="shared" si="518"/>
        <v>-311109.8</v>
      </c>
      <c r="W842" s="10">
        <f t="shared" si="519"/>
        <v>-45169.25</v>
      </c>
      <c r="X842" s="87">
        <f t="shared" si="532"/>
        <v>0</v>
      </c>
      <c r="Y842" s="87">
        <f t="shared" si="533"/>
        <v>0</v>
      </c>
      <c r="Z842" s="10">
        <f t="shared" si="534"/>
        <v>-103.65398999999999</v>
      </c>
      <c r="AA842" s="125">
        <f t="shared" si="535"/>
        <v>-36.750050999999999</v>
      </c>
      <c r="AB842" s="10">
        <f t="shared" si="536"/>
        <v>-36.750050999999999</v>
      </c>
      <c r="AC842" s="87">
        <f t="shared" si="537"/>
        <v>0</v>
      </c>
      <c r="AD842" s="22">
        <f t="shared" si="547"/>
        <v>-356419.45404099999</v>
      </c>
      <c r="AE842" s="9">
        <f t="shared" si="538"/>
        <v>-3430</v>
      </c>
      <c r="AF842" s="9">
        <f t="shared" si="539"/>
        <v>311</v>
      </c>
      <c r="AG842" s="9">
        <f t="shared" si="540"/>
        <v>0</v>
      </c>
      <c r="AH842" s="10">
        <f t="shared" si="520"/>
        <v>-3119</v>
      </c>
      <c r="AI842" s="10">
        <f t="shared" si="541"/>
        <v>-160</v>
      </c>
      <c r="AJ842" s="22">
        <f t="shared" si="521"/>
        <v>-353460.45404099999</v>
      </c>
      <c r="AN842" s="92">
        <f t="shared" si="542"/>
        <v>853000</v>
      </c>
      <c r="AO842" s="92" t="str">
        <f t="shared" si="522"/>
        <v>85K</v>
      </c>
      <c r="AP842" s="92">
        <f t="shared" si="523"/>
        <v>353460.45404099999</v>
      </c>
      <c r="AQ842" s="93">
        <f t="shared" si="548"/>
        <v>1000</v>
      </c>
      <c r="AR842" s="95">
        <f t="shared" si="524"/>
        <v>428</v>
      </c>
      <c r="AS842" s="94">
        <f t="shared" si="525"/>
        <v>0.42799999999999999</v>
      </c>
      <c r="AT842" s="94">
        <f t="shared" si="543"/>
        <v>0.41437333416295424</v>
      </c>
    </row>
    <row r="843" spans="6:46" x14ac:dyDescent="0.25">
      <c r="F843">
        <f t="shared" si="549"/>
        <v>854000</v>
      </c>
      <c r="G843">
        <f t="shared" si="526"/>
        <v>-750</v>
      </c>
      <c r="H843">
        <f t="shared" si="514"/>
        <v>853250</v>
      </c>
      <c r="I843" s="32">
        <f t="shared" si="544"/>
        <v>853250</v>
      </c>
      <c r="J843" s="10">
        <f t="shared" si="527"/>
        <v>0</v>
      </c>
      <c r="K843" s="10">
        <f t="shared" si="528"/>
        <v>0</v>
      </c>
      <c r="L843" s="32">
        <f t="shared" si="545"/>
        <v>853250</v>
      </c>
      <c r="M843" s="9">
        <f t="shared" si="529"/>
        <v>0</v>
      </c>
      <c r="N843" s="9">
        <f t="shared" si="530"/>
        <v>0</v>
      </c>
      <c r="O843" s="10">
        <f t="shared" si="515"/>
        <v>0</v>
      </c>
      <c r="P843" s="13"/>
      <c r="R843" s="31">
        <f t="shared" si="546"/>
        <v>853250</v>
      </c>
      <c r="S843" s="8">
        <f t="shared" si="531"/>
        <v>52100</v>
      </c>
      <c r="T843" s="9">
        <f t="shared" si="516"/>
        <v>-11053.55</v>
      </c>
      <c r="U843" s="9">
        <f t="shared" si="517"/>
        <v>-300431.25</v>
      </c>
      <c r="V843" s="10">
        <f t="shared" si="518"/>
        <v>-311484.79999999999</v>
      </c>
      <c r="W843" s="10">
        <f t="shared" si="519"/>
        <v>-45222.25</v>
      </c>
      <c r="X843" s="87">
        <f t="shared" si="532"/>
        <v>0</v>
      </c>
      <c r="Y843" s="87">
        <f t="shared" si="533"/>
        <v>0</v>
      </c>
      <c r="Z843" s="10">
        <f t="shared" si="534"/>
        <v>-103.65398999999999</v>
      </c>
      <c r="AA843" s="125">
        <f t="shared" si="535"/>
        <v>-36.750050999999999</v>
      </c>
      <c r="AB843" s="10">
        <f t="shared" si="536"/>
        <v>-36.750050999999999</v>
      </c>
      <c r="AC843" s="87">
        <f t="shared" si="537"/>
        <v>0</v>
      </c>
      <c r="AD843" s="22">
        <f t="shared" si="547"/>
        <v>-356847.45404099999</v>
      </c>
      <c r="AE843" s="9">
        <f t="shared" si="538"/>
        <v>-3430</v>
      </c>
      <c r="AF843" s="9">
        <f t="shared" si="539"/>
        <v>311</v>
      </c>
      <c r="AG843" s="9">
        <f t="shared" si="540"/>
        <v>0</v>
      </c>
      <c r="AH843" s="10">
        <f t="shared" si="520"/>
        <v>-3119</v>
      </c>
      <c r="AI843" s="10">
        <f t="shared" si="541"/>
        <v>-160</v>
      </c>
      <c r="AJ843" s="22">
        <f t="shared" si="521"/>
        <v>-353888.45404099999</v>
      </c>
      <c r="AN843" s="92">
        <f t="shared" si="542"/>
        <v>854000</v>
      </c>
      <c r="AO843" s="92" t="str">
        <f t="shared" si="522"/>
        <v>85K</v>
      </c>
      <c r="AP843" s="92">
        <f t="shared" si="523"/>
        <v>353888.45404099999</v>
      </c>
      <c r="AQ843" s="93">
        <f t="shared" si="548"/>
        <v>1000</v>
      </c>
      <c r="AR843" s="95">
        <f t="shared" si="524"/>
        <v>428</v>
      </c>
      <c r="AS843" s="94">
        <f t="shared" si="525"/>
        <v>0.42799999999999999</v>
      </c>
      <c r="AT843" s="94">
        <f t="shared" si="543"/>
        <v>0.41438929044613582</v>
      </c>
    </row>
    <row r="844" spans="6:46" x14ac:dyDescent="0.25">
      <c r="F844">
        <f t="shared" si="549"/>
        <v>855000</v>
      </c>
      <c r="G844">
        <f t="shared" si="526"/>
        <v>-750</v>
      </c>
      <c r="H844">
        <f t="shared" si="514"/>
        <v>854250</v>
      </c>
      <c r="I844" s="32">
        <f t="shared" si="544"/>
        <v>854250</v>
      </c>
      <c r="J844" s="10">
        <f t="shared" si="527"/>
        <v>0</v>
      </c>
      <c r="K844" s="10">
        <f t="shared" si="528"/>
        <v>0</v>
      </c>
      <c r="L844" s="32">
        <f t="shared" si="545"/>
        <v>854250</v>
      </c>
      <c r="M844" s="9">
        <f t="shared" si="529"/>
        <v>0</v>
      </c>
      <c r="N844" s="9">
        <f t="shared" si="530"/>
        <v>0</v>
      </c>
      <c r="O844" s="10">
        <f t="shared" si="515"/>
        <v>0</v>
      </c>
      <c r="P844" s="13"/>
      <c r="R844" s="31">
        <f t="shared" si="546"/>
        <v>854250</v>
      </c>
      <c r="S844" s="8">
        <f t="shared" si="531"/>
        <v>52100</v>
      </c>
      <c r="T844" s="9">
        <f t="shared" si="516"/>
        <v>-11053.55</v>
      </c>
      <c r="U844" s="9">
        <f t="shared" si="517"/>
        <v>-300806.25</v>
      </c>
      <c r="V844" s="10">
        <f t="shared" si="518"/>
        <v>-311859.8</v>
      </c>
      <c r="W844" s="10">
        <f t="shared" si="519"/>
        <v>-45275.25</v>
      </c>
      <c r="X844" s="87">
        <f t="shared" si="532"/>
        <v>0</v>
      </c>
      <c r="Y844" s="87">
        <f t="shared" si="533"/>
        <v>0</v>
      </c>
      <c r="Z844" s="10">
        <f t="shared" si="534"/>
        <v>-103.65398999999999</v>
      </c>
      <c r="AA844" s="125">
        <f t="shared" si="535"/>
        <v>-36.750050999999999</v>
      </c>
      <c r="AB844" s="10">
        <f t="shared" si="536"/>
        <v>-36.750050999999999</v>
      </c>
      <c r="AC844" s="87">
        <f t="shared" si="537"/>
        <v>0</v>
      </c>
      <c r="AD844" s="22">
        <f t="shared" si="547"/>
        <v>-357275.45404099999</v>
      </c>
      <c r="AE844" s="9">
        <f t="shared" si="538"/>
        <v>-3430</v>
      </c>
      <c r="AF844" s="9">
        <f t="shared" si="539"/>
        <v>311</v>
      </c>
      <c r="AG844" s="9">
        <f t="shared" si="540"/>
        <v>0</v>
      </c>
      <c r="AH844" s="10">
        <f t="shared" si="520"/>
        <v>-3119</v>
      </c>
      <c r="AI844" s="10">
        <f t="shared" si="541"/>
        <v>-160</v>
      </c>
      <c r="AJ844" s="22">
        <f t="shared" si="521"/>
        <v>-354316.45404099999</v>
      </c>
      <c r="AN844" s="92">
        <f t="shared" si="542"/>
        <v>855000</v>
      </c>
      <c r="AO844" s="92" t="str">
        <f t="shared" si="522"/>
        <v>85K</v>
      </c>
      <c r="AP844" s="92">
        <f t="shared" si="523"/>
        <v>354316.45404099999</v>
      </c>
      <c r="AQ844" s="93">
        <f t="shared" si="548"/>
        <v>1000</v>
      </c>
      <c r="AR844" s="95">
        <f t="shared" si="524"/>
        <v>428</v>
      </c>
      <c r="AS844" s="94">
        <f t="shared" si="525"/>
        <v>0.42799999999999999</v>
      </c>
      <c r="AT844" s="94">
        <f t="shared" si="543"/>
        <v>0.41440520940467834</v>
      </c>
    </row>
    <row r="845" spans="6:46" x14ac:dyDescent="0.25">
      <c r="F845">
        <f t="shared" si="549"/>
        <v>856000</v>
      </c>
      <c r="G845">
        <f t="shared" si="526"/>
        <v>-750</v>
      </c>
      <c r="H845">
        <f t="shared" si="514"/>
        <v>855250</v>
      </c>
      <c r="I845" s="32">
        <f t="shared" si="544"/>
        <v>855250</v>
      </c>
      <c r="J845" s="10">
        <f t="shared" si="527"/>
        <v>0</v>
      </c>
      <c r="K845" s="10">
        <f t="shared" si="528"/>
        <v>0</v>
      </c>
      <c r="L845" s="32">
        <f t="shared" si="545"/>
        <v>855250</v>
      </c>
      <c r="M845" s="9">
        <f t="shared" si="529"/>
        <v>0</v>
      </c>
      <c r="N845" s="9">
        <f t="shared" si="530"/>
        <v>0</v>
      </c>
      <c r="O845" s="10">
        <f t="shared" si="515"/>
        <v>0</v>
      </c>
      <c r="P845" s="13"/>
      <c r="R845" s="31">
        <f t="shared" si="546"/>
        <v>855250</v>
      </c>
      <c r="S845" s="8">
        <f t="shared" si="531"/>
        <v>52100</v>
      </c>
      <c r="T845" s="9">
        <f t="shared" si="516"/>
        <v>-11053.55</v>
      </c>
      <c r="U845" s="9">
        <f t="shared" si="517"/>
        <v>-301181.25</v>
      </c>
      <c r="V845" s="10">
        <f t="shared" si="518"/>
        <v>-312234.8</v>
      </c>
      <c r="W845" s="10">
        <f t="shared" si="519"/>
        <v>-45328.25</v>
      </c>
      <c r="X845" s="87">
        <f t="shared" si="532"/>
        <v>0</v>
      </c>
      <c r="Y845" s="87">
        <f t="shared" si="533"/>
        <v>0</v>
      </c>
      <c r="Z845" s="10">
        <f t="shared" si="534"/>
        <v>-103.65398999999999</v>
      </c>
      <c r="AA845" s="125">
        <f t="shared" si="535"/>
        <v>-36.750050999999999</v>
      </c>
      <c r="AB845" s="10">
        <f t="shared" si="536"/>
        <v>-36.750050999999999</v>
      </c>
      <c r="AC845" s="87">
        <f t="shared" si="537"/>
        <v>0</v>
      </c>
      <c r="AD845" s="22">
        <f t="shared" si="547"/>
        <v>-357703.45404099999</v>
      </c>
      <c r="AE845" s="9">
        <f t="shared" si="538"/>
        <v>-3430</v>
      </c>
      <c r="AF845" s="9">
        <f t="shared" si="539"/>
        <v>311</v>
      </c>
      <c r="AG845" s="9">
        <f t="shared" si="540"/>
        <v>0</v>
      </c>
      <c r="AH845" s="10">
        <f t="shared" si="520"/>
        <v>-3119</v>
      </c>
      <c r="AI845" s="10">
        <f t="shared" si="541"/>
        <v>-160</v>
      </c>
      <c r="AJ845" s="22">
        <f t="shared" si="521"/>
        <v>-354744.45404099999</v>
      </c>
      <c r="AN845" s="92">
        <f t="shared" si="542"/>
        <v>856000</v>
      </c>
      <c r="AO845" s="92" t="str">
        <f t="shared" si="522"/>
        <v>85K</v>
      </c>
      <c r="AP845" s="92">
        <f t="shared" si="523"/>
        <v>354744.45404099999</v>
      </c>
      <c r="AQ845" s="93">
        <f t="shared" si="548"/>
        <v>1000</v>
      </c>
      <c r="AR845" s="95">
        <f t="shared" si="524"/>
        <v>428</v>
      </c>
      <c r="AS845" s="94">
        <f t="shared" si="525"/>
        <v>0.42799999999999999</v>
      </c>
      <c r="AT845" s="94">
        <f t="shared" si="543"/>
        <v>0.41442109116939252</v>
      </c>
    </row>
    <row r="846" spans="6:46" x14ac:dyDescent="0.25">
      <c r="F846">
        <f t="shared" si="549"/>
        <v>857000</v>
      </c>
      <c r="G846">
        <f t="shared" si="526"/>
        <v>-750</v>
      </c>
      <c r="H846">
        <f t="shared" si="514"/>
        <v>856250</v>
      </c>
      <c r="I846" s="32">
        <f t="shared" si="544"/>
        <v>856250</v>
      </c>
      <c r="J846" s="10">
        <f t="shared" si="527"/>
        <v>0</v>
      </c>
      <c r="K846" s="10">
        <f t="shared" si="528"/>
        <v>0</v>
      </c>
      <c r="L846" s="32">
        <f t="shared" si="545"/>
        <v>856250</v>
      </c>
      <c r="M846" s="9">
        <f t="shared" si="529"/>
        <v>0</v>
      </c>
      <c r="N846" s="9">
        <f t="shared" si="530"/>
        <v>0</v>
      </c>
      <c r="O846" s="10">
        <f t="shared" si="515"/>
        <v>0</v>
      </c>
      <c r="P846" s="13"/>
      <c r="R846" s="31">
        <f t="shared" si="546"/>
        <v>856250</v>
      </c>
      <c r="S846" s="8">
        <f t="shared" si="531"/>
        <v>52100</v>
      </c>
      <c r="T846" s="9">
        <f t="shared" si="516"/>
        <v>-11053.55</v>
      </c>
      <c r="U846" s="9">
        <f t="shared" si="517"/>
        <v>-301556.25</v>
      </c>
      <c r="V846" s="10">
        <f t="shared" si="518"/>
        <v>-312609.8</v>
      </c>
      <c r="W846" s="10">
        <f t="shared" si="519"/>
        <v>-45381.25</v>
      </c>
      <c r="X846" s="87">
        <f t="shared" si="532"/>
        <v>0</v>
      </c>
      <c r="Y846" s="87">
        <f t="shared" si="533"/>
        <v>0</v>
      </c>
      <c r="Z846" s="10">
        <f t="shared" si="534"/>
        <v>-103.65398999999999</v>
      </c>
      <c r="AA846" s="125">
        <f t="shared" si="535"/>
        <v>-36.750050999999999</v>
      </c>
      <c r="AB846" s="10">
        <f t="shared" si="536"/>
        <v>-36.750050999999999</v>
      </c>
      <c r="AC846" s="87">
        <f t="shared" si="537"/>
        <v>0</v>
      </c>
      <c r="AD846" s="22">
        <f t="shared" si="547"/>
        <v>-358131.45404099999</v>
      </c>
      <c r="AE846" s="9">
        <f t="shared" si="538"/>
        <v>-3430</v>
      </c>
      <c r="AF846" s="9">
        <f t="shared" si="539"/>
        <v>311</v>
      </c>
      <c r="AG846" s="9">
        <f t="shared" si="540"/>
        <v>0</v>
      </c>
      <c r="AH846" s="10">
        <f t="shared" si="520"/>
        <v>-3119</v>
      </c>
      <c r="AI846" s="10">
        <f t="shared" si="541"/>
        <v>-160</v>
      </c>
      <c r="AJ846" s="22">
        <f t="shared" si="521"/>
        <v>-355172.45404099999</v>
      </c>
      <c r="AN846" s="92">
        <f t="shared" si="542"/>
        <v>857000</v>
      </c>
      <c r="AO846" s="92" t="str">
        <f t="shared" si="522"/>
        <v>85K</v>
      </c>
      <c r="AP846" s="92">
        <f t="shared" si="523"/>
        <v>355172.45404099999</v>
      </c>
      <c r="AQ846" s="93">
        <f t="shared" si="548"/>
        <v>1000</v>
      </c>
      <c r="AR846" s="95">
        <f t="shared" si="524"/>
        <v>428</v>
      </c>
      <c r="AS846" s="94">
        <f t="shared" si="525"/>
        <v>0.42799999999999999</v>
      </c>
      <c r="AT846" s="94">
        <f t="shared" si="543"/>
        <v>0.41443693587047842</v>
      </c>
    </row>
    <row r="847" spans="6:46" x14ac:dyDescent="0.25">
      <c r="F847">
        <f t="shared" si="549"/>
        <v>858000</v>
      </c>
      <c r="G847">
        <f t="shared" si="526"/>
        <v>-750</v>
      </c>
      <c r="H847">
        <f t="shared" si="514"/>
        <v>857250</v>
      </c>
      <c r="I847" s="32">
        <f t="shared" si="544"/>
        <v>857250</v>
      </c>
      <c r="J847" s="10">
        <f t="shared" si="527"/>
        <v>0</v>
      </c>
      <c r="K847" s="10">
        <f t="shared" si="528"/>
        <v>0</v>
      </c>
      <c r="L847" s="32">
        <f t="shared" si="545"/>
        <v>857250</v>
      </c>
      <c r="M847" s="9">
        <f t="shared" si="529"/>
        <v>0</v>
      </c>
      <c r="N847" s="9">
        <f t="shared" si="530"/>
        <v>0</v>
      </c>
      <c r="O847" s="10">
        <f t="shared" si="515"/>
        <v>0</v>
      </c>
      <c r="P847" s="13"/>
      <c r="R847" s="31">
        <f t="shared" si="546"/>
        <v>857250</v>
      </c>
      <c r="S847" s="8">
        <f t="shared" si="531"/>
        <v>52100</v>
      </c>
      <c r="T847" s="9">
        <f t="shared" si="516"/>
        <v>-11053.55</v>
      </c>
      <c r="U847" s="9">
        <f t="shared" si="517"/>
        <v>-301931.25</v>
      </c>
      <c r="V847" s="10">
        <f t="shared" si="518"/>
        <v>-312984.8</v>
      </c>
      <c r="W847" s="10">
        <f t="shared" si="519"/>
        <v>-45434.25</v>
      </c>
      <c r="X847" s="87">
        <f t="shared" si="532"/>
        <v>0</v>
      </c>
      <c r="Y847" s="87">
        <f t="shared" si="533"/>
        <v>0</v>
      </c>
      <c r="Z847" s="10">
        <f t="shared" si="534"/>
        <v>-103.65398999999999</v>
      </c>
      <c r="AA847" s="125">
        <f t="shared" si="535"/>
        <v>-36.750050999999999</v>
      </c>
      <c r="AB847" s="10">
        <f t="shared" si="536"/>
        <v>-36.750050999999999</v>
      </c>
      <c r="AC847" s="87">
        <f t="shared" si="537"/>
        <v>0</v>
      </c>
      <c r="AD847" s="22">
        <f t="shared" si="547"/>
        <v>-358559.45404099999</v>
      </c>
      <c r="AE847" s="9">
        <f t="shared" si="538"/>
        <v>-3430</v>
      </c>
      <c r="AF847" s="9">
        <f t="shared" si="539"/>
        <v>311</v>
      </c>
      <c r="AG847" s="9">
        <f t="shared" si="540"/>
        <v>0</v>
      </c>
      <c r="AH847" s="10">
        <f t="shared" si="520"/>
        <v>-3119</v>
      </c>
      <c r="AI847" s="10">
        <f t="shared" si="541"/>
        <v>-160</v>
      </c>
      <c r="AJ847" s="22">
        <f t="shared" si="521"/>
        <v>-355600.45404099999</v>
      </c>
      <c r="AN847" s="92">
        <f t="shared" si="542"/>
        <v>858000</v>
      </c>
      <c r="AO847" s="92" t="str">
        <f t="shared" si="522"/>
        <v>85K</v>
      </c>
      <c r="AP847" s="92">
        <f t="shared" si="523"/>
        <v>355600.45404099999</v>
      </c>
      <c r="AQ847" s="93">
        <f t="shared" si="548"/>
        <v>1000</v>
      </c>
      <c r="AR847" s="95">
        <f t="shared" si="524"/>
        <v>428</v>
      </c>
      <c r="AS847" s="94">
        <f t="shared" si="525"/>
        <v>0.42799999999999999</v>
      </c>
      <c r="AT847" s="94">
        <f t="shared" si="543"/>
        <v>0.41445274363752915</v>
      </c>
    </row>
    <row r="848" spans="6:46" x14ac:dyDescent="0.25">
      <c r="F848">
        <f t="shared" si="549"/>
        <v>859000</v>
      </c>
      <c r="G848">
        <f t="shared" si="526"/>
        <v>-750</v>
      </c>
      <c r="H848">
        <f t="shared" si="514"/>
        <v>858250</v>
      </c>
      <c r="I848" s="32">
        <f t="shared" si="544"/>
        <v>858250</v>
      </c>
      <c r="J848" s="10">
        <f t="shared" si="527"/>
        <v>0</v>
      </c>
      <c r="K848" s="10">
        <f t="shared" si="528"/>
        <v>0</v>
      </c>
      <c r="L848" s="32">
        <f t="shared" si="545"/>
        <v>858250</v>
      </c>
      <c r="M848" s="9">
        <f t="shared" si="529"/>
        <v>0</v>
      </c>
      <c r="N848" s="9">
        <f t="shared" si="530"/>
        <v>0</v>
      </c>
      <c r="O848" s="10">
        <f t="shared" si="515"/>
        <v>0</v>
      </c>
      <c r="P848" s="13"/>
      <c r="R848" s="31">
        <f t="shared" si="546"/>
        <v>858250</v>
      </c>
      <c r="S848" s="8">
        <f t="shared" si="531"/>
        <v>52100</v>
      </c>
      <c r="T848" s="9">
        <f t="shared" si="516"/>
        <v>-11053.55</v>
      </c>
      <c r="U848" s="9">
        <f t="shared" si="517"/>
        <v>-302306.25</v>
      </c>
      <c r="V848" s="10">
        <f t="shared" si="518"/>
        <v>-313359.8</v>
      </c>
      <c r="W848" s="10">
        <f t="shared" si="519"/>
        <v>-45487.25</v>
      </c>
      <c r="X848" s="87">
        <f t="shared" si="532"/>
        <v>0</v>
      </c>
      <c r="Y848" s="87">
        <f t="shared" si="533"/>
        <v>0</v>
      </c>
      <c r="Z848" s="10">
        <f t="shared" si="534"/>
        <v>-103.65398999999999</v>
      </c>
      <c r="AA848" s="125">
        <f t="shared" si="535"/>
        <v>-36.750050999999999</v>
      </c>
      <c r="AB848" s="10">
        <f t="shared" si="536"/>
        <v>-36.750050999999999</v>
      </c>
      <c r="AC848" s="87">
        <f t="shared" si="537"/>
        <v>0</v>
      </c>
      <c r="AD848" s="22">
        <f t="shared" si="547"/>
        <v>-358987.45404099999</v>
      </c>
      <c r="AE848" s="9">
        <f t="shared" si="538"/>
        <v>-3430</v>
      </c>
      <c r="AF848" s="9">
        <f t="shared" si="539"/>
        <v>311</v>
      </c>
      <c r="AG848" s="9">
        <f t="shared" si="540"/>
        <v>0</v>
      </c>
      <c r="AH848" s="10">
        <f t="shared" si="520"/>
        <v>-3119</v>
      </c>
      <c r="AI848" s="10">
        <f t="shared" si="541"/>
        <v>-160</v>
      </c>
      <c r="AJ848" s="22">
        <f t="shared" si="521"/>
        <v>-356028.45404099999</v>
      </c>
      <c r="AN848" s="92">
        <f t="shared" si="542"/>
        <v>859000</v>
      </c>
      <c r="AO848" s="92" t="str">
        <f t="shared" si="522"/>
        <v>85K</v>
      </c>
      <c r="AP848" s="92">
        <f t="shared" si="523"/>
        <v>356028.45404099999</v>
      </c>
      <c r="AQ848" s="93">
        <f t="shared" si="548"/>
        <v>1000</v>
      </c>
      <c r="AR848" s="95">
        <f t="shared" si="524"/>
        <v>428</v>
      </c>
      <c r="AS848" s="94">
        <f t="shared" si="525"/>
        <v>0.42799999999999999</v>
      </c>
      <c r="AT848" s="94">
        <f t="shared" si="543"/>
        <v>0.41446851459953432</v>
      </c>
    </row>
    <row r="849" spans="6:46" x14ac:dyDescent="0.25">
      <c r="F849">
        <f t="shared" si="549"/>
        <v>860000</v>
      </c>
      <c r="G849">
        <f t="shared" si="526"/>
        <v>-750</v>
      </c>
      <c r="H849">
        <f t="shared" si="514"/>
        <v>859250</v>
      </c>
      <c r="I849" s="32">
        <f t="shared" si="544"/>
        <v>859250</v>
      </c>
      <c r="J849" s="10">
        <f t="shared" si="527"/>
        <v>0</v>
      </c>
      <c r="K849" s="10">
        <f t="shared" si="528"/>
        <v>0</v>
      </c>
      <c r="L849" s="32">
        <f t="shared" si="545"/>
        <v>859250</v>
      </c>
      <c r="M849" s="9">
        <f t="shared" si="529"/>
        <v>0</v>
      </c>
      <c r="N849" s="9">
        <f t="shared" si="530"/>
        <v>0</v>
      </c>
      <c r="O849" s="10">
        <f t="shared" si="515"/>
        <v>0</v>
      </c>
      <c r="P849" s="13"/>
      <c r="R849" s="31">
        <f t="shared" si="546"/>
        <v>859250</v>
      </c>
      <c r="S849" s="8">
        <f t="shared" si="531"/>
        <v>52100</v>
      </c>
      <c r="T849" s="9">
        <f t="shared" si="516"/>
        <v>-11053.55</v>
      </c>
      <c r="U849" s="9">
        <f t="shared" si="517"/>
        <v>-302681.25</v>
      </c>
      <c r="V849" s="10">
        <f t="shared" si="518"/>
        <v>-313734.8</v>
      </c>
      <c r="W849" s="10">
        <f t="shared" si="519"/>
        <v>-45540.25</v>
      </c>
      <c r="X849" s="87">
        <f t="shared" si="532"/>
        <v>0</v>
      </c>
      <c r="Y849" s="87">
        <f t="shared" si="533"/>
        <v>0</v>
      </c>
      <c r="Z849" s="10">
        <f t="shared" si="534"/>
        <v>-103.65398999999999</v>
      </c>
      <c r="AA849" s="125">
        <f t="shared" si="535"/>
        <v>-36.750050999999999</v>
      </c>
      <c r="AB849" s="10">
        <f t="shared" si="536"/>
        <v>-36.750050999999999</v>
      </c>
      <c r="AC849" s="87">
        <f t="shared" si="537"/>
        <v>0</v>
      </c>
      <c r="AD849" s="22">
        <f t="shared" si="547"/>
        <v>-359415.45404099999</v>
      </c>
      <c r="AE849" s="9">
        <f t="shared" si="538"/>
        <v>-3430</v>
      </c>
      <c r="AF849" s="9">
        <f t="shared" si="539"/>
        <v>311</v>
      </c>
      <c r="AG849" s="9">
        <f t="shared" si="540"/>
        <v>0</v>
      </c>
      <c r="AH849" s="10">
        <f t="shared" si="520"/>
        <v>-3119</v>
      </c>
      <c r="AI849" s="10">
        <f t="shared" si="541"/>
        <v>-160</v>
      </c>
      <c r="AJ849" s="22">
        <f t="shared" si="521"/>
        <v>-356456.45404099999</v>
      </c>
      <c r="AN849" s="92">
        <f t="shared" si="542"/>
        <v>860000</v>
      </c>
      <c r="AO849" s="92" t="str">
        <f t="shared" si="522"/>
        <v>86K</v>
      </c>
      <c r="AP849" s="92">
        <f t="shared" si="523"/>
        <v>356456.45404099999</v>
      </c>
      <c r="AQ849" s="93">
        <f t="shared" si="548"/>
        <v>1000</v>
      </c>
      <c r="AR849" s="95">
        <f t="shared" si="524"/>
        <v>428</v>
      </c>
      <c r="AS849" s="94">
        <f t="shared" si="525"/>
        <v>0.42799999999999999</v>
      </c>
      <c r="AT849" s="94">
        <f t="shared" si="543"/>
        <v>0.41448424888488372</v>
      </c>
    </row>
    <row r="850" spans="6:46" x14ac:dyDescent="0.25">
      <c r="F850">
        <f t="shared" si="549"/>
        <v>861000</v>
      </c>
      <c r="G850">
        <f t="shared" si="526"/>
        <v>-750</v>
      </c>
      <c r="H850">
        <f t="shared" si="514"/>
        <v>860250</v>
      </c>
      <c r="I850" s="32">
        <f t="shared" si="544"/>
        <v>860250</v>
      </c>
      <c r="J850" s="10">
        <f t="shared" si="527"/>
        <v>0</v>
      </c>
      <c r="K850" s="10">
        <f t="shared" si="528"/>
        <v>0</v>
      </c>
      <c r="L850" s="32">
        <f t="shared" si="545"/>
        <v>860250</v>
      </c>
      <c r="M850" s="9">
        <f t="shared" si="529"/>
        <v>0</v>
      </c>
      <c r="N850" s="9">
        <f t="shared" si="530"/>
        <v>0</v>
      </c>
      <c r="O850" s="10">
        <f t="shared" si="515"/>
        <v>0</v>
      </c>
      <c r="P850" s="13"/>
      <c r="R850" s="31">
        <f t="shared" si="546"/>
        <v>860250</v>
      </c>
      <c r="S850" s="8">
        <f t="shared" si="531"/>
        <v>52100</v>
      </c>
      <c r="T850" s="9">
        <f t="shared" si="516"/>
        <v>-11053.55</v>
      </c>
      <c r="U850" s="9">
        <f t="shared" si="517"/>
        <v>-303056.25</v>
      </c>
      <c r="V850" s="10">
        <f t="shared" si="518"/>
        <v>-314109.8</v>
      </c>
      <c r="W850" s="10">
        <f t="shared" si="519"/>
        <v>-45593.25</v>
      </c>
      <c r="X850" s="87">
        <f t="shared" si="532"/>
        <v>0</v>
      </c>
      <c r="Y850" s="87">
        <f t="shared" si="533"/>
        <v>0</v>
      </c>
      <c r="Z850" s="10">
        <f t="shared" si="534"/>
        <v>-103.65398999999999</v>
      </c>
      <c r="AA850" s="125">
        <f t="shared" si="535"/>
        <v>-36.750050999999999</v>
      </c>
      <c r="AB850" s="10">
        <f t="shared" si="536"/>
        <v>-36.750050999999999</v>
      </c>
      <c r="AC850" s="87">
        <f t="shared" si="537"/>
        <v>0</v>
      </c>
      <c r="AD850" s="22">
        <f t="shared" si="547"/>
        <v>-359843.45404099999</v>
      </c>
      <c r="AE850" s="9">
        <f t="shared" si="538"/>
        <v>-3430</v>
      </c>
      <c r="AF850" s="9">
        <f t="shared" si="539"/>
        <v>311</v>
      </c>
      <c r="AG850" s="9">
        <f t="shared" si="540"/>
        <v>0</v>
      </c>
      <c r="AH850" s="10">
        <f t="shared" si="520"/>
        <v>-3119</v>
      </c>
      <c r="AI850" s="10">
        <f t="shared" si="541"/>
        <v>-160</v>
      </c>
      <c r="AJ850" s="22">
        <f t="shared" si="521"/>
        <v>-356884.45404099999</v>
      </c>
      <c r="AN850" s="92">
        <f t="shared" si="542"/>
        <v>861000</v>
      </c>
      <c r="AO850" s="92" t="str">
        <f t="shared" si="522"/>
        <v>86K</v>
      </c>
      <c r="AP850" s="92">
        <f t="shared" si="523"/>
        <v>356884.45404099999</v>
      </c>
      <c r="AQ850" s="93">
        <f t="shared" si="548"/>
        <v>1000</v>
      </c>
      <c r="AR850" s="95">
        <f t="shared" si="524"/>
        <v>428</v>
      </c>
      <c r="AS850" s="94">
        <f t="shared" si="525"/>
        <v>0.42799999999999999</v>
      </c>
      <c r="AT850" s="94">
        <f t="shared" si="543"/>
        <v>0.41449994662137046</v>
      </c>
    </row>
    <row r="851" spans="6:46" x14ac:dyDescent="0.25">
      <c r="F851">
        <f t="shared" si="549"/>
        <v>862000</v>
      </c>
      <c r="G851">
        <f t="shared" si="526"/>
        <v>-750</v>
      </c>
      <c r="H851">
        <f t="shared" si="514"/>
        <v>861250</v>
      </c>
      <c r="I851" s="32">
        <f t="shared" si="544"/>
        <v>861250</v>
      </c>
      <c r="J851" s="10">
        <f t="shared" si="527"/>
        <v>0</v>
      </c>
      <c r="K851" s="10">
        <f t="shared" si="528"/>
        <v>0</v>
      </c>
      <c r="L851" s="32">
        <f t="shared" si="545"/>
        <v>861250</v>
      </c>
      <c r="M851" s="9">
        <f t="shared" si="529"/>
        <v>0</v>
      </c>
      <c r="N851" s="9">
        <f t="shared" si="530"/>
        <v>0</v>
      </c>
      <c r="O851" s="10">
        <f t="shared" si="515"/>
        <v>0</v>
      </c>
      <c r="P851" s="13"/>
      <c r="R851" s="31">
        <f t="shared" si="546"/>
        <v>861250</v>
      </c>
      <c r="S851" s="8">
        <f t="shared" si="531"/>
        <v>52100</v>
      </c>
      <c r="T851" s="9">
        <f t="shared" si="516"/>
        <v>-11053.55</v>
      </c>
      <c r="U851" s="9">
        <f t="shared" si="517"/>
        <v>-303431.25</v>
      </c>
      <c r="V851" s="10">
        <f t="shared" si="518"/>
        <v>-314484.8</v>
      </c>
      <c r="W851" s="10">
        <f t="shared" si="519"/>
        <v>-45646.25</v>
      </c>
      <c r="X851" s="87">
        <f t="shared" si="532"/>
        <v>0</v>
      </c>
      <c r="Y851" s="87">
        <f t="shared" si="533"/>
        <v>0</v>
      </c>
      <c r="Z851" s="10">
        <f t="shared" si="534"/>
        <v>-103.65398999999999</v>
      </c>
      <c r="AA851" s="125">
        <f t="shared" si="535"/>
        <v>-36.750050999999999</v>
      </c>
      <c r="AB851" s="10">
        <f t="shared" si="536"/>
        <v>-36.750050999999999</v>
      </c>
      <c r="AC851" s="87">
        <f t="shared" si="537"/>
        <v>0</v>
      </c>
      <c r="AD851" s="22">
        <f t="shared" si="547"/>
        <v>-360271.45404099999</v>
      </c>
      <c r="AE851" s="9">
        <f t="shared" si="538"/>
        <v>-3430</v>
      </c>
      <c r="AF851" s="9">
        <f t="shared" si="539"/>
        <v>311</v>
      </c>
      <c r="AG851" s="9">
        <f t="shared" si="540"/>
        <v>0</v>
      </c>
      <c r="AH851" s="10">
        <f t="shared" si="520"/>
        <v>-3119</v>
      </c>
      <c r="AI851" s="10">
        <f t="shared" si="541"/>
        <v>-160</v>
      </c>
      <c r="AJ851" s="22">
        <f t="shared" si="521"/>
        <v>-357312.45404099999</v>
      </c>
      <c r="AN851" s="92">
        <f t="shared" si="542"/>
        <v>862000</v>
      </c>
      <c r="AO851" s="92" t="str">
        <f t="shared" si="522"/>
        <v>86K</v>
      </c>
      <c r="AP851" s="92">
        <f t="shared" si="523"/>
        <v>357312.45404099999</v>
      </c>
      <c r="AQ851" s="93">
        <f t="shared" si="548"/>
        <v>1000</v>
      </c>
      <c r="AR851" s="95">
        <f t="shared" si="524"/>
        <v>428</v>
      </c>
      <c r="AS851" s="94">
        <f t="shared" si="525"/>
        <v>0.42799999999999999</v>
      </c>
      <c r="AT851" s="94">
        <f t="shared" si="543"/>
        <v>0.41451560793619491</v>
      </c>
    </row>
    <row r="852" spans="6:46" x14ac:dyDescent="0.25">
      <c r="F852">
        <f t="shared" si="549"/>
        <v>863000</v>
      </c>
      <c r="G852">
        <f t="shared" si="526"/>
        <v>-750</v>
      </c>
      <c r="H852">
        <f t="shared" si="514"/>
        <v>862250</v>
      </c>
      <c r="I852" s="32">
        <f t="shared" si="544"/>
        <v>862250</v>
      </c>
      <c r="J852" s="10">
        <f t="shared" si="527"/>
        <v>0</v>
      </c>
      <c r="K852" s="10">
        <f t="shared" si="528"/>
        <v>0</v>
      </c>
      <c r="L852" s="32">
        <f t="shared" si="545"/>
        <v>862250</v>
      </c>
      <c r="M852" s="9">
        <f t="shared" si="529"/>
        <v>0</v>
      </c>
      <c r="N852" s="9">
        <f t="shared" si="530"/>
        <v>0</v>
      </c>
      <c r="O852" s="10">
        <f t="shared" si="515"/>
        <v>0</v>
      </c>
      <c r="P852" s="13"/>
      <c r="R852" s="31">
        <f t="shared" si="546"/>
        <v>862250</v>
      </c>
      <c r="S852" s="8">
        <f t="shared" si="531"/>
        <v>52100</v>
      </c>
      <c r="T852" s="9">
        <f t="shared" si="516"/>
        <v>-11053.55</v>
      </c>
      <c r="U852" s="9">
        <f t="shared" si="517"/>
        <v>-303806.25</v>
      </c>
      <c r="V852" s="10">
        <f t="shared" si="518"/>
        <v>-314859.8</v>
      </c>
      <c r="W852" s="10">
        <f t="shared" si="519"/>
        <v>-45699.25</v>
      </c>
      <c r="X852" s="87">
        <f t="shared" si="532"/>
        <v>0</v>
      </c>
      <c r="Y852" s="87">
        <f t="shared" si="533"/>
        <v>0</v>
      </c>
      <c r="Z852" s="10">
        <f t="shared" si="534"/>
        <v>-103.65398999999999</v>
      </c>
      <c r="AA852" s="125">
        <f t="shared" si="535"/>
        <v>-36.750050999999999</v>
      </c>
      <c r="AB852" s="10">
        <f t="shared" si="536"/>
        <v>-36.750050999999999</v>
      </c>
      <c r="AC852" s="87">
        <f t="shared" si="537"/>
        <v>0</v>
      </c>
      <c r="AD852" s="22">
        <f t="shared" si="547"/>
        <v>-360699.45404099999</v>
      </c>
      <c r="AE852" s="9">
        <f t="shared" si="538"/>
        <v>-3430</v>
      </c>
      <c r="AF852" s="9">
        <f t="shared" si="539"/>
        <v>311</v>
      </c>
      <c r="AG852" s="9">
        <f t="shared" si="540"/>
        <v>0</v>
      </c>
      <c r="AH852" s="10">
        <f t="shared" si="520"/>
        <v>-3119</v>
      </c>
      <c r="AI852" s="10">
        <f t="shared" si="541"/>
        <v>-160</v>
      </c>
      <c r="AJ852" s="22">
        <f t="shared" si="521"/>
        <v>-357740.45404099999</v>
      </c>
      <c r="AN852" s="92">
        <f t="shared" si="542"/>
        <v>863000</v>
      </c>
      <c r="AO852" s="92" t="str">
        <f t="shared" si="522"/>
        <v>86K</v>
      </c>
      <c r="AP852" s="92">
        <f t="shared" si="523"/>
        <v>357740.45404099999</v>
      </c>
      <c r="AQ852" s="93">
        <f t="shared" si="548"/>
        <v>1000</v>
      </c>
      <c r="AR852" s="95">
        <f t="shared" si="524"/>
        <v>428</v>
      </c>
      <c r="AS852" s="94">
        <f t="shared" si="525"/>
        <v>0.42799999999999999</v>
      </c>
      <c r="AT852" s="94">
        <f t="shared" si="543"/>
        <v>0.41453123295596755</v>
      </c>
    </row>
    <row r="853" spans="6:46" x14ac:dyDescent="0.25">
      <c r="F853">
        <f t="shared" si="549"/>
        <v>864000</v>
      </c>
      <c r="G853">
        <f t="shared" si="526"/>
        <v>-750</v>
      </c>
      <c r="H853">
        <f t="shared" si="514"/>
        <v>863250</v>
      </c>
      <c r="I853" s="32">
        <f t="shared" si="544"/>
        <v>863250</v>
      </c>
      <c r="J853" s="10">
        <f t="shared" si="527"/>
        <v>0</v>
      </c>
      <c r="K853" s="10">
        <f t="shared" si="528"/>
        <v>0</v>
      </c>
      <c r="L853" s="32">
        <f t="shared" si="545"/>
        <v>863250</v>
      </c>
      <c r="M853" s="9">
        <f t="shared" si="529"/>
        <v>0</v>
      </c>
      <c r="N853" s="9">
        <f t="shared" si="530"/>
        <v>0</v>
      </c>
      <c r="O853" s="10">
        <f t="shared" si="515"/>
        <v>0</v>
      </c>
      <c r="P853" s="13"/>
      <c r="R853" s="31">
        <f t="shared" si="546"/>
        <v>863250</v>
      </c>
      <c r="S853" s="8">
        <f t="shared" si="531"/>
        <v>52100</v>
      </c>
      <c r="T853" s="9">
        <f t="shared" si="516"/>
        <v>-11053.55</v>
      </c>
      <c r="U853" s="9">
        <f t="shared" si="517"/>
        <v>-304181.25</v>
      </c>
      <c r="V853" s="10">
        <f t="shared" si="518"/>
        <v>-315234.8</v>
      </c>
      <c r="W853" s="10">
        <f t="shared" si="519"/>
        <v>-45752.25</v>
      </c>
      <c r="X853" s="87">
        <f t="shared" si="532"/>
        <v>0</v>
      </c>
      <c r="Y853" s="87">
        <f t="shared" si="533"/>
        <v>0</v>
      </c>
      <c r="Z853" s="10">
        <f t="shared" si="534"/>
        <v>-103.65398999999999</v>
      </c>
      <c r="AA853" s="125">
        <f t="shared" si="535"/>
        <v>-36.750050999999999</v>
      </c>
      <c r="AB853" s="10">
        <f t="shared" si="536"/>
        <v>-36.750050999999999</v>
      </c>
      <c r="AC853" s="87">
        <f t="shared" si="537"/>
        <v>0</v>
      </c>
      <c r="AD853" s="22">
        <f t="shared" si="547"/>
        <v>-361127.45404099999</v>
      </c>
      <c r="AE853" s="9">
        <f t="shared" si="538"/>
        <v>-3430</v>
      </c>
      <c r="AF853" s="9">
        <f t="shared" si="539"/>
        <v>311</v>
      </c>
      <c r="AG853" s="9">
        <f t="shared" si="540"/>
        <v>0</v>
      </c>
      <c r="AH853" s="10">
        <f t="shared" si="520"/>
        <v>-3119</v>
      </c>
      <c r="AI853" s="10">
        <f t="shared" si="541"/>
        <v>-160</v>
      </c>
      <c r="AJ853" s="22">
        <f t="shared" si="521"/>
        <v>-358168.45404099999</v>
      </c>
      <c r="AN853" s="92">
        <f t="shared" si="542"/>
        <v>864000</v>
      </c>
      <c r="AO853" s="92" t="str">
        <f t="shared" si="522"/>
        <v>86K</v>
      </c>
      <c r="AP853" s="92">
        <f t="shared" si="523"/>
        <v>358168.45404099999</v>
      </c>
      <c r="AQ853" s="93">
        <f t="shared" si="548"/>
        <v>1000</v>
      </c>
      <c r="AR853" s="95">
        <f t="shared" si="524"/>
        <v>428</v>
      </c>
      <c r="AS853" s="94">
        <f t="shared" si="525"/>
        <v>0.42799999999999999</v>
      </c>
      <c r="AT853" s="94">
        <f t="shared" si="543"/>
        <v>0.41454682180671293</v>
      </c>
    </row>
    <row r="854" spans="6:46" x14ac:dyDescent="0.25">
      <c r="F854">
        <f t="shared" si="549"/>
        <v>865000</v>
      </c>
      <c r="G854">
        <f t="shared" si="526"/>
        <v>-750</v>
      </c>
      <c r="H854">
        <f t="shared" si="514"/>
        <v>864250</v>
      </c>
      <c r="I854" s="32">
        <f t="shared" si="544"/>
        <v>864250</v>
      </c>
      <c r="J854" s="10">
        <f t="shared" si="527"/>
        <v>0</v>
      </c>
      <c r="K854" s="10">
        <f t="shared" si="528"/>
        <v>0</v>
      </c>
      <c r="L854" s="32">
        <f t="shared" si="545"/>
        <v>864250</v>
      </c>
      <c r="M854" s="9">
        <f t="shared" si="529"/>
        <v>0</v>
      </c>
      <c r="N854" s="9">
        <f t="shared" si="530"/>
        <v>0</v>
      </c>
      <c r="O854" s="10">
        <f t="shared" si="515"/>
        <v>0</v>
      </c>
      <c r="P854" s="13"/>
      <c r="R854" s="31">
        <f t="shared" si="546"/>
        <v>864250</v>
      </c>
      <c r="S854" s="8">
        <f t="shared" si="531"/>
        <v>52100</v>
      </c>
      <c r="T854" s="9">
        <f t="shared" si="516"/>
        <v>-11053.55</v>
      </c>
      <c r="U854" s="9">
        <f t="shared" si="517"/>
        <v>-304556.25</v>
      </c>
      <c r="V854" s="10">
        <f t="shared" si="518"/>
        <v>-315609.8</v>
      </c>
      <c r="W854" s="10">
        <f t="shared" si="519"/>
        <v>-45805.25</v>
      </c>
      <c r="X854" s="87">
        <f t="shared" si="532"/>
        <v>0</v>
      </c>
      <c r="Y854" s="87">
        <f t="shared" si="533"/>
        <v>0</v>
      </c>
      <c r="Z854" s="10">
        <f t="shared" si="534"/>
        <v>-103.65398999999999</v>
      </c>
      <c r="AA854" s="125">
        <f t="shared" si="535"/>
        <v>-36.750050999999999</v>
      </c>
      <c r="AB854" s="10">
        <f t="shared" si="536"/>
        <v>-36.750050999999999</v>
      </c>
      <c r="AC854" s="87">
        <f t="shared" si="537"/>
        <v>0</v>
      </c>
      <c r="AD854" s="22">
        <f t="shared" si="547"/>
        <v>-361555.45404099999</v>
      </c>
      <c r="AE854" s="9">
        <f t="shared" si="538"/>
        <v>-3430</v>
      </c>
      <c r="AF854" s="9">
        <f t="shared" si="539"/>
        <v>311</v>
      </c>
      <c r="AG854" s="9">
        <f t="shared" si="540"/>
        <v>0</v>
      </c>
      <c r="AH854" s="10">
        <f t="shared" si="520"/>
        <v>-3119</v>
      </c>
      <c r="AI854" s="10">
        <f t="shared" si="541"/>
        <v>-160</v>
      </c>
      <c r="AJ854" s="22">
        <f t="shared" si="521"/>
        <v>-358596.45404099999</v>
      </c>
      <c r="AN854" s="92">
        <f t="shared" si="542"/>
        <v>865000</v>
      </c>
      <c r="AO854" s="92" t="str">
        <f t="shared" si="522"/>
        <v>86K</v>
      </c>
      <c r="AP854" s="92">
        <f t="shared" si="523"/>
        <v>358596.45404099999</v>
      </c>
      <c r="AQ854" s="93">
        <f t="shared" si="548"/>
        <v>1000</v>
      </c>
      <c r="AR854" s="95">
        <f t="shared" si="524"/>
        <v>428</v>
      </c>
      <c r="AS854" s="94">
        <f t="shared" si="525"/>
        <v>0.42799999999999999</v>
      </c>
      <c r="AT854" s="94">
        <f t="shared" si="543"/>
        <v>0.4145623746138728</v>
      </c>
    </row>
    <row r="855" spans="6:46" x14ac:dyDescent="0.25">
      <c r="F855">
        <f t="shared" si="549"/>
        <v>866000</v>
      </c>
      <c r="G855">
        <f t="shared" si="526"/>
        <v>-750</v>
      </c>
      <c r="H855">
        <f t="shared" si="514"/>
        <v>865250</v>
      </c>
      <c r="I855" s="32">
        <f t="shared" si="544"/>
        <v>865250</v>
      </c>
      <c r="J855" s="10">
        <f t="shared" si="527"/>
        <v>0</v>
      </c>
      <c r="K855" s="10">
        <f t="shared" si="528"/>
        <v>0</v>
      </c>
      <c r="L855" s="32">
        <f t="shared" si="545"/>
        <v>865250</v>
      </c>
      <c r="M855" s="9">
        <f t="shared" si="529"/>
        <v>0</v>
      </c>
      <c r="N855" s="9">
        <f t="shared" si="530"/>
        <v>0</v>
      </c>
      <c r="O855" s="10">
        <f t="shared" si="515"/>
        <v>0</v>
      </c>
      <c r="P855" s="13"/>
      <c r="R855" s="31">
        <f t="shared" si="546"/>
        <v>865250</v>
      </c>
      <c r="S855" s="8">
        <f t="shared" si="531"/>
        <v>52100</v>
      </c>
      <c r="T855" s="9">
        <f t="shared" si="516"/>
        <v>-11053.55</v>
      </c>
      <c r="U855" s="9">
        <f t="shared" si="517"/>
        <v>-304931.25</v>
      </c>
      <c r="V855" s="10">
        <f t="shared" si="518"/>
        <v>-315984.8</v>
      </c>
      <c r="W855" s="10">
        <f t="shared" si="519"/>
        <v>-45858.25</v>
      </c>
      <c r="X855" s="87">
        <f t="shared" si="532"/>
        <v>0</v>
      </c>
      <c r="Y855" s="87">
        <f t="shared" si="533"/>
        <v>0</v>
      </c>
      <c r="Z855" s="10">
        <f t="shared" si="534"/>
        <v>-103.65398999999999</v>
      </c>
      <c r="AA855" s="125">
        <f t="shared" si="535"/>
        <v>-36.750050999999999</v>
      </c>
      <c r="AB855" s="10">
        <f t="shared" si="536"/>
        <v>-36.750050999999999</v>
      </c>
      <c r="AC855" s="87">
        <f t="shared" si="537"/>
        <v>0</v>
      </c>
      <c r="AD855" s="22">
        <f t="shared" si="547"/>
        <v>-361983.45404099999</v>
      </c>
      <c r="AE855" s="9">
        <f t="shared" si="538"/>
        <v>-3430</v>
      </c>
      <c r="AF855" s="9">
        <f t="shared" si="539"/>
        <v>311</v>
      </c>
      <c r="AG855" s="9">
        <f t="shared" si="540"/>
        <v>0</v>
      </c>
      <c r="AH855" s="10">
        <f t="shared" si="520"/>
        <v>-3119</v>
      </c>
      <c r="AI855" s="10">
        <f t="shared" si="541"/>
        <v>-160</v>
      </c>
      <c r="AJ855" s="22">
        <f t="shared" si="521"/>
        <v>-359024.45404099999</v>
      </c>
      <c r="AN855" s="92">
        <f t="shared" si="542"/>
        <v>866000</v>
      </c>
      <c r="AO855" s="92" t="str">
        <f t="shared" si="522"/>
        <v>86K</v>
      </c>
      <c r="AP855" s="92">
        <f t="shared" si="523"/>
        <v>359024.45404099999</v>
      </c>
      <c r="AQ855" s="93">
        <f t="shared" si="548"/>
        <v>1000</v>
      </c>
      <c r="AR855" s="95">
        <f t="shared" si="524"/>
        <v>428</v>
      </c>
      <c r="AS855" s="94">
        <f t="shared" si="525"/>
        <v>0.42799999999999999</v>
      </c>
      <c r="AT855" s="94">
        <f t="shared" si="543"/>
        <v>0.41457789150230945</v>
      </c>
    </row>
    <row r="856" spans="6:46" x14ac:dyDescent="0.25">
      <c r="F856">
        <f t="shared" si="549"/>
        <v>867000</v>
      </c>
      <c r="G856">
        <f t="shared" si="526"/>
        <v>-750</v>
      </c>
      <c r="H856">
        <f t="shared" si="514"/>
        <v>866250</v>
      </c>
      <c r="I856" s="32">
        <f t="shared" si="544"/>
        <v>866250</v>
      </c>
      <c r="J856" s="10">
        <f t="shared" si="527"/>
        <v>0</v>
      </c>
      <c r="K856" s="10">
        <f t="shared" si="528"/>
        <v>0</v>
      </c>
      <c r="L856" s="32">
        <f t="shared" si="545"/>
        <v>866250</v>
      </c>
      <c r="M856" s="9">
        <f t="shared" si="529"/>
        <v>0</v>
      </c>
      <c r="N856" s="9">
        <f t="shared" si="530"/>
        <v>0</v>
      </c>
      <c r="O856" s="10">
        <f t="shared" si="515"/>
        <v>0</v>
      </c>
      <c r="P856" s="13"/>
      <c r="R856" s="31">
        <f t="shared" si="546"/>
        <v>866250</v>
      </c>
      <c r="S856" s="8">
        <f t="shared" si="531"/>
        <v>52100</v>
      </c>
      <c r="T856" s="9">
        <f t="shared" si="516"/>
        <v>-11053.55</v>
      </c>
      <c r="U856" s="9">
        <f t="shared" si="517"/>
        <v>-305306.25</v>
      </c>
      <c r="V856" s="10">
        <f t="shared" si="518"/>
        <v>-316359.8</v>
      </c>
      <c r="W856" s="10">
        <f t="shared" si="519"/>
        <v>-45911.25</v>
      </c>
      <c r="X856" s="87">
        <f t="shared" si="532"/>
        <v>0</v>
      </c>
      <c r="Y856" s="87">
        <f t="shared" si="533"/>
        <v>0</v>
      </c>
      <c r="Z856" s="10">
        <f t="shared" si="534"/>
        <v>-103.65398999999999</v>
      </c>
      <c r="AA856" s="125">
        <f t="shared" si="535"/>
        <v>-36.750050999999999</v>
      </c>
      <c r="AB856" s="10">
        <f t="shared" si="536"/>
        <v>-36.750050999999999</v>
      </c>
      <c r="AC856" s="87">
        <f t="shared" si="537"/>
        <v>0</v>
      </c>
      <c r="AD856" s="22">
        <f t="shared" si="547"/>
        <v>-362411.45404099999</v>
      </c>
      <c r="AE856" s="9">
        <f t="shared" si="538"/>
        <v>-3430</v>
      </c>
      <c r="AF856" s="9">
        <f t="shared" si="539"/>
        <v>311</v>
      </c>
      <c r="AG856" s="9">
        <f t="shared" si="540"/>
        <v>0</v>
      </c>
      <c r="AH856" s="10">
        <f t="shared" si="520"/>
        <v>-3119</v>
      </c>
      <c r="AI856" s="10">
        <f t="shared" si="541"/>
        <v>-160</v>
      </c>
      <c r="AJ856" s="22">
        <f t="shared" si="521"/>
        <v>-359452.45404099999</v>
      </c>
      <c r="AN856" s="92">
        <f t="shared" si="542"/>
        <v>867000</v>
      </c>
      <c r="AO856" s="92" t="str">
        <f t="shared" si="522"/>
        <v>86K</v>
      </c>
      <c r="AP856" s="92">
        <f t="shared" si="523"/>
        <v>359452.45404099999</v>
      </c>
      <c r="AQ856" s="93">
        <f t="shared" si="548"/>
        <v>1000</v>
      </c>
      <c r="AR856" s="95">
        <f t="shared" si="524"/>
        <v>428</v>
      </c>
      <c r="AS856" s="94">
        <f t="shared" si="525"/>
        <v>0.42799999999999999</v>
      </c>
      <c r="AT856" s="94">
        <f t="shared" si="543"/>
        <v>0.41459337259630907</v>
      </c>
    </row>
    <row r="857" spans="6:46" x14ac:dyDescent="0.25">
      <c r="F857">
        <f t="shared" si="549"/>
        <v>868000</v>
      </c>
      <c r="G857">
        <f t="shared" si="526"/>
        <v>-750</v>
      </c>
      <c r="H857">
        <f t="shared" si="514"/>
        <v>867250</v>
      </c>
      <c r="I857" s="32">
        <f t="shared" si="544"/>
        <v>867250</v>
      </c>
      <c r="J857" s="10">
        <f t="shared" si="527"/>
        <v>0</v>
      </c>
      <c r="K857" s="10">
        <f t="shared" si="528"/>
        <v>0</v>
      </c>
      <c r="L857" s="32">
        <f t="shared" si="545"/>
        <v>867250</v>
      </c>
      <c r="M857" s="9">
        <f t="shared" si="529"/>
        <v>0</v>
      </c>
      <c r="N857" s="9">
        <f t="shared" si="530"/>
        <v>0</v>
      </c>
      <c r="O857" s="10">
        <f t="shared" si="515"/>
        <v>0</v>
      </c>
      <c r="P857" s="13"/>
      <c r="R857" s="31">
        <f t="shared" si="546"/>
        <v>867250</v>
      </c>
      <c r="S857" s="8">
        <f t="shared" si="531"/>
        <v>52100</v>
      </c>
      <c r="T857" s="9">
        <f t="shared" si="516"/>
        <v>-11053.55</v>
      </c>
      <c r="U857" s="9">
        <f t="shared" si="517"/>
        <v>-305681.25</v>
      </c>
      <c r="V857" s="10">
        <f t="shared" si="518"/>
        <v>-316734.8</v>
      </c>
      <c r="W857" s="10">
        <f t="shared" si="519"/>
        <v>-45964.25</v>
      </c>
      <c r="X857" s="87">
        <f t="shared" si="532"/>
        <v>0</v>
      </c>
      <c r="Y857" s="87">
        <f t="shared" si="533"/>
        <v>0</v>
      </c>
      <c r="Z857" s="10">
        <f t="shared" si="534"/>
        <v>-103.65398999999999</v>
      </c>
      <c r="AA857" s="125">
        <f t="shared" si="535"/>
        <v>-36.750050999999999</v>
      </c>
      <c r="AB857" s="10">
        <f t="shared" si="536"/>
        <v>-36.750050999999999</v>
      </c>
      <c r="AC857" s="87">
        <f t="shared" si="537"/>
        <v>0</v>
      </c>
      <c r="AD857" s="22">
        <f t="shared" si="547"/>
        <v>-362839.45404099999</v>
      </c>
      <c r="AE857" s="9">
        <f t="shared" si="538"/>
        <v>-3430</v>
      </c>
      <c r="AF857" s="9">
        <f t="shared" si="539"/>
        <v>311</v>
      </c>
      <c r="AG857" s="9">
        <f t="shared" si="540"/>
        <v>0</v>
      </c>
      <c r="AH857" s="10">
        <f t="shared" si="520"/>
        <v>-3119</v>
      </c>
      <c r="AI857" s="10">
        <f t="shared" si="541"/>
        <v>-160</v>
      </c>
      <c r="AJ857" s="22">
        <f t="shared" si="521"/>
        <v>-359880.45404099999</v>
      </c>
      <c r="AN857" s="92">
        <f t="shared" si="542"/>
        <v>868000</v>
      </c>
      <c r="AO857" s="92" t="str">
        <f t="shared" si="522"/>
        <v>86K</v>
      </c>
      <c r="AP857" s="92">
        <f t="shared" si="523"/>
        <v>359880.45404099999</v>
      </c>
      <c r="AQ857" s="93">
        <f t="shared" si="548"/>
        <v>1000</v>
      </c>
      <c r="AR857" s="95">
        <f t="shared" si="524"/>
        <v>428</v>
      </c>
      <c r="AS857" s="94">
        <f t="shared" si="525"/>
        <v>0.42799999999999999</v>
      </c>
      <c r="AT857" s="94">
        <f t="shared" si="543"/>
        <v>0.41460881801958527</v>
      </c>
    </row>
    <row r="858" spans="6:46" x14ac:dyDescent="0.25">
      <c r="F858">
        <f t="shared" si="549"/>
        <v>869000</v>
      </c>
      <c r="G858">
        <f t="shared" si="526"/>
        <v>-750</v>
      </c>
      <c r="H858">
        <f t="shared" si="514"/>
        <v>868250</v>
      </c>
      <c r="I858" s="32">
        <f t="shared" si="544"/>
        <v>868250</v>
      </c>
      <c r="J858" s="10">
        <f t="shared" si="527"/>
        <v>0</v>
      </c>
      <c r="K858" s="10">
        <f t="shared" si="528"/>
        <v>0</v>
      </c>
      <c r="L858" s="32">
        <f t="shared" si="545"/>
        <v>868250</v>
      </c>
      <c r="M858" s="9">
        <f t="shared" si="529"/>
        <v>0</v>
      </c>
      <c r="N858" s="9">
        <f t="shared" si="530"/>
        <v>0</v>
      </c>
      <c r="O858" s="10">
        <f t="shared" si="515"/>
        <v>0</v>
      </c>
      <c r="P858" s="13"/>
      <c r="R858" s="31">
        <f t="shared" si="546"/>
        <v>868250</v>
      </c>
      <c r="S858" s="8">
        <f t="shared" si="531"/>
        <v>52100</v>
      </c>
      <c r="T858" s="9">
        <f t="shared" si="516"/>
        <v>-11053.55</v>
      </c>
      <c r="U858" s="9">
        <f t="shared" si="517"/>
        <v>-306056.25</v>
      </c>
      <c r="V858" s="10">
        <f t="shared" si="518"/>
        <v>-317109.8</v>
      </c>
      <c r="W858" s="10">
        <f t="shared" si="519"/>
        <v>-46017.25</v>
      </c>
      <c r="X858" s="87">
        <f t="shared" si="532"/>
        <v>0</v>
      </c>
      <c r="Y858" s="87">
        <f t="shared" si="533"/>
        <v>0</v>
      </c>
      <c r="Z858" s="10">
        <f t="shared" si="534"/>
        <v>-103.65398999999999</v>
      </c>
      <c r="AA858" s="125">
        <f t="shared" si="535"/>
        <v>-36.750050999999999</v>
      </c>
      <c r="AB858" s="10">
        <f t="shared" si="536"/>
        <v>-36.750050999999999</v>
      </c>
      <c r="AC858" s="87">
        <f t="shared" si="537"/>
        <v>0</v>
      </c>
      <c r="AD858" s="22">
        <f t="shared" si="547"/>
        <v>-363267.45404099999</v>
      </c>
      <c r="AE858" s="9">
        <f t="shared" si="538"/>
        <v>-3430</v>
      </c>
      <c r="AF858" s="9">
        <f t="shared" si="539"/>
        <v>311</v>
      </c>
      <c r="AG858" s="9">
        <f t="shared" si="540"/>
        <v>0</v>
      </c>
      <c r="AH858" s="10">
        <f t="shared" si="520"/>
        <v>-3119</v>
      </c>
      <c r="AI858" s="10">
        <f t="shared" si="541"/>
        <v>-160</v>
      </c>
      <c r="AJ858" s="22">
        <f t="shared" si="521"/>
        <v>-360308.45404099999</v>
      </c>
      <c r="AN858" s="92">
        <f t="shared" si="542"/>
        <v>869000</v>
      </c>
      <c r="AO858" s="92" t="str">
        <f t="shared" si="522"/>
        <v>86K</v>
      </c>
      <c r="AP858" s="92">
        <f t="shared" si="523"/>
        <v>360308.45404099999</v>
      </c>
      <c r="AQ858" s="93">
        <f t="shared" si="548"/>
        <v>1000</v>
      </c>
      <c r="AR858" s="95">
        <f t="shared" si="524"/>
        <v>428</v>
      </c>
      <c r="AS858" s="94">
        <f t="shared" si="525"/>
        <v>0.42799999999999999</v>
      </c>
      <c r="AT858" s="94">
        <f t="shared" si="543"/>
        <v>0.41462422789528192</v>
      </c>
    </row>
    <row r="859" spans="6:46" x14ac:dyDescent="0.25">
      <c r="F859">
        <f t="shared" si="549"/>
        <v>870000</v>
      </c>
      <c r="G859">
        <f t="shared" si="526"/>
        <v>-750</v>
      </c>
      <c r="H859">
        <f t="shared" si="514"/>
        <v>869250</v>
      </c>
      <c r="I859" s="32">
        <f t="shared" si="544"/>
        <v>869250</v>
      </c>
      <c r="J859" s="10">
        <f t="shared" si="527"/>
        <v>0</v>
      </c>
      <c r="K859" s="10">
        <f t="shared" si="528"/>
        <v>0</v>
      </c>
      <c r="L859" s="32">
        <f t="shared" si="545"/>
        <v>869250</v>
      </c>
      <c r="M859" s="9">
        <f t="shared" si="529"/>
        <v>0</v>
      </c>
      <c r="N859" s="9">
        <f t="shared" si="530"/>
        <v>0</v>
      </c>
      <c r="O859" s="10">
        <f t="shared" si="515"/>
        <v>0</v>
      </c>
      <c r="P859" s="13"/>
      <c r="R859" s="31">
        <f t="shared" si="546"/>
        <v>869250</v>
      </c>
      <c r="S859" s="8">
        <f t="shared" si="531"/>
        <v>52100</v>
      </c>
      <c r="T859" s="9">
        <f t="shared" si="516"/>
        <v>-11053.55</v>
      </c>
      <c r="U859" s="9">
        <f t="shared" si="517"/>
        <v>-306431.25</v>
      </c>
      <c r="V859" s="10">
        <f t="shared" si="518"/>
        <v>-317484.79999999999</v>
      </c>
      <c r="W859" s="10">
        <f t="shared" si="519"/>
        <v>-46070.25</v>
      </c>
      <c r="X859" s="87">
        <f t="shared" si="532"/>
        <v>0</v>
      </c>
      <c r="Y859" s="87">
        <f t="shared" si="533"/>
        <v>0</v>
      </c>
      <c r="Z859" s="10">
        <f t="shared" si="534"/>
        <v>-103.65398999999999</v>
      </c>
      <c r="AA859" s="125">
        <f t="shared" si="535"/>
        <v>-36.750050999999999</v>
      </c>
      <c r="AB859" s="10">
        <f t="shared" si="536"/>
        <v>-36.750050999999999</v>
      </c>
      <c r="AC859" s="87">
        <f t="shared" si="537"/>
        <v>0</v>
      </c>
      <c r="AD859" s="22">
        <f t="shared" si="547"/>
        <v>-363695.45404099999</v>
      </c>
      <c r="AE859" s="9">
        <f t="shared" si="538"/>
        <v>-3430</v>
      </c>
      <c r="AF859" s="9">
        <f t="shared" si="539"/>
        <v>311</v>
      </c>
      <c r="AG859" s="9">
        <f t="shared" si="540"/>
        <v>0</v>
      </c>
      <c r="AH859" s="10">
        <f t="shared" si="520"/>
        <v>-3119</v>
      </c>
      <c r="AI859" s="10">
        <f t="shared" si="541"/>
        <v>-160</v>
      </c>
      <c r="AJ859" s="22">
        <f t="shared" si="521"/>
        <v>-360736.45404099999</v>
      </c>
      <c r="AN859" s="92">
        <f t="shared" si="542"/>
        <v>870000</v>
      </c>
      <c r="AO859" s="92" t="str">
        <f t="shared" si="522"/>
        <v>87K</v>
      </c>
      <c r="AP859" s="92">
        <f t="shared" si="523"/>
        <v>360736.45404099999</v>
      </c>
      <c r="AQ859" s="93">
        <f t="shared" si="548"/>
        <v>1000</v>
      </c>
      <c r="AR859" s="95">
        <f t="shared" si="524"/>
        <v>428</v>
      </c>
      <c r="AS859" s="94">
        <f t="shared" si="525"/>
        <v>0.42799999999999999</v>
      </c>
      <c r="AT859" s="94">
        <f t="shared" si="543"/>
        <v>0.41463960234597702</v>
      </c>
    </row>
    <row r="860" spans="6:46" x14ac:dyDescent="0.25">
      <c r="F860">
        <f t="shared" si="549"/>
        <v>871000</v>
      </c>
      <c r="G860">
        <f t="shared" si="526"/>
        <v>-750</v>
      </c>
      <c r="H860">
        <f t="shared" si="514"/>
        <v>870250</v>
      </c>
      <c r="I860" s="32">
        <f t="shared" si="544"/>
        <v>870250</v>
      </c>
      <c r="J860" s="10">
        <f t="shared" si="527"/>
        <v>0</v>
      </c>
      <c r="K860" s="10">
        <f t="shared" si="528"/>
        <v>0</v>
      </c>
      <c r="L860" s="32">
        <f t="shared" si="545"/>
        <v>870250</v>
      </c>
      <c r="M860" s="9">
        <f t="shared" si="529"/>
        <v>0</v>
      </c>
      <c r="N860" s="9">
        <f t="shared" si="530"/>
        <v>0</v>
      </c>
      <c r="O860" s="10">
        <f t="shared" si="515"/>
        <v>0</v>
      </c>
      <c r="P860" s="13"/>
      <c r="R860" s="31">
        <f t="shared" si="546"/>
        <v>870250</v>
      </c>
      <c r="S860" s="8">
        <f t="shared" si="531"/>
        <v>52100</v>
      </c>
      <c r="T860" s="9">
        <f t="shared" si="516"/>
        <v>-11053.55</v>
      </c>
      <c r="U860" s="9">
        <f t="shared" si="517"/>
        <v>-306806.25</v>
      </c>
      <c r="V860" s="10">
        <f t="shared" si="518"/>
        <v>-317859.8</v>
      </c>
      <c r="W860" s="10">
        <f t="shared" si="519"/>
        <v>-46123.25</v>
      </c>
      <c r="X860" s="87">
        <f t="shared" si="532"/>
        <v>0</v>
      </c>
      <c r="Y860" s="87">
        <f t="shared" si="533"/>
        <v>0</v>
      </c>
      <c r="Z860" s="10">
        <f t="shared" si="534"/>
        <v>-103.65398999999999</v>
      </c>
      <c r="AA860" s="125">
        <f t="shared" si="535"/>
        <v>-36.750050999999999</v>
      </c>
      <c r="AB860" s="10">
        <f t="shared" si="536"/>
        <v>-36.750050999999999</v>
      </c>
      <c r="AC860" s="87">
        <f t="shared" si="537"/>
        <v>0</v>
      </c>
      <c r="AD860" s="22">
        <f t="shared" si="547"/>
        <v>-364123.45404099999</v>
      </c>
      <c r="AE860" s="9">
        <f t="shared" si="538"/>
        <v>-3430</v>
      </c>
      <c r="AF860" s="9">
        <f t="shared" si="539"/>
        <v>311</v>
      </c>
      <c r="AG860" s="9">
        <f t="shared" si="540"/>
        <v>0</v>
      </c>
      <c r="AH860" s="10">
        <f t="shared" si="520"/>
        <v>-3119</v>
      </c>
      <c r="AI860" s="10">
        <f t="shared" si="541"/>
        <v>-160</v>
      </c>
      <c r="AJ860" s="22">
        <f t="shared" si="521"/>
        <v>-361164.45404099999</v>
      </c>
      <c r="AN860" s="92">
        <f t="shared" si="542"/>
        <v>871000</v>
      </c>
      <c r="AO860" s="92" t="str">
        <f t="shared" si="522"/>
        <v>87K</v>
      </c>
      <c r="AP860" s="92">
        <f t="shared" si="523"/>
        <v>361164.45404099999</v>
      </c>
      <c r="AQ860" s="93">
        <f t="shared" si="548"/>
        <v>1000</v>
      </c>
      <c r="AR860" s="95">
        <f t="shared" si="524"/>
        <v>428</v>
      </c>
      <c r="AS860" s="94">
        <f t="shared" si="525"/>
        <v>0.42799999999999999</v>
      </c>
      <c r="AT860" s="94">
        <f t="shared" si="543"/>
        <v>0.41465494149368542</v>
      </c>
    </row>
    <row r="861" spans="6:46" x14ac:dyDescent="0.25">
      <c r="F861">
        <f t="shared" si="549"/>
        <v>872000</v>
      </c>
      <c r="G861">
        <f t="shared" si="526"/>
        <v>-750</v>
      </c>
      <c r="H861">
        <f t="shared" si="514"/>
        <v>871250</v>
      </c>
      <c r="I861" s="32">
        <f t="shared" si="544"/>
        <v>871250</v>
      </c>
      <c r="J861" s="10">
        <f t="shared" si="527"/>
        <v>0</v>
      </c>
      <c r="K861" s="10">
        <f t="shared" si="528"/>
        <v>0</v>
      </c>
      <c r="L861" s="32">
        <f t="shared" si="545"/>
        <v>871250</v>
      </c>
      <c r="M861" s="9">
        <f t="shared" si="529"/>
        <v>0</v>
      </c>
      <c r="N861" s="9">
        <f t="shared" si="530"/>
        <v>0</v>
      </c>
      <c r="O861" s="10">
        <f t="shared" si="515"/>
        <v>0</v>
      </c>
      <c r="P861" s="13"/>
      <c r="R861" s="31">
        <f t="shared" si="546"/>
        <v>871250</v>
      </c>
      <c r="S861" s="8">
        <f t="shared" si="531"/>
        <v>52100</v>
      </c>
      <c r="T861" s="9">
        <f t="shared" si="516"/>
        <v>-11053.55</v>
      </c>
      <c r="U861" s="9">
        <f t="shared" si="517"/>
        <v>-307181.25</v>
      </c>
      <c r="V861" s="10">
        <f t="shared" si="518"/>
        <v>-318234.8</v>
      </c>
      <c r="W861" s="10">
        <f t="shared" si="519"/>
        <v>-46176.25</v>
      </c>
      <c r="X861" s="87">
        <f t="shared" si="532"/>
        <v>0</v>
      </c>
      <c r="Y861" s="87">
        <f t="shared" si="533"/>
        <v>0</v>
      </c>
      <c r="Z861" s="10">
        <f t="shared" si="534"/>
        <v>-103.65398999999999</v>
      </c>
      <c r="AA861" s="125">
        <f t="shared" si="535"/>
        <v>-36.750050999999999</v>
      </c>
      <c r="AB861" s="10">
        <f t="shared" si="536"/>
        <v>-36.750050999999999</v>
      </c>
      <c r="AC861" s="87">
        <f t="shared" si="537"/>
        <v>0</v>
      </c>
      <c r="AD861" s="22">
        <f t="shared" si="547"/>
        <v>-364551.45404099999</v>
      </c>
      <c r="AE861" s="9">
        <f t="shared" si="538"/>
        <v>-3430</v>
      </c>
      <c r="AF861" s="9">
        <f t="shared" si="539"/>
        <v>311</v>
      </c>
      <c r="AG861" s="9">
        <f t="shared" si="540"/>
        <v>0</v>
      </c>
      <c r="AH861" s="10">
        <f t="shared" si="520"/>
        <v>-3119</v>
      </c>
      <c r="AI861" s="10">
        <f t="shared" si="541"/>
        <v>-160</v>
      </c>
      <c r="AJ861" s="22">
        <f t="shared" si="521"/>
        <v>-361592.45404099999</v>
      </c>
      <c r="AN861" s="92">
        <f t="shared" si="542"/>
        <v>872000</v>
      </c>
      <c r="AO861" s="92" t="str">
        <f t="shared" si="522"/>
        <v>87K</v>
      </c>
      <c r="AP861" s="92">
        <f t="shared" si="523"/>
        <v>361592.45404099999</v>
      </c>
      <c r="AQ861" s="93">
        <f t="shared" si="548"/>
        <v>1000</v>
      </c>
      <c r="AR861" s="95">
        <f t="shared" si="524"/>
        <v>428</v>
      </c>
      <c r="AS861" s="94">
        <f t="shared" si="525"/>
        <v>0.42799999999999999</v>
      </c>
      <c r="AT861" s="94">
        <f t="shared" si="543"/>
        <v>0.41467024545986236</v>
      </c>
    </row>
    <row r="862" spans="6:46" x14ac:dyDescent="0.25">
      <c r="F862">
        <f t="shared" si="549"/>
        <v>873000</v>
      </c>
      <c r="G862">
        <f t="shared" si="526"/>
        <v>-750</v>
      </c>
      <c r="H862">
        <f t="shared" si="514"/>
        <v>872250</v>
      </c>
      <c r="I862" s="32">
        <f t="shared" si="544"/>
        <v>872250</v>
      </c>
      <c r="J862" s="10">
        <f t="shared" si="527"/>
        <v>0</v>
      </c>
      <c r="K862" s="10">
        <f t="shared" si="528"/>
        <v>0</v>
      </c>
      <c r="L862" s="32">
        <f t="shared" si="545"/>
        <v>872250</v>
      </c>
      <c r="M862" s="9">
        <f t="shared" si="529"/>
        <v>0</v>
      </c>
      <c r="N862" s="9">
        <f t="shared" si="530"/>
        <v>0</v>
      </c>
      <c r="O862" s="10">
        <f t="shared" si="515"/>
        <v>0</v>
      </c>
      <c r="P862" s="13"/>
      <c r="R862" s="31">
        <f t="shared" si="546"/>
        <v>872250</v>
      </c>
      <c r="S862" s="8">
        <f t="shared" si="531"/>
        <v>52100</v>
      </c>
      <c r="T862" s="9">
        <f t="shared" si="516"/>
        <v>-11053.55</v>
      </c>
      <c r="U862" s="9">
        <f t="shared" si="517"/>
        <v>-307556.25</v>
      </c>
      <c r="V862" s="10">
        <f t="shared" si="518"/>
        <v>-318609.8</v>
      </c>
      <c r="W862" s="10">
        <f t="shared" si="519"/>
        <v>-46229.25</v>
      </c>
      <c r="X862" s="87">
        <f t="shared" si="532"/>
        <v>0</v>
      </c>
      <c r="Y862" s="87">
        <f t="shared" si="533"/>
        <v>0</v>
      </c>
      <c r="Z862" s="10">
        <f t="shared" si="534"/>
        <v>-103.65398999999999</v>
      </c>
      <c r="AA862" s="125">
        <f t="shared" si="535"/>
        <v>-36.750050999999999</v>
      </c>
      <c r="AB862" s="10">
        <f t="shared" si="536"/>
        <v>-36.750050999999999</v>
      </c>
      <c r="AC862" s="87">
        <f t="shared" si="537"/>
        <v>0</v>
      </c>
      <c r="AD862" s="22">
        <f t="shared" si="547"/>
        <v>-364979.45404099999</v>
      </c>
      <c r="AE862" s="9">
        <f t="shared" si="538"/>
        <v>-3430</v>
      </c>
      <c r="AF862" s="9">
        <f t="shared" si="539"/>
        <v>311</v>
      </c>
      <c r="AG862" s="9">
        <f t="shared" si="540"/>
        <v>0</v>
      </c>
      <c r="AH862" s="10">
        <f t="shared" si="520"/>
        <v>-3119</v>
      </c>
      <c r="AI862" s="10">
        <f t="shared" si="541"/>
        <v>-160</v>
      </c>
      <c r="AJ862" s="22">
        <f t="shared" si="521"/>
        <v>-362020.45404099999</v>
      </c>
      <c r="AN862" s="92">
        <f t="shared" si="542"/>
        <v>873000</v>
      </c>
      <c r="AO862" s="92" t="str">
        <f t="shared" si="522"/>
        <v>87K</v>
      </c>
      <c r="AP862" s="92">
        <f t="shared" si="523"/>
        <v>362020.45404099999</v>
      </c>
      <c r="AQ862" s="93">
        <f t="shared" si="548"/>
        <v>1000</v>
      </c>
      <c r="AR862" s="95">
        <f t="shared" si="524"/>
        <v>428</v>
      </c>
      <c r="AS862" s="94">
        <f t="shared" si="525"/>
        <v>0.42799999999999999</v>
      </c>
      <c r="AT862" s="94">
        <f t="shared" si="543"/>
        <v>0.41468551436540663</v>
      </c>
    </row>
    <row r="863" spans="6:46" x14ac:dyDescent="0.25">
      <c r="F863">
        <f t="shared" si="549"/>
        <v>874000</v>
      </c>
      <c r="G863">
        <f t="shared" si="526"/>
        <v>-750</v>
      </c>
      <c r="H863">
        <f t="shared" si="514"/>
        <v>873250</v>
      </c>
      <c r="I863" s="32">
        <f t="shared" si="544"/>
        <v>873250</v>
      </c>
      <c r="J863" s="10">
        <f t="shared" si="527"/>
        <v>0</v>
      </c>
      <c r="K863" s="10">
        <f t="shared" si="528"/>
        <v>0</v>
      </c>
      <c r="L863" s="32">
        <f t="shared" si="545"/>
        <v>873250</v>
      </c>
      <c r="M863" s="9">
        <f t="shared" si="529"/>
        <v>0</v>
      </c>
      <c r="N863" s="9">
        <f t="shared" si="530"/>
        <v>0</v>
      </c>
      <c r="O863" s="10">
        <f t="shared" si="515"/>
        <v>0</v>
      </c>
      <c r="P863" s="13"/>
      <c r="R863" s="31">
        <f t="shared" si="546"/>
        <v>873250</v>
      </c>
      <c r="S863" s="8">
        <f t="shared" si="531"/>
        <v>52100</v>
      </c>
      <c r="T863" s="9">
        <f t="shared" si="516"/>
        <v>-11053.55</v>
      </c>
      <c r="U863" s="9">
        <f t="shared" si="517"/>
        <v>-307931.25</v>
      </c>
      <c r="V863" s="10">
        <f t="shared" si="518"/>
        <v>-318984.8</v>
      </c>
      <c r="W863" s="10">
        <f t="shared" si="519"/>
        <v>-46282.25</v>
      </c>
      <c r="X863" s="87">
        <f t="shared" si="532"/>
        <v>0</v>
      </c>
      <c r="Y863" s="87">
        <f t="shared" si="533"/>
        <v>0</v>
      </c>
      <c r="Z863" s="10">
        <f t="shared" si="534"/>
        <v>-103.65398999999999</v>
      </c>
      <c r="AA863" s="125">
        <f t="shared" si="535"/>
        <v>-36.750050999999999</v>
      </c>
      <c r="AB863" s="10">
        <f t="shared" si="536"/>
        <v>-36.750050999999999</v>
      </c>
      <c r="AC863" s="87">
        <f t="shared" si="537"/>
        <v>0</v>
      </c>
      <c r="AD863" s="22">
        <f t="shared" si="547"/>
        <v>-365407.45404099999</v>
      </c>
      <c r="AE863" s="9">
        <f t="shared" si="538"/>
        <v>-3430</v>
      </c>
      <c r="AF863" s="9">
        <f t="shared" si="539"/>
        <v>311</v>
      </c>
      <c r="AG863" s="9">
        <f t="shared" si="540"/>
        <v>0</v>
      </c>
      <c r="AH863" s="10">
        <f t="shared" si="520"/>
        <v>-3119</v>
      </c>
      <c r="AI863" s="10">
        <f t="shared" si="541"/>
        <v>-160</v>
      </c>
      <c r="AJ863" s="22">
        <f t="shared" si="521"/>
        <v>-362448.45404099999</v>
      </c>
      <c r="AN863" s="92">
        <f t="shared" si="542"/>
        <v>874000</v>
      </c>
      <c r="AO863" s="92" t="str">
        <f t="shared" si="522"/>
        <v>87K</v>
      </c>
      <c r="AP863" s="92">
        <f t="shared" si="523"/>
        <v>362448.45404099999</v>
      </c>
      <c r="AQ863" s="93">
        <f t="shared" si="548"/>
        <v>1000</v>
      </c>
      <c r="AR863" s="95">
        <f t="shared" si="524"/>
        <v>428</v>
      </c>
      <c r="AS863" s="94">
        <f t="shared" si="525"/>
        <v>0.42799999999999999</v>
      </c>
      <c r="AT863" s="94">
        <f t="shared" si="543"/>
        <v>0.41470074833066362</v>
      </c>
    </row>
    <row r="864" spans="6:46" x14ac:dyDescent="0.25">
      <c r="F864">
        <f t="shared" si="549"/>
        <v>875000</v>
      </c>
      <c r="G864">
        <f t="shared" si="526"/>
        <v>-750</v>
      </c>
      <c r="H864">
        <f t="shared" si="514"/>
        <v>874250</v>
      </c>
      <c r="I864" s="32">
        <f t="shared" si="544"/>
        <v>874250</v>
      </c>
      <c r="J864" s="10">
        <f t="shared" si="527"/>
        <v>0</v>
      </c>
      <c r="K864" s="10">
        <f t="shared" si="528"/>
        <v>0</v>
      </c>
      <c r="L864" s="32">
        <f t="shared" si="545"/>
        <v>874250</v>
      </c>
      <c r="M864" s="9">
        <f t="shared" si="529"/>
        <v>0</v>
      </c>
      <c r="N864" s="9">
        <f t="shared" si="530"/>
        <v>0</v>
      </c>
      <c r="O864" s="10">
        <f t="shared" si="515"/>
        <v>0</v>
      </c>
      <c r="P864" s="13"/>
      <c r="R864" s="31">
        <f t="shared" si="546"/>
        <v>874250</v>
      </c>
      <c r="S864" s="8">
        <f t="shared" si="531"/>
        <v>52100</v>
      </c>
      <c r="T864" s="9">
        <f t="shared" si="516"/>
        <v>-11053.55</v>
      </c>
      <c r="U864" s="9">
        <f t="shared" si="517"/>
        <v>-308306.25</v>
      </c>
      <c r="V864" s="10">
        <f t="shared" si="518"/>
        <v>-319359.8</v>
      </c>
      <c r="W864" s="10">
        <f t="shared" si="519"/>
        <v>-46335.25</v>
      </c>
      <c r="X864" s="87">
        <f t="shared" si="532"/>
        <v>0</v>
      </c>
      <c r="Y864" s="87">
        <f t="shared" si="533"/>
        <v>0</v>
      </c>
      <c r="Z864" s="10">
        <f t="shared" si="534"/>
        <v>-103.65398999999999</v>
      </c>
      <c r="AA864" s="125">
        <f t="shared" si="535"/>
        <v>-36.750050999999999</v>
      </c>
      <c r="AB864" s="10">
        <f t="shared" si="536"/>
        <v>-36.750050999999999</v>
      </c>
      <c r="AC864" s="87">
        <f t="shared" si="537"/>
        <v>0</v>
      </c>
      <c r="AD864" s="22">
        <f t="shared" si="547"/>
        <v>-365835.45404099999</v>
      </c>
      <c r="AE864" s="9">
        <f t="shared" si="538"/>
        <v>-3430</v>
      </c>
      <c r="AF864" s="9">
        <f t="shared" si="539"/>
        <v>311</v>
      </c>
      <c r="AG864" s="9">
        <f t="shared" si="540"/>
        <v>0</v>
      </c>
      <c r="AH864" s="10">
        <f t="shared" si="520"/>
        <v>-3119</v>
      </c>
      <c r="AI864" s="10">
        <f t="shared" si="541"/>
        <v>-160</v>
      </c>
      <c r="AJ864" s="22">
        <f t="shared" si="521"/>
        <v>-362876.45404099999</v>
      </c>
      <c r="AN864" s="92">
        <f t="shared" si="542"/>
        <v>875000</v>
      </c>
      <c r="AO864" s="92" t="str">
        <f t="shared" si="522"/>
        <v>87K</v>
      </c>
      <c r="AP864" s="92">
        <f t="shared" si="523"/>
        <v>362876.45404099999</v>
      </c>
      <c r="AQ864" s="93">
        <f t="shared" si="548"/>
        <v>1000</v>
      </c>
      <c r="AR864" s="95">
        <f t="shared" si="524"/>
        <v>428</v>
      </c>
      <c r="AS864" s="94">
        <f t="shared" si="525"/>
        <v>0.42799999999999999</v>
      </c>
      <c r="AT864" s="94">
        <f t="shared" si="543"/>
        <v>0.41471594747542856</v>
      </c>
    </row>
    <row r="865" spans="6:46" x14ac:dyDescent="0.25">
      <c r="F865">
        <f t="shared" si="549"/>
        <v>876000</v>
      </c>
      <c r="G865">
        <f t="shared" si="526"/>
        <v>-750</v>
      </c>
      <c r="H865">
        <f t="shared" si="514"/>
        <v>875250</v>
      </c>
      <c r="I865" s="32">
        <f t="shared" si="544"/>
        <v>875250</v>
      </c>
      <c r="J865" s="10">
        <f t="shared" si="527"/>
        <v>0</v>
      </c>
      <c r="K865" s="10">
        <f t="shared" si="528"/>
        <v>0</v>
      </c>
      <c r="L865" s="32">
        <f t="shared" si="545"/>
        <v>875250</v>
      </c>
      <c r="M865" s="9">
        <f t="shared" si="529"/>
        <v>0</v>
      </c>
      <c r="N865" s="9">
        <f t="shared" si="530"/>
        <v>0</v>
      </c>
      <c r="O865" s="10">
        <f t="shared" si="515"/>
        <v>0</v>
      </c>
      <c r="P865" s="13"/>
      <c r="R865" s="31">
        <f t="shared" si="546"/>
        <v>875250</v>
      </c>
      <c r="S865" s="8">
        <f t="shared" si="531"/>
        <v>52100</v>
      </c>
      <c r="T865" s="9">
        <f t="shared" si="516"/>
        <v>-11053.55</v>
      </c>
      <c r="U865" s="9">
        <f t="shared" si="517"/>
        <v>-308681.25</v>
      </c>
      <c r="V865" s="10">
        <f t="shared" si="518"/>
        <v>-319734.8</v>
      </c>
      <c r="W865" s="10">
        <f t="shared" si="519"/>
        <v>-46388.25</v>
      </c>
      <c r="X865" s="87">
        <f t="shared" si="532"/>
        <v>0</v>
      </c>
      <c r="Y865" s="87">
        <f t="shared" si="533"/>
        <v>0</v>
      </c>
      <c r="Z865" s="10">
        <f t="shared" si="534"/>
        <v>-103.65398999999999</v>
      </c>
      <c r="AA865" s="125">
        <f t="shared" si="535"/>
        <v>-36.750050999999999</v>
      </c>
      <c r="AB865" s="10">
        <f t="shared" si="536"/>
        <v>-36.750050999999999</v>
      </c>
      <c r="AC865" s="87">
        <f t="shared" si="537"/>
        <v>0</v>
      </c>
      <c r="AD865" s="22">
        <f t="shared" si="547"/>
        <v>-366263.45404099999</v>
      </c>
      <c r="AE865" s="9">
        <f t="shared" si="538"/>
        <v>-3430</v>
      </c>
      <c r="AF865" s="9">
        <f t="shared" si="539"/>
        <v>311</v>
      </c>
      <c r="AG865" s="9">
        <f t="shared" si="540"/>
        <v>0</v>
      </c>
      <c r="AH865" s="10">
        <f t="shared" si="520"/>
        <v>-3119</v>
      </c>
      <c r="AI865" s="10">
        <f t="shared" si="541"/>
        <v>-160</v>
      </c>
      <c r="AJ865" s="22">
        <f t="shared" si="521"/>
        <v>-363304.45404099999</v>
      </c>
      <c r="AN865" s="92">
        <f t="shared" si="542"/>
        <v>876000</v>
      </c>
      <c r="AO865" s="92" t="str">
        <f t="shared" si="522"/>
        <v>87K</v>
      </c>
      <c r="AP865" s="92">
        <f t="shared" si="523"/>
        <v>363304.45404099999</v>
      </c>
      <c r="AQ865" s="93">
        <f t="shared" si="548"/>
        <v>1000</v>
      </c>
      <c r="AR865" s="95">
        <f t="shared" si="524"/>
        <v>428</v>
      </c>
      <c r="AS865" s="94">
        <f t="shared" si="525"/>
        <v>0.42799999999999999</v>
      </c>
      <c r="AT865" s="94">
        <f t="shared" si="543"/>
        <v>0.41473111191894974</v>
      </c>
    </row>
    <row r="866" spans="6:46" x14ac:dyDescent="0.25">
      <c r="F866">
        <f t="shared" si="549"/>
        <v>877000</v>
      </c>
      <c r="G866">
        <f t="shared" si="526"/>
        <v>-750</v>
      </c>
      <c r="H866">
        <f t="shared" ref="H866:H929" si="550">F866+G866</f>
        <v>876250</v>
      </c>
      <c r="I866" s="32">
        <f t="shared" si="544"/>
        <v>876250</v>
      </c>
      <c r="J866" s="10">
        <f t="shared" si="527"/>
        <v>0</v>
      </c>
      <c r="K866" s="10">
        <f t="shared" si="528"/>
        <v>0</v>
      </c>
      <c r="L866" s="32">
        <f t="shared" si="545"/>
        <v>876250</v>
      </c>
      <c r="M866" s="9">
        <f t="shared" si="529"/>
        <v>0</v>
      </c>
      <c r="N866" s="9">
        <f t="shared" si="530"/>
        <v>0</v>
      </c>
      <c r="O866" s="10">
        <f t="shared" ref="O866:O929" si="551">M866+N866</f>
        <v>0</v>
      </c>
      <c r="P866" s="13"/>
      <c r="R866" s="31">
        <f t="shared" si="546"/>
        <v>876250</v>
      </c>
      <c r="S866" s="8">
        <f t="shared" si="531"/>
        <v>52100</v>
      </c>
      <c r="T866" s="9">
        <f t="shared" ref="T866:T929" si="552">-1*VLOOKUP(S866,Tuloveroasteikko,2,0)</f>
        <v>-11053.55</v>
      </c>
      <c r="U866" s="9">
        <f t="shared" ref="U866:U929" si="553">-(R866-S866)*VLOOKUP(S866,Tuloveroasteikko,3,0)/100</f>
        <v>-309056.25</v>
      </c>
      <c r="V866" s="10">
        <f t="shared" ref="V866:V929" si="554">T866+U866</f>
        <v>-320109.8</v>
      </c>
      <c r="W866" s="10">
        <f t="shared" ref="W866:W929" si="555">-R866*Kunnallisvero</f>
        <v>-46441.25</v>
      </c>
      <c r="X866" s="87">
        <f t="shared" si="532"/>
        <v>0</v>
      </c>
      <c r="Y866" s="87">
        <f t="shared" si="533"/>
        <v>0</v>
      </c>
      <c r="Z866" s="10">
        <f t="shared" si="534"/>
        <v>-103.65398999999999</v>
      </c>
      <c r="AA866" s="125">
        <f t="shared" si="535"/>
        <v>-36.750050999999999</v>
      </c>
      <c r="AB866" s="10">
        <f t="shared" si="536"/>
        <v>-36.750050999999999</v>
      </c>
      <c r="AC866" s="87">
        <f t="shared" si="537"/>
        <v>0</v>
      </c>
      <c r="AD866" s="22">
        <f t="shared" si="547"/>
        <v>-366691.45404099999</v>
      </c>
      <c r="AE866" s="9">
        <f t="shared" si="538"/>
        <v>-3430</v>
      </c>
      <c r="AF866" s="9">
        <f t="shared" si="539"/>
        <v>311</v>
      </c>
      <c r="AG866" s="9">
        <f t="shared" si="540"/>
        <v>0</v>
      </c>
      <c r="AH866" s="10">
        <f t="shared" ref="AH866:AH929" si="556">AE866+AF866+AG866</f>
        <v>-3119</v>
      </c>
      <c r="AI866" s="10">
        <f t="shared" si="541"/>
        <v>-160</v>
      </c>
      <c r="AJ866" s="22">
        <f t="shared" ref="AJ866:AJ929" si="557">IF(AD866&gt;AH866,0,AD866-AH866)+AI866</f>
        <v>-363732.45404099999</v>
      </c>
      <c r="AN866" s="92">
        <f t="shared" si="542"/>
        <v>877000</v>
      </c>
      <c r="AO866" s="92" t="str">
        <f t="shared" ref="AO866:AO929" si="558">MID(AN866,1,2)&amp;"K"</f>
        <v>87K</v>
      </c>
      <c r="AP866" s="92">
        <f t="shared" ref="AP866:AP929" si="559">-AJ866</f>
        <v>363732.45404099999</v>
      </c>
      <c r="AQ866" s="93">
        <f t="shared" si="548"/>
        <v>1000</v>
      </c>
      <c r="AR866" s="95">
        <f t="shared" ref="AR866:AR929" si="560">-AJ866+AJ865</f>
        <v>428</v>
      </c>
      <c r="AS866" s="94">
        <f t="shared" ref="AS866:AS929" si="561">IFERROR(AR866/AQ866,0)</f>
        <v>0.42799999999999999</v>
      </c>
      <c r="AT866" s="94">
        <f t="shared" si="543"/>
        <v>0.41474624177993158</v>
      </c>
    </row>
    <row r="867" spans="6:46" x14ac:dyDescent="0.25">
      <c r="F867">
        <f t="shared" si="549"/>
        <v>878000</v>
      </c>
      <c r="G867">
        <f t="shared" si="526"/>
        <v>-750</v>
      </c>
      <c r="H867">
        <f t="shared" si="550"/>
        <v>877250</v>
      </c>
      <c r="I867" s="32">
        <f t="shared" si="544"/>
        <v>877250</v>
      </c>
      <c r="J867" s="10">
        <f t="shared" si="527"/>
        <v>0</v>
      </c>
      <c r="K867" s="10">
        <f t="shared" si="528"/>
        <v>0</v>
      </c>
      <c r="L867" s="32">
        <f t="shared" si="545"/>
        <v>877250</v>
      </c>
      <c r="M867" s="9">
        <f t="shared" si="529"/>
        <v>0</v>
      </c>
      <c r="N867" s="9">
        <f t="shared" si="530"/>
        <v>0</v>
      </c>
      <c r="O867" s="10">
        <f t="shared" si="551"/>
        <v>0</v>
      </c>
      <c r="P867" s="13"/>
      <c r="R867" s="31">
        <f t="shared" si="546"/>
        <v>877250</v>
      </c>
      <c r="S867" s="8">
        <f t="shared" si="531"/>
        <v>52100</v>
      </c>
      <c r="T867" s="9">
        <f t="shared" si="552"/>
        <v>-11053.55</v>
      </c>
      <c r="U867" s="9">
        <f t="shared" si="553"/>
        <v>-309431.25</v>
      </c>
      <c r="V867" s="10">
        <f t="shared" si="554"/>
        <v>-320484.8</v>
      </c>
      <c r="W867" s="10">
        <f t="shared" si="555"/>
        <v>-46494.25</v>
      </c>
      <c r="X867" s="87">
        <f t="shared" si="532"/>
        <v>0</v>
      </c>
      <c r="Y867" s="87">
        <f t="shared" si="533"/>
        <v>0</v>
      </c>
      <c r="Z867" s="10">
        <f t="shared" si="534"/>
        <v>-103.65398999999999</v>
      </c>
      <c r="AA867" s="125">
        <f t="shared" si="535"/>
        <v>-36.750050999999999</v>
      </c>
      <c r="AB867" s="10">
        <f t="shared" si="536"/>
        <v>-36.750050999999999</v>
      </c>
      <c r="AC867" s="87">
        <f t="shared" si="537"/>
        <v>0</v>
      </c>
      <c r="AD867" s="22">
        <f t="shared" si="547"/>
        <v>-367119.45404099999</v>
      </c>
      <c r="AE867" s="9">
        <f t="shared" si="538"/>
        <v>-3430</v>
      </c>
      <c r="AF867" s="9">
        <f t="shared" si="539"/>
        <v>311</v>
      </c>
      <c r="AG867" s="9">
        <f t="shared" si="540"/>
        <v>0</v>
      </c>
      <c r="AH867" s="10">
        <f t="shared" si="556"/>
        <v>-3119</v>
      </c>
      <c r="AI867" s="10">
        <f t="shared" si="541"/>
        <v>-160</v>
      </c>
      <c r="AJ867" s="22">
        <f t="shared" si="557"/>
        <v>-364160.45404099999</v>
      </c>
      <c r="AN867" s="92">
        <f t="shared" si="542"/>
        <v>878000</v>
      </c>
      <c r="AO867" s="92" t="str">
        <f t="shared" si="558"/>
        <v>87K</v>
      </c>
      <c r="AP867" s="92">
        <f t="shared" si="559"/>
        <v>364160.45404099999</v>
      </c>
      <c r="AQ867" s="93">
        <f t="shared" si="548"/>
        <v>1000</v>
      </c>
      <c r="AR867" s="95">
        <f t="shared" si="560"/>
        <v>428</v>
      </c>
      <c r="AS867" s="94">
        <f t="shared" si="561"/>
        <v>0.42799999999999999</v>
      </c>
      <c r="AT867" s="94">
        <f t="shared" si="543"/>
        <v>0.41476133717653757</v>
      </c>
    </row>
    <row r="868" spans="6:46" x14ac:dyDescent="0.25">
      <c r="F868">
        <f t="shared" si="549"/>
        <v>879000</v>
      </c>
      <c r="G868">
        <f t="shared" si="526"/>
        <v>-750</v>
      </c>
      <c r="H868">
        <f t="shared" si="550"/>
        <v>878250</v>
      </c>
      <c r="I868" s="32">
        <f t="shared" si="544"/>
        <v>878250</v>
      </c>
      <c r="J868" s="10">
        <f t="shared" si="527"/>
        <v>0</v>
      </c>
      <c r="K868" s="10">
        <f t="shared" si="528"/>
        <v>0</v>
      </c>
      <c r="L868" s="32">
        <f t="shared" si="545"/>
        <v>878250</v>
      </c>
      <c r="M868" s="9">
        <f t="shared" si="529"/>
        <v>0</v>
      </c>
      <c r="N868" s="9">
        <f t="shared" si="530"/>
        <v>0</v>
      </c>
      <c r="O868" s="10">
        <f t="shared" si="551"/>
        <v>0</v>
      </c>
      <c r="P868" s="13"/>
      <c r="R868" s="31">
        <f t="shared" si="546"/>
        <v>878250</v>
      </c>
      <c r="S868" s="8">
        <f t="shared" si="531"/>
        <v>52100</v>
      </c>
      <c r="T868" s="9">
        <f t="shared" si="552"/>
        <v>-11053.55</v>
      </c>
      <c r="U868" s="9">
        <f t="shared" si="553"/>
        <v>-309806.25</v>
      </c>
      <c r="V868" s="10">
        <f t="shared" si="554"/>
        <v>-320859.8</v>
      </c>
      <c r="W868" s="10">
        <f t="shared" si="555"/>
        <v>-46547.25</v>
      </c>
      <c r="X868" s="87">
        <f t="shared" si="532"/>
        <v>0</v>
      </c>
      <c r="Y868" s="87">
        <f t="shared" si="533"/>
        <v>0</v>
      </c>
      <c r="Z868" s="10">
        <f t="shared" si="534"/>
        <v>-103.65398999999999</v>
      </c>
      <c r="AA868" s="125">
        <f t="shared" si="535"/>
        <v>-36.750050999999999</v>
      </c>
      <c r="AB868" s="10">
        <f t="shared" si="536"/>
        <v>-36.750050999999999</v>
      </c>
      <c r="AC868" s="87">
        <f t="shared" si="537"/>
        <v>0</v>
      </c>
      <c r="AD868" s="22">
        <f t="shared" si="547"/>
        <v>-367547.45404099999</v>
      </c>
      <c r="AE868" s="9">
        <f t="shared" si="538"/>
        <v>-3430</v>
      </c>
      <c r="AF868" s="9">
        <f t="shared" si="539"/>
        <v>311</v>
      </c>
      <c r="AG868" s="9">
        <f t="shared" si="540"/>
        <v>0</v>
      </c>
      <c r="AH868" s="10">
        <f t="shared" si="556"/>
        <v>-3119</v>
      </c>
      <c r="AI868" s="10">
        <f t="shared" si="541"/>
        <v>-160</v>
      </c>
      <c r="AJ868" s="22">
        <f t="shared" si="557"/>
        <v>-364588.45404099999</v>
      </c>
      <c r="AN868" s="92">
        <f t="shared" si="542"/>
        <v>879000</v>
      </c>
      <c r="AO868" s="92" t="str">
        <f t="shared" si="558"/>
        <v>87K</v>
      </c>
      <c r="AP868" s="92">
        <f t="shared" si="559"/>
        <v>364588.45404099999</v>
      </c>
      <c r="AQ868" s="93">
        <f t="shared" si="548"/>
        <v>1000</v>
      </c>
      <c r="AR868" s="95">
        <f t="shared" si="560"/>
        <v>428</v>
      </c>
      <c r="AS868" s="94">
        <f t="shared" si="561"/>
        <v>0.42799999999999999</v>
      </c>
      <c r="AT868" s="94">
        <f t="shared" si="543"/>
        <v>0.41477639822639362</v>
      </c>
    </row>
    <row r="869" spans="6:46" x14ac:dyDescent="0.25">
      <c r="F869">
        <f t="shared" si="549"/>
        <v>880000</v>
      </c>
      <c r="G869">
        <f t="shared" si="526"/>
        <v>-750</v>
      </c>
      <c r="H869">
        <f t="shared" si="550"/>
        <v>879250</v>
      </c>
      <c r="I869" s="32">
        <f t="shared" si="544"/>
        <v>879250</v>
      </c>
      <c r="J869" s="10">
        <f t="shared" si="527"/>
        <v>0</v>
      </c>
      <c r="K869" s="10">
        <f t="shared" si="528"/>
        <v>0</v>
      </c>
      <c r="L869" s="32">
        <f t="shared" si="545"/>
        <v>879250</v>
      </c>
      <c r="M869" s="9">
        <f t="shared" si="529"/>
        <v>0</v>
      </c>
      <c r="N869" s="9">
        <f t="shared" si="530"/>
        <v>0</v>
      </c>
      <c r="O869" s="10">
        <f t="shared" si="551"/>
        <v>0</v>
      </c>
      <c r="P869" s="13"/>
      <c r="R869" s="31">
        <f t="shared" si="546"/>
        <v>879250</v>
      </c>
      <c r="S869" s="8">
        <f t="shared" si="531"/>
        <v>52100</v>
      </c>
      <c r="T869" s="9">
        <f t="shared" si="552"/>
        <v>-11053.55</v>
      </c>
      <c r="U869" s="9">
        <f t="shared" si="553"/>
        <v>-310181.25</v>
      </c>
      <c r="V869" s="10">
        <f t="shared" si="554"/>
        <v>-321234.8</v>
      </c>
      <c r="W869" s="10">
        <f t="shared" si="555"/>
        <v>-46600.25</v>
      </c>
      <c r="X869" s="87">
        <f t="shared" si="532"/>
        <v>0</v>
      </c>
      <c r="Y869" s="87">
        <f t="shared" si="533"/>
        <v>0</v>
      </c>
      <c r="Z869" s="10">
        <f t="shared" si="534"/>
        <v>-103.65398999999999</v>
      </c>
      <c r="AA869" s="125">
        <f t="shared" si="535"/>
        <v>-36.750050999999999</v>
      </c>
      <c r="AB869" s="10">
        <f t="shared" si="536"/>
        <v>-36.750050999999999</v>
      </c>
      <c r="AC869" s="87">
        <f t="shared" si="537"/>
        <v>0</v>
      </c>
      <c r="AD869" s="22">
        <f t="shared" si="547"/>
        <v>-367975.45404099999</v>
      </c>
      <c r="AE869" s="9">
        <f t="shared" si="538"/>
        <v>-3430</v>
      </c>
      <c r="AF869" s="9">
        <f t="shared" si="539"/>
        <v>311</v>
      </c>
      <c r="AG869" s="9">
        <f t="shared" si="540"/>
        <v>0</v>
      </c>
      <c r="AH869" s="10">
        <f t="shared" si="556"/>
        <v>-3119</v>
      </c>
      <c r="AI869" s="10">
        <f t="shared" si="541"/>
        <v>-160</v>
      </c>
      <c r="AJ869" s="22">
        <f t="shared" si="557"/>
        <v>-365016.45404099999</v>
      </c>
      <c r="AN869" s="92">
        <f t="shared" si="542"/>
        <v>880000</v>
      </c>
      <c r="AO869" s="92" t="str">
        <f t="shared" si="558"/>
        <v>88K</v>
      </c>
      <c r="AP869" s="92">
        <f t="shared" si="559"/>
        <v>365016.45404099999</v>
      </c>
      <c r="AQ869" s="93">
        <f t="shared" si="548"/>
        <v>1000</v>
      </c>
      <c r="AR869" s="95">
        <f t="shared" si="560"/>
        <v>428</v>
      </c>
      <c r="AS869" s="94">
        <f t="shared" si="561"/>
        <v>0.42799999999999999</v>
      </c>
      <c r="AT869" s="94">
        <f t="shared" si="543"/>
        <v>0.41479142504659089</v>
      </c>
    </row>
    <row r="870" spans="6:46" x14ac:dyDescent="0.25">
      <c r="F870">
        <f t="shared" si="549"/>
        <v>881000</v>
      </c>
      <c r="G870">
        <f t="shared" si="526"/>
        <v>-750</v>
      </c>
      <c r="H870">
        <f t="shared" si="550"/>
        <v>880250</v>
      </c>
      <c r="I870" s="32">
        <f t="shared" si="544"/>
        <v>880250</v>
      </c>
      <c r="J870" s="10">
        <f t="shared" si="527"/>
        <v>0</v>
      </c>
      <c r="K870" s="10">
        <f t="shared" si="528"/>
        <v>0</v>
      </c>
      <c r="L870" s="32">
        <f t="shared" si="545"/>
        <v>880250</v>
      </c>
      <c r="M870" s="9">
        <f t="shared" si="529"/>
        <v>0</v>
      </c>
      <c r="N870" s="9">
        <f t="shared" si="530"/>
        <v>0</v>
      </c>
      <c r="O870" s="10">
        <f t="shared" si="551"/>
        <v>0</v>
      </c>
      <c r="P870" s="13"/>
      <c r="R870" s="31">
        <f t="shared" si="546"/>
        <v>880250</v>
      </c>
      <c r="S870" s="8">
        <f t="shared" si="531"/>
        <v>52100</v>
      </c>
      <c r="T870" s="9">
        <f t="shared" si="552"/>
        <v>-11053.55</v>
      </c>
      <c r="U870" s="9">
        <f t="shared" si="553"/>
        <v>-310556.25</v>
      </c>
      <c r="V870" s="10">
        <f t="shared" si="554"/>
        <v>-321609.8</v>
      </c>
      <c r="W870" s="10">
        <f t="shared" si="555"/>
        <v>-46653.25</v>
      </c>
      <c r="X870" s="87">
        <f t="shared" si="532"/>
        <v>0</v>
      </c>
      <c r="Y870" s="87">
        <f t="shared" si="533"/>
        <v>0</v>
      </c>
      <c r="Z870" s="10">
        <f t="shared" si="534"/>
        <v>-103.65398999999999</v>
      </c>
      <c r="AA870" s="125">
        <f t="shared" si="535"/>
        <v>-36.750050999999999</v>
      </c>
      <c r="AB870" s="10">
        <f t="shared" si="536"/>
        <v>-36.750050999999999</v>
      </c>
      <c r="AC870" s="87">
        <f t="shared" si="537"/>
        <v>0</v>
      </c>
      <c r="AD870" s="22">
        <f t="shared" si="547"/>
        <v>-368403.45404099999</v>
      </c>
      <c r="AE870" s="9">
        <f t="shared" si="538"/>
        <v>-3430</v>
      </c>
      <c r="AF870" s="9">
        <f t="shared" si="539"/>
        <v>311</v>
      </c>
      <c r="AG870" s="9">
        <f t="shared" si="540"/>
        <v>0</v>
      </c>
      <c r="AH870" s="10">
        <f t="shared" si="556"/>
        <v>-3119</v>
      </c>
      <c r="AI870" s="10">
        <f t="shared" si="541"/>
        <v>-160</v>
      </c>
      <c r="AJ870" s="22">
        <f t="shared" si="557"/>
        <v>-365444.45404099999</v>
      </c>
      <c r="AN870" s="92">
        <f t="shared" si="542"/>
        <v>881000</v>
      </c>
      <c r="AO870" s="92" t="str">
        <f t="shared" si="558"/>
        <v>88K</v>
      </c>
      <c r="AP870" s="92">
        <f t="shared" si="559"/>
        <v>365444.45404099999</v>
      </c>
      <c r="AQ870" s="93">
        <f t="shared" si="548"/>
        <v>1000</v>
      </c>
      <c r="AR870" s="95">
        <f t="shared" si="560"/>
        <v>428</v>
      </c>
      <c r="AS870" s="94">
        <f t="shared" si="561"/>
        <v>0.42799999999999999</v>
      </c>
      <c r="AT870" s="94">
        <f t="shared" si="543"/>
        <v>0.41480641775368898</v>
      </c>
    </row>
    <row r="871" spans="6:46" x14ac:dyDescent="0.25">
      <c r="F871">
        <f t="shared" si="549"/>
        <v>882000</v>
      </c>
      <c r="G871">
        <f t="shared" si="526"/>
        <v>-750</v>
      </c>
      <c r="H871">
        <f t="shared" si="550"/>
        <v>881250</v>
      </c>
      <c r="I871" s="32">
        <f t="shared" si="544"/>
        <v>881250</v>
      </c>
      <c r="J871" s="10">
        <f t="shared" si="527"/>
        <v>0</v>
      </c>
      <c r="K871" s="10">
        <f t="shared" si="528"/>
        <v>0</v>
      </c>
      <c r="L871" s="32">
        <f t="shared" si="545"/>
        <v>881250</v>
      </c>
      <c r="M871" s="9">
        <f t="shared" si="529"/>
        <v>0</v>
      </c>
      <c r="N871" s="9">
        <f t="shared" si="530"/>
        <v>0</v>
      </c>
      <c r="O871" s="10">
        <f t="shared" si="551"/>
        <v>0</v>
      </c>
      <c r="P871" s="13"/>
      <c r="R871" s="31">
        <f t="shared" si="546"/>
        <v>881250</v>
      </c>
      <c r="S871" s="8">
        <f t="shared" si="531"/>
        <v>52100</v>
      </c>
      <c r="T871" s="9">
        <f t="shared" si="552"/>
        <v>-11053.55</v>
      </c>
      <c r="U871" s="9">
        <f t="shared" si="553"/>
        <v>-310931.25</v>
      </c>
      <c r="V871" s="10">
        <f t="shared" si="554"/>
        <v>-321984.8</v>
      </c>
      <c r="W871" s="10">
        <f t="shared" si="555"/>
        <v>-46706.25</v>
      </c>
      <c r="X871" s="87">
        <f t="shared" si="532"/>
        <v>0</v>
      </c>
      <c r="Y871" s="87">
        <f t="shared" si="533"/>
        <v>0</v>
      </c>
      <c r="Z871" s="10">
        <f t="shared" si="534"/>
        <v>-103.65398999999999</v>
      </c>
      <c r="AA871" s="125">
        <f t="shared" si="535"/>
        <v>-36.750050999999999</v>
      </c>
      <c r="AB871" s="10">
        <f t="shared" si="536"/>
        <v>-36.750050999999999</v>
      </c>
      <c r="AC871" s="87">
        <f t="shared" si="537"/>
        <v>0</v>
      </c>
      <c r="AD871" s="22">
        <f t="shared" si="547"/>
        <v>-368831.45404099999</v>
      </c>
      <c r="AE871" s="9">
        <f t="shared" si="538"/>
        <v>-3430</v>
      </c>
      <c r="AF871" s="9">
        <f t="shared" si="539"/>
        <v>311</v>
      </c>
      <c r="AG871" s="9">
        <f t="shared" si="540"/>
        <v>0</v>
      </c>
      <c r="AH871" s="10">
        <f t="shared" si="556"/>
        <v>-3119</v>
      </c>
      <c r="AI871" s="10">
        <f t="shared" si="541"/>
        <v>-160</v>
      </c>
      <c r="AJ871" s="22">
        <f t="shared" si="557"/>
        <v>-365872.45404099999</v>
      </c>
      <c r="AN871" s="92">
        <f t="shared" si="542"/>
        <v>882000</v>
      </c>
      <c r="AO871" s="92" t="str">
        <f t="shared" si="558"/>
        <v>88K</v>
      </c>
      <c r="AP871" s="92">
        <f t="shared" si="559"/>
        <v>365872.45404099999</v>
      </c>
      <c r="AQ871" s="93">
        <f t="shared" si="548"/>
        <v>1000</v>
      </c>
      <c r="AR871" s="95">
        <f t="shared" si="560"/>
        <v>428</v>
      </c>
      <c r="AS871" s="94">
        <f t="shared" si="561"/>
        <v>0.42799999999999999</v>
      </c>
      <c r="AT871" s="94">
        <f t="shared" si="543"/>
        <v>0.41482137646371881</v>
      </c>
    </row>
    <row r="872" spans="6:46" x14ac:dyDescent="0.25">
      <c r="F872">
        <f t="shared" si="549"/>
        <v>883000</v>
      </c>
      <c r="G872">
        <f t="shared" ref="G872:G935" si="562">G871</f>
        <v>-750</v>
      </c>
      <c r="H872">
        <f t="shared" si="550"/>
        <v>882250</v>
      </c>
      <c r="I872" s="32">
        <f t="shared" si="544"/>
        <v>882250</v>
      </c>
      <c r="J872" s="10">
        <f t="shared" si="527"/>
        <v>0</v>
      </c>
      <c r="K872" s="10">
        <f t="shared" si="528"/>
        <v>0</v>
      </c>
      <c r="L872" s="32">
        <f t="shared" si="545"/>
        <v>882250</v>
      </c>
      <c r="M872" s="9">
        <f t="shared" si="529"/>
        <v>0</v>
      </c>
      <c r="N872" s="9">
        <f t="shared" si="530"/>
        <v>0</v>
      </c>
      <c r="O872" s="10">
        <f t="shared" si="551"/>
        <v>0</v>
      </c>
      <c r="P872" s="13"/>
      <c r="R872" s="31">
        <f t="shared" si="546"/>
        <v>882250</v>
      </c>
      <c r="S872" s="8">
        <f t="shared" si="531"/>
        <v>52100</v>
      </c>
      <c r="T872" s="9">
        <f t="shared" si="552"/>
        <v>-11053.55</v>
      </c>
      <c r="U872" s="9">
        <f t="shared" si="553"/>
        <v>-311306.25</v>
      </c>
      <c r="V872" s="10">
        <f t="shared" si="554"/>
        <v>-322359.8</v>
      </c>
      <c r="W872" s="10">
        <f t="shared" si="555"/>
        <v>-46759.25</v>
      </c>
      <c r="X872" s="87">
        <f t="shared" si="532"/>
        <v>0</v>
      </c>
      <c r="Y872" s="87">
        <f t="shared" si="533"/>
        <v>0</v>
      </c>
      <c r="Z872" s="10">
        <f t="shared" si="534"/>
        <v>-103.65398999999999</v>
      </c>
      <c r="AA872" s="125">
        <f t="shared" si="535"/>
        <v>-36.750050999999999</v>
      </c>
      <c r="AB872" s="10">
        <f t="shared" si="536"/>
        <v>-36.750050999999999</v>
      </c>
      <c r="AC872" s="87">
        <f t="shared" si="537"/>
        <v>0</v>
      </c>
      <c r="AD872" s="22">
        <f t="shared" si="547"/>
        <v>-369259.45404099999</v>
      </c>
      <c r="AE872" s="9">
        <f t="shared" si="538"/>
        <v>-3430</v>
      </c>
      <c r="AF872" s="9">
        <f t="shared" si="539"/>
        <v>311</v>
      </c>
      <c r="AG872" s="9">
        <f t="shared" si="540"/>
        <v>0</v>
      </c>
      <c r="AH872" s="10">
        <f t="shared" si="556"/>
        <v>-3119</v>
      </c>
      <c r="AI872" s="10">
        <f t="shared" si="541"/>
        <v>-160</v>
      </c>
      <c r="AJ872" s="22">
        <f t="shared" si="557"/>
        <v>-366300.45404099999</v>
      </c>
      <c r="AN872" s="92">
        <f t="shared" si="542"/>
        <v>883000</v>
      </c>
      <c r="AO872" s="92" t="str">
        <f t="shared" si="558"/>
        <v>88K</v>
      </c>
      <c r="AP872" s="92">
        <f t="shared" si="559"/>
        <v>366300.45404099999</v>
      </c>
      <c r="AQ872" s="93">
        <f t="shared" si="548"/>
        <v>1000</v>
      </c>
      <c r="AR872" s="95">
        <f t="shared" si="560"/>
        <v>428</v>
      </c>
      <c r="AS872" s="94">
        <f t="shared" si="561"/>
        <v>0.42799999999999999</v>
      </c>
      <c r="AT872" s="94">
        <f t="shared" si="543"/>
        <v>0.41483630129218574</v>
      </c>
    </row>
    <row r="873" spans="6:46" x14ac:dyDescent="0.25">
      <c r="F873">
        <f t="shared" si="549"/>
        <v>884000</v>
      </c>
      <c r="G873">
        <f t="shared" si="562"/>
        <v>-750</v>
      </c>
      <c r="H873">
        <f t="shared" si="550"/>
        <v>883250</v>
      </c>
      <c r="I873" s="32">
        <f t="shared" si="544"/>
        <v>883250</v>
      </c>
      <c r="J873" s="10">
        <f t="shared" si="527"/>
        <v>0</v>
      </c>
      <c r="K873" s="10">
        <f t="shared" si="528"/>
        <v>0</v>
      </c>
      <c r="L873" s="32">
        <f t="shared" si="545"/>
        <v>883250</v>
      </c>
      <c r="M873" s="9">
        <f t="shared" si="529"/>
        <v>0</v>
      </c>
      <c r="N873" s="9">
        <f t="shared" si="530"/>
        <v>0</v>
      </c>
      <c r="O873" s="10">
        <f t="shared" si="551"/>
        <v>0</v>
      </c>
      <c r="P873" s="13"/>
      <c r="R873" s="31">
        <f t="shared" si="546"/>
        <v>883250</v>
      </c>
      <c r="S873" s="8">
        <f t="shared" si="531"/>
        <v>52100</v>
      </c>
      <c r="T873" s="9">
        <f t="shared" si="552"/>
        <v>-11053.55</v>
      </c>
      <c r="U873" s="9">
        <f t="shared" si="553"/>
        <v>-311681.25</v>
      </c>
      <c r="V873" s="10">
        <f t="shared" si="554"/>
        <v>-322734.8</v>
      </c>
      <c r="W873" s="10">
        <f t="shared" si="555"/>
        <v>-46812.25</v>
      </c>
      <c r="X873" s="87">
        <f t="shared" si="532"/>
        <v>0</v>
      </c>
      <c r="Y873" s="87">
        <f t="shared" si="533"/>
        <v>0</v>
      </c>
      <c r="Z873" s="10">
        <f t="shared" si="534"/>
        <v>-103.65398999999999</v>
      </c>
      <c r="AA873" s="125">
        <f t="shared" si="535"/>
        <v>-36.750050999999999</v>
      </c>
      <c r="AB873" s="10">
        <f t="shared" si="536"/>
        <v>-36.750050999999999</v>
      </c>
      <c r="AC873" s="87">
        <f t="shared" si="537"/>
        <v>0</v>
      </c>
      <c r="AD873" s="22">
        <f t="shared" si="547"/>
        <v>-369687.45404099999</v>
      </c>
      <c r="AE873" s="9">
        <f t="shared" si="538"/>
        <v>-3430</v>
      </c>
      <c r="AF873" s="9">
        <f t="shared" si="539"/>
        <v>311</v>
      </c>
      <c r="AG873" s="9">
        <f t="shared" si="540"/>
        <v>0</v>
      </c>
      <c r="AH873" s="10">
        <f t="shared" si="556"/>
        <v>-3119</v>
      </c>
      <c r="AI873" s="10">
        <f t="shared" si="541"/>
        <v>-160</v>
      </c>
      <c r="AJ873" s="22">
        <f t="shared" si="557"/>
        <v>-366728.45404099999</v>
      </c>
      <c r="AN873" s="92">
        <f t="shared" si="542"/>
        <v>884000</v>
      </c>
      <c r="AO873" s="92" t="str">
        <f t="shared" si="558"/>
        <v>88K</v>
      </c>
      <c r="AP873" s="92">
        <f t="shared" si="559"/>
        <v>366728.45404099999</v>
      </c>
      <c r="AQ873" s="93">
        <f t="shared" si="548"/>
        <v>1000</v>
      </c>
      <c r="AR873" s="95">
        <f t="shared" si="560"/>
        <v>428</v>
      </c>
      <c r="AS873" s="94">
        <f t="shared" si="561"/>
        <v>0.42799999999999999</v>
      </c>
      <c r="AT873" s="94">
        <f t="shared" si="543"/>
        <v>0.41485119235407236</v>
      </c>
    </row>
    <row r="874" spans="6:46" x14ac:dyDescent="0.25">
      <c r="F874">
        <f t="shared" si="549"/>
        <v>885000</v>
      </c>
      <c r="G874">
        <f t="shared" si="562"/>
        <v>-750</v>
      </c>
      <c r="H874">
        <f t="shared" si="550"/>
        <v>884250</v>
      </c>
      <c r="I874" s="32">
        <f t="shared" si="544"/>
        <v>884250</v>
      </c>
      <c r="J874" s="10">
        <f t="shared" si="527"/>
        <v>0</v>
      </c>
      <c r="K874" s="10">
        <f t="shared" si="528"/>
        <v>0</v>
      </c>
      <c r="L874" s="32">
        <f t="shared" si="545"/>
        <v>884250</v>
      </c>
      <c r="M874" s="9">
        <f t="shared" si="529"/>
        <v>0</v>
      </c>
      <c r="N874" s="9">
        <f t="shared" si="530"/>
        <v>0</v>
      </c>
      <c r="O874" s="10">
        <f t="shared" si="551"/>
        <v>0</v>
      </c>
      <c r="P874" s="13"/>
      <c r="R874" s="31">
        <f t="shared" si="546"/>
        <v>884250</v>
      </c>
      <c r="S874" s="8">
        <f t="shared" si="531"/>
        <v>52100</v>
      </c>
      <c r="T874" s="9">
        <f t="shared" si="552"/>
        <v>-11053.55</v>
      </c>
      <c r="U874" s="9">
        <f t="shared" si="553"/>
        <v>-312056.25</v>
      </c>
      <c r="V874" s="10">
        <f t="shared" si="554"/>
        <v>-323109.8</v>
      </c>
      <c r="W874" s="10">
        <f t="shared" si="555"/>
        <v>-46865.25</v>
      </c>
      <c r="X874" s="87">
        <f t="shared" si="532"/>
        <v>0</v>
      </c>
      <c r="Y874" s="87">
        <f t="shared" si="533"/>
        <v>0</v>
      </c>
      <c r="Z874" s="10">
        <f t="shared" si="534"/>
        <v>-103.65398999999999</v>
      </c>
      <c r="AA874" s="125">
        <f t="shared" si="535"/>
        <v>-36.750050999999999</v>
      </c>
      <c r="AB874" s="10">
        <f t="shared" si="536"/>
        <v>-36.750050999999999</v>
      </c>
      <c r="AC874" s="87">
        <f t="shared" si="537"/>
        <v>0</v>
      </c>
      <c r="AD874" s="22">
        <f t="shared" si="547"/>
        <v>-370115.45404099999</v>
      </c>
      <c r="AE874" s="9">
        <f t="shared" si="538"/>
        <v>-3430</v>
      </c>
      <c r="AF874" s="9">
        <f t="shared" si="539"/>
        <v>311</v>
      </c>
      <c r="AG874" s="9">
        <f t="shared" si="540"/>
        <v>0</v>
      </c>
      <c r="AH874" s="10">
        <f t="shared" si="556"/>
        <v>-3119</v>
      </c>
      <c r="AI874" s="10">
        <f t="shared" si="541"/>
        <v>-160</v>
      </c>
      <c r="AJ874" s="22">
        <f t="shared" si="557"/>
        <v>-367156.45404099999</v>
      </c>
      <c r="AN874" s="92">
        <f t="shared" si="542"/>
        <v>885000</v>
      </c>
      <c r="AO874" s="92" t="str">
        <f t="shared" si="558"/>
        <v>88K</v>
      </c>
      <c r="AP874" s="92">
        <f t="shared" si="559"/>
        <v>367156.45404099999</v>
      </c>
      <c r="AQ874" s="93">
        <f t="shared" si="548"/>
        <v>1000</v>
      </c>
      <c r="AR874" s="95">
        <f t="shared" si="560"/>
        <v>428</v>
      </c>
      <c r="AS874" s="94">
        <f t="shared" si="561"/>
        <v>0.42799999999999999</v>
      </c>
      <c r="AT874" s="94">
        <f t="shared" si="543"/>
        <v>0.41486604976384178</v>
      </c>
    </row>
    <row r="875" spans="6:46" x14ac:dyDescent="0.25">
      <c r="F875">
        <f t="shared" si="549"/>
        <v>886000</v>
      </c>
      <c r="G875">
        <f t="shared" si="562"/>
        <v>-750</v>
      </c>
      <c r="H875">
        <f t="shared" si="550"/>
        <v>885250</v>
      </c>
      <c r="I875" s="32">
        <f t="shared" si="544"/>
        <v>885250</v>
      </c>
      <c r="J875" s="10">
        <f t="shared" si="527"/>
        <v>0</v>
      </c>
      <c r="K875" s="10">
        <f t="shared" si="528"/>
        <v>0</v>
      </c>
      <c r="L875" s="32">
        <f t="shared" si="545"/>
        <v>885250</v>
      </c>
      <c r="M875" s="9">
        <f t="shared" si="529"/>
        <v>0</v>
      </c>
      <c r="N875" s="9">
        <f t="shared" si="530"/>
        <v>0</v>
      </c>
      <c r="O875" s="10">
        <f t="shared" si="551"/>
        <v>0</v>
      </c>
      <c r="P875" s="13"/>
      <c r="R875" s="31">
        <f t="shared" si="546"/>
        <v>885250</v>
      </c>
      <c r="S875" s="8">
        <f t="shared" si="531"/>
        <v>52100</v>
      </c>
      <c r="T875" s="9">
        <f t="shared" si="552"/>
        <v>-11053.55</v>
      </c>
      <c r="U875" s="9">
        <f t="shared" si="553"/>
        <v>-312431.25</v>
      </c>
      <c r="V875" s="10">
        <f t="shared" si="554"/>
        <v>-323484.79999999999</v>
      </c>
      <c r="W875" s="10">
        <f t="shared" si="555"/>
        <v>-46918.25</v>
      </c>
      <c r="X875" s="87">
        <f t="shared" si="532"/>
        <v>0</v>
      </c>
      <c r="Y875" s="87">
        <f t="shared" si="533"/>
        <v>0</v>
      </c>
      <c r="Z875" s="10">
        <f t="shared" si="534"/>
        <v>-103.65398999999999</v>
      </c>
      <c r="AA875" s="125">
        <f t="shared" si="535"/>
        <v>-36.750050999999999</v>
      </c>
      <c r="AB875" s="10">
        <f t="shared" si="536"/>
        <v>-36.750050999999999</v>
      </c>
      <c r="AC875" s="87">
        <f t="shared" si="537"/>
        <v>0</v>
      </c>
      <c r="AD875" s="22">
        <f t="shared" si="547"/>
        <v>-370543.45404099999</v>
      </c>
      <c r="AE875" s="9">
        <f t="shared" si="538"/>
        <v>-3430</v>
      </c>
      <c r="AF875" s="9">
        <f t="shared" si="539"/>
        <v>311</v>
      </c>
      <c r="AG875" s="9">
        <f t="shared" si="540"/>
        <v>0</v>
      </c>
      <c r="AH875" s="10">
        <f t="shared" si="556"/>
        <v>-3119</v>
      </c>
      <c r="AI875" s="10">
        <f t="shared" si="541"/>
        <v>-160</v>
      </c>
      <c r="AJ875" s="22">
        <f t="shared" si="557"/>
        <v>-367584.45404099999</v>
      </c>
      <c r="AN875" s="92">
        <f t="shared" si="542"/>
        <v>886000</v>
      </c>
      <c r="AO875" s="92" t="str">
        <f t="shared" si="558"/>
        <v>88K</v>
      </c>
      <c r="AP875" s="92">
        <f t="shared" si="559"/>
        <v>367584.45404099999</v>
      </c>
      <c r="AQ875" s="93">
        <f t="shared" si="548"/>
        <v>1000</v>
      </c>
      <c r="AR875" s="95">
        <f t="shared" si="560"/>
        <v>428</v>
      </c>
      <c r="AS875" s="94">
        <f t="shared" si="561"/>
        <v>0.42799999999999999</v>
      </c>
      <c r="AT875" s="94">
        <f t="shared" si="543"/>
        <v>0.41488087363544018</v>
      </c>
    </row>
    <row r="876" spans="6:46" x14ac:dyDescent="0.25">
      <c r="F876">
        <f t="shared" si="549"/>
        <v>887000</v>
      </c>
      <c r="G876">
        <f t="shared" si="562"/>
        <v>-750</v>
      </c>
      <c r="H876">
        <f t="shared" si="550"/>
        <v>886250</v>
      </c>
      <c r="I876" s="32">
        <f t="shared" si="544"/>
        <v>886250</v>
      </c>
      <c r="J876" s="10">
        <f t="shared" si="527"/>
        <v>0</v>
      </c>
      <c r="K876" s="10">
        <f t="shared" si="528"/>
        <v>0</v>
      </c>
      <c r="L876" s="32">
        <f t="shared" si="545"/>
        <v>886250</v>
      </c>
      <c r="M876" s="9">
        <f t="shared" si="529"/>
        <v>0</v>
      </c>
      <c r="N876" s="9">
        <f t="shared" si="530"/>
        <v>0</v>
      </c>
      <c r="O876" s="10">
        <f t="shared" si="551"/>
        <v>0</v>
      </c>
      <c r="P876" s="13"/>
      <c r="R876" s="31">
        <f t="shared" si="546"/>
        <v>886250</v>
      </c>
      <c r="S876" s="8">
        <f t="shared" si="531"/>
        <v>52100</v>
      </c>
      <c r="T876" s="9">
        <f t="shared" si="552"/>
        <v>-11053.55</v>
      </c>
      <c r="U876" s="9">
        <f t="shared" si="553"/>
        <v>-312806.25</v>
      </c>
      <c r="V876" s="10">
        <f t="shared" si="554"/>
        <v>-323859.8</v>
      </c>
      <c r="W876" s="10">
        <f t="shared" si="555"/>
        <v>-46971.25</v>
      </c>
      <c r="X876" s="87">
        <f t="shared" si="532"/>
        <v>0</v>
      </c>
      <c r="Y876" s="87">
        <f t="shared" si="533"/>
        <v>0</v>
      </c>
      <c r="Z876" s="10">
        <f t="shared" si="534"/>
        <v>-103.65398999999999</v>
      </c>
      <c r="AA876" s="125">
        <f t="shared" si="535"/>
        <v>-36.750050999999999</v>
      </c>
      <c r="AB876" s="10">
        <f t="shared" si="536"/>
        <v>-36.750050999999999</v>
      </c>
      <c r="AC876" s="87">
        <f t="shared" si="537"/>
        <v>0</v>
      </c>
      <c r="AD876" s="22">
        <f t="shared" si="547"/>
        <v>-370971.45404099999</v>
      </c>
      <c r="AE876" s="9">
        <f t="shared" si="538"/>
        <v>-3430</v>
      </c>
      <c r="AF876" s="9">
        <f t="shared" si="539"/>
        <v>311</v>
      </c>
      <c r="AG876" s="9">
        <f t="shared" si="540"/>
        <v>0</v>
      </c>
      <c r="AH876" s="10">
        <f t="shared" si="556"/>
        <v>-3119</v>
      </c>
      <c r="AI876" s="10">
        <f t="shared" si="541"/>
        <v>-160</v>
      </c>
      <c r="AJ876" s="22">
        <f t="shared" si="557"/>
        <v>-368012.45404099999</v>
      </c>
      <c r="AN876" s="92">
        <f t="shared" si="542"/>
        <v>887000</v>
      </c>
      <c r="AO876" s="92" t="str">
        <f t="shared" si="558"/>
        <v>88K</v>
      </c>
      <c r="AP876" s="92">
        <f t="shared" si="559"/>
        <v>368012.45404099999</v>
      </c>
      <c r="AQ876" s="93">
        <f t="shared" si="548"/>
        <v>1000</v>
      </c>
      <c r="AR876" s="95">
        <f t="shared" si="560"/>
        <v>428</v>
      </c>
      <c r="AS876" s="94">
        <f t="shared" si="561"/>
        <v>0.42799999999999999</v>
      </c>
      <c r="AT876" s="94">
        <f t="shared" si="543"/>
        <v>0.41489566408229989</v>
      </c>
    </row>
    <row r="877" spans="6:46" x14ac:dyDescent="0.25">
      <c r="F877">
        <f t="shared" si="549"/>
        <v>888000</v>
      </c>
      <c r="G877">
        <f t="shared" si="562"/>
        <v>-750</v>
      </c>
      <c r="H877">
        <f t="shared" si="550"/>
        <v>887250</v>
      </c>
      <c r="I877" s="32">
        <f t="shared" si="544"/>
        <v>887250</v>
      </c>
      <c r="J877" s="10">
        <f t="shared" si="527"/>
        <v>0</v>
      </c>
      <c r="K877" s="10">
        <f t="shared" si="528"/>
        <v>0</v>
      </c>
      <c r="L877" s="32">
        <f t="shared" si="545"/>
        <v>887250</v>
      </c>
      <c r="M877" s="9">
        <f t="shared" si="529"/>
        <v>0</v>
      </c>
      <c r="N877" s="9">
        <f t="shared" si="530"/>
        <v>0</v>
      </c>
      <c r="O877" s="10">
        <f t="shared" si="551"/>
        <v>0</v>
      </c>
      <c r="P877" s="13"/>
      <c r="R877" s="31">
        <f t="shared" si="546"/>
        <v>887250</v>
      </c>
      <c r="S877" s="8">
        <f t="shared" si="531"/>
        <v>52100</v>
      </c>
      <c r="T877" s="9">
        <f t="shared" si="552"/>
        <v>-11053.55</v>
      </c>
      <c r="U877" s="9">
        <f t="shared" si="553"/>
        <v>-313181.25</v>
      </c>
      <c r="V877" s="10">
        <f t="shared" si="554"/>
        <v>-324234.8</v>
      </c>
      <c r="W877" s="10">
        <f t="shared" si="555"/>
        <v>-47024.25</v>
      </c>
      <c r="X877" s="87">
        <f t="shared" si="532"/>
        <v>0</v>
      </c>
      <c r="Y877" s="87">
        <f t="shared" si="533"/>
        <v>0</v>
      </c>
      <c r="Z877" s="10">
        <f t="shared" si="534"/>
        <v>-103.65398999999999</v>
      </c>
      <c r="AA877" s="125">
        <f t="shared" si="535"/>
        <v>-36.750050999999999</v>
      </c>
      <c r="AB877" s="10">
        <f t="shared" si="536"/>
        <v>-36.750050999999999</v>
      </c>
      <c r="AC877" s="87">
        <f t="shared" si="537"/>
        <v>0</v>
      </c>
      <c r="AD877" s="22">
        <f t="shared" si="547"/>
        <v>-371399.45404099999</v>
      </c>
      <c r="AE877" s="9">
        <f t="shared" si="538"/>
        <v>-3430</v>
      </c>
      <c r="AF877" s="9">
        <f t="shared" si="539"/>
        <v>311</v>
      </c>
      <c r="AG877" s="9">
        <f t="shared" si="540"/>
        <v>0</v>
      </c>
      <c r="AH877" s="10">
        <f t="shared" si="556"/>
        <v>-3119</v>
      </c>
      <c r="AI877" s="10">
        <f t="shared" si="541"/>
        <v>-160</v>
      </c>
      <c r="AJ877" s="22">
        <f t="shared" si="557"/>
        <v>-368440.45404099999</v>
      </c>
      <c r="AN877" s="92">
        <f t="shared" si="542"/>
        <v>888000</v>
      </c>
      <c r="AO877" s="92" t="str">
        <f t="shared" si="558"/>
        <v>88K</v>
      </c>
      <c r="AP877" s="92">
        <f t="shared" si="559"/>
        <v>368440.45404099999</v>
      </c>
      <c r="AQ877" s="93">
        <f t="shared" si="548"/>
        <v>1000</v>
      </c>
      <c r="AR877" s="95">
        <f t="shared" si="560"/>
        <v>428</v>
      </c>
      <c r="AS877" s="94">
        <f t="shared" si="561"/>
        <v>0.42799999999999999</v>
      </c>
      <c r="AT877" s="94">
        <f t="shared" si="543"/>
        <v>0.41491042121734234</v>
      </c>
    </row>
    <row r="878" spans="6:46" x14ac:dyDescent="0.25">
      <c r="F878">
        <f t="shared" si="549"/>
        <v>889000</v>
      </c>
      <c r="G878">
        <f t="shared" si="562"/>
        <v>-750</v>
      </c>
      <c r="H878">
        <f t="shared" si="550"/>
        <v>888250</v>
      </c>
      <c r="I878" s="32">
        <f t="shared" si="544"/>
        <v>888250</v>
      </c>
      <c r="J878" s="10">
        <f t="shared" si="527"/>
        <v>0</v>
      </c>
      <c r="K878" s="10">
        <f t="shared" si="528"/>
        <v>0</v>
      </c>
      <c r="L878" s="32">
        <f t="shared" si="545"/>
        <v>888250</v>
      </c>
      <c r="M878" s="9">
        <f t="shared" si="529"/>
        <v>0</v>
      </c>
      <c r="N878" s="9">
        <f t="shared" si="530"/>
        <v>0</v>
      </c>
      <c r="O878" s="10">
        <f t="shared" si="551"/>
        <v>0</v>
      </c>
      <c r="P878" s="13"/>
      <c r="R878" s="31">
        <f t="shared" si="546"/>
        <v>888250</v>
      </c>
      <c r="S878" s="8">
        <f t="shared" si="531"/>
        <v>52100</v>
      </c>
      <c r="T878" s="9">
        <f t="shared" si="552"/>
        <v>-11053.55</v>
      </c>
      <c r="U878" s="9">
        <f t="shared" si="553"/>
        <v>-313556.25</v>
      </c>
      <c r="V878" s="10">
        <f t="shared" si="554"/>
        <v>-324609.8</v>
      </c>
      <c r="W878" s="10">
        <f t="shared" si="555"/>
        <v>-47077.25</v>
      </c>
      <c r="X878" s="87">
        <f t="shared" si="532"/>
        <v>0</v>
      </c>
      <c r="Y878" s="87">
        <f t="shared" si="533"/>
        <v>0</v>
      </c>
      <c r="Z878" s="10">
        <f t="shared" si="534"/>
        <v>-103.65398999999999</v>
      </c>
      <c r="AA878" s="125">
        <f t="shared" si="535"/>
        <v>-36.750050999999999</v>
      </c>
      <c r="AB878" s="10">
        <f t="shared" si="536"/>
        <v>-36.750050999999999</v>
      </c>
      <c r="AC878" s="87">
        <f t="shared" si="537"/>
        <v>0</v>
      </c>
      <c r="AD878" s="22">
        <f t="shared" si="547"/>
        <v>-371827.45404099999</v>
      </c>
      <c r="AE878" s="9">
        <f t="shared" si="538"/>
        <v>-3430</v>
      </c>
      <c r="AF878" s="9">
        <f t="shared" si="539"/>
        <v>311</v>
      </c>
      <c r="AG878" s="9">
        <f t="shared" si="540"/>
        <v>0</v>
      </c>
      <c r="AH878" s="10">
        <f t="shared" si="556"/>
        <v>-3119</v>
      </c>
      <c r="AI878" s="10">
        <f t="shared" si="541"/>
        <v>-160</v>
      </c>
      <c r="AJ878" s="22">
        <f t="shared" si="557"/>
        <v>-368868.45404099999</v>
      </c>
      <c r="AN878" s="92">
        <f t="shared" si="542"/>
        <v>889000</v>
      </c>
      <c r="AO878" s="92" t="str">
        <f t="shared" si="558"/>
        <v>88K</v>
      </c>
      <c r="AP878" s="92">
        <f t="shared" si="559"/>
        <v>368868.45404099999</v>
      </c>
      <c r="AQ878" s="93">
        <f t="shared" si="548"/>
        <v>1000</v>
      </c>
      <c r="AR878" s="95">
        <f t="shared" si="560"/>
        <v>428</v>
      </c>
      <c r="AS878" s="94">
        <f t="shared" si="561"/>
        <v>0.42799999999999999</v>
      </c>
      <c r="AT878" s="94">
        <f t="shared" si="543"/>
        <v>0.41492514515298085</v>
      </c>
    </row>
    <row r="879" spans="6:46" x14ac:dyDescent="0.25">
      <c r="F879">
        <f t="shared" si="549"/>
        <v>890000</v>
      </c>
      <c r="G879">
        <f t="shared" si="562"/>
        <v>-750</v>
      </c>
      <c r="H879">
        <f t="shared" si="550"/>
        <v>889250</v>
      </c>
      <c r="I879" s="32">
        <f t="shared" si="544"/>
        <v>889250</v>
      </c>
      <c r="J879" s="10">
        <f t="shared" si="527"/>
        <v>0</v>
      </c>
      <c r="K879" s="10">
        <f t="shared" si="528"/>
        <v>0</v>
      </c>
      <c r="L879" s="32">
        <f t="shared" si="545"/>
        <v>889250</v>
      </c>
      <c r="M879" s="9">
        <f t="shared" si="529"/>
        <v>0</v>
      </c>
      <c r="N879" s="9">
        <f t="shared" si="530"/>
        <v>0</v>
      </c>
      <c r="O879" s="10">
        <f t="shared" si="551"/>
        <v>0</v>
      </c>
      <c r="P879" s="13"/>
      <c r="R879" s="31">
        <f t="shared" si="546"/>
        <v>889250</v>
      </c>
      <c r="S879" s="8">
        <f t="shared" si="531"/>
        <v>52100</v>
      </c>
      <c r="T879" s="9">
        <f t="shared" si="552"/>
        <v>-11053.55</v>
      </c>
      <c r="U879" s="9">
        <f t="shared" si="553"/>
        <v>-313931.25</v>
      </c>
      <c r="V879" s="10">
        <f t="shared" si="554"/>
        <v>-324984.8</v>
      </c>
      <c r="W879" s="10">
        <f t="shared" si="555"/>
        <v>-47130.25</v>
      </c>
      <c r="X879" s="87">
        <f t="shared" si="532"/>
        <v>0</v>
      </c>
      <c r="Y879" s="87">
        <f t="shared" si="533"/>
        <v>0</v>
      </c>
      <c r="Z879" s="10">
        <f t="shared" si="534"/>
        <v>-103.65398999999999</v>
      </c>
      <c r="AA879" s="125">
        <f t="shared" si="535"/>
        <v>-36.750050999999999</v>
      </c>
      <c r="AB879" s="10">
        <f t="shared" si="536"/>
        <v>-36.750050999999999</v>
      </c>
      <c r="AC879" s="87">
        <f t="shared" si="537"/>
        <v>0</v>
      </c>
      <c r="AD879" s="22">
        <f t="shared" si="547"/>
        <v>-372255.45404099999</v>
      </c>
      <c r="AE879" s="9">
        <f t="shared" si="538"/>
        <v>-3430</v>
      </c>
      <c r="AF879" s="9">
        <f t="shared" si="539"/>
        <v>311</v>
      </c>
      <c r="AG879" s="9">
        <f t="shared" si="540"/>
        <v>0</v>
      </c>
      <c r="AH879" s="10">
        <f t="shared" si="556"/>
        <v>-3119</v>
      </c>
      <c r="AI879" s="10">
        <f t="shared" si="541"/>
        <v>-160</v>
      </c>
      <c r="AJ879" s="22">
        <f t="shared" si="557"/>
        <v>-369296.45404099999</v>
      </c>
      <c r="AN879" s="92">
        <f t="shared" si="542"/>
        <v>890000</v>
      </c>
      <c r="AO879" s="92" t="str">
        <f t="shared" si="558"/>
        <v>89K</v>
      </c>
      <c r="AP879" s="92">
        <f t="shared" si="559"/>
        <v>369296.45404099999</v>
      </c>
      <c r="AQ879" s="93">
        <f t="shared" si="548"/>
        <v>1000</v>
      </c>
      <c r="AR879" s="95">
        <f t="shared" si="560"/>
        <v>428</v>
      </c>
      <c r="AS879" s="94">
        <f t="shared" si="561"/>
        <v>0.42799999999999999</v>
      </c>
      <c r="AT879" s="94">
        <f t="shared" si="543"/>
        <v>0.41493983600112361</v>
      </c>
    </row>
    <row r="880" spans="6:46" x14ac:dyDescent="0.25">
      <c r="F880">
        <f t="shared" si="549"/>
        <v>891000</v>
      </c>
      <c r="G880">
        <f t="shared" si="562"/>
        <v>-750</v>
      </c>
      <c r="H880">
        <f t="shared" si="550"/>
        <v>890250</v>
      </c>
      <c r="I880" s="32">
        <f t="shared" si="544"/>
        <v>890250</v>
      </c>
      <c r="J880" s="10">
        <f t="shared" si="527"/>
        <v>0</v>
      </c>
      <c r="K880" s="10">
        <f t="shared" si="528"/>
        <v>0</v>
      </c>
      <c r="L880" s="32">
        <f t="shared" si="545"/>
        <v>890250</v>
      </c>
      <c r="M880" s="9">
        <f t="shared" si="529"/>
        <v>0</v>
      </c>
      <c r="N880" s="9">
        <f t="shared" si="530"/>
        <v>0</v>
      </c>
      <c r="O880" s="10">
        <f t="shared" si="551"/>
        <v>0</v>
      </c>
      <c r="P880" s="13"/>
      <c r="R880" s="31">
        <f t="shared" si="546"/>
        <v>890250</v>
      </c>
      <c r="S880" s="8">
        <f t="shared" si="531"/>
        <v>52100</v>
      </c>
      <c r="T880" s="9">
        <f t="shared" si="552"/>
        <v>-11053.55</v>
      </c>
      <c r="U880" s="9">
        <f t="shared" si="553"/>
        <v>-314306.25</v>
      </c>
      <c r="V880" s="10">
        <f t="shared" si="554"/>
        <v>-325359.8</v>
      </c>
      <c r="W880" s="10">
        <f t="shared" si="555"/>
        <v>-47183.25</v>
      </c>
      <c r="X880" s="87">
        <f t="shared" si="532"/>
        <v>0</v>
      </c>
      <c r="Y880" s="87">
        <f t="shared" si="533"/>
        <v>0</v>
      </c>
      <c r="Z880" s="10">
        <f t="shared" si="534"/>
        <v>-103.65398999999999</v>
      </c>
      <c r="AA880" s="125">
        <f t="shared" si="535"/>
        <v>-36.750050999999999</v>
      </c>
      <c r="AB880" s="10">
        <f t="shared" si="536"/>
        <v>-36.750050999999999</v>
      </c>
      <c r="AC880" s="87">
        <f t="shared" si="537"/>
        <v>0</v>
      </c>
      <c r="AD880" s="22">
        <f t="shared" si="547"/>
        <v>-372683.45404099999</v>
      </c>
      <c r="AE880" s="9">
        <f t="shared" si="538"/>
        <v>-3430</v>
      </c>
      <c r="AF880" s="9">
        <f t="shared" si="539"/>
        <v>311</v>
      </c>
      <c r="AG880" s="9">
        <f t="shared" si="540"/>
        <v>0</v>
      </c>
      <c r="AH880" s="10">
        <f t="shared" si="556"/>
        <v>-3119</v>
      </c>
      <c r="AI880" s="10">
        <f t="shared" si="541"/>
        <v>-160</v>
      </c>
      <c r="AJ880" s="22">
        <f t="shared" si="557"/>
        <v>-369724.45404099999</v>
      </c>
      <c r="AN880" s="92">
        <f t="shared" si="542"/>
        <v>891000</v>
      </c>
      <c r="AO880" s="92" t="str">
        <f t="shared" si="558"/>
        <v>89K</v>
      </c>
      <c r="AP880" s="92">
        <f t="shared" si="559"/>
        <v>369724.45404099999</v>
      </c>
      <c r="AQ880" s="93">
        <f t="shared" si="548"/>
        <v>1000</v>
      </c>
      <c r="AR880" s="95">
        <f t="shared" si="560"/>
        <v>428</v>
      </c>
      <c r="AS880" s="94">
        <f t="shared" si="561"/>
        <v>0.42799999999999999</v>
      </c>
      <c r="AT880" s="94">
        <f t="shared" si="543"/>
        <v>0.41495449387317618</v>
      </c>
    </row>
    <row r="881" spans="6:46" x14ac:dyDescent="0.25">
      <c r="F881">
        <f t="shared" si="549"/>
        <v>892000</v>
      </c>
      <c r="G881">
        <f t="shared" si="562"/>
        <v>-750</v>
      </c>
      <c r="H881">
        <f t="shared" si="550"/>
        <v>891250</v>
      </c>
      <c r="I881" s="32">
        <f t="shared" si="544"/>
        <v>891250</v>
      </c>
      <c r="J881" s="10">
        <f t="shared" si="527"/>
        <v>0</v>
      </c>
      <c r="K881" s="10">
        <f t="shared" si="528"/>
        <v>0</v>
      </c>
      <c r="L881" s="32">
        <f t="shared" si="545"/>
        <v>891250</v>
      </c>
      <c r="M881" s="9">
        <f t="shared" si="529"/>
        <v>0</v>
      </c>
      <c r="N881" s="9">
        <f t="shared" si="530"/>
        <v>0</v>
      </c>
      <c r="O881" s="10">
        <f t="shared" si="551"/>
        <v>0</v>
      </c>
      <c r="P881" s="13"/>
      <c r="R881" s="31">
        <f t="shared" si="546"/>
        <v>891250</v>
      </c>
      <c r="S881" s="8">
        <f t="shared" si="531"/>
        <v>52100</v>
      </c>
      <c r="T881" s="9">
        <f t="shared" si="552"/>
        <v>-11053.55</v>
      </c>
      <c r="U881" s="9">
        <f t="shared" si="553"/>
        <v>-314681.25</v>
      </c>
      <c r="V881" s="10">
        <f t="shared" si="554"/>
        <v>-325734.8</v>
      </c>
      <c r="W881" s="10">
        <f t="shared" si="555"/>
        <v>-47236.25</v>
      </c>
      <c r="X881" s="87">
        <f t="shared" si="532"/>
        <v>0</v>
      </c>
      <c r="Y881" s="87">
        <f t="shared" si="533"/>
        <v>0</v>
      </c>
      <c r="Z881" s="10">
        <f t="shared" si="534"/>
        <v>-103.65398999999999</v>
      </c>
      <c r="AA881" s="125">
        <f t="shared" si="535"/>
        <v>-36.750050999999999</v>
      </c>
      <c r="AB881" s="10">
        <f t="shared" si="536"/>
        <v>-36.750050999999999</v>
      </c>
      <c r="AC881" s="87">
        <f t="shared" si="537"/>
        <v>0</v>
      </c>
      <c r="AD881" s="22">
        <f t="shared" si="547"/>
        <v>-373111.45404099999</v>
      </c>
      <c r="AE881" s="9">
        <f t="shared" si="538"/>
        <v>-3430</v>
      </c>
      <c r="AF881" s="9">
        <f t="shared" si="539"/>
        <v>311</v>
      </c>
      <c r="AG881" s="9">
        <f t="shared" si="540"/>
        <v>0</v>
      </c>
      <c r="AH881" s="10">
        <f t="shared" si="556"/>
        <v>-3119</v>
      </c>
      <c r="AI881" s="10">
        <f t="shared" si="541"/>
        <v>-160</v>
      </c>
      <c r="AJ881" s="22">
        <f t="shared" si="557"/>
        <v>-370152.45404099999</v>
      </c>
      <c r="AN881" s="92">
        <f t="shared" si="542"/>
        <v>892000</v>
      </c>
      <c r="AO881" s="92" t="str">
        <f t="shared" si="558"/>
        <v>89K</v>
      </c>
      <c r="AP881" s="92">
        <f t="shared" si="559"/>
        <v>370152.45404099999</v>
      </c>
      <c r="AQ881" s="93">
        <f t="shared" si="548"/>
        <v>1000</v>
      </c>
      <c r="AR881" s="95">
        <f t="shared" si="560"/>
        <v>428</v>
      </c>
      <c r="AS881" s="94">
        <f t="shared" si="561"/>
        <v>0.42799999999999999</v>
      </c>
      <c r="AT881" s="94">
        <f t="shared" si="543"/>
        <v>0.41496911888004484</v>
      </c>
    </row>
    <row r="882" spans="6:46" x14ac:dyDescent="0.25">
      <c r="F882">
        <f t="shared" si="549"/>
        <v>893000</v>
      </c>
      <c r="G882">
        <f t="shared" si="562"/>
        <v>-750</v>
      </c>
      <c r="H882">
        <f t="shared" si="550"/>
        <v>892250</v>
      </c>
      <c r="I882" s="32">
        <f t="shared" si="544"/>
        <v>892250</v>
      </c>
      <c r="J882" s="10">
        <f t="shared" si="527"/>
        <v>0</v>
      </c>
      <c r="K882" s="10">
        <f t="shared" si="528"/>
        <v>0</v>
      </c>
      <c r="L882" s="32">
        <f t="shared" si="545"/>
        <v>892250</v>
      </c>
      <c r="M882" s="9">
        <f t="shared" si="529"/>
        <v>0</v>
      </c>
      <c r="N882" s="9">
        <f t="shared" si="530"/>
        <v>0</v>
      </c>
      <c r="O882" s="10">
        <f t="shared" si="551"/>
        <v>0</v>
      </c>
      <c r="P882" s="13"/>
      <c r="R882" s="31">
        <f t="shared" si="546"/>
        <v>892250</v>
      </c>
      <c r="S882" s="8">
        <f t="shared" si="531"/>
        <v>52100</v>
      </c>
      <c r="T882" s="9">
        <f t="shared" si="552"/>
        <v>-11053.55</v>
      </c>
      <c r="U882" s="9">
        <f t="shared" si="553"/>
        <v>-315056.25</v>
      </c>
      <c r="V882" s="10">
        <f t="shared" si="554"/>
        <v>-326109.8</v>
      </c>
      <c r="W882" s="10">
        <f t="shared" si="555"/>
        <v>-47289.25</v>
      </c>
      <c r="X882" s="87">
        <f t="shared" si="532"/>
        <v>0</v>
      </c>
      <c r="Y882" s="87">
        <f t="shared" si="533"/>
        <v>0</v>
      </c>
      <c r="Z882" s="10">
        <f t="shared" si="534"/>
        <v>-103.65398999999999</v>
      </c>
      <c r="AA882" s="125">
        <f t="shared" si="535"/>
        <v>-36.750050999999999</v>
      </c>
      <c r="AB882" s="10">
        <f t="shared" si="536"/>
        <v>-36.750050999999999</v>
      </c>
      <c r="AC882" s="87">
        <f t="shared" si="537"/>
        <v>0</v>
      </c>
      <c r="AD882" s="22">
        <f t="shared" si="547"/>
        <v>-373539.45404099999</v>
      </c>
      <c r="AE882" s="9">
        <f t="shared" si="538"/>
        <v>-3430</v>
      </c>
      <c r="AF882" s="9">
        <f t="shared" si="539"/>
        <v>311</v>
      </c>
      <c r="AG882" s="9">
        <f t="shared" si="540"/>
        <v>0</v>
      </c>
      <c r="AH882" s="10">
        <f t="shared" si="556"/>
        <v>-3119</v>
      </c>
      <c r="AI882" s="10">
        <f t="shared" si="541"/>
        <v>-160</v>
      </c>
      <c r="AJ882" s="22">
        <f t="shared" si="557"/>
        <v>-370580.45404099999</v>
      </c>
      <c r="AN882" s="92">
        <f t="shared" si="542"/>
        <v>893000</v>
      </c>
      <c r="AO882" s="92" t="str">
        <f t="shared" si="558"/>
        <v>89K</v>
      </c>
      <c r="AP882" s="92">
        <f t="shared" si="559"/>
        <v>370580.45404099999</v>
      </c>
      <c r="AQ882" s="93">
        <f t="shared" si="548"/>
        <v>1000</v>
      </c>
      <c r="AR882" s="95">
        <f t="shared" si="560"/>
        <v>428</v>
      </c>
      <c r="AS882" s="94">
        <f t="shared" si="561"/>
        <v>0.42799999999999999</v>
      </c>
      <c r="AT882" s="94">
        <f t="shared" si="543"/>
        <v>0.41498371113213883</v>
      </c>
    </row>
    <row r="883" spans="6:46" x14ac:dyDescent="0.25">
      <c r="F883">
        <f t="shared" si="549"/>
        <v>894000</v>
      </c>
      <c r="G883">
        <f t="shared" si="562"/>
        <v>-750</v>
      </c>
      <c r="H883">
        <f t="shared" si="550"/>
        <v>893250</v>
      </c>
      <c r="I883" s="32">
        <f t="shared" si="544"/>
        <v>893250</v>
      </c>
      <c r="J883" s="10">
        <f t="shared" si="527"/>
        <v>0</v>
      </c>
      <c r="K883" s="10">
        <f t="shared" si="528"/>
        <v>0</v>
      </c>
      <c r="L883" s="32">
        <f t="shared" si="545"/>
        <v>893250</v>
      </c>
      <c r="M883" s="9">
        <f t="shared" si="529"/>
        <v>0</v>
      </c>
      <c r="N883" s="9">
        <f t="shared" si="530"/>
        <v>0</v>
      </c>
      <c r="O883" s="10">
        <f t="shared" si="551"/>
        <v>0</v>
      </c>
      <c r="P883" s="13"/>
      <c r="R883" s="31">
        <f t="shared" si="546"/>
        <v>893250</v>
      </c>
      <c r="S883" s="8">
        <f t="shared" si="531"/>
        <v>52100</v>
      </c>
      <c r="T883" s="9">
        <f t="shared" si="552"/>
        <v>-11053.55</v>
      </c>
      <c r="U883" s="9">
        <f t="shared" si="553"/>
        <v>-315431.25</v>
      </c>
      <c r="V883" s="10">
        <f t="shared" si="554"/>
        <v>-326484.8</v>
      </c>
      <c r="W883" s="10">
        <f t="shared" si="555"/>
        <v>-47342.25</v>
      </c>
      <c r="X883" s="87">
        <f t="shared" si="532"/>
        <v>0</v>
      </c>
      <c r="Y883" s="87">
        <f t="shared" si="533"/>
        <v>0</v>
      </c>
      <c r="Z883" s="10">
        <f t="shared" si="534"/>
        <v>-103.65398999999999</v>
      </c>
      <c r="AA883" s="125">
        <f t="shared" si="535"/>
        <v>-36.750050999999999</v>
      </c>
      <c r="AB883" s="10">
        <f t="shared" si="536"/>
        <v>-36.750050999999999</v>
      </c>
      <c r="AC883" s="87">
        <f t="shared" si="537"/>
        <v>0</v>
      </c>
      <c r="AD883" s="22">
        <f t="shared" si="547"/>
        <v>-373967.45404099999</v>
      </c>
      <c r="AE883" s="9">
        <f t="shared" si="538"/>
        <v>-3430</v>
      </c>
      <c r="AF883" s="9">
        <f t="shared" si="539"/>
        <v>311</v>
      </c>
      <c r="AG883" s="9">
        <f t="shared" si="540"/>
        <v>0</v>
      </c>
      <c r="AH883" s="10">
        <f t="shared" si="556"/>
        <v>-3119</v>
      </c>
      <c r="AI883" s="10">
        <f t="shared" si="541"/>
        <v>-160</v>
      </c>
      <c r="AJ883" s="22">
        <f t="shared" si="557"/>
        <v>-371008.45404099999</v>
      </c>
      <c r="AN883" s="92">
        <f t="shared" si="542"/>
        <v>894000</v>
      </c>
      <c r="AO883" s="92" t="str">
        <f t="shared" si="558"/>
        <v>89K</v>
      </c>
      <c r="AP883" s="92">
        <f t="shared" si="559"/>
        <v>371008.45404099999</v>
      </c>
      <c r="AQ883" s="93">
        <f t="shared" si="548"/>
        <v>1000</v>
      </c>
      <c r="AR883" s="95">
        <f t="shared" si="560"/>
        <v>428</v>
      </c>
      <c r="AS883" s="94">
        <f t="shared" si="561"/>
        <v>0.42799999999999999</v>
      </c>
      <c r="AT883" s="94">
        <f t="shared" si="543"/>
        <v>0.41499827073937356</v>
      </c>
    </row>
    <row r="884" spans="6:46" x14ac:dyDescent="0.25">
      <c r="F884">
        <f t="shared" si="549"/>
        <v>895000</v>
      </c>
      <c r="G884">
        <f t="shared" si="562"/>
        <v>-750</v>
      </c>
      <c r="H884">
        <f t="shared" si="550"/>
        <v>894250</v>
      </c>
      <c r="I884" s="32">
        <f t="shared" si="544"/>
        <v>894250</v>
      </c>
      <c r="J884" s="10">
        <f t="shared" si="527"/>
        <v>0</v>
      </c>
      <c r="K884" s="10">
        <f t="shared" si="528"/>
        <v>0</v>
      </c>
      <c r="L884" s="32">
        <f t="shared" si="545"/>
        <v>894250</v>
      </c>
      <c r="M884" s="9">
        <f t="shared" si="529"/>
        <v>0</v>
      </c>
      <c r="N884" s="9">
        <f t="shared" si="530"/>
        <v>0</v>
      </c>
      <c r="O884" s="10">
        <f t="shared" si="551"/>
        <v>0</v>
      </c>
      <c r="P884" s="13"/>
      <c r="R884" s="31">
        <f t="shared" si="546"/>
        <v>894250</v>
      </c>
      <c r="S884" s="8">
        <f t="shared" si="531"/>
        <v>52100</v>
      </c>
      <c r="T884" s="9">
        <f t="shared" si="552"/>
        <v>-11053.55</v>
      </c>
      <c r="U884" s="9">
        <f t="shared" si="553"/>
        <v>-315806.25</v>
      </c>
      <c r="V884" s="10">
        <f t="shared" si="554"/>
        <v>-326859.8</v>
      </c>
      <c r="W884" s="10">
        <f t="shared" si="555"/>
        <v>-47395.25</v>
      </c>
      <c r="X884" s="87">
        <f t="shared" si="532"/>
        <v>0</v>
      </c>
      <c r="Y884" s="87">
        <f t="shared" si="533"/>
        <v>0</v>
      </c>
      <c r="Z884" s="10">
        <f t="shared" si="534"/>
        <v>-103.65398999999999</v>
      </c>
      <c r="AA884" s="125">
        <f t="shared" si="535"/>
        <v>-36.750050999999999</v>
      </c>
      <c r="AB884" s="10">
        <f t="shared" si="536"/>
        <v>-36.750050999999999</v>
      </c>
      <c r="AC884" s="87">
        <f t="shared" si="537"/>
        <v>0</v>
      </c>
      <c r="AD884" s="22">
        <f t="shared" si="547"/>
        <v>-374395.45404099999</v>
      </c>
      <c r="AE884" s="9">
        <f t="shared" si="538"/>
        <v>-3430</v>
      </c>
      <c r="AF884" s="9">
        <f t="shared" si="539"/>
        <v>311</v>
      </c>
      <c r="AG884" s="9">
        <f t="shared" si="540"/>
        <v>0</v>
      </c>
      <c r="AH884" s="10">
        <f t="shared" si="556"/>
        <v>-3119</v>
      </c>
      <c r="AI884" s="10">
        <f t="shared" si="541"/>
        <v>-160</v>
      </c>
      <c r="AJ884" s="22">
        <f t="shared" si="557"/>
        <v>-371436.45404099999</v>
      </c>
      <c r="AN884" s="92">
        <f t="shared" si="542"/>
        <v>895000</v>
      </c>
      <c r="AO884" s="92" t="str">
        <f t="shared" si="558"/>
        <v>89K</v>
      </c>
      <c r="AP884" s="92">
        <f t="shared" si="559"/>
        <v>371436.45404099999</v>
      </c>
      <c r="AQ884" s="93">
        <f t="shared" si="548"/>
        <v>1000</v>
      </c>
      <c r="AR884" s="95">
        <f t="shared" si="560"/>
        <v>428</v>
      </c>
      <c r="AS884" s="94">
        <f t="shared" si="561"/>
        <v>0.42799999999999999</v>
      </c>
      <c r="AT884" s="94">
        <f t="shared" si="543"/>
        <v>0.41501279781117317</v>
      </c>
    </row>
    <row r="885" spans="6:46" x14ac:dyDescent="0.25">
      <c r="F885">
        <f t="shared" si="549"/>
        <v>896000</v>
      </c>
      <c r="G885">
        <f t="shared" si="562"/>
        <v>-750</v>
      </c>
      <c r="H885">
        <f t="shared" si="550"/>
        <v>895250</v>
      </c>
      <c r="I885" s="32">
        <f t="shared" si="544"/>
        <v>895250</v>
      </c>
      <c r="J885" s="10">
        <f t="shared" si="527"/>
        <v>0</v>
      </c>
      <c r="K885" s="10">
        <f t="shared" si="528"/>
        <v>0</v>
      </c>
      <c r="L885" s="32">
        <f t="shared" si="545"/>
        <v>895250</v>
      </c>
      <c r="M885" s="9">
        <f t="shared" si="529"/>
        <v>0</v>
      </c>
      <c r="N885" s="9">
        <f t="shared" si="530"/>
        <v>0</v>
      </c>
      <c r="O885" s="10">
        <f t="shared" si="551"/>
        <v>0</v>
      </c>
      <c r="P885" s="13"/>
      <c r="R885" s="31">
        <f t="shared" si="546"/>
        <v>895250</v>
      </c>
      <c r="S885" s="8">
        <f t="shared" si="531"/>
        <v>52100</v>
      </c>
      <c r="T885" s="9">
        <f t="shared" si="552"/>
        <v>-11053.55</v>
      </c>
      <c r="U885" s="9">
        <f t="shared" si="553"/>
        <v>-316181.25</v>
      </c>
      <c r="V885" s="10">
        <f t="shared" si="554"/>
        <v>-327234.8</v>
      </c>
      <c r="W885" s="10">
        <f t="shared" si="555"/>
        <v>-47448.25</v>
      </c>
      <c r="X885" s="87">
        <f t="shared" si="532"/>
        <v>0</v>
      </c>
      <c r="Y885" s="87">
        <f t="shared" si="533"/>
        <v>0</v>
      </c>
      <c r="Z885" s="10">
        <f t="shared" si="534"/>
        <v>-103.65398999999999</v>
      </c>
      <c r="AA885" s="125">
        <f t="shared" si="535"/>
        <v>-36.750050999999999</v>
      </c>
      <c r="AB885" s="10">
        <f t="shared" si="536"/>
        <v>-36.750050999999999</v>
      </c>
      <c r="AC885" s="87">
        <f t="shared" si="537"/>
        <v>0</v>
      </c>
      <c r="AD885" s="22">
        <f t="shared" si="547"/>
        <v>-374823.45404099999</v>
      </c>
      <c r="AE885" s="9">
        <f t="shared" si="538"/>
        <v>-3430</v>
      </c>
      <c r="AF885" s="9">
        <f t="shared" si="539"/>
        <v>311</v>
      </c>
      <c r="AG885" s="9">
        <f t="shared" si="540"/>
        <v>0</v>
      </c>
      <c r="AH885" s="10">
        <f t="shared" si="556"/>
        <v>-3119</v>
      </c>
      <c r="AI885" s="10">
        <f t="shared" si="541"/>
        <v>-160</v>
      </c>
      <c r="AJ885" s="22">
        <f t="shared" si="557"/>
        <v>-371864.45404099999</v>
      </c>
      <c r="AN885" s="92">
        <f t="shared" si="542"/>
        <v>896000</v>
      </c>
      <c r="AO885" s="92" t="str">
        <f t="shared" si="558"/>
        <v>89K</v>
      </c>
      <c r="AP885" s="92">
        <f t="shared" si="559"/>
        <v>371864.45404099999</v>
      </c>
      <c r="AQ885" s="93">
        <f t="shared" si="548"/>
        <v>1000</v>
      </c>
      <c r="AR885" s="95">
        <f t="shared" si="560"/>
        <v>428</v>
      </c>
      <c r="AS885" s="94">
        <f t="shared" si="561"/>
        <v>0.42799999999999999</v>
      </c>
      <c r="AT885" s="94">
        <f t="shared" si="543"/>
        <v>0.41502729245647318</v>
      </c>
    </row>
    <row r="886" spans="6:46" x14ac:dyDescent="0.25">
      <c r="F886">
        <f t="shared" si="549"/>
        <v>897000</v>
      </c>
      <c r="G886">
        <f t="shared" si="562"/>
        <v>-750</v>
      </c>
      <c r="H886">
        <f t="shared" si="550"/>
        <v>896250</v>
      </c>
      <c r="I886" s="32">
        <f t="shared" si="544"/>
        <v>896250</v>
      </c>
      <c r="J886" s="10">
        <f t="shared" si="527"/>
        <v>0</v>
      </c>
      <c r="K886" s="10">
        <f t="shared" si="528"/>
        <v>0</v>
      </c>
      <c r="L886" s="32">
        <f t="shared" si="545"/>
        <v>896250</v>
      </c>
      <c r="M886" s="9">
        <f t="shared" si="529"/>
        <v>0</v>
      </c>
      <c r="N886" s="9">
        <f t="shared" si="530"/>
        <v>0</v>
      </c>
      <c r="O886" s="10">
        <f t="shared" si="551"/>
        <v>0</v>
      </c>
      <c r="P886" s="13"/>
      <c r="R886" s="31">
        <f t="shared" si="546"/>
        <v>896250</v>
      </c>
      <c r="S886" s="8">
        <f t="shared" si="531"/>
        <v>52100</v>
      </c>
      <c r="T886" s="9">
        <f t="shared" si="552"/>
        <v>-11053.55</v>
      </c>
      <c r="U886" s="9">
        <f t="shared" si="553"/>
        <v>-316556.25</v>
      </c>
      <c r="V886" s="10">
        <f t="shared" si="554"/>
        <v>-327609.8</v>
      </c>
      <c r="W886" s="10">
        <f t="shared" si="555"/>
        <v>-47501.25</v>
      </c>
      <c r="X886" s="87">
        <f t="shared" si="532"/>
        <v>0</v>
      </c>
      <c r="Y886" s="87">
        <f t="shared" si="533"/>
        <v>0</v>
      </c>
      <c r="Z886" s="10">
        <f t="shared" si="534"/>
        <v>-103.65398999999999</v>
      </c>
      <c r="AA886" s="125">
        <f t="shared" si="535"/>
        <v>-36.750050999999999</v>
      </c>
      <c r="AB886" s="10">
        <f t="shared" si="536"/>
        <v>-36.750050999999999</v>
      </c>
      <c r="AC886" s="87">
        <f t="shared" si="537"/>
        <v>0</v>
      </c>
      <c r="AD886" s="22">
        <f t="shared" si="547"/>
        <v>-375251.45404099999</v>
      </c>
      <c r="AE886" s="9">
        <f t="shared" si="538"/>
        <v>-3430</v>
      </c>
      <c r="AF886" s="9">
        <f t="shared" si="539"/>
        <v>311</v>
      </c>
      <c r="AG886" s="9">
        <f t="shared" si="540"/>
        <v>0</v>
      </c>
      <c r="AH886" s="10">
        <f t="shared" si="556"/>
        <v>-3119</v>
      </c>
      <c r="AI886" s="10">
        <f t="shared" si="541"/>
        <v>-160</v>
      </c>
      <c r="AJ886" s="22">
        <f t="shared" si="557"/>
        <v>-372292.45404099999</v>
      </c>
      <c r="AN886" s="92">
        <f t="shared" si="542"/>
        <v>897000</v>
      </c>
      <c r="AO886" s="92" t="str">
        <f t="shared" si="558"/>
        <v>89K</v>
      </c>
      <c r="AP886" s="92">
        <f t="shared" si="559"/>
        <v>372292.45404099999</v>
      </c>
      <c r="AQ886" s="93">
        <f t="shared" si="548"/>
        <v>1000</v>
      </c>
      <c r="AR886" s="95">
        <f t="shared" si="560"/>
        <v>428</v>
      </c>
      <c r="AS886" s="94">
        <f t="shared" si="561"/>
        <v>0.42799999999999999</v>
      </c>
      <c r="AT886" s="94">
        <f t="shared" si="543"/>
        <v>0.41504175478372352</v>
      </c>
    </row>
    <row r="887" spans="6:46" x14ac:dyDescent="0.25">
      <c r="F887">
        <f t="shared" si="549"/>
        <v>898000</v>
      </c>
      <c r="G887">
        <f t="shared" si="562"/>
        <v>-750</v>
      </c>
      <c r="H887">
        <f t="shared" si="550"/>
        <v>897250</v>
      </c>
      <c r="I887" s="32">
        <f t="shared" si="544"/>
        <v>897250</v>
      </c>
      <c r="J887" s="10">
        <f t="shared" si="527"/>
        <v>0</v>
      </c>
      <c r="K887" s="10">
        <f t="shared" si="528"/>
        <v>0</v>
      </c>
      <c r="L887" s="32">
        <f t="shared" si="545"/>
        <v>897250</v>
      </c>
      <c r="M887" s="9">
        <f t="shared" si="529"/>
        <v>0</v>
      </c>
      <c r="N887" s="9">
        <f t="shared" si="530"/>
        <v>0</v>
      </c>
      <c r="O887" s="10">
        <f t="shared" si="551"/>
        <v>0</v>
      </c>
      <c r="P887" s="13"/>
      <c r="R887" s="31">
        <f t="shared" si="546"/>
        <v>897250</v>
      </c>
      <c r="S887" s="8">
        <f t="shared" si="531"/>
        <v>52100</v>
      </c>
      <c r="T887" s="9">
        <f t="shared" si="552"/>
        <v>-11053.55</v>
      </c>
      <c r="U887" s="9">
        <f t="shared" si="553"/>
        <v>-316931.25</v>
      </c>
      <c r="V887" s="10">
        <f t="shared" si="554"/>
        <v>-327984.8</v>
      </c>
      <c r="W887" s="10">
        <f t="shared" si="555"/>
        <v>-47554.25</v>
      </c>
      <c r="X887" s="87">
        <f t="shared" si="532"/>
        <v>0</v>
      </c>
      <c r="Y887" s="87">
        <f t="shared" si="533"/>
        <v>0</v>
      </c>
      <c r="Z887" s="10">
        <f t="shared" si="534"/>
        <v>-103.65398999999999</v>
      </c>
      <c r="AA887" s="125">
        <f t="shared" si="535"/>
        <v>-36.750050999999999</v>
      </c>
      <c r="AB887" s="10">
        <f t="shared" si="536"/>
        <v>-36.750050999999999</v>
      </c>
      <c r="AC887" s="87">
        <f t="shared" si="537"/>
        <v>0</v>
      </c>
      <c r="AD887" s="22">
        <f t="shared" si="547"/>
        <v>-375679.45404099999</v>
      </c>
      <c r="AE887" s="9">
        <f t="shared" si="538"/>
        <v>-3430</v>
      </c>
      <c r="AF887" s="9">
        <f t="shared" si="539"/>
        <v>311</v>
      </c>
      <c r="AG887" s="9">
        <f t="shared" si="540"/>
        <v>0</v>
      </c>
      <c r="AH887" s="10">
        <f t="shared" si="556"/>
        <v>-3119</v>
      </c>
      <c r="AI887" s="10">
        <f t="shared" si="541"/>
        <v>-160</v>
      </c>
      <c r="AJ887" s="22">
        <f t="shared" si="557"/>
        <v>-372720.45404099999</v>
      </c>
      <c r="AN887" s="92">
        <f t="shared" si="542"/>
        <v>898000</v>
      </c>
      <c r="AO887" s="92" t="str">
        <f t="shared" si="558"/>
        <v>89K</v>
      </c>
      <c r="AP887" s="92">
        <f t="shared" si="559"/>
        <v>372720.45404099999</v>
      </c>
      <c r="AQ887" s="93">
        <f t="shared" si="548"/>
        <v>1000</v>
      </c>
      <c r="AR887" s="95">
        <f t="shared" si="560"/>
        <v>428</v>
      </c>
      <c r="AS887" s="94">
        <f t="shared" si="561"/>
        <v>0.42799999999999999</v>
      </c>
      <c r="AT887" s="94">
        <f t="shared" si="543"/>
        <v>0.41505618490089086</v>
      </c>
    </row>
    <row r="888" spans="6:46" x14ac:dyDescent="0.25">
      <c r="F888">
        <f t="shared" si="549"/>
        <v>899000</v>
      </c>
      <c r="G888">
        <f t="shared" si="562"/>
        <v>-750</v>
      </c>
      <c r="H888">
        <f t="shared" si="550"/>
        <v>898250</v>
      </c>
      <c r="I888" s="32">
        <f t="shared" si="544"/>
        <v>898250</v>
      </c>
      <c r="J888" s="10">
        <f t="shared" si="527"/>
        <v>0</v>
      </c>
      <c r="K888" s="10">
        <f t="shared" si="528"/>
        <v>0</v>
      </c>
      <c r="L888" s="32">
        <f t="shared" si="545"/>
        <v>898250</v>
      </c>
      <c r="M888" s="9">
        <f t="shared" si="529"/>
        <v>0</v>
      </c>
      <c r="N888" s="9">
        <f t="shared" si="530"/>
        <v>0</v>
      </c>
      <c r="O888" s="10">
        <f t="shared" si="551"/>
        <v>0</v>
      </c>
      <c r="P888" s="13"/>
      <c r="R888" s="31">
        <f t="shared" si="546"/>
        <v>898250</v>
      </c>
      <c r="S888" s="8">
        <f t="shared" si="531"/>
        <v>52100</v>
      </c>
      <c r="T888" s="9">
        <f t="shared" si="552"/>
        <v>-11053.55</v>
      </c>
      <c r="U888" s="9">
        <f t="shared" si="553"/>
        <v>-317306.25</v>
      </c>
      <c r="V888" s="10">
        <f t="shared" si="554"/>
        <v>-328359.8</v>
      </c>
      <c r="W888" s="10">
        <f t="shared" si="555"/>
        <v>-47607.25</v>
      </c>
      <c r="X888" s="87">
        <f t="shared" si="532"/>
        <v>0</v>
      </c>
      <c r="Y888" s="87">
        <f t="shared" si="533"/>
        <v>0</v>
      </c>
      <c r="Z888" s="10">
        <f t="shared" si="534"/>
        <v>-103.65398999999999</v>
      </c>
      <c r="AA888" s="125">
        <f t="shared" si="535"/>
        <v>-36.750050999999999</v>
      </c>
      <c r="AB888" s="10">
        <f t="shared" si="536"/>
        <v>-36.750050999999999</v>
      </c>
      <c r="AC888" s="87">
        <f t="shared" si="537"/>
        <v>0</v>
      </c>
      <c r="AD888" s="22">
        <f t="shared" si="547"/>
        <v>-376107.45404099999</v>
      </c>
      <c r="AE888" s="9">
        <f t="shared" si="538"/>
        <v>-3430</v>
      </c>
      <c r="AF888" s="9">
        <f t="shared" si="539"/>
        <v>311</v>
      </c>
      <c r="AG888" s="9">
        <f t="shared" si="540"/>
        <v>0</v>
      </c>
      <c r="AH888" s="10">
        <f t="shared" si="556"/>
        <v>-3119</v>
      </c>
      <c r="AI888" s="10">
        <f t="shared" si="541"/>
        <v>-160</v>
      </c>
      <c r="AJ888" s="22">
        <f t="shared" si="557"/>
        <v>-373148.45404099999</v>
      </c>
      <c r="AN888" s="92">
        <f t="shared" si="542"/>
        <v>899000</v>
      </c>
      <c r="AO888" s="92" t="str">
        <f t="shared" si="558"/>
        <v>89K</v>
      </c>
      <c r="AP888" s="92">
        <f t="shared" si="559"/>
        <v>373148.45404099999</v>
      </c>
      <c r="AQ888" s="93">
        <f t="shared" si="548"/>
        <v>1000</v>
      </c>
      <c r="AR888" s="95">
        <f t="shared" si="560"/>
        <v>428</v>
      </c>
      <c r="AS888" s="94">
        <f t="shared" si="561"/>
        <v>0.42799999999999999</v>
      </c>
      <c r="AT888" s="94">
        <f t="shared" si="543"/>
        <v>0.41507058291546162</v>
      </c>
    </row>
    <row r="889" spans="6:46" x14ac:dyDescent="0.25">
      <c r="F889">
        <f t="shared" si="549"/>
        <v>900000</v>
      </c>
      <c r="G889">
        <f t="shared" si="562"/>
        <v>-750</v>
      </c>
      <c r="H889">
        <f t="shared" si="550"/>
        <v>899250</v>
      </c>
      <c r="I889" s="32">
        <f t="shared" si="544"/>
        <v>899250</v>
      </c>
      <c r="J889" s="10">
        <f t="shared" si="527"/>
        <v>0</v>
      </c>
      <c r="K889" s="10">
        <f t="shared" si="528"/>
        <v>0</v>
      </c>
      <c r="L889" s="32">
        <f t="shared" si="545"/>
        <v>899250</v>
      </c>
      <c r="M889" s="9">
        <f t="shared" si="529"/>
        <v>0</v>
      </c>
      <c r="N889" s="9">
        <f t="shared" si="530"/>
        <v>0</v>
      </c>
      <c r="O889" s="10">
        <f t="shared" si="551"/>
        <v>0</v>
      </c>
      <c r="P889" s="13"/>
      <c r="R889" s="31">
        <f t="shared" si="546"/>
        <v>899250</v>
      </c>
      <c r="S889" s="8">
        <f t="shared" si="531"/>
        <v>52100</v>
      </c>
      <c r="T889" s="9">
        <f t="shared" si="552"/>
        <v>-11053.55</v>
      </c>
      <c r="U889" s="9">
        <f t="shared" si="553"/>
        <v>-317681.25</v>
      </c>
      <c r="V889" s="10">
        <f t="shared" si="554"/>
        <v>-328734.8</v>
      </c>
      <c r="W889" s="10">
        <f t="shared" si="555"/>
        <v>-47660.25</v>
      </c>
      <c r="X889" s="87">
        <f t="shared" si="532"/>
        <v>0</v>
      </c>
      <c r="Y889" s="87">
        <f t="shared" si="533"/>
        <v>0</v>
      </c>
      <c r="Z889" s="10">
        <f t="shared" si="534"/>
        <v>-103.65398999999999</v>
      </c>
      <c r="AA889" s="125">
        <f t="shared" si="535"/>
        <v>-36.750050999999999</v>
      </c>
      <c r="AB889" s="10">
        <f t="shared" si="536"/>
        <v>-36.750050999999999</v>
      </c>
      <c r="AC889" s="87">
        <f t="shared" si="537"/>
        <v>0</v>
      </c>
      <c r="AD889" s="22">
        <f t="shared" si="547"/>
        <v>-376535.45404099999</v>
      </c>
      <c r="AE889" s="9">
        <f t="shared" si="538"/>
        <v>-3430</v>
      </c>
      <c r="AF889" s="9">
        <f t="shared" si="539"/>
        <v>311</v>
      </c>
      <c r="AG889" s="9">
        <f t="shared" si="540"/>
        <v>0</v>
      </c>
      <c r="AH889" s="10">
        <f t="shared" si="556"/>
        <v>-3119</v>
      </c>
      <c r="AI889" s="10">
        <f t="shared" si="541"/>
        <v>-160</v>
      </c>
      <c r="AJ889" s="22">
        <f t="shared" si="557"/>
        <v>-373576.45404099999</v>
      </c>
      <c r="AN889" s="92">
        <f t="shared" si="542"/>
        <v>900000</v>
      </c>
      <c r="AO889" s="92" t="str">
        <f t="shared" si="558"/>
        <v>90K</v>
      </c>
      <c r="AP889" s="92">
        <f t="shared" si="559"/>
        <v>373576.45404099999</v>
      </c>
      <c r="AQ889" s="93">
        <f t="shared" si="548"/>
        <v>1000</v>
      </c>
      <c r="AR889" s="95">
        <f t="shared" si="560"/>
        <v>428</v>
      </c>
      <c r="AS889" s="94">
        <f t="shared" si="561"/>
        <v>0.42799999999999999</v>
      </c>
      <c r="AT889" s="94">
        <f t="shared" si="543"/>
        <v>0.41508494893444442</v>
      </c>
    </row>
    <row r="890" spans="6:46" x14ac:dyDescent="0.25">
      <c r="F890">
        <f t="shared" si="549"/>
        <v>901000</v>
      </c>
      <c r="G890">
        <f t="shared" si="562"/>
        <v>-750</v>
      </c>
      <c r="H890">
        <f t="shared" si="550"/>
        <v>900250</v>
      </c>
      <c r="I890" s="32">
        <f t="shared" si="544"/>
        <v>900250</v>
      </c>
      <c r="J890" s="10">
        <f t="shared" si="527"/>
        <v>0</v>
      </c>
      <c r="K890" s="10">
        <f t="shared" si="528"/>
        <v>0</v>
      </c>
      <c r="L890" s="32">
        <f t="shared" si="545"/>
        <v>900250</v>
      </c>
      <c r="M890" s="9">
        <f t="shared" si="529"/>
        <v>0</v>
      </c>
      <c r="N890" s="9">
        <f t="shared" si="530"/>
        <v>0</v>
      </c>
      <c r="O890" s="10">
        <f t="shared" si="551"/>
        <v>0</v>
      </c>
      <c r="P890" s="13"/>
      <c r="R890" s="31">
        <f t="shared" si="546"/>
        <v>900250</v>
      </c>
      <c r="S890" s="8">
        <f t="shared" si="531"/>
        <v>52100</v>
      </c>
      <c r="T890" s="9">
        <f t="shared" si="552"/>
        <v>-11053.55</v>
      </c>
      <c r="U890" s="9">
        <f t="shared" si="553"/>
        <v>-318056.25</v>
      </c>
      <c r="V890" s="10">
        <f t="shared" si="554"/>
        <v>-329109.8</v>
      </c>
      <c r="W890" s="10">
        <f t="shared" si="555"/>
        <v>-47713.25</v>
      </c>
      <c r="X890" s="87">
        <f t="shared" si="532"/>
        <v>0</v>
      </c>
      <c r="Y890" s="87">
        <f t="shared" si="533"/>
        <v>0</v>
      </c>
      <c r="Z890" s="10">
        <f t="shared" si="534"/>
        <v>-103.65398999999999</v>
      </c>
      <c r="AA890" s="125">
        <f t="shared" si="535"/>
        <v>-36.750050999999999</v>
      </c>
      <c r="AB890" s="10">
        <f t="shared" si="536"/>
        <v>-36.750050999999999</v>
      </c>
      <c r="AC890" s="87">
        <f t="shared" si="537"/>
        <v>0</v>
      </c>
      <c r="AD890" s="22">
        <f t="shared" si="547"/>
        <v>-376963.45404099999</v>
      </c>
      <c r="AE890" s="9">
        <f t="shared" si="538"/>
        <v>-3430</v>
      </c>
      <c r="AF890" s="9">
        <f t="shared" si="539"/>
        <v>311</v>
      </c>
      <c r="AG890" s="9">
        <f t="shared" si="540"/>
        <v>0</v>
      </c>
      <c r="AH890" s="10">
        <f t="shared" si="556"/>
        <v>-3119</v>
      </c>
      <c r="AI890" s="10">
        <f t="shared" si="541"/>
        <v>-160</v>
      </c>
      <c r="AJ890" s="22">
        <f t="shared" si="557"/>
        <v>-374004.45404099999</v>
      </c>
      <c r="AN890" s="92">
        <f t="shared" si="542"/>
        <v>901000</v>
      </c>
      <c r="AO890" s="92" t="str">
        <f t="shared" si="558"/>
        <v>90K</v>
      </c>
      <c r="AP890" s="92">
        <f t="shared" si="559"/>
        <v>374004.45404099999</v>
      </c>
      <c r="AQ890" s="93">
        <f t="shared" si="548"/>
        <v>1000</v>
      </c>
      <c r="AR890" s="95">
        <f t="shared" si="560"/>
        <v>428</v>
      </c>
      <c r="AS890" s="94">
        <f t="shared" si="561"/>
        <v>0.42799999999999999</v>
      </c>
      <c r="AT890" s="94">
        <f t="shared" si="543"/>
        <v>0.41509928306437288</v>
      </c>
    </row>
    <row r="891" spans="6:46" x14ac:dyDescent="0.25">
      <c r="F891">
        <f t="shared" si="549"/>
        <v>902000</v>
      </c>
      <c r="G891">
        <f t="shared" si="562"/>
        <v>-750</v>
      </c>
      <c r="H891">
        <f t="shared" si="550"/>
        <v>901250</v>
      </c>
      <c r="I891" s="32">
        <f t="shared" si="544"/>
        <v>901250</v>
      </c>
      <c r="J891" s="10">
        <f t="shared" si="527"/>
        <v>0</v>
      </c>
      <c r="K891" s="10">
        <f t="shared" si="528"/>
        <v>0</v>
      </c>
      <c r="L891" s="32">
        <f t="shared" si="545"/>
        <v>901250</v>
      </c>
      <c r="M891" s="9">
        <f t="shared" si="529"/>
        <v>0</v>
      </c>
      <c r="N891" s="9">
        <f t="shared" si="530"/>
        <v>0</v>
      </c>
      <c r="O891" s="10">
        <f t="shared" si="551"/>
        <v>0</v>
      </c>
      <c r="P891" s="13"/>
      <c r="R891" s="31">
        <f t="shared" si="546"/>
        <v>901250</v>
      </c>
      <c r="S891" s="8">
        <f t="shared" si="531"/>
        <v>52100</v>
      </c>
      <c r="T891" s="9">
        <f t="shared" si="552"/>
        <v>-11053.55</v>
      </c>
      <c r="U891" s="9">
        <f t="shared" si="553"/>
        <v>-318431.25</v>
      </c>
      <c r="V891" s="10">
        <f t="shared" si="554"/>
        <v>-329484.79999999999</v>
      </c>
      <c r="W891" s="10">
        <f t="shared" si="555"/>
        <v>-47766.25</v>
      </c>
      <c r="X891" s="87">
        <f t="shared" si="532"/>
        <v>0</v>
      </c>
      <c r="Y891" s="87">
        <f t="shared" si="533"/>
        <v>0</v>
      </c>
      <c r="Z891" s="10">
        <f t="shared" si="534"/>
        <v>-103.65398999999999</v>
      </c>
      <c r="AA891" s="125">
        <f t="shared" si="535"/>
        <v>-36.750050999999999</v>
      </c>
      <c r="AB891" s="10">
        <f t="shared" si="536"/>
        <v>-36.750050999999999</v>
      </c>
      <c r="AC891" s="87">
        <f t="shared" si="537"/>
        <v>0</v>
      </c>
      <c r="AD891" s="22">
        <f t="shared" si="547"/>
        <v>-377391.45404099999</v>
      </c>
      <c r="AE891" s="9">
        <f t="shared" si="538"/>
        <v>-3430</v>
      </c>
      <c r="AF891" s="9">
        <f t="shared" si="539"/>
        <v>311</v>
      </c>
      <c r="AG891" s="9">
        <f t="shared" si="540"/>
        <v>0</v>
      </c>
      <c r="AH891" s="10">
        <f t="shared" si="556"/>
        <v>-3119</v>
      </c>
      <c r="AI891" s="10">
        <f t="shared" si="541"/>
        <v>-160</v>
      </c>
      <c r="AJ891" s="22">
        <f t="shared" si="557"/>
        <v>-374432.45404099999</v>
      </c>
      <c r="AN891" s="92">
        <f t="shared" si="542"/>
        <v>902000</v>
      </c>
      <c r="AO891" s="92" t="str">
        <f t="shared" si="558"/>
        <v>90K</v>
      </c>
      <c r="AP891" s="92">
        <f t="shared" si="559"/>
        <v>374432.45404099999</v>
      </c>
      <c r="AQ891" s="93">
        <f t="shared" si="548"/>
        <v>1000</v>
      </c>
      <c r="AR891" s="95">
        <f t="shared" si="560"/>
        <v>428</v>
      </c>
      <c r="AS891" s="94">
        <f t="shared" si="561"/>
        <v>0.42799999999999999</v>
      </c>
      <c r="AT891" s="94">
        <f t="shared" si="543"/>
        <v>0.41511358541130822</v>
      </c>
    </row>
    <row r="892" spans="6:46" x14ac:dyDescent="0.25">
      <c r="F892">
        <f t="shared" si="549"/>
        <v>903000</v>
      </c>
      <c r="G892">
        <f t="shared" si="562"/>
        <v>-750</v>
      </c>
      <c r="H892">
        <f t="shared" si="550"/>
        <v>902250</v>
      </c>
      <c r="I892" s="32">
        <f t="shared" si="544"/>
        <v>902250</v>
      </c>
      <c r="J892" s="10">
        <f t="shared" si="527"/>
        <v>0</v>
      </c>
      <c r="K892" s="10">
        <f t="shared" si="528"/>
        <v>0</v>
      </c>
      <c r="L892" s="32">
        <f t="shared" si="545"/>
        <v>902250</v>
      </c>
      <c r="M892" s="9">
        <f t="shared" si="529"/>
        <v>0</v>
      </c>
      <c r="N892" s="9">
        <f t="shared" si="530"/>
        <v>0</v>
      </c>
      <c r="O892" s="10">
        <f t="shared" si="551"/>
        <v>0</v>
      </c>
      <c r="P892" s="13"/>
      <c r="R892" s="31">
        <f t="shared" si="546"/>
        <v>902250</v>
      </c>
      <c r="S892" s="8">
        <f t="shared" si="531"/>
        <v>52100</v>
      </c>
      <c r="T892" s="9">
        <f t="shared" si="552"/>
        <v>-11053.55</v>
      </c>
      <c r="U892" s="9">
        <f t="shared" si="553"/>
        <v>-318806.25</v>
      </c>
      <c r="V892" s="10">
        <f t="shared" si="554"/>
        <v>-329859.8</v>
      </c>
      <c r="W892" s="10">
        <f t="shared" si="555"/>
        <v>-47819.25</v>
      </c>
      <c r="X892" s="87">
        <f t="shared" si="532"/>
        <v>0</v>
      </c>
      <c r="Y892" s="87">
        <f t="shared" si="533"/>
        <v>0</v>
      </c>
      <c r="Z892" s="10">
        <f t="shared" si="534"/>
        <v>-103.65398999999999</v>
      </c>
      <c r="AA892" s="125">
        <f t="shared" si="535"/>
        <v>-36.750050999999999</v>
      </c>
      <c r="AB892" s="10">
        <f t="shared" si="536"/>
        <v>-36.750050999999999</v>
      </c>
      <c r="AC892" s="87">
        <f t="shared" si="537"/>
        <v>0</v>
      </c>
      <c r="AD892" s="22">
        <f t="shared" si="547"/>
        <v>-377819.45404099999</v>
      </c>
      <c r="AE892" s="9">
        <f t="shared" si="538"/>
        <v>-3430</v>
      </c>
      <c r="AF892" s="9">
        <f t="shared" si="539"/>
        <v>311</v>
      </c>
      <c r="AG892" s="9">
        <f t="shared" si="540"/>
        <v>0</v>
      </c>
      <c r="AH892" s="10">
        <f t="shared" si="556"/>
        <v>-3119</v>
      </c>
      <c r="AI892" s="10">
        <f t="shared" si="541"/>
        <v>-160</v>
      </c>
      <c r="AJ892" s="22">
        <f t="shared" si="557"/>
        <v>-374860.45404099999</v>
      </c>
      <c r="AN892" s="92">
        <f t="shared" si="542"/>
        <v>903000</v>
      </c>
      <c r="AO892" s="92" t="str">
        <f t="shared" si="558"/>
        <v>90K</v>
      </c>
      <c r="AP892" s="92">
        <f t="shared" si="559"/>
        <v>374860.45404099999</v>
      </c>
      <c r="AQ892" s="93">
        <f t="shared" si="548"/>
        <v>1000</v>
      </c>
      <c r="AR892" s="95">
        <f t="shared" si="560"/>
        <v>428</v>
      </c>
      <c r="AS892" s="94">
        <f t="shared" si="561"/>
        <v>0.42799999999999999</v>
      </c>
      <c r="AT892" s="94">
        <f t="shared" si="543"/>
        <v>0.41512785608084163</v>
      </c>
    </row>
    <row r="893" spans="6:46" x14ac:dyDescent="0.25">
      <c r="F893">
        <f t="shared" si="549"/>
        <v>904000</v>
      </c>
      <c r="G893">
        <f t="shared" si="562"/>
        <v>-750</v>
      </c>
      <c r="H893">
        <f t="shared" si="550"/>
        <v>903250</v>
      </c>
      <c r="I893" s="32">
        <f t="shared" si="544"/>
        <v>903250</v>
      </c>
      <c r="J893" s="10">
        <f t="shared" si="527"/>
        <v>0</v>
      </c>
      <c r="K893" s="10">
        <f t="shared" si="528"/>
        <v>0</v>
      </c>
      <c r="L893" s="32">
        <f t="shared" si="545"/>
        <v>903250</v>
      </c>
      <c r="M893" s="9">
        <f t="shared" si="529"/>
        <v>0</v>
      </c>
      <c r="N893" s="9">
        <f t="shared" si="530"/>
        <v>0</v>
      </c>
      <c r="O893" s="10">
        <f t="shared" si="551"/>
        <v>0</v>
      </c>
      <c r="P893" s="13"/>
      <c r="R893" s="31">
        <f t="shared" si="546"/>
        <v>903250</v>
      </c>
      <c r="S893" s="8">
        <f t="shared" si="531"/>
        <v>52100</v>
      </c>
      <c r="T893" s="9">
        <f t="shared" si="552"/>
        <v>-11053.55</v>
      </c>
      <c r="U893" s="9">
        <f t="shared" si="553"/>
        <v>-319181.25</v>
      </c>
      <c r="V893" s="10">
        <f t="shared" si="554"/>
        <v>-330234.8</v>
      </c>
      <c r="W893" s="10">
        <f t="shared" si="555"/>
        <v>-47872.25</v>
      </c>
      <c r="X893" s="87">
        <f t="shared" si="532"/>
        <v>0</v>
      </c>
      <c r="Y893" s="87">
        <f t="shared" si="533"/>
        <v>0</v>
      </c>
      <c r="Z893" s="10">
        <f t="shared" si="534"/>
        <v>-103.65398999999999</v>
      </c>
      <c r="AA893" s="125">
        <f t="shared" si="535"/>
        <v>-36.750050999999999</v>
      </c>
      <c r="AB893" s="10">
        <f t="shared" si="536"/>
        <v>-36.750050999999999</v>
      </c>
      <c r="AC893" s="87">
        <f t="shared" si="537"/>
        <v>0</v>
      </c>
      <c r="AD893" s="22">
        <f t="shared" si="547"/>
        <v>-378247.45404099999</v>
      </c>
      <c r="AE893" s="9">
        <f t="shared" si="538"/>
        <v>-3430</v>
      </c>
      <c r="AF893" s="9">
        <f t="shared" si="539"/>
        <v>311</v>
      </c>
      <c r="AG893" s="9">
        <f t="shared" si="540"/>
        <v>0</v>
      </c>
      <c r="AH893" s="10">
        <f t="shared" si="556"/>
        <v>-3119</v>
      </c>
      <c r="AI893" s="10">
        <f t="shared" si="541"/>
        <v>-160</v>
      </c>
      <c r="AJ893" s="22">
        <f t="shared" si="557"/>
        <v>-375288.45404099999</v>
      </c>
      <c r="AN893" s="92">
        <f t="shared" si="542"/>
        <v>904000</v>
      </c>
      <c r="AO893" s="92" t="str">
        <f t="shared" si="558"/>
        <v>90K</v>
      </c>
      <c r="AP893" s="92">
        <f t="shared" si="559"/>
        <v>375288.45404099999</v>
      </c>
      <c r="AQ893" s="93">
        <f t="shared" si="548"/>
        <v>1000</v>
      </c>
      <c r="AR893" s="95">
        <f t="shared" si="560"/>
        <v>428</v>
      </c>
      <c r="AS893" s="94">
        <f t="shared" si="561"/>
        <v>0.42799999999999999</v>
      </c>
      <c r="AT893" s="94">
        <f t="shared" si="543"/>
        <v>0.41514209517809736</v>
      </c>
    </row>
    <row r="894" spans="6:46" x14ac:dyDescent="0.25">
      <c r="F894">
        <f t="shared" si="549"/>
        <v>905000</v>
      </c>
      <c r="G894">
        <f t="shared" si="562"/>
        <v>-750</v>
      </c>
      <c r="H894">
        <f t="shared" si="550"/>
        <v>904250</v>
      </c>
      <c r="I894" s="32">
        <f t="shared" si="544"/>
        <v>904250</v>
      </c>
      <c r="J894" s="10">
        <f t="shared" si="527"/>
        <v>0</v>
      </c>
      <c r="K894" s="10">
        <f t="shared" si="528"/>
        <v>0</v>
      </c>
      <c r="L894" s="32">
        <f t="shared" si="545"/>
        <v>904250</v>
      </c>
      <c r="M894" s="9">
        <f t="shared" si="529"/>
        <v>0</v>
      </c>
      <c r="N894" s="9">
        <f t="shared" si="530"/>
        <v>0</v>
      </c>
      <c r="O894" s="10">
        <f t="shared" si="551"/>
        <v>0</v>
      </c>
      <c r="P894" s="13"/>
      <c r="R894" s="31">
        <f t="shared" si="546"/>
        <v>904250</v>
      </c>
      <c r="S894" s="8">
        <f t="shared" si="531"/>
        <v>52100</v>
      </c>
      <c r="T894" s="9">
        <f t="shared" si="552"/>
        <v>-11053.55</v>
      </c>
      <c r="U894" s="9">
        <f t="shared" si="553"/>
        <v>-319556.25</v>
      </c>
      <c r="V894" s="10">
        <f t="shared" si="554"/>
        <v>-330609.8</v>
      </c>
      <c r="W894" s="10">
        <f t="shared" si="555"/>
        <v>-47925.25</v>
      </c>
      <c r="X894" s="87">
        <f t="shared" si="532"/>
        <v>0</v>
      </c>
      <c r="Y894" s="87">
        <f t="shared" si="533"/>
        <v>0</v>
      </c>
      <c r="Z894" s="10">
        <f t="shared" si="534"/>
        <v>-103.65398999999999</v>
      </c>
      <c r="AA894" s="125">
        <f t="shared" si="535"/>
        <v>-36.750050999999999</v>
      </c>
      <c r="AB894" s="10">
        <f t="shared" si="536"/>
        <v>-36.750050999999999</v>
      </c>
      <c r="AC894" s="87">
        <f t="shared" si="537"/>
        <v>0</v>
      </c>
      <c r="AD894" s="22">
        <f t="shared" si="547"/>
        <v>-378675.45404099999</v>
      </c>
      <c r="AE894" s="9">
        <f t="shared" si="538"/>
        <v>-3430</v>
      </c>
      <c r="AF894" s="9">
        <f t="shared" si="539"/>
        <v>311</v>
      </c>
      <c r="AG894" s="9">
        <f t="shared" si="540"/>
        <v>0</v>
      </c>
      <c r="AH894" s="10">
        <f t="shared" si="556"/>
        <v>-3119</v>
      </c>
      <c r="AI894" s="10">
        <f t="shared" si="541"/>
        <v>-160</v>
      </c>
      <c r="AJ894" s="22">
        <f t="shared" si="557"/>
        <v>-375716.45404099999</v>
      </c>
      <c r="AN894" s="92">
        <f t="shared" si="542"/>
        <v>905000</v>
      </c>
      <c r="AO894" s="92" t="str">
        <f t="shared" si="558"/>
        <v>90K</v>
      </c>
      <c r="AP894" s="92">
        <f t="shared" si="559"/>
        <v>375716.45404099999</v>
      </c>
      <c r="AQ894" s="93">
        <f t="shared" si="548"/>
        <v>1000</v>
      </c>
      <c r="AR894" s="95">
        <f t="shared" si="560"/>
        <v>428</v>
      </c>
      <c r="AS894" s="94">
        <f t="shared" si="561"/>
        <v>0.42799999999999999</v>
      </c>
      <c r="AT894" s="94">
        <f t="shared" si="543"/>
        <v>0.4151563028077348</v>
      </c>
    </row>
    <row r="895" spans="6:46" x14ac:dyDescent="0.25">
      <c r="F895">
        <f t="shared" si="549"/>
        <v>906000</v>
      </c>
      <c r="G895">
        <f t="shared" si="562"/>
        <v>-750</v>
      </c>
      <c r="H895">
        <f t="shared" si="550"/>
        <v>905250</v>
      </c>
      <c r="I895" s="32">
        <f t="shared" si="544"/>
        <v>905250</v>
      </c>
      <c r="J895" s="10">
        <f t="shared" si="527"/>
        <v>0</v>
      </c>
      <c r="K895" s="10">
        <f t="shared" si="528"/>
        <v>0</v>
      </c>
      <c r="L895" s="32">
        <f t="shared" si="545"/>
        <v>905250</v>
      </c>
      <c r="M895" s="9">
        <f t="shared" si="529"/>
        <v>0</v>
      </c>
      <c r="N895" s="9">
        <f t="shared" si="530"/>
        <v>0</v>
      </c>
      <c r="O895" s="10">
        <f t="shared" si="551"/>
        <v>0</v>
      </c>
      <c r="P895" s="13"/>
      <c r="R895" s="31">
        <f t="shared" si="546"/>
        <v>905250</v>
      </c>
      <c r="S895" s="8">
        <f t="shared" si="531"/>
        <v>52100</v>
      </c>
      <c r="T895" s="9">
        <f t="shared" si="552"/>
        <v>-11053.55</v>
      </c>
      <c r="U895" s="9">
        <f t="shared" si="553"/>
        <v>-319931.25</v>
      </c>
      <c r="V895" s="10">
        <f t="shared" si="554"/>
        <v>-330984.8</v>
      </c>
      <c r="W895" s="10">
        <f t="shared" si="555"/>
        <v>-47978.25</v>
      </c>
      <c r="X895" s="87">
        <f t="shared" si="532"/>
        <v>0</v>
      </c>
      <c r="Y895" s="87">
        <f t="shared" si="533"/>
        <v>0</v>
      </c>
      <c r="Z895" s="10">
        <f t="shared" si="534"/>
        <v>-103.65398999999999</v>
      </c>
      <c r="AA895" s="125">
        <f t="shared" si="535"/>
        <v>-36.750050999999999</v>
      </c>
      <c r="AB895" s="10">
        <f t="shared" si="536"/>
        <v>-36.750050999999999</v>
      </c>
      <c r="AC895" s="87">
        <f t="shared" si="537"/>
        <v>0</v>
      </c>
      <c r="AD895" s="22">
        <f t="shared" si="547"/>
        <v>-379103.45404099999</v>
      </c>
      <c r="AE895" s="9">
        <f t="shared" si="538"/>
        <v>-3430</v>
      </c>
      <c r="AF895" s="9">
        <f t="shared" si="539"/>
        <v>311</v>
      </c>
      <c r="AG895" s="9">
        <f t="shared" si="540"/>
        <v>0</v>
      </c>
      <c r="AH895" s="10">
        <f t="shared" si="556"/>
        <v>-3119</v>
      </c>
      <c r="AI895" s="10">
        <f t="shared" si="541"/>
        <v>-160</v>
      </c>
      <c r="AJ895" s="22">
        <f t="shared" si="557"/>
        <v>-376144.45404099999</v>
      </c>
      <c r="AN895" s="92">
        <f t="shared" si="542"/>
        <v>906000</v>
      </c>
      <c r="AO895" s="92" t="str">
        <f t="shared" si="558"/>
        <v>90K</v>
      </c>
      <c r="AP895" s="92">
        <f t="shared" si="559"/>
        <v>376144.45404099999</v>
      </c>
      <c r="AQ895" s="93">
        <f t="shared" si="548"/>
        <v>1000</v>
      </c>
      <c r="AR895" s="95">
        <f t="shared" si="560"/>
        <v>428</v>
      </c>
      <c r="AS895" s="94">
        <f t="shared" si="561"/>
        <v>0.42799999999999999</v>
      </c>
      <c r="AT895" s="94">
        <f t="shared" si="543"/>
        <v>0.41517047907395144</v>
      </c>
    </row>
    <row r="896" spans="6:46" x14ac:dyDescent="0.25">
      <c r="F896">
        <f t="shared" si="549"/>
        <v>907000</v>
      </c>
      <c r="G896">
        <f t="shared" si="562"/>
        <v>-750</v>
      </c>
      <c r="H896">
        <f t="shared" si="550"/>
        <v>906250</v>
      </c>
      <c r="I896" s="32">
        <f t="shared" si="544"/>
        <v>906250</v>
      </c>
      <c r="J896" s="10">
        <f t="shared" si="527"/>
        <v>0</v>
      </c>
      <c r="K896" s="10">
        <f t="shared" si="528"/>
        <v>0</v>
      </c>
      <c r="L896" s="32">
        <f t="shared" si="545"/>
        <v>906250</v>
      </c>
      <c r="M896" s="9">
        <f t="shared" si="529"/>
        <v>0</v>
      </c>
      <c r="N896" s="9">
        <f t="shared" si="530"/>
        <v>0</v>
      </c>
      <c r="O896" s="10">
        <f t="shared" si="551"/>
        <v>0</v>
      </c>
      <c r="P896" s="13"/>
      <c r="R896" s="31">
        <f t="shared" si="546"/>
        <v>906250</v>
      </c>
      <c r="S896" s="8">
        <f t="shared" si="531"/>
        <v>52100</v>
      </c>
      <c r="T896" s="9">
        <f t="shared" si="552"/>
        <v>-11053.55</v>
      </c>
      <c r="U896" s="9">
        <f t="shared" si="553"/>
        <v>-320306.25</v>
      </c>
      <c r="V896" s="10">
        <f t="shared" si="554"/>
        <v>-331359.8</v>
      </c>
      <c r="W896" s="10">
        <f t="shared" si="555"/>
        <v>-48031.25</v>
      </c>
      <c r="X896" s="87">
        <f t="shared" si="532"/>
        <v>0</v>
      </c>
      <c r="Y896" s="87">
        <f t="shared" si="533"/>
        <v>0</v>
      </c>
      <c r="Z896" s="10">
        <f t="shared" si="534"/>
        <v>-103.65398999999999</v>
      </c>
      <c r="AA896" s="125">
        <f t="shared" si="535"/>
        <v>-36.750050999999999</v>
      </c>
      <c r="AB896" s="10">
        <f t="shared" si="536"/>
        <v>-36.750050999999999</v>
      </c>
      <c r="AC896" s="87">
        <f t="shared" si="537"/>
        <v>0</v>
      </c>
      <c r="AD896" s="22">
        <f t="shared" si="547"/>
        <v>-379531.45404099999</v>
      </c>
      <c r="AE896" s="9">
        <f t="shared" si="538"/>
        <v>-3430</v>
      </c>
      <c r="AF896" s="9">
        <f t="shared" si="539"/>
        <v>311</v>
      </c>
      <c r="AG896" s="9">
        <f t="shared" si="540"/>
        <v>0</v>
      </c>
      <c r="AH896" s="10">
        <f t="shared" si="556"/>
        <v>-3119</v>
      </c>
      <c r="AI896" s="10">
        <f t="shared" si="541"/>
        <v>-160</v>
      </c>
      <c r="AJ896" s="22">
        <f t="shared" si="557"/>
        <v>-376572.45404099999</v>
      </c>
      <c r="AN896" s="92">
        <f t="shared" si="542"/>
        <v>907000</v>
      </c>
      <c r="AO896" s="92" t="str">
        <f t="shared" si="558"/>
        <v>90K</v>
      </c>
      <c r="AP896" s="92">
        <f t="shared" si="559"/>
        <v>376572.45404099999</v>
      </c>
      <c r="AQ896" s="93">
        <f t="shared" si="548"/>
        <v>1000</v>
      </c>
      <c r="AR896" s="95">
        <f t="shared" si="560"/>
        <v>428</v>
      </c>
      <c r="AS896" s="94">
        <f t="shared" si="561"/>
        <v>0.42799999999999999</v>
      </c>
      <c r="AT896" s="94">
        <f t="shared" si="543"/>
        <v>0.41518462408048512</v>
      </c>
    </row>
    <row r="897" spans="6:46" x14ac:dyDescent="0.25">
      <c r="F897">
        <f t="shared" si="549"/>
        <v>908000</v>
      </c>
      <c r="G897">
        <f t="shared" si="562"/>
        <v>-750</v>
      </c>
      <c r="H897">
        <f t="shared" si="550"/>
        <v>907250</v>
      </c>
      <c r="I897" s="32">
        <f t="shared" si="544"/>
        <v>907250</v>
      </c>
      <c r="J897" s="10">
        <f t="shared" si="527"/>
        <v>0</v>
      </c>
      <c r="K897" s="10">
        <f t="shared" si="528"/>
        <v>0</v>
      </c>
      <c r="L897" s="32">
        <f t="shared" si="545"/>
        <v>907250</v>
      </c>
      <c r="M897" s="9">
        <f t="shared" si="529"/>
        <v>0</v>
      </c>
      <c r="N897" s="9">
        <f t="shared" si="530"/>
        <v>0</v>
      </c>
      <c r="O897" s="10">
        <f t="shared" si="551"/>
        <v>0</v>
      </c>
      <c r="P897" s="13"/>
      <c r="R897" s="31">
        <f t="shared" si="546"/>
        <v>907250</v>
      </c>
      <c r="S897" s="8">
        <f t="shared" si="531"/>
        <v>52100</v>
      </c>
      <c r="T897" s="9">
        <f t="shared" si="552"/>
        <v>-11053.55</v>
      </c>
      <c r="U897" s="9">
        <f t="shared" si="553"/>
        <v>-320681.25</v>
      </c>
      <c r="V897" s="10">
        <f t="shared" si="554"/>
        <v>-331734.8</v>
      </c>
      <c r="W897" s="10">
        <f t="shared" si="555"/>
        <v>-48084.25</v>
      </c>
      <c r="X897" s="87">
        <f t="shared" si="532"/>
        <v>0</v>
      </c>
      <c r="Y897" s="87">
        <f t="shared" si="533"/>
        <v>0</v>
      </c>
      <c r="Z897" s="10">
        <f t="shared" si="534"/>
        <v>-103.65398999999999</v>
      </c>
      <c r="AA897" s="125">
        <f t="shared" si="535"/>
        <v>-36.750050999999999</v>
      </c>
      <c r="AB897" s="10">
        <f t="shared" si="536"/>
        <v>-36.750050999999999</v>
      </c>
      <c r="AC897" s="87">
        <f t="shared" si="537"/>
        <v>0</v>
      </c>
      <c r="AD897" s="22">
        <f t="shared" si="547"/>
        <v>-379959.45404099999</v>
      </c>
      <c r="AE897" s="9">
        <f t="shared" si="538"/>
        <v>-3430</v>
      </c>
      <c r="AF897" s="9">
        <f t="shared" si="539"/>
        <v>311</v>
      </c>
      <c r="AG897" s="9">
        <f t="shared" si="540"/>
        <v>0</v>
      </c>
      <c r="AH897" s="10">
        <f t="shared" si="556"/>
        <v>-3119</v>
      </c>
      <c r="AI897" s="10">
        <f t="shared" si="541"/>
        <v>-160</v>
      </c>
      <c r="AJ897" s="22">
        <f t="shared" si="557"/>
        <v>-377000.45404099999</v>
      </c>
      <c r="AN897" s="92">
        <f t="shared" si="542"/>
        <v>908000</v>
      </c>
      <c r="AO897" s="92" t="str">
        <f t="shared" si="558"/>
        <v>90K</v>
      </c>
      <c r="AP897" s="92">
        <f t="shared" si="559"/>
        <v>377000.45404099999</v>
      </c>
      <c r="AQ897" s="93">
        <f t="shared" si="548"/>
        <v>1000</v>
      </c>
      <c r="AR897" s="95">
        <f t="shared" si="560"/>
        <v>428</v>
      </c>
      <c r="AS897" s="94">
        <f t="shared" si="561"/>
        <v>0.42799999999999999</v>
      </c>
      <c r="AT897" s="94">
        <f t="shared" si="543"/>
        <v>0.41519873793061673</v>
      </c>
    </row>
    <row r="898" spans="6:46" x14ac:dyDescent="0.25">
      <c r="F898">
        <f t="shared" si="549"/>
        <v>909000</v>
      </c>
      <c r="G898">
        <f t="shared" si="562"/>
        <v>-750</v>
      </c>
      <c r="H898">
        <f t="shared" si="550"/>
        <v>908250</v>
      </c>
      <c r="I898" s="32">
        <f t="shared" si="544"/>
        <v>908250</v>
      </c>
      <c r="J898" s="10">
        <f t="shared" si="527"/>
        <v>0</v>
      </c>
      <c r="K898" s="10">
        <f t="shared" si="528"/>
        <v>0</v>
      </c>
      <c r="L898" s="32">
        <f t="shared" si="545"/>
        <v>908250</v>
      </c>
      <c r="M898" s="9">
        <f t="shared" si="529"/>
        <v>0</v>
      </c>
      <c r="N898" s="9">
        <f t="shared" si="530"/>
        <v>0</v>
      </c>
      <c r="O898" s="10">
        <f t="shared" si="551"/>
        <v>0</v>
      </c>
      <c r="P898" s="13"/>
      <c r="R898" s="31">
        <f t="shared" si="546"/>
        <v>908250</v>
      </c>
      <c r="S898" s="8">
        <f t="shared" si="531"/>
        <v>52100</v>
      </c>
      <c r="T898" s="9">
        <f t="shared" si="552"/>
        <v>-11053.55</v>
      </c>
      <c r="U898" s="9">
        <f t="shared" si="553"/>
        <v>-321056.25</v>
      </c>
      <c r="V898" s="10">
        <f t="shared" si="554"/>
        <v>-332109.8</v>
      </c>
      <c r="W898" s="10">
        <f t="shared" si="555"/>
        <v>-48137.25</v>
      </c>
      <c r="X898" s="87">
        <f t="shared" si="532"/>
        <v>0</v>
      </c>
      <c r="Y898" s="87">
        <f t="shared" si="533"/>
        <v>0</v>
      </c>
      <c r="Z898" s="10">
        <f t="shared" si="534"/>
        <v>-103.65398999999999</v>
      </c>
      <c r="AA898" s="125">
        <f t="shared" si="535"/>
        <v>-36.750050999999999</v>
      </c>
      <c r="AB898" s="10">
        <f t="shared" si="536"/>
        <v>-36.750050999999999</v>
      </c>
      <c r="AC898" s="87">
        <f t="shared" si="537"/>
        <v>0</v>
      </c>
      <c r="AD898" s="22">
        <f t="shared" si="547"/>
        <v>-380387.45404099999</v>
      </c>
      <c r="AE898" s="9">
        <f t="shared" si="538"/>
        <v>-3430</v>
      </c>
      <c r="AF898" s="9">
        <f t="shared" si="539"/>
        <v>311</v>
      </c>
      <c r="AG898" s="9">
        <f t="shared" si="540"/>
        <v>0</v>
      </c>
      <c r="AH898" s="10">
        <f t="shared" si="556"/>
        <v>-3119</v>
      </c>
      <c r="AI898" s="10">
        <f t="shared" si="541"/>
        <v>-160</v>
      </c>
      <c r="AJ898" s="22">
        <f t="shared" si="557"/>
        <v>-377428.45404099999</v>
      </c>
      <c r="AN898" s="92">
        <f t="shared" si="542"/>
        <v>909000</v>
      </c>
      <c r="AO898" s="92" t="str">
        <f t="shared" si="558"/>
        <v>90K</v>
      </c>
      <c r="AP898" s="92">
        <f t="shared" si="559"/>
        <v>377428.45404099999</v>
      </c>
      <c r="AQ898" s="93">
        <f t="shared" si="548"/>
        <v>1000</v>
      </c>
      <c r="AR898" s="95">
        <f t="shared" si="560"/>
        <v>428</v>
      </c>
      <c r="AS898" s="94">
        <f t="shared" si="561"/>
        <v>0.42799999999999999</v>
      </c>
      <c r="AT898" s="94">
        <f t="shared" si="543"/>
        <v>0.41521282072717269</v>
      </c>
    </row>
    <row r="899" spans="6:46" x14ac:dyDescent="0.25">
      <c r="F899">
        <f t="shared" si="549"/>
        <v>910000</v>
      </c>
      <c r="G899">
        <f t="shared" si="562"/>
        <v>-750</v>
      </c>
      <c r="H899">
        <f t="shared" si="550"/>
        <v>909250</v>
      </c>
      <c r="I899" s="32">
        <f t="shared" si="544"/>
        <v>909250</v>
      </c>
      <c r="J899" s="10">
        <f t="shared" si="527"/>
        <v>0</v>
      </c>
      <c r="K899" s="10">
        <f t="shared" si="528"/>
        <v>0</v>
      </c>
      <c r="L899" s="32">
        <f t="shared" si="545"/>
        <v>909250</v>
      </c>
      <c r="M899" s="9">
        <f t="shared" si="529"/>
        <v>0</v>
      </c>
      <c r="N899" s="9">
        <f t="shared" si="530"/>
        <v>0</v>
      </c>
      <c r="O899" s="10">
        <f t="shared" si="551"/>
        <v>0</v>
      </c>
      <c r="P899" s="13"/>
      <c r="R899" s="31">
        <f t="shared" si="546"/>
        <v>909250</v>
      </c>
      <c r="S899" s="8">
        <f t="shared" si="531"/>
        <v>52100</v>
      </c>
      <c r="T899" s="9">
        <f t="shared" si="552"/>
        <v>-11053.55</v>
      </c>
      <c r="U899" s="9">
        <f t="shared" si="553"/>
        <v>-321431.25</v>
      </c>
      <c r="V899" s="10">
        <f t="shared" si="554"/>
        <v>-332484.8</v>
      </c>
      <c r="W899" s="10">
        <f t="shared" si="555"/>
        <v>-48190.25</v>
      </c>
      <c r="X899" s="87">
        <f t="shared" si="532"/>
        <v>0</v>
      </c>
      <c r="Y899" s="87">
        <f t="shared" si="533"/>
        <v>0</v>
      </c>
      <c r="Z899" s="10">
        <f t="shared" si="534"/>
        <v>-103.65398999999999</v>
      </c>
      <c r="AA899" s="125">
        <f t="shared" si="535"/>
        <v>-36.750050999999999</v>
      </c>
      <c r="AB899" s="10">
        <f t="shared" si="536"/>
        <v>-36.750050999999999</v>
      </c>
      <c r="AC899" s="87">
        <f t="shared" si="537"/>
        <v>0</v>
      </c>
      <c r="AD899" s="22">
        <f t="shared" si="547"/>
        <v>-380815.45404099999</v>
      </c>
      <c r="AE899" s="9">
        <f t="shared" si="538"/>
        <v>-3430</v>
      </c>
      <c r="AF899" s="9">
        <f t="shared" si="539"/>
        <v>311</v>
      </c>
      <c r="AG899" s="9">
        <f t="shared" si="540"/>
        <v>0</v>
      </c>
      <c r="AH899" s="10">
        <f t="shared" si="556"/>
        <v>-3119</v>
      </c>
      <c r="AI899" s="10">
        <f t="shared" si="541"/>
        <v>-160</v>
      </c>
      <c r="AJ899" s="22">
        <f t="shared" si="557"/>
        <v>-377856.45404099999</v>
      </c>
      <c r="AN899" s="92">
        <f t="shared" si="542"/>
        <v>910000</v>
      </c>
      <c r="AO899" s="92" t="str">
        <f t="shared" si="558"/>
        <v>91K</v>
      </c>
      <c r="AP899" s="92">
        <f t="shared" si="559"/>
        <v>377856.45404099999</v>
      </c>
      <c r="AQ899" s="93">
        <f t="shared" si="548"/>
        <v>1000</v>
      </c>
      <c r="AR899" s="95">
        <f t="shared" si="560"/>
        <v>428</v>
      </c>
      <c r="AS899" s="94">
        <f t="shared" si="561"/>
        <v>0.42799999999999999</v>
      </c>
      <c r="AT899" s="94">
        <f t="shared" si="543"/>
        <v>0.41522687257252744</v>
      </c>
    </row>
    <row r="900" spans="6:46" x14ac:dyDescent="0.25">
      <c r="F900">
        <f t="shared" si="549"/>
        <v>911000</v>
      </c>
      <c r="G900">
        <f t="shared" si="562"/>
        <v>-750</v>
      </c>
      <c r="H900">
        <f t="shared" si="550"/>
        <v>910250</v>
      </c>
      <c r="I900" s="32">
        <f t="shared" si="544"/>
        <v>910250</v>
      </c>
      <c r="J900" s="10">
        <f t="shared" ref="J900:J963" si="563">IF(YEL_työtulo&gt;=Päivärahamaksu_alaraja,-YEL_työtulo*Päivärahamaksu,0)</f>
        <v>0</v>
      </c>
      <c r="K900" s="10">
        <f t="shared" ref="K900:K963" si="564">IF(YEL_työtulo&gt;=Päivärahamaksu_alaraja,-(Korotettu_pvrahamaksu-Päivärahamaksu)*YEL_työtulo,0)</f>
        <v>0</v>
      </c>
      <c r="L900" s="32">
        <f t="shared" si="545"/>
        <v>910250</v>
      </c>
      <c r="M900" s="9">
        <f t="shared" ref="M900:M963" si="565">-IF(L900&lt;Perusväh_yläraja,Perusväh,0)</f>
        <v>0</v>
      </c>
      <c r="N900" s="9">
        <f t="shared" ref="N900:N963" si="566">IF(L900&lt;Perusväh_yläraja,(L900-Perusväh)*Perusväh_pienennysprosentti,0)</f>
        <v>0</v>
      </c>
      <c r="O900" s="10">
        <f t="shared" si="551"/>
        <v>0</v>
      </c>
      <c r="P900" s="13"/>
      <c r="R900" s="31">
        <f t="shared" si="546"/>
        <v>910250</v>
      </c>
      <c r="S900" s="8">
        <f t="shared" ref="S900:S963" si="567">VLOOKUP($R900,Tuloveroasteikko,1,1)</f>
        <v>52100</v>
      </c>
      <c r="T900" s="9">
        <f t="shared" si="552"/>
        <v>-11053.55</v>
      </c>
      <c r="U900" s="9">
        <f t="shared" si="553"/>
        <v>-321806.25</v>
      </c>
      <c r="V900" s="10">
        <f t="shared" si="554"/>
        <v>-332859.8</v>
      </c>
      <c r="W900" s="10">
        <f t="shared" si="555"/>
        <v>-48243.25</v>
      </c>
      <c r="X900" s="87">
        <f t="shared" ref="X900:X963" si="568">IF(YEL_työtulo&gt;=Päivärahamaksu_alaraja,-YEL_työtulo*Päivärahamaksu,0)</f>
        <v>0</v>
      </c>
      <c r="Y900" s="87">
        <f t="shared" ref="Y900:Y963" si="569">IF(YEL_työtulo&gt;=Päivärahamaksu_alaraja,-(Korotettu_pvrahamaksu-Päivärahamaksu)*YEL_työtulo,0)</f>
        <v>0</v>
      </c>
      <c r="Z900" s="10">
        <f t="shared" ref="Z900:Z963" si="570">IF(NOT(ISBLANK(YEL_työtulo)),YEL_työtulo*-Sairaanhoitomaksu,R900*-Sairaanhoitomaksu)</f>
        <v>-103.65398999999999</v>
      </c>
      <c r="AA900" s="125">
        <f t="shared" ref="AA900:AA963" si="571">IF(NOT(ISBLANK(YEL_työtulo)),YEL_työtulo*-Sairaanhoitomaksu_korotus,R900*-Sairaanhoitomaksu_korotus)</f>
        <v>-36.750050999999999</v>
      </c>
      <c r="AB900" s="10">
        <f t="shared" ref="AB900:AB963" si="572">IF(AND(X900=0,F900&gt;Päivärahamaksu_alaraja),AA900,0)</f>
        <v>-36.750050999999999</v>
      </c>
      <c r="AC900" s="87">
        <f t="shared" ref="AC900:AC963" si="573">-R900*Kirkollisvero</f>
        <v>0</v>
      </c>
      <c r="AD900" s="22">
        <f t="shared" si="547"/>
        <v>-381243.45404099999</v>
      </c>
      <c r="AE900" s="9">
        <f t="shared" ref="AE900:AE963" si="574">IF(Työtulovähennysprosentti*F900 &gt; Työtulovähennys_max, -Työtulovähennys_max, -Työtulovähennysprosentti*F900)</f>
        <v>-3430</v>
      </c>
      <c r="AF900" s="9">
        <f t="shared" ref="AF900:AF963" si="575">IF(H900&lt;Työtuloväh_1_raja,0,IF(H900&gt;=Työtuloväh_yläraja,(Työtuloväh_yläraja-Työtuloväh_1_raja)*Työtuloväh_1_pienennysprosentti,(H900-Työtuloväh_1_raja)*Työtuloväh_1_pienennysprosentti))</f>
        <v>311</v>
      </c>
      <c r="AG900" s="9">
        <f t="shared" ref="AG900:AG963" si="576">IF( (H900-Työtuloväh_yläraja) &lt; 0,0,(H900-Työtuloväh_yläraja)*Työtuloväh_2_pienennysprosentti)</f>
        <v>0</v>
      </c>
      <c r="AH900" s="10">
        <f t="shared" si="556"/>
        <v>-3119</v>
      </c>
      <c r="AI900" s="10">
        <f t="shared" ref="AI900:AI963" si="577">-IF( (H900-yle_vero_tuloraja)*YLE_veroprosentti &gt; YLE_vero_max,YLE_vero_max,IF(H900 &lt; yle_vero_tuloraja,0,(H900-yle_vero_tuloraja)*YLE_veroprosentti))</f>
        <v>-160</v>
      </c>
      <c r="AJ900" s="22">
        <f t="shared" si="557"/>
        <v>-378284.45404099999</v>
      </c>
      <c r="AN900" s="92">
        <f t="shared" ref="AN900:AN963" si="578">F900</f>
        <v>911000</v>
      </c>
      <c r="AO900" s="92" t="str">
        <f t="shared" si="558"/>
        <v>91K</v>
      </c>
      <c r="AP900" s="92">
        <f t="shared" si="559"/>
        <v>378284.45404099999</v>
      </c>
      <c r="AQ900" s="93">
        <f t="shared" si="548"/>
        <v>1000</v>
      </c>
      <c r="AR900" s="95">
        <f t="shared" si="560"/>
        <v>428</v>
      </c>
      <c r="AS900" s="94">
        <f t="shared" si="561"/>
        <v>0.42799999999999999</v>
      </c>
      <c r="AT900" s="94">
        <f t="shared" ref="AT900:AT963" si="579">-AJ900/F900</f>
        <v>0.41524089356860594</v>
      </c>
    </row>
    <row r="901" spans="6:46" x14ac:dyDescent="0.25">
      <c r="F901">
        <f t="shared" si="549"/>
        <v>912000</v>
      </c>
      <c r="G901">
        <f t="shared" si="562"/>
        <v>-750</v>
      </c>
      <c r="H901">
        <f t="shared" si="550"/>
        <v>911250</v>
      </c>
      <c r="I901" s="32">
        <f t="shared" ref="I901:I964" si="580">H901</f>
        <v>911250</v>
      </c>
      <c r="J901" s="10">
        <f t="shared" si="563"/>
        <v>0</v>
      </c>
      <c r="K901" s="10">
        <f t="shared" si="564"/>
        <v>0</v>
      </c>
      <c r="L901" s="32">
        <f t="shared" ref="L901:L964" si="581">+I901+J901+K901</f>
        <v>911250</v>
      </c>
      <c r="M901" s="9">
        <f t="shared" si="565"/>
        <v>0</v>
      </c>
      <c r="N901" s="9">
        <f t="shared" si="566"/>
        <v>0</v>
      </c>
      <c r="O901" s="10">
        <f t="shared" si="551"/>
        <v>0</v>
      </c>
      <c r="P901" s="13"/>
      <c r="R901" s="31">
        <f t="shared" ref="R901:R964" si="582">+L901+O901</f>
        <v>911250</v>
      </c>
      <c r="S901" s="8">
        <f t="shared" si="567"/>
        <v>52100</v>
      </c>
      <c r="T901" s="9">
        <f t="shared" si="552"/>
        <v>-11053.55</v>
      </c>
      <c r="U901" s="9">
        <f t="shared" si="553"/>
        <v>-322181.25</v>
      </c>
      <c r="V901" s="10">
        <f t="shared" si="554"/>
        <v>-333234.8</v>
      </c>
      <c r="W901" s="10">
        <f t="shared" si="555"/>
        <v>-48296.25</v>
      </c>
      <c r="X901" s="87">
        <f t="shared" si="568"/>
        <v>0</v>
      </c>
      <c r="Y901" s="87">
        <f t="shared" si="569"/>
        <v>0</v>
      </c>
      <c r="Z901" s="10">
        <f t="shared" si="570"/>
        <v>-103.65398999999999</v>
      </c>
      <c r="AA901" s="125">
        <f t="shared" si="571"/>
        <v>-36.750050999999999</v>
      </c>
      <c r="AB901" s="10">
        <f t="shared" si="572"/>
        <v>-36.750050999999999</v>
      </c>
      <c r="AC901" s="87">
        <f t="shared" si="573"/>
        <v>0</v>
      </c>
      <c r="AD901" s="22">
        <f t="shared" ref="AD901:AD964" si="583">+V901+W901+Z901+X901+AC901+Y901+AB901</f>
        <v>-381671.45404099999</v>
      </c>
      <c r="AE901" s="9">
        <f t="shared" si="574"/>
        <v>-3430</v>
      </c>
      <c r="AF901" s="9">
        <f t="shared" si="575"/>
        <v>311</v>
      </c>
      <c r="AG901" s="9">
        <f t="shared" si="576"/>
        <v>0</v>
      </c>
      <c r="AH901" s="10">
        <f t="shared" si="556"/>
        <v>-3119</v>
      </c>
      <c r="AI901" s="10">
        <f t="shared" si="577"/>
        <v>-160</v>
      </c>
      <c r="AJ901" s="22">
        <f t="shared" si="557"/>
        <v>-378712.45404099999</v>
      </c>
      <c r="AN901" s="92">
        <f t="shared" si="578"/>
        <v>912000</v>
      </c>
      <c r="AO901" s="92" t="str">
        <f t="shared" si="558"/>
        <v>91K</v>
      </c>
      <c r="AP901" s="92">
        <f t="shared" si="559"/>
        <v>378712.45404099999</v>
      </c>
      <c r="AQ901" s="93">
        <f t="shared" ref="AQ901:AQ964" si="584">F901-F900</f>
        <v>1000</v>
      </c>
      <c r="AR901" s="95">
        <f t="shared" si="560"/>
        <v>428</v>
      </c>
      <c r="AS901" s="94">
        <f t="shared" si="561"/>
        <v>0.42799999999999999</v>
      </c>
      <c r="AT901" s="94">
        <f t="shared" si="579"/>
        <v>0.41525488381688597</v>
      </c>
    </row>
    <row r="902" spans="6:46" x14ac:dyDescent="0.25">
      <c r="F902">
        <f t="shared" ref="F902:F965" si="585">F901+1000</f>
        <v>913000</v>
      </c>
      <c r="G902">
        <f t="shared" si="562"/>
        <v>-750</v>
      </c>
      <c r="H902">
        <f t="shared" si="550"/>
        <v>912250</v>
      </c>
      <c r="I902" s="32">
        <f t="shared" si="580"/>
        <v>912250</v>
      </c>
      <c r="J902" s="10">
        <f t="shared" si="563"/>
        <v>0</v>
      </c>
      <c r="K902" s="10">
        <f t="shared" si="564"/>
        <v>0</v>
      </c>
      <c r="L902" s="32">
        <f t="shared" si="581"/>
        <v>912250</v>
      </c>
      <c r="M902" s="9">
        <f t="shared" si="565"/>
        <v>0</v>
      </c>
      <c r="N902" s="9">
        <f t="shared" si="566"/>
        <v>0</v>
      </c>
      <c r="O902" s="10">
        <f t="shared" si="551"/>
        <v>0</v>
      </c>
      <c r="P902" s="13"/>
      <c r="R902" s="31">
        <f t="shared" si="582"/>
        <v>912250</v>
      </c>
      <c r="S902" s="8">
        <f t="shared" si="567"/>
        <v>52100</v>
      </c>
      <c r="T902" s="9">
        <f t="shared" si="552"/>
        <v>-11053.55</v>
      </c>
      <c r="U902" s="9">
        <f t="shared" si="553"/>
        <v>-322556.25</v>
      </c>
      <c r="V902" s="10">
        <f t="shared" si="554"/>
        <v>-333609.8</v>
      </c>
      <c r="W902" s="10">
        <f t="shared" si="555"/>
        <v>-48349.25</v>
      </c>
      <c r="X902" s="87">
        <f t="shared" si="568"/>
        <v>0</v>
      </c>
      <c r="Y902" s="87">
        <f t="shared" si="569"/>
        <v>0</v>
      </c>
      <c r="Z902" s="10">
        <f t="shared" si="570"/>
        <v>-103.65398999999999</v>
      </c>
      <c r="AA902" s="125">
        <f t="shared" si="571"/>
        <v>-36.750050999999999</v>
      </c>
      <c r="AB902" s="10">
        <f t="shared" si="572"/>
        <v>-36.750050999999999</v>
      </c>
      <c r="AC902" s="87">
        <f t="shared" si="573"/>
        <v>0</v>
      </c>
      <c r="AD902" s="22">
        <f t="shared" si="583"/>
        <v>-382099.45404099999</v>
      </c>
      <c r="AE902" s="9">
        <f t="shared" si="574"/>
        <v>-3430</v>
      </c>
      <c r="AF902" s="9">
        <f t="shared" si="575"/>
        <v>311</v>
      </c>
      <c r="AG902" s="9">
        <f t="shared" si="576"/>
        <v>0</v>
      </c>
      <c r="AH902" s="10">
        <f t="shared" si="556"/>
        <v>-3119</v>
      </c>
      <c r="AI902" s="10">
        <f t="shared" si="577"/>
        <v>-160</v>
      </c>
      <c r="AJ902" s="22">
        <f t="shared" si="557"/>
        <v>-379140.45404099999</v>
      </c>
      <c r="AN902" s="92">
        <f t="shared" si="578"/>
        <v>913000</v>
      </c>
      <c r="AO902" s="92" t="str">
        <f t="shared" si="558"/>
        <v>91K</v>
      </c>
      <c r="AP902" s="92">
        <f t="shared" si="559"/>
        <v>379140.45404099999</v>
      </c>
      <c r="AQ902" s="93">
        <f t="shared" si="584"/>
        <v>1000</v>
      </c>
      <c r="AR902" s="95">
        <f t="shared" si="560"/>
        <v>428</v>
      </c>
      <c r="AS902" s="94">
        <f t="shared" si="561"/>
        <v>0.42799999999999999</v>
      </c>
      <c r="AT902" s="94">
        <f t="shared" si="579"/>
        <v>0.41526884341840087</v>
      </c>
    </row>
    <row r="903" spans="6:46" x14ac:dyDescent="0.25">
      <c r="F903">
        <f t="shared" si="585"/>
        <v>914000</v>
      </c>
      <c r="G903">
        <f t="shared" si="562"/>
        <v>-750</v>
      </c>
      <c r="H903">
        <f t="shared" si="550"/>
        <v>913250</v>
      </c>
      <c r="I903" s="32">
        <f t="shared" si="580"/>
        <v>913250</v>
      </c>
      <c r="J903" s="10">
        <f t="shared" si="563"/>
        <v>0</v>
      </c>
      <c r="K903" s="10">
        <f t="shared" si="564"/>
        <v>0</v>
      </c>
      <c r="L903" s="32">
        <f t="shared" si="581"/>
        <v>913250</v>
      </c>
      <c r="M903" s="9">
        <f t="shared" si="565"/>
        <v>0</v>
      </c>
      <c r="N903" s="9">
        <f t="shared" si="566"/>
        <v>0</v>
      </c>
      <c r="O903" s="10">
        <f t="shared" si="551"/>
        <v>0</v>
      </c>
      <c r="P903" s="13"/>
      <c r="R903" s="31">
        <f t="shared" si="582"/>
        <v>913250</v>
      </c>
      <c r="S903" s="8">
        <f t="shared" si="567"/>
        <v>52100</v>
      </c>
      <c r="T903" s="9">
        <f t="shared" si="552"/>
        <v>-11053.55</v>
      </c>
      <c r="U903" s="9">
        <f t="shared" si="553"/>
        <v>-322931.25</v>
      </c>
      <c r="V903" s="10">
        <f t="shared" si="554"/>
        <v>-333984.8</v>
      </c>
      <c r="W903" s="10">
        <f t="shared" si="555"/>
        <v>-48402.25</v>
      </c>
      <c r="X903" s="87">
        <f t="shared" si="568"/>
        <v>0</v>
      </c>
      <c r="Y903" s="87">
        <f t="shared" si="569"/>
        <v>0</v>
      </c>
      <c r="Z903" s="10">
        <f t="shared" si="570"/>
        <v>-103.65398999999999</v>
      </c>
      <c r="AA903" s="125">
        <f t="shared" si="571"/>
        <v>-36.750050999999999</v>
      </c>
      <c r="AB903" s="10">
        <f t="shared" si="572"/>
        <v>-36.750050999999999</v>
      </c>
      <c r="AC903" s="87">
        <f t="shared" si="573"/>
        <v>0</v>
      </c>
      <c r="AD903" s="22">
        <f t="shared" si="583"/>
        <v>-382527.45404099999</v>
      </c>
      <c r="AE903" s="9">
        <f t="shared" si="574"/>
        <v>-3430</v>
      </c>
      <c r="AF903" s="9">
        <f t="shared" si="575"/>
        <v>311</v>
      </c>
      <c r="AG903" s="9">
        <f t="shared" si="576"/>
        <v>0</v>
      </c>
      <c r="AH903" s="10">
        <f t="shared" si="556"/>
        <v>-3119</v>
      </c>
      <c r="AI903" s="10">
        <f t="shared" si="577"/>
        <v>-160</v>
      </c>
      <c r="AJ903" s="22">
        <f t="shared" si="557"/>
        <v>-379568.45404099999</v>
      </c>
      <c r="AN903" s="92">
        <f t="shared" si="578"/>
        <v>914000</v>
      </c>
      <c r="AO903" s="92" t="str">
        <f t="shared" si="558"/>
        <v>91K</v>
      </c>
      <c r="AP903" s="92">
        <f t="shared" si="559"/>
        <v>379568.45404099999</v>
      </c>
      <c r="AQ903" s="93">
        <f t="shared" si="584"/>
        <v>1000</v>
      </c>
      <c r="AR903" s="95">
        <f t="shared" si="560"/>
        <v>428</v>
      </c>
      <c r="AS903" s="94">
        <f t="shared" si="561"/>
        <v>0.42799999999999999</v>
      </c>
      <c r="AT903" s="94">
        <f t="shared" si="579"/>
        <v>0.41528277247374179</v>
      </c>
    </row>
    <row r="904" spans="6:46" x14ac:dyDescent="0.25">
      <c r="F904">
        <f t="shared" si="585"/>
        <v>915000</v>
      </c>
      <c r="G904">
        <f t="shared" si="562"/>
        <v>-750</v>
      </c>
      <c r="H904">
        <f t="shared" si="550"/>
        <v>914250</v>
      </c>
      <c r="I904" s="32">
        <f t="shared" si="580"/>
        <v>914250</v>
      </c>
      <c r="J904" s="10">
        <f t="shared" si="563"/>
        <v>0</v>
      </c>
      <c r="K904" s="10">
        <f t="shared" si="564"/>
        <v>0</v>
      </c>
      <c r="L904" s="32">
        <f t="shared" si="581"/>
        <v>914250</v>
      </c>
      <c r="M904" s="9">
        <f t="shared" si="565"/>
        <v>0</v>
      </c>
      <c r="N904" s="9">
        <f t="shared" si="566"/>
        <v>0</v>
      </c>
      <c r="O904" s="10">
        <f t="shared" si="551"/>
        <v>0</v>
      </c>
      <c r="P904" s="13"/>
      <c r="R904" s="31">
        <f t="shared" si="582"/>
        <v>914250</v>
      </c>
      <c r="S904" s="8">
        <f t="shared" si="567"/>
        <v>52100</v>
      </c>
      <c r="T904" s="9">
        <f t="shared" si="552"/>
        <v>-11053.55</v>
      </c>
      <c r="U904" s="9">
        <f t="shared" si="553"/>
        <v>-323306.25</v>
      </c>
      <c r="V904" s="10">
        <f t="shared" si="554"/>
        <v>-334359.8</v>
      </c>
      <c r="W904" s="10">
        <f t="shared" si="555"/>
        <v>-48455.25</v>
      </c>
      <c r="X904" s="87">
        <f t="shared" si="568"/>
        <v>0</v>
      </c>
      <c r="Y904" s="87">
        <f t="shared" si="569"/>
        <v>0</v>
      </c>
      <c r="Z904" s="10">
        <f t="shared" si="570"/>
        <v>-103.65398999999999</v>
      </c>
      <c r="AA904" s="125">
        <f t="shared" si="571"/>
        <v>-36.750050999999999</v>
      </c>
      <c r="AB904" s="10">
        <f t="shared" si="572"/>
        <v>-36.750050999999999</v>
      </c>
      <c r="AC904" s="87">
        <f t="shared" si="573"/>
        <v>0</v>
      </c>
      <c r="AD904" s="22">
        <f t="shared" si="583"/>
        <v>-382955.45404099999</v>
      </c>
      <c r="AE904" s="9">
        <f t="shared" si="574"/>
        <v>-3430</v>
      </c>
      <c r="AF904" s="9">
        <f t="shared" si="575"/>
        <v>311</v>
      </c>
      <c r="AG904" s="9">
        <f t="shared" si="576"/>
        <v>0</v>
      </c>
      <c r="AH904" s="10">
        <f t="shared" si="556"/>
        <v>-3119</v>
      </c>
      <c r="AI904" s="10">
        <f t="shared" si="577"/>
        <v>-160</v>
      </c>
      <c r="AJ904" s="22">
        <f t="shared" si="557"/>
        <v>-379996.45404099999</v>
      </c>
      <c r="AN904" s="92">
        <f t="shared" si="578"/>
        <v>915000</v>
      </c>
      <c r="AO904" s="92" t="str">
        <f t="shared" si="558"/>
        <v>91K</v>
      </c>
      <c r="AP904" s="92">
        <f t="shared" si="559"/>
        <v>379996.45404099999</v>
      </c>
      <c r="AQ904" s="93">
        <f t="shared" si="584"/>
        <v>1000</v>
      </c>
      <c r="AR904" s="95">
        <f t="shared" si="560"/>
        <v>428</v>
      </c>
      <c r="AS904" s="94">
        <f t="shared" si="561"/>
        <v>0.42799999999999999</v>
      </c>
      <c r="AT904" s="94">
        <f t="shared" si="579"/>
        <v>0.41529667108306012</v>
      </c>
    </row>
    <row r="905" spans="6:46" x14ac:dyDescent="0.25">
      <c r="F905">
        <f t="shared" si="585"/>
        <v>916000</v>
      </c>
      <c r="G905">
        <f t="shared" si="562"/>
        <v>-750</v>
      </c>
      <c r="H905">
        <f t="shared" si="550"/>
        <v>915250</v>
      </c>
      <c r="I905" s="32">
        <f t="shared" si="580"/>
        <v>915250</v>
      </c>
      <c r="J905" s="10">
        <f t="shared" si="563"/>
        <v>0</v>
      </c>
      <c r="K905" s="10">
        <f t="shared" si="564"/>
        <v>0</v>
      </c>
      <c r="L905" s="32">
        <f t="shared" si="581"/>
        <v>915250</v>
      </c>
      <c r="M905" s="9">
        <f t="shared" si="565"/>
        <v>0</v>
      </c>
      <c r="N905" s="9">
        <f t="shared" si="566"/>
        <v>0</v>
      </c>
      <c r="O905" s="10">
        <f t="shared" si="551"/>
        <v>0</v>
      </c>
      <c r="P905" s="13"/>
      <c r="R905" s="31">
        <f t="shared" si="582"/>
        <v>915250</v>
      </c>
      <c r="S905" s="8">
        <f t="shared" si="567"/>
        <v>52100</v>
      </c>
      <c r="T905" s="9">
        <f t="shared" si="552"/>
        <v>-11053.55</v>
      </c>
      <c r="U905" s="9">
        <f t="shared" si="553"/>
        <v>-323681.25</v>
      </c>
      <c r="V905" s="10">
        <f t="shared" si="554"/>
        <v>-334734.8</v>
      </c>
      <c r="W905" s="10">
        <f t="shared" si="555"/>
        <v>-48508.25</v>
      </c>
      <c r="X905" s="87">
        <f t="shared" si="568"/>
        <v>0</v>
      </c>
      <c r="Y905" s="87">
        <f t="shared" si="569"/>
        <v>0</v>
      </c>
      <c r="Z905" s="10">
        <f t="shared" si="570"/>
        <v>-103.65398999999999</v>
      </c>
      <c r="AA905" s="125">
        <f t="shared" si="571"/>
        <v>-36.750050999999999</v>
      </c>
      <c r="AB905" s="10">
        <f t="shared" si="572"/>
        <v>-36.750050999999999</v>
      </c>
      <c r="AC905" s="87">
        <f t="shared" si="573"/>
        <v>0</v>
      </c>
      <c r="AD905" s="22">
        <f t="shared" si="583"/>
        <v>-383383.45404099999</v>
      </c>
      <c r="AE905" s="9">
        <f t="shared" si="574"/>
        <v>-3430</v>
      </c>
      <c r="AF905" s="9">
        <f t="shared" si="575"/>
        <v>311</v>
      </c>
      <c r="AG905" s="9">
        <f t="shared" si="576"/>
        <v>0</v>
      </c>
      <c r="AH905" s="10">
        <f t="shared" si="556"/>
        <v>-3119</v>
      </c>
      <c r="AI905" s="10">
        <f t="shared" si="577"/>
        <v>-160</v>
      </c>
      <c r="AJ905" s="22">
        <f t="shared" si="557"/>
        <v>-380424.45404099999</v>
      </c>
      <c r="AN905" s="92">
        <f t="shared" si="578"/>
        <v>916000</v>
      </c>
      <c r="AO905" s="92" t="str">
        <f t="shared" si="558"/>
        <v>91K</v>
      </c>
      <c r="AP905" s="92">
        <f t="shared" si="559"/>
        <v>380424.45404099999</v>
      </c>
      <c r="AQ905" s="93">
        <f t="shared" si="584"/>
        <v>1000</v>
      </c>
      <c r="AR905" s="95">
        <f t="shared" si="560"/>
        <v>428</v>
      </c>
      <c r="AS905" s="94">
        <f t="shared" si="561"/>
        <v>0.42799999999999999</v>
      </c>
      <c r="AT905" s="94">
        <f t="shared" si="579"/>
        <v>0.41531053934606987</v>
      </c>
    </row>
    <row r="906" spans="6:46" x14ac:dyDescent="0.25">
      <c r="F906">
        <f t="shared" si="585"/>
        <v>917000</v>
      </c>
      <c r="G906">
        <f t="shared" si="562"/>
        <v>-750</v>
      </c>
      <c r="H906">
        <f t="shared" si="550"/>
        <v>916250</v>
      </c>
      <c r="I906" s="32">
        <f t="shared" si="580"/>
        <v>916250</v>
      </c>
      <c r="J906" s="10">
        <f t="shared" si="563"/>
        <v>0</v>
      </c>
      <c r="K906" s="10">
        <f t="shared" si="564"/>
        <v>0</v>
      </c>
      <c r="L906" s="32">
        <f t="shared" si="581"/>
        <v>916250</v>
      </c>
      <c r="M906" s="9">
        <f t="shared" si="565"/>
        <v>0</v>
      </c>
      <c r="N906" s="9">
        <f t="shared" si="566"/>
        <v>0</v>
      </c>
      <c r="O906" s="10">
        <f t="shared" si="551"/>
        <v>0</v>
      </c>
      <c r="P906" s="13"/>
      <c r="R906" s="31">
        <f t="shared" si="582"/>
        <v>916250</v>
      </c>
      <c r="S906" s="8">
        <f t="shared" si="567"/>
        <v>52100</v>
      </c>
      <c r="T906" s="9">
        <f t="shared" si="552"/>
        <v>-11053.55</v>
      </c>
      <c r="U906" s="9">
        <f t="shared" si="553"/>
        <v>-324056.25</v>
      </c>
      <c r="V906" s="10">
        <f t="shared" si="554"/>
        <v>-335109.8</v>
      </c>
      <c r="W906" s="10">
        <f t="shared" si="555"/>
        <v>-48561.25</v>
      </c>
      <c r="X906" s="87">
        <f t="shared" si="568"/>
        <v>0</v>
      </c>
      <c r="Y906" s="87">
        <f t="shared" si="569"/>
        <v>0</v>
      </c>
      <c r="Z906" s="10">
        <f t="shared" si="570"/>
        <v>-103.65398999999999</v>
      </c>
      <c r="AA906" s="125">
        <f t="shared" si="571"/>
        <v>-36.750050999999999</v>
      </c>
      <c r="AB906" s="10">
        <f t="shared" si="572"/>
        <v>-36.750050999999999</v>
      </c>
      <c r="AC906" s="87">
        <f t="shared" si="573"/>
        <v>0</v>
      </c>
      <c r="AD906" s="22">
        <f t="shared" si="583"/>
        <v>-383811.45404099999</v>
      </c>
      <c r="AE906" s="9">
        <f t="shared" si="574"/>
        <v>-3430</v>
      </c>
      <c r="AF906" s="9">
        <f t="shared" si="575"/>
        <v>311</v>
      </c>
      <c r="AG906" s="9">
        <f t="shared" si="576"/>
        <v>0</v>
      </c>
      <c r="AH906" s="10">
        <f t="shared" si="556"/>
        <v>-3119</v>
      </c>
      <c r="AI906" s="10">
        <f t="shared" si="577"/>
        <v>-160</v>
      </c>
      <c r="AJ906" s="22">
        <f t="shared" si="557"/>
        <v>-380852.45404099999</v>
      </c>
      <c r="AN906" s="92">
        <f t="shared" si="578"/>
        <v>917000</v>
      </c>
      <c r="AO906" s="92" t="str">
        <f t="shared" si="558"/>
        <v>91K</v>
      </c>
      <c r="AP906" s="92">
        <f t="shared" si="559"/>
        <v>380852.45404099999</v>
      </c>
      <c r="AQ906" s="93">
        <f t="shared" si="584"/>
        <v>1000</v>
      </c>
      <c r="AR906" s="95">
        <f t="shared" si="560"/>
        <v>428</v>
      </c>
      <c r="AS906" s="94">
        <f t="shared" si="561"/>
        <v>0.42799999999999999</v>
      </c>
      <c r="AT906" s="94">
        <f t="shared" si="579"/>
        <v>0.41532437736205013</v>
      </c>
    </row>
    <row r="907" spans="6:46" x14ac:dyDescent="0.25">
      <c r="F907">
        <f t="shared" si="585"/>
        <v>918000</v>
      </c>
      <c r="G907">
        <f t="shared" si="562"/>
        <v>-750</v>
      </c>
      <c r="H907">
        <f t="shared" si="550"/>
        <v>917250</v>
      </c>
      <c r="I907" s="32">
        <f t="shared" si="580"/>
        <v>917250</v>
      </c>
      <c r="J907" s="10">
        <f t="shared" si="563"/>
        <v>0</v>
      </c>
      <c r="K907" s="10">
        <f t="shared" si="564"/>
        <v>0</v>
      </c>
      <c r="L907" s="32">
        <f t="shared" si="581"/>
        <v>917250</v>
      </c>
      <c r="M907" s="9">
        <f t="shared" si="565"/>
        <v>0</v>
      </c>
      <c r="N907" s="9">
        <f t="shared" si="566"/>
        <v>0</v>
      </c>
      <c r="O907" s="10">
        <f t="shared" si="551"/>
        <v>0</v>
      </c>
      <c r="P907" s="13"/>
      <c r="R907" s="31">
        <f t="shared" si="582"/>
        <v>917250</v>
      </c>
      <c r="S907" s="8">
        <f t="shared" si="567"/>
        <v>52100</v>
      </c>
      <c r="T907" s="9">
        <f t="shared" si="552"/>
        <v>-11053.55</v>
      </c>
      <c r="U907" s="9">
        <f t="shared" si="553"/>
        <v>-324431.25</v>
      </c>
      <c r="V907" s="10">
        <f t="shared" si="554"/>
        <v>-335484.79999999999</v>
      </c>
      <c r="W907" s="10">
        <f t="shared" si="555"/>
        <v>-48614.25</v>
      </c>
      <c r="X907" s="87">
        <f t="shared" si="568"/>
        <v>0</v>
      </c>
      <c r="Y907" s="87">
        <f t="shared" si="569"/>
        <v>0</v>
      </c>
      <c r="Z907" s="10">
        <f t="shared" si="570"/>
        <v>-103.65398999999999</v>
      </c>
      <c r="AA907" s="125">
        <f t="shared" si="571"/>
        <v>-36.750050999999999</v>
      </c>
      <c r="AB907" s="10">
        <f t="shared" si="572"/>
        <v>-36.750050999999999</v>
      </c>
      <c r="AC907" s="87">
        <f t="shared" si="573"/>
        <v>0</v>
      </c>
      <c r="AD907" s="22">
        <f t="shared" si="583"/>
        <v>-384239.45404099999</v>
      </c>
      <c r="AE907" s="9">
        <f t="shared" si="574"/>
        <v>-3430</v>
      </c>
      <c r="AF907" s="9">
        <f t="shared" si="575"/>
        <v>311</v>
      </c>
      <c r="AG907" s="9">
        <f t="shared" si="576"/>
        <v>0</v>
      </c>
      <c r="AH907" s="10">
        <f t="shared" si="556"/>
        <v>-3119</v>
      </c>
      <c r="AI907" s="10">
        <f t="shared" si="577"/>
        <v>-160</v>
      </c>
      <c r="AJ907" s="22">
        <f t="shared" si="557"/>
        <v>-381280.45404099999</v>
      </c>
      <c r="AN907" s="92">
        <f t="shared" si="578"/>
        <v>918000</v>
      </c>
      <c r="AO907" s="92" t="str">
        <f t="shared" si="558"/>
        <v>91K</v>
      </c>
      <c r="AP907" s="92">
        <f t="shared" si="559"/>
        <v>381280.45404099999</v>
      </c>
      <c r="AQ907" s="93">
        <f t="shared" si="584"/>
        <v>1000</v>
      </c>
      <c r="AR907" s="95">
        <f t="shared" si="560"/>
        <v>428</v>
      </c>
      <c r="AS907" s="94">
        <f t="shared" si="561"/>
        <v>0.42799999999999999</v>
      </c>
      <c r="AT907" s="94">
        <f t="shared" si="579"/>
        <v>0.4153381852298475</v>
      </c>
    </row>
    <row r="908" spans="6:46" x14ac:dyDescent="0.25">
      <c r="F908">
        <f t="shared" si="585"/>
        <v>919000</v>
      </c>
      <c r="G908">
        <f t="shared" si="562"/>
        <v>-750</v>
      </c>
      <c r="H908">
        <f t="shared" si="550"/>
        <v>918250</v>
      </c>
      <c r="I908" s="32">
        <f t="shared" si="580"/>
        <v>918250</v>
      </c>
      <c r="J908" s="10">
        <f t="shared" si="563"/>
        <v>0</v>
      </c>
      <c r="K908" s="10">
        <f t="shared" si="564"/>
        <v>0</v>
      </c>
      <c r="L908" s="32">
        <f t="shared" si="581"/>
        <v>918250</v>
      </c>
      <c r="M908" s="9">
        <f t="shared" si="565"/>
        <v>0</v>
      </c>
      <c r="N908" s="9">
        <f t="shared" si="566"/>
        <v>0</v>
      </c>
      <c r="O908" s="10">
        <f t="shared" si="551"/>
        <v>0</v>
      </c>
      <c r="P908" s="13"/>
      <c r="R908" s="31">
        <f t="shared" si="582"/>
        <v>918250</v>
      </c>
      <c r="S908" s="8">
        <f t="shared" si="567"/>
        <v>52100</v>
      </c>
      <c r="T908" s="9">
        <f t="shared" si="552"/>
        <v>-11053.55</v>
      </c>
      <c r="U908" s="9">
        <f t="shared" si="553"/>
        <v>-324806.25</v>
      </c>
      <c r="V908" s="10">
        <f t="shared" si="554"/>
        <v>-335859.8</v>
      </c>
      <c r="W908" s="10">
        <f t="shared" si="555"/>
        <v>-48667.25</v>
      </c>
      <c r="X908" s="87">
        <f t="shared" si="568"/>
        <v>0</v>
      </c>
      <c r="Y908" s="87">
        <f t="shared" si="569"/>
        <v>0</v>
      </c>
      <c r="Z908" s="10">
        <f t="shared" si="570"/>
        <v>-103.65398999999999</v>
      </c>
      <c r="AA908" s="125">
        <f t="shared" si="571"/>
        <v>-36.750050999999999</v>
      </c>
      <c r="AB908" s="10">
        <f t="shared" si="572"/>
        <v>-36.750050999999999</v>
      </c>
      <c r="AC908" s="87">
        <f t="shared" si="573"/>
        <v>0</v>
      </c>
      <c r="AD908" s="22">
        <f t="shared" si="583"/>
        <v>-384667.45404099999</v>
      </c>
      <c r="AE908" s="9">
        <f t="shared" si="574"/>
        <v>-3430</v>
      </c>
      <c r="AF908" s="9">
        <f t="shared" si="575"/>
        <v>311</v>
      </c>
      <c r="AG908" s="9">
        <f t="shared" si="576"/>
        <v>0</v>
      </c>
      <c r="AH908" s="10">
        <f t="shared" si="556"/>
        <v>-3119</v>
      </c>
      <c r="AI908" s="10">
        <f t="shared" si="577"/>
        <v>-160</v>
      </c>
      <c r="AJ908" s="22">
        <f t="shared" si="557"/>
        <v>-381708.45404099999</v>
      </c>
      <c r="AN908" s="92">
        <f t="shared" si="578"/>
        <v>919000</v>
      </c>
      <c r="AO908" s="92" t="str">
        <f t="shared" si="558"/>
        <v>91K</v>
      </c>
      <c r="AP908" s="92">
        <f t="shared" si="559"/>
        <v>381708.45404099999</v>
      </c>
      <c r="AQ908" s="93">
        <f t="shared" si="584"/>
        <v>1000</v>
      </c>
      <c r="AR908" s="95">
        <f t="shared" si="560"/>
        <v>428</v>
      </c>
      <c r="AS908" s="94">
        <f t="shared" si="561"/>
        <v>0.42799999999999999</v>
      </c>
      <c r="AT908" s="94">
        <f t="shared" si="579"/>
        <v>0.41535196304787814</v>
      </c>
    </row>
    <row r="909" spans="6:46" x14ac:dyDescent="0.25">
      <c r="F909">
        <f t="shared" si="585"/>
        <v>920000</v>
      </c>
      <c r="G909">
        <f t="shared" si="562"/>
        <v>-750</v>
      </c>
      <c r="H909">
        <f t="shared" si="550"/>
        <v>919250</v>
      </c>
      <c r="I909" s="32">
        <f t="shared" si="580"/>
        <v>919250</v>
      </c>
      <c r="J909" s="10">
        <f t="shared" si="563"/>
        <v>0</v>
      </c>
      <c r="K909" s="10">
        <f t="shared" si="564"/>
        <v>0</v>
      </c>
      <c r="L909" s="32">
        <f t="shared" si="581"/>
        <v>919250</v>
      </c>
      <c r="M909" s="9">
        <f t="shared" si="565"/>
        <v>0</v>
      </c>
      <c r="N909" s="9">
        <f t="shared" si="566"/>
        <v>0</v>
      </c>
      <c r="O909" s="10">
        <f t="shared" si="551"/>
        <v>0</v>
      </c>
      <c r="P909" s="13"/>
      <c r="R909" s="31">
        <f t="shared" si="582"/>
        <v>919250</v>
      </c>
      <c r="S909" s="8">
        <f t="shared" si="567"/>
        <v>52100</v>
      </c>
      <c r="T909" s="9">
        <f t="shared" si="552"/>
        <v>-11053.55</v>
      </c>
      <c r="U909" s="9">
        <f t="shared" si="553"/>
        <v>-325181.25</v>
      </c>
      <c r="V909" s="10">
        <f t="shared" si="554"/>
        <v>-336234.8</v>
      </c>
      <c r="W909" s="10">
        <f t="shared" si="555"/>
        <v>-48720.25</v>
      </c>
      <c r="X909" s="87">
        <f t="shared" si="568"/>
        <v>0</v>
      </c>
      <c r="Y909" s="87">
        <f t="shared" si="569"/>
        <v>0</v>
      </c>
      <c r="Z909" s="10">
        <f t="shared" si="570"/>
        <v>-103.65398999999999</v>
      </c>
      <c r="AA909" s="125">
        <f t="shared" si="571"/>
        <v>-36.750050999999999</v>
      </c>
      <c r="AB909" s="10">
        <f t="shared" si="572"/>
        <v>-36.750050999999999</v>
      </c>
      <c r="AC909" s="87">
        <f t="shared" si="573"/>
        <v>0</v>
      </c>
      <c r="AD909" s="22">
        <f t="shared" si="583"/>
        <v>-385095.45404099999</v>
      </c>
      <c r="AE909" s="9">
        <f t="shared" si="574"/>
        <v>-3430</v>
      </c>
      <c r="AF909" s="9">
        <f t="shared" si="575"/>
        <v>311</v>
      </c>
      <c r="AG909" s="9">
        <f t="shared" si="576"/>
        <v>0</v>
      </c>
      <c r="AH909" s="10">
        <f t="shared" si="556"/>
        <v>-3119</v>
      </c>
      <c r="AI909" s="10">
        <f t="shared" si="577"/>
        <v>-160</v>
      </c>
      <c r="AJ909" s="22">
        <f t="shared" si="557"/>
        <v>-382136.45404099999</v>
      </c>
      <c r="AN909" s="92">
        <f t="shared" si="578"/>
        <v>920000</v>
      </c>
      <c r="AO909" s="92" t="str">
        <f t="shared" si="558"/>
        <v>92K</v>
      </c>
      <c r="AP909" s="92">
        <f t="shared" si="559"/>
        <v>382136.45404099999</v>
      </c>
      <c r="AQ909" s="93">
        <f t="shared" si="584"/>
        <v>1000</v>
      </c>
      <c r="AR909" s="95">
        <f t="shared" si="560"/>
        <v>428</v>
      </c>
      <c r="AS909" s="94">
        <f t="shared" si="561"/>
        <v>0.42799999999999999</v>
      </c>
      <c r="AT909" s="94">
        <f t="shared" si="579"/>
        <v>0.41536571091413044</v>
      </c>
    </row>
    <row r="910" spans="6:46" x14ac:dyDescent="0.25">
      <c r="F910">
        <f t="shared" si="585"/>
        <v>921000</v>
      </c>
      <c r="G910">
        <f t="shared" si="562"/>
        <v>-750</v>
      </c>
      <c r="H910">
        <f t="shared" si="550"/>
        <v>920250</v>
      </c>
      <c r="I910" s="32">
        <f t="shared" si="580"/>
        <v>920250</v>
      </c>
      <c r="J910" s="10">
        <f t="shared" si="563"/>
        <v>0</v>
      </c>
      <c r="K910" s="10">
        <f t="shared" si="564"/>
        <v>0</v>
      </c>
      <c r="L910" s="32">
        <f t="shared" si="581"/>
        <v>920250</v>
      </c>
      <c r="M910" s="9">
        <f t="shared" si="565"/>
        <v>0</v>
      </c>
      <c r="N910" s="9">
        <f t="shared" si="566"/>
        <v>0</v>
      </c>
      <c r="O910" s="10">
        <f t="shared" si="551"/>
        <v>0</v>
      </c>
      <c r="P910" s="13"/>
      <c r="R910" s="31">
        <f t="shared" si="582"/>
        <v>920250</v>
      </c>
      <c r="S910" s="8">
        <f t="shared" si="567"/>
        <v>52100</v>
      </c>
      <c r="T910" s="9">
        <f t="shared" si="552"/>
        <v>-11053.55</v>
      </c>
      <c r="U910" s="9">
        <f t="shared" si="553"/>
        <v>-325556.25</v>
      </c>
      <c r="V910" s="10">
        <f t="shared" si="554"/>
        <v>-336609.8</v>
      </c>
      <c r="W910" s="10">
        <f t="shared" si="555"/>
        <v>-48773.25</v>
      </c>
      <c r="X910" s="87">
        <f t="shared" si="568"/>
        <v>0</v>
      </c>
      <c r="Y910" s="87">
        <f t="shared" si="569"/>
        <v>0</v>
      </c>
      <c r="Z910" s="10">
        <f t="shared" si="570"/>
        <v>-103.65398999999999</v>
      </c>
      <c r="AA910" s="125">
        <f t="shared" si="571"/>
        <v>-36.750050999999999</v>
      </c>
      <c r="AB910" s="10">
        <f t="shared" si="572"/>
        <v>-36.750050999999999</v>
      </c>
      <c r="AC910" s="87">
        <f t="shared" si="573"/>
        <v>0</v>
      </c>
      <c r="AD910" s="22">
        <f t="shared" si="583"/>
        <v>-385523.45404099999</v>
      </c>
      <c r="AE910" s="9">
        <f t="shared" si="574"/>
        <v>-3430</v>
      </c>
      <c r="AF910" s="9">
        <f t="shared" si="575"/>
        <v>311</v>
      </c>
      <c r="AG910" s="9">
        <f t="shared" si="576"/>
        <v>0</v>
      </c>
      <c r="AH910" s="10">
        <f t="shared" si="556"/>
        <v>-3119</v>
      </c>
      <c r="AI910" s="10">
        <f t="shared" si="577"/>
        <v>-160</v>
      </c>
      <c r="AJ910" s="22">
        <f t="shared" si="557"/>
        <v>-382564.45404099999</v>
      </c>
      <c r="AN910" s="92">
        <f t="shared" si="578"/>
        <v>921000</v>
      </c>
      <c r="AO910" s="92" t="str">
        <f t="shared" si="558"/>
        <v>92K</v>
      </c>
      <c r="AP910" s="92">
        <f t="shared" si="559"/>
        <v>382564.45404099999</v>
      </c>
      <c r="AQ910" s="93">
        <f t="shared" si="584"/>
        <v>1000</v>
      </c>
      <c r="AR910" s="95">
        <f t="shared" si="560"/>
        <v>428</v>
      </c>
      <c r="AS910" s="94">
        <f t="shared" si="561"/>
        <v>0.42799999999999999</v>
      </c>
      <c r="AT910" s="94">
        <f t="shared" si="579"/>
        <v>0.41537942892616719</v>
      </c>
    </row>
    <row r="911" spans="6:46" x14ac:dyDescent="0.25">
      <c r="F911">
        <f t="shared" si="585"/>
        <v>922000</v>
      </c>
      <c r="G911">
        <f t="shared" si="562"/>
        <v>-750</v>
      </c>
      <c r="H911">
        <f t="shared" si="550"/>
        <v>921250</v>
      </c>
      <c r="I911" s="32">
        <f t="shared" si="580"/>
        <v>921250</v>
      </c>
      <c r="J911" s="10">
        <f t="shared" si="563"/>
        <v>0</v>
      </c>
      <c r="K911" s="10">
        <f t="shared" si="564"/>
        <v>0</v>
      </c>
      <c r="L911" s="32">
        <f t="shared" si="581"/>
        <v>921250</v>
      </c>
      <c r="M911" s="9">
        <f t="shared" si="565"/>
        <v>0</v>
      </c>
      <c r="N911" s="9">
        <f t="shared" si="566"/>
        <v>0</v>
      </c>
      <c r="O911" s="10">
        <f t="shared" si="551"/>
        <v>0</v>
      </c>
      <c r="P911" s="13"/>
      <c r="R911" s="31">
        <f t="shared" si="582"/>
        <v>921250</v>
      </c>
      <c r="S911" s="8">
        <f t="shared" si="567"/>
        <v>52100</v>
      </c>
      <c r="T911" s="9">
        <f t="shared" si="552"/>
        <v>-11053.55</v>
      </c>
      <c r="U911" s="9">
        <f t="shared" si="553"/>
        <v>-325931.25</v>
      </c>
      <c r="V911" s="10">
        <f t="shared" si="554"/>
        <v>-336984.8</v>
      </c>
      <c r="W911" s="10">
        <f t="shared" si="555"/>
        <v>-48826.25</v>
      </c>
      <c r="X911" s="87">
        <f t="shared" si="568"/>
        <v>0</v>
      </c>
      <c r="Y911" s="87">
        <f t="shared" si="569"/>
        <v>0</v>
      </c>
      <c r="Z911" s="10">
        <f t="shared" si="570"/>
        <v>-103.65398999999999</v>
      </c>
      <c r="AA911" s="125">
        <f t="shared" si="571"/>
        <v>-36.750050999999999</v>
      </c>
      <c r="AB911" s="10">
        <f t="shared" si="572"/>
        <v>-36.750050999999999</v>
      </c>
      <c r="AC911" s="87">
        <f t="shared" si="573"/>
        <v>0</v>
      </c>
      <c r="AD911" s="22">
        <f t="shared" si="583"/>
        <v>-385951.45404099999</v>
      </c>
      <c r="AE911" s="9">
        <f t="shared" si="574"/>
        <v>-3430</v>
      </c>
      <c r="AF911" s="9">
        <f t="shared" si="575"/>
        <v>311</v>
      </c>
      <c r="AG911" s="9">
        <f t="shared" si="576"/>
        <v>0</v>
      </c>
      <c r="AH911" s="10">
        <f t="shared" si="556"/>
        <v>-3119</v>
      </c>
      <c r="AI911" s="10">
        <f t="shared" si="577"/>
        <v>-160</v>
      </c>
      <c r="AJ911" s="22">
        <f t="shared" si="557"/>
        <v>-382992.45404099999</v>
      </c>
      <c r="AN911" s="92">
        <f t="shared" si="578"/>
        <v>922000</v>
      </c>
      <c r="AO911" s="92" t="str">
        <f t="shared" si="558"/>
        <v>92K</v>
      </c>
      <c r="AP911" s="92">
        <f t="shared" si="559"/>
        <v>382992.45404099999</v>
      </c>
      <c r="AQ911" s="93">
        <f t="shared" si="584"/>
        <v>1000</v>
      </c>
      <c r="AR911" s="95">
        <f t="shared" si="560"/>
        <v>428</v>
      </c>
      <c r="AS911" s="94">
        <f t="shared" si="561"/>
        <v>0.42799999999999999</v>
      </c>
      <c r="AT911" s="94">
        <f t="shared" si="579"/>
        <v>0.41539311718112798</v>
      </c>
    </row>
    <row r="912" spans="6:46" x14ac:dyDescent="0.25">
      <c r="F912">
        <f t="shared" si="585"/>
        <v>923000</v>
      </c>
      <c r="G912">
        <f t="shared" si="562"/>
        <v>-750</v>
      </c>
      <c r="H912">
        <f t="shared" si="550"/>
        <v>922250</v>
      </c>
      <c r="I912" s="32">
        <f t="shared" si="580"/>
        <v>922250</v>
      </c>
      <c r="J912" s="10">
        <f t="shared" si="563"/>
        <v>0</v>
      </c>
      <c r="K912" s="10">
        <f t="shared" si="564"/>
        <v>0</v>
      </c>
      <c r="L912" s="32">
        <f t="shared" si="581"/>
        <v>922250</v>
      </c>
      <c r="M912" s="9">
        <f t="shared" si="565"/>
        <v>0</v>
      </c>
      <c r="N912" s="9">
        <f t="shared" si="566"/>
        <v>0</v>
      </c>
      <c r="O912" s="10">
        <f t="shared" si="551"/>
        <v>0</v>
      </c>
      <c r="P912" s="13"/>
      <c r="R912" s="31">
        <f t="shared" si="582"/>
        <v>922250</v>
      </c>
      <c r="S912" s="8">
        <f t="shared" si="567"/>
        <v>52100</v>
      </c>
      <c r="T912" s="9">
        <f t="shared" si="552"/>
        <v>-11053.55</v>
      </c>
      <c r="U912" s="9">
        <f t="shared" si="553"/>
        <v>-326306.25</v>
      </c>
      <c r="V912" s="10">
        <f t="shared" si="554"/>
        <v>-337359.8</v>
      </c>
      <c r="W912" s="10">
        <f t="shared" si="555"/>
        <v>-48879.25</v>
      </c>
      <c r="X912" s="87">
        <f t="shared" si="568"/>
        <v>0</v>
      </c>
      <c r="Y912" s="87">
        <f t="shared" si="569"/>
        <v>0</v>
      </c>
      <c r="Z912" s="10">
        <f t="shared" si="570"/>
        <v>-103.65398999999999</v>
      </c>
      <c r="AA912" s="125">
        <f t="shared" si="571"/>
        <v>-36.750050999999999</v>
      </c>
      <c r="AB912" s="10">
        <f t="shared" si="572"/>
        <v>-36.750050999999999</v>
      </c>
      <c r="AC912" s="87">
        <f t="shared" si="573"/>
        <v>0</v>
      </c>
      <c r="AD912" s="22">
        <f t="shared" si="583"/>
        <v>-386379.45404099999</v>
      </c>
      <c r="AE912" s="9">
        <f t="shared" si="574"/>
        <v>-3430</v>
      </c>
      <c r="AF912" s="9">
        <f t="shared" si="575"/>
        <v>311</v>
      </c>
      <c r="AG912" s="9">
        <f t="shared" si="576"/>
        <v>0</v>
      </c>
      <c r="AH912" s="10">
        <f t="shared" si="556"/>
        <v>-3119</v>
      </c>
      <c r="AI912" s="10">
        <f t="shared" si="577"/>
        <v>-160</v>
      </c>
      <c r="AJ912" s="22">
        <f t="shared" si="557"/>
        <v>-383420.45404099999</v>
      </c>
      <c r="AN912" s="92">
        <f t="shared" si="578"/>
        <v>923000</v>
      </c>
      <c r="AO912" s="92" t="str">
        <f t="shared" si="558"/>
        <v>92K</v>
      </c>
      <c r="AP912" s="92">
        <f t="shared" si="559"/>
        <v>383420.45404099999</v>
      </c>
      <c r="AQ912" s="93">
        <f t="shared" si="584"/>
        <v>1000</v>
      </c>
      <c r="AR912" s="95">
        <f t="shared" si="560"/>
        <v>428</v>
      </c>
      <c r="AS912" s="94">
        <f t="shared" si="561"/>
        <v>0.42799999999999999</v>
      </c>
      <c r="AT912" s="94">
        <f t="shared" si="579"/>
        <v>0.41540677577573132</v>
      </c>
    </row>
    <row r="913" spans="6:46" x14ac:dyDescent="0.25">
      <c r="F913">
        <f t="shared" si="585"/>
        <v>924000</v>
      </c>
      <c r="G913">
        <f t="shared" si="562"/>
        <v>-750</v>
      </c>
      <c r="H913">
        <f t="shared" si="550"/>
        <v>923250</v>
      </c>
      <c r="I913" s="32">
        <f t="shared" si="580"/>
        <v>923250</v>
      </c>
      <c r="J913" s="10">
        <f t="shared" si="563"/>
        <v>0</v>
      </c>
      <c r="K913" s="10">
        <f t="shared" si="564"/>
        <v>0</v>
      </c>
      <c r="L913" s="32">
        <f t="shared" si="581"/>
        <v>923250</v>
      </c>
      <c r="M913" s="9">
        <f t="shared" si="565"/>
        <v>0</v>
      </c>
      <c r="N913" s="9">
        <f t="shared" si="566"/>
        <v>0</v>
      </c>
      <c r="O913" s="10">
        <f t="shared" si="551"/>
        <v>0</v>
      </c>
      <c r="P913" s="13"/>
      <c r="R913" s="31">
        <f t="shared" si="582"/>
        <v>923250</v>
      </c>
      <c r="S913" s="8">
        <f t="shared" si="567"/>
        <v>52100</v>
      </c>
      <c r="T913" s="9">
        <f t="shared" si="552"/>
        <v>-11053.55</v>
      </c>
      <c r="U913" s="9">
        <f t="shared" si="553"/>
        <v>-326681.25</v>
      </c>
      <c r="V913" s="10">
        <f t="shared" si="554"/>
        <v>-337734.8</v>
      </c>
      <c r="W913" s="10">
        <f t="shared" si="555"/>
        <v>-48932.25</v>
      </c>
      <c r="X913" s="87">
        <f t="shared" si="568"/>
        <v>0</v>
      </c>
      <c r="Y913" s="87">
        <f t="shared" si="569"/>
        <v>0</v>
      </c>
      <c r="Z913" s="10">
        <f t="shared" si="570"/>
        <v>-103.65398999999999</v>
      </c>
      <c r="AA913" s="125">
        <f t="shared" si="571"/>
        <v>-36.750050999999999</v>
      </c>
      <c r="AB913" s="10">
        <f t="shared" si="572"/>
        <v>-36.750050999999999</v>
      </c>
      <c r="AC913" s="87">
        <f t="shared" si="573"/>
        <v>0</v>
      </c>
      <c r="AD913" s="22">
        <f t="shared" si="583"/>
        <v>-386807.45404099999</v>
      </c>
      <c r="AE913" s="9">
        <f t="shared" si="574"/>
        <v>-3430</v>
      </c>
      <c r="AF913" s="9">
        <f t="shared" si="575"/>
        <v>311</v>
      </c>
      <c r="AG913" s="9">
        <f t="shared" si="576"/>
        <v>0</v>
      </c>
      <c r="AH913" s="10">
        <f t="shared" si="556"/>
        <v>-3119</v>
      </c>
      <c r="AI913" s="10">
        <f t="shared" si="577"/>
        <v>-160</v>
      </c>
      <c r="AJ913" s="22">
        <f t="shared" si="557"/>
        <v>-383848.45404099999</v>
      </c>
      <c r="AN913" s="92">
        <f t="shared" si="578"/>
        <v>924000</v>
      </c>
      <c r="AO913" s="92" t="str">
        <f t="shared" si="558"/>
        <v>92K</v>
      </c>
      <c r="AP913" s="92">
        <f t="shared" si="559"/>
        <v>383848.45404099999</v>
      </c>
      <c r="AQ913" s="93">
        <f t="shared" si="584"/>
        <v>1000</v>
      </c>
      <c r="AR913" s="95">
        <f t="shared" si="560"/>
        <v>428</v>
      </c>
      <c r="AS913" s="94">
        <f t="shared" si="561"/>
        <v>0.42799999999999999</v>
      </c>
      <c r="AT913" s="94">
        <f t="shared" si="579"/>
        <v>0.41542040480627707</v>
      </c>
    </row>
    <row r="914" spans="6:46" x14ac:dyDescent="0.25">
      <c r="F914">
        <f t="shared" si="585"/>
        <v>925000</v>
      </c>
      <c r="G914">
        <f t="shared" si="562"/>
        <v>-750</v>
      </c>
      <c r="H914">
        <f t="shared" si="550"/>
        <v>924250</v>
      </c>
      <c r="I914" s="32">
        <f t="shared" si="580"/>
        <v>924250</v>
      </c>
      <c r="J914" s="10">
        <f t="shared" si="563"/>
        <v>0</v>
      </c>
      <c r="K914" s="10">
        <f t="shared" si="564"/>
        <v>0</v>
      </c>
      <c r="L914" s="32">
        <f t="shared" si="581"/>
        <v>924250</v>
      </c>
      <c r="M914" s="9">
        <f t="shared" si="565"/>
        <v>0</v>
      </c>
      <c r="N914" s="9">
        <f t="shared" si="566"/>
        <v>0</v>
      </c>
      <c r="O914" s="10">
        <f t="shared" si="551"/>
        <v>0</v>
      </c>
      <c r="P914" s="13"/>
      <c r="R914" s="31">
        <f t="shared" si="582"/>
        <v>924250</v>
      </c>
      <c r="S914" s="8">
        <f t="shared" si="567"/>
        <v>52100</v>
      </c>
      <c r="T914" s="9">
        <f t="shared" si="552"/>
        <v>-11053.55</v>
      </c>
      <c r="U914" s="9">
        <f t="shared" si="553"/>
        <v>-327056.25</v>
      </c>
      <c r="V914" s="10">
        <f t="shared" si="554"/>
        <v>-338109.8</v>
      </c>
      <c r="W914" s="10">
        <f t="shared" si="555"/>
        <v>-48985.25</v>
      </c>
      <c r="X914" s="87">
        <f t="shared" si="568"/>
        <v>0</v>
      </c>
      <c r="Y914" s="87">
        <f t="shared" si="569"/>
        <v>0</v>
      </c>
      <c r="Z914" s="10">
        <f t="shared" si="570"/>
        <v>-103.65398999999999</v>
      </c>
      <c r="AA914" s="125">
        <f t="shared" si="571"/>
        <v>-36.750050999999999</v>
      </c>
      <c r="AB914" s="10">
        <f t="shared" si="572"/>
        <v>-36.750050999999999</v>
      </c>
      <c r="AC914" s="87">
        <f t="shared" si="573"/>
        <v>0</v>
      </c>
      <c r="AD914" s="22">
        <f t="shared" si="583"/>
        <v>-387235.45404099999</v>
      </c>
      <c r="AE914" s="9">
        <f t="shared" si="574"/>
        <v>-3430</v>
      </c>
      <c r="AF914" s="9">
        <f t="shared" si="575"/>
        <v>311</v>
      </c>
      <c r="AG914" s="9">
        <f t="shared" si="576"/>
        <v>0</v>
      </c>
      <c r="AH914" s="10">
        <f t="shared" si="556"/>
        <v>-3119</v>
      </c>
      <c r="AI914" s="10">
        <f t="shared" si="577"/>
        <v>-160</v>
      </c>
      <c r="AJ914" s="22">
        <f t="shared" si="557"/>
        <v>-384276.45404099999</v>
      </c>
      <c r="AN914" s="92">
        <f t="shared" si="578"/>
        <v>925000</v>
      </c>
      <c r="AO914" s="92" t="str">
        <f t="shared" si="558"/>
        <v>92K</v>
      </c>
      <c r="AP914" s="92">
        <f t="shared" si="559"/>
        <v>384276.45404099999</v>
      </c>
      <c r="AQ914" s="93">
        <f t="shared" si="584"/>
        <v>1000</v>
      </c>
      <c r="AR914" s="95">
        <f t="shared" si="560"/>
        <v>428</v>
      </c>
      <c r="AS914" s="94">
        <f t="shared" si="561"/>
        <v>0.42799999999999999</v>
      </c>
      <c r="AT914" s="94">
        <f t="shared" si="579"/>
        <v>0.41543400436864864</v>
      </c>
    </row>
    <row r="915" spans="6:46" x14ac:dyDescent="0.25">
      <c r="F915">
        <f t="shared" si="585"/>
        <v>926000</v>
      </c>
      <c r="G915">
        <f t="shared" si="562"/>
        <v>-750</v>
      </c>
      <c r="H915">
        <f t="shared" si="550"/>
        <v>925250</v>
      </c>
      <c r="I915" s="32">
        <f t="shared" si="580"/>
        <v>925250</v>
      </c>
      <c r="J915" s="10">
        <f t="shared" si="563"/>
        <v>0</v>
      </c>
      <c r="K915" s="10">
        <f t="shared" si="564"/>
        <v>0</v>
      </c>
      <c r="L915" s="32">
        <f t="shared" si="581"/>
        <v>925250</v>
      </c>
      <c r="M915" s="9">
        <f t="shared" si="565"/>
        <v>0</v>
      </c>
      <c r="N915" s="9">
        <f t="shared" si="566"/>
        <v>0</v>
      </c>
      <c r="O915" s="10">
        <f t="shared" si="551"/>
        <v>0</v>
      </c>
      <c r="P915" s="13"/>
      <c r="R915" s="31">
        <f t="shared" si="582"/>
        <v>925250</v>
      </c>
      <c r="S915" s="8">
        <f t="shared" si="567"/>
        <v>52100</v>
      </c>
      <c r="T915" s="9">
        <f t="shared" si="552"/>
        <v>-11053.55</v>
      </c>
      <c r="U915" s="9">
        <f t="shared" si="553"/>
        <v>-327431.25</v>
      </c>
      <c r="V915" s="10">
        <f t="shared" si="554"/>
        <v>-338484.8</v>
      </c>
      <c r="W915" s="10">
        <f t="shared" si="555"/>
        <v>-49038.25</v>
      </c>
      <c r="X915" s="87">
        <f t="shared" si="568"/>
        <v>0</v>
      </c>
      <c r="Y915" s="87">
        <f t="shared" si="569"/>
        <v>0</v>
      </c>
      <c r="Z915" s="10">
        <f t="shared" si="570"/>
        <v>-103.65398999999999</v>
      </c>
      <c r="AA915" s="125">
        <f t="shared" si="571"/>
        <v>-36.750050999999999</v>
      </c>
      <c r="AB915" s="10">
        <f t="shared" si="572"/>
        <v>-36.750050999999999</v>
      </c>
      <c r="AC915" s="87">
        <f t="shared" si="573"/>
        <v>0</v>
      </c>
      <c r="AD915" s="22">
        <f t="shared" si="583"/>
        <v>-387663.45404099999</v>
      </c>
      <c r="AE915" s="9">
        <f t="shared" si="574"/>
        <v>-3430</v>
      </c>
      <c r="AF915" s="9">
        <f t="shared" si="575"/>
        <v>311</v>
      </c>
      <c r="AG915" s="9">
        <f t="shared" si="576"/>
        <v>0</v>
      </c>
      <c r="AH915" s="10">
        <f t="shared" si="556"/>
        <v>-3119</v>
      </c>
      <c r="AI915" s="10">
        <f t="shared" si="577"/>
        <v>-160</v>
      </c>
      <c r="AJ915" s="22">
        <f t="shared" si="557"/>
        <v>-384704.45404099999</v>
      </c>
      <c r="AN915" s="92">
        <f t="shared" si="578"/>
        <v>926000</v>
      </c>
      <c r="AO915" s="92" t="str">
        <f t="shared" si="558"/>
        <v>92K</v>
      </c>
      <c r="AP915" s="92">
        <f t="shared" si="559"/>
        <v>384704.45404099999</v>
      </c>
      <c r="AQ915" s="93">
        <f t="shared" si="584"/>
        <v>1000</v>
      </c>
      <c r="AR915" s="95">
        <f t="shared" si="560"/>
        <v>428</v>
      </c>
      <c r="AS915" s="94">
        <f t="shared" si="561"/>
        <v>0.42799999999999999</v>
      </c>
      <c r="AT915" s="94">
        <f t="shared" si="579"/>
        <v>0.41544757455831532</v>
      </c>
    </row>
    <row r="916" spans="6:46" x14ac:dyDescent="0.25">
      <c r="F916">
        <f t="shared" si="585"/>
        <v>927000</v>
      </c>
      <c r="G916">
        <f t="shared" si="562"/>
        <v>-750</v>
      </c>
      <c r="H916">
        <f t="shared" si="550"/>
        <v>926250</v>
      </c>
      <c r="I916" s="32">
        <f t="shared" si="580"/>
        <v>926250</v>
      </c>
      <c r="J916" s="10">
        <f t="shared" si="563"/>
        <v>0</v>
      </c>
      <c r="K916" s="10">
        <f t="shared" si="564"/>
        <v>0</v>
      </c>
      <c r="L916" s="32">
        <f t="shared" si="581"/>
        <v>926250</v>
      </c>
      <c r="M916" s="9">
        <f t="shared" si="565"/>
        <v>0</v>
      </c>
      <c r="N916" s="9">
        <f t="shared" si="566"/>
        <v>0</v>
      </c>
      <c r="O916" s="10">
        <f t="shared" si="551"/>
        <v>0</v>
      </c>
      <c r="P916" s="13"/>
      <c r="R916" s="31">
        <f t="shared" si="582"/>
        <v>926250</v>
      </c>
      <c r="S916" s="8">
        <f t="shared" si="567"/>
        <v>52100</v>
      </c>
      <c r="T916" s="9">
        <f t="shared" si="552"/>
        <v>-11053.55</v>
      </c>
      <c r="U916" s="9">
        <f t="shared" si="553"/>
        <v>-327806.25</v>
      </c>
      <c r="V916" s="10">
        <f t="shared" si="554"/>
        <v>-338859.8</v>
      </c>
      <c r="W916" s="10">
        <f t="shared" si="555"/>
        <v>-49091.25</v>
      </c>
      <c r="X916" s="87">
        <f t="shared" si="568"/>
        <v>0</v>
      </c>
      <c r="Y916" s="87">
        <f t="shared" si="569"/>
        <v>0</v>
      </c>
      <c r="Z916" s="10">
        <f t="shared" si="570"/>
        <v>-103.65398999999999</v>
      </c>
      <c r="AA916" s="125">
        <f t="shared" si="571"/>
        <v>-36.750050999999999</v>
      </c>
      <c r="AB916" s="10">
        <f t="shared" si="572"/>
        <v>-36.750050999999999</v>
      </c>
      <c r="AC916" s="87">
        <f t="shared" si="573"/>
        <v>0</v>
      </c>
      <c r="AD916" s="22">
        <f t="shared" si="583"/>
        <v>-388091.45404099999</v>
      </c>
      <c r="AE916" s="9">
        <f t="shared" si="574"/>
        <v>-3430</v>
      </c>
      <c r="AF916" s="9">
        <f t="shared" si="575"/>
        <v>311</v>
      </c>
      <c r="AG916" s="9">
        <f t="shared" si="576"/>
        <v>0</v>
      </c>
      <c r="AH916" s="10">
        <f t="shared" si="556"/>
        <v>-3119</v>
      </c>
      <c r="AI916" s="10">
        <f t="shared" si="577"/>
        <v>-160</v>
      </c>
      <c r="AJ916" s="22">
        <f t="shared" si="557"/>
        <v>-385132.45404099999</v>
      </c>
      <c r="AN916" s="92">
        <f t="shared" si="578"/>
        <v>927000</v>
      </c>
      <c r="AO916" s="92" t="str">
        <f t="shared" si="558"/>
        <v>92K</v>
      </c>
      <c r="AP916" s="92">
        <f t="shared" si="559"/>
        <v>385132.45404099999</v>
      </c>
      <c r="AQ916" s="93">
        <f t="shared" si="584"/>
        <v>1000</v>
      </c>
      <c r="AR916" s="95">
        <f t="shared" si="560"/>
        <v>428</v>
      </c>
      <c r="AS916" s="94">
        <f t="shared" si="561"/>
        <v>0.42799999999999999</v>
      </c>
      <c r="AT916" s="94">
        <f t="shared" si="579"/>
        <v>0.41546111547033437</v>
      </c>
    </row>
    <row r="917" spans="6:46" x14ac:dyDescent="0.25">
      <c r="F917">
        <f t="shared" si="585"/>
        <v>928000</v>
      </c>
      <c r="G917">
        <f t="shared" si="562"/>
        <v>-750</v>
      </c>
      <c r="H917">
        <f t="shared" si="550"/>
        <v>927250</v>
      </c>
      <c r="I917" s="32">
        <f t="shared" si="580"/>
        <v>927250</v>
      </c>
      <c r="J917" s="10">
        <f t="shared" si="563"/>
        <v>0</v>
      </c>
      <c r="K917" s="10">
        <f t="shared" si="564"/>
        <v>0</v>
      </c>
      <c r="L917" s="32">
        <f t="shared" si="581"/>
        <v>927250</v>
      </c>
      <c r="M917" s="9">
        <f t="shared" si="565"/>
        <v>0</v>
      </c>
      <c r="N917" s="9">
        <f t="shared" si="566"/>
        <v>0</v>
      </c>
      <c r="O917" s="10">
        <f t="shared" si="551"/>
        <v>0</v>
      </c>
      <c r="P917" s="13"/>
      <c r="R917" s="31">
        <f t="shared" si="582"/>
        <v>927250</v>
      </c>
      <c r="S917" s="8">
        <f t="shared" si="567"/>
        <v>52100</v>
      </c>
      <c r="T917" s="9">
        <f t="shared" si="552"/>
        <v>-11053.55</v>
      </c>
      <c r="U917" s="9">
        <f t="shared" si="553"/>
        <v>-328181.25</v>
      </c>
      <c r="V917" s="10">
        <f t="shared" si="554"/>
        <v>-339234.8</v>
      </c>
      <c r="W917" s="10">
        <f t="shared" si="555"/>
        <v>-49144.25</v>
      </c>
      <c r="X917" s="87">
        <f t="shared" si="568"/>
        <v>0</v>
      </c>
      <c r="Y917" s="87">
        <f t="shared" si="569"/>
        <v>0</v>
      </c>
      <c r="Z917" s="10">
        <f t="shared" si="570"/>
        <v>-103.65398999999999</v>
      </c>
      <c r="AA917" s="125">
        <f t="shared" si="571"/>
        <v>-36.750050999999999</v>
      </c>
      <c r="AB917" s="10">
        <f t="shared" si="572"/>
        <v>-36.750050999999999</v>
      </c>
      <c r="AC917" s="87">
        <f t="shared" si="573"/>
        <v>0</v>
      </c>
      <c r="AD917" s="22">
        <f t="shared" si="583"/>
        <v>-388519.45404099999</v>
      </c>
      <c r="AE917" s="9">
        <f t="shared" si="574"/>
        <v>-3430</v>
      </c>
      <c r="AF917" s="9">
        <f t="shared" si="575"/>
        <v>311</v>
      </c>
      <c r="AG917" s="9">
        <f t="shared" si="576"/>
        <v>0</v>
      </c>
      <c r="AH917" s="10">
        <f t="shared" si="556"/>
        <v>-3119</v>
      </c>
      <c r="AI917" s="10">
        <f t="shared" si="577"/>
        <v>-160</v>
      </c>
      <c r="AJ917" s="22">
        <f t="shared" si="557"/>
        <v>-385560.45404099999</v>
      </c>
      <c r="AN917" s="92">
        <f t="shared" si="578"/>
        <v>928000</v>
      </c>
      <c r="AO917" s="92" t="str">
        <f t="shared" si="558"/>
        <v>92K</v>
      </c>
      <c r="AP917" s="92">
        <f t="shared" si="559"/>
        <v>385560.45404099999</v>
      </c>
      <c r="AQ917" s="93">
        <f t="shared" si="584"/>
        <v>1000</v>
      </c>
      <c r="AR917" s="95">
        <f t="shared" si="560"/>
        <v>428</v>
      </c>
      <c r="AS917" s="94">
        <f t="shared" si="561"/>
        <v>0.42799999999999999</v>
      </c>
      <c r="AT917" s="94">
        <f t="shared" si="579"/>
        <v>0.41547462719935346</v>
      </c>
    </row>
    <row r="918" spans="6:46" x14ac:dyDescent="0.25">
      <c r="F918">
        <f t="shared" si="585"/>
        <v>929000</v>
      </c>
      <c r="G918">
        <f t="shared" si="562"/>
        <v>-750</v>
      </c>
      <c r="H918">
        <f t="shared" si="550"/>
        <v>928250</v>
      </c>
      <c r="I918" s="32">
        <f t="shared" si="580"/>
        <v>928250</v>
      </c>
      <c r="J918" s="10">
        <f t="shared" si="563"/>
        <v>0</v>
      </c>
      <c r="K918" s="10">
        <f t="shared" si="564"/>
        <v>0</v>
      </c>
      <c r="L918" s="32">
        <f t="shared" si="581"/>
        <v>928250</v>
      </c>
      <c r="M918" s="9">
        <f t="shared" si="565"/>
        <v>0</v>
      </c>
      <c r="N918" s="9">
        <f t="shared" si="566"/>
        <v>0</v>
      </c>
      <c r="O918" s="10">
        <f t="shared" si="551"/>
        <v>0</v>
      </c>
      <c r="P918" s="13"/>
      <c r="R918" s="31">
        <f t="shared" si="582"/>
        <v>928250</v>
      </c>
      <c r="S918" s="8">
        <f t="shared" si="567"/>
        <v>52100</v>
      </c>
      <c r="T918" s="9">
        <f t="shared" si="552"/>
        <v>-11053.55</v>
      </c>
      <c r="U918" s="9">
        <f t="shared" si="553"/>
        <v>-328556.25</v>
      </c>
      <c r="V918" s="10">
        <f t="shared" si="554"/>
        <v>-339609.8</v>
      </c>
      <c r="W918" s="10">
        <f t="shared" si="555"/>
        <v>-49197.25</v>
      </c>
      <c r="X918" s="87">
        <f t="shared" si="568"/>
        <v>0</v>
      </c>
      <c r="Y918" s="87">
        <f t="shared" si="569"/>
        <v>0</v>
      </c>
      <c r="Z918" s="10">
        <f t="shared" si="570"/>
        <v>-103.65398999999999</v>
      </c>
      <c r="AA918" s="125">
        <f t="shared" si="571"/>
        <v>-36.750050999999999</v>
      </c>
      <c r="AB918" s="10">
        <f t="shared" si="572"/>
        <v>-36.750050999999999</v>
      </c>
      <c r="AC918" s="87">
        <f t="shared" si="573"/>
        <v>0</v>
      </c>
      <c r="AD918" s="22">
        <f t="shared" si="583"/>
        <v>-388947.45404099999</v>
      </c>
      <c r="AE918" s="9">
        <f t="shared" si="574"/>
        <v>-3430</v>
      </c>
      <c r="AF918" s="9">
        <f t="shared" si="575"/>
        <v>311</v>
      </c>
      <c r="AG918" s="9">
        <f t="shared" si="576"/>
        <v>0</v>
      </c>
      <c r="AH918" s="10">
        <f t="shared" si="556"/>
        <v>-3119</v>
      </c>
      <c r="AI918" s="10">
        <f t="shared" si="577"/>
        <v>-160</v>
      </c>
      <c r="AJ918" s="22">
        <f t="shared" si="557"/>
        <v>-385988.45404099999</v>
      </c>
      <c r="AN918" s="92">
        <f t="shared" si="578"/>
        <v>929000</v>
      </c>
      <c r="AO918" s="92" t="str">
        <f t="shared" si="558"/>
        <v>92K</v>
      </c>
      <c r="AP918" s="92">
        <f t="shared" si="559"/>
        <v>385988.45404099999</v>
      </c>
      <c r="AQ918" s="93">
        <f t="shared" si="584"/>
        <v>1000</v>
      </c>
      <c r="AR918" s="95">
        <f t="shared" si="560"/>
        <v>428</v>
      </c>
      <c r="AS918" s="94">
        <f t="shared" si="561"/>
        <v>0.42799999999999999</v>
      </c>
      <c r="AT918" s="94">
        <f t="shared" si="579"/>
        <v>0.41548810983961248</v>
      </c>
    </row>
    <row r="919" spans="6:46" x14ac:dyDescent="0.25">
      <c r="F919">
        <f t="shared" si="585"/>
        <v>930000</v>
      </c>
      <c r="G919">
        <f t="shared" si="562"/>
        <v>-750</v>
      </c>
      <c r="H919">
        <f t="shared" si="550"/>
        <v>929250</v>
      </c>
      <c r="I919" s="32">
        <f t="shared" si="580"/>
        <v>929250</v>
      </c>
      <c r="J919" s="10">
        <f t="shared" si="563"/>
        <v>0</v>
      </c>
      <c r="K919" s="10">
        <f t="shared" si="564"/>
        <v>0</v>
      </c>
      <c r="L919" s="32">
        <f t="shared" si="581"/>
        <v>929250</v>
      </c>
      <c r="M919" s="9">
        <f t="shared" si="565"/>
        <v>0</v>
      </c>
      <c r="N919" s="9">
        <f t="shared" si="566"/>
        <v>0</v>
      </c>
      <c r="O919" s="10">
        <f t="shared" si="551"/>
        <v>0</v>
      </c>
      <c r="P919" s="13"/>
      <c r="R919" s="31">
        <f t="shared" si="582"/>
        <v>929250</v>
      </c>
      <c r="S919" s="8">
        <f t="shared" si="567"/>
        <v>52100</v>
      </c>
      <c r="T919" s="9">
        <f t="shared" si="552"/>
        <v>-11053.55</v>
      </c>
      <c r="U919" s="9">
        <f t="shared" si="553"/>
        <v>-328931.25</v>
      </c>
      <c r="V919" s="10">
        <f t="shared" si="554"/>
        <v>-339984.8</v>
      </c>
      <c r="W919" s="10">
        <f t="shared" si="555"/>
        <v>-49250.25</v>
      </c>
      <c r="X919" s="87">
        <f t="shared" si="568"/>
        <v>0</v>
      </c>
      <c r="Y919" s="87">
        <f t="shared" si="569"/>
        <v>0</v>
      </c>
      <c r="Z919" s="10">
        <f t="shared" si="570"/>
        <v>-103.65398999999999</v>
      </c>
      <c r="AA919" s="125">
        <f t="shared" si="571"/>
        <v>-36.750050999999999</v>
      </c>
      <c r="AB919" s="10">
        <f t="shared" si="572"/>
        <v>-36.750050999999999</v>
      </c>
      <c r="AC919" s="87">
        <f t="shared" si="573"/>
        <v>0</v>
      </c>
      <c r="AD919" s="22">
        <f t="shared" si="583"/>
        <v>-389375.45404099999</v>
      </c>
      <c r="AE919" s="9">
        <f t="shared" si="574"/>
        <v>-3430</v>
      </c>
      <c r="AF919" s="9">
        <f t="shared" si="575"/>
        <v>311</v>
      </c>
      <c r="AG919" s="9">
        <f t="shared" si="576"/>
        <v>0</v>
      </c>
      <c r="AH919" s="10">
        <f t="shared" si="556"/>
        <v>-3119</v>
      </c>
      <c r="AI919" s="10">
        <f t="shared" si="577"/>
        <v>-160</v>
      </c>
      <c r="AJ919" s="22">
        <f t="shared" si="557"/>
        <v>-386416.45404099999</v>
      </c>
      <c r="AN919" s="92">
        <f t="shared" si="578"/>
        <v>930000</v>
      </c>
      <c r="AO919" s="92" t="str">
        <f t="shared" si="558"/>
        <v>93K</v>
      </c>
      <c r="AP919" s="92">
        <f t="shared" si="559"/>
        <v>386416.45404099999</v>
      </c>
      <c r="AQ919" s="93">
        <f t="shared" si="584"/>
        <v>1000</v>
      </c>
      <c r="AR919" s="95">
        <f t="shared" si="560"/>
        <v>428</v>
      </c>
      <c r="AS919" s="94">
        <f t="shared" si="561"/>
        <v>0.42799999999999999</v>
      </c>
      <c r="AT919" s="94">
        <f t="shared" si="579"/>
        <v>0.41550156348494621</v>
      </c>
    </row>
    <row r="920" spans="6:46" x14ac:dyDescent="0.25">
      <c r="F920">
        <f t="shared" si="585"/>
        <v>931000</v>
      </c>
      <c r="G920">
        <f t="shared" si="562"/>
        <v>-750</v>
      </c>
      <c r="H920">
        <f t="shared" si="550"/>
        <v>930250</v>
      </c>
      <c r="I920" s="32">
        <f t="shared" si="580"/>
        <v>930250</v>
      </c>
      <c r="J920" s="10">
        <f t="shared" si="563"/>
        <v>0</v>
      </c>
      <c r="K920" s="10">
        <f t="shared" si="564"/>
        <v>0</v>
      </c>
      <c r="L920" s="32">
        <f t="shared" si="581"/>
        <v>930250</v>
      </c>
      <c r="M920" s="9">
        <f t="shared" si="565"/>
        <v>0</v>
      </c>
      <c r="N920" s="9">
        <f t="shared" si="566"/>
        <v>0</v>
      </c>
      <c r="O920" s="10">
        <f t="shared" si="551"/>
        <v>0</v>
      </c>
      <c r="P920" s="13"/>
      <c r="R920" s="31">
        <f t="shared" si="582"/>
        <v>930250</v>
      </c>
      <c r="S920" s="8">
        <f t="shared" si="567"/>
        <v>52100</v>
      </c>
      <c r="T920" s="9">
        <f t="shared" si="552"/>
        <v>-11053.55</v>
      </c>
      <c r="U920" s="9">
        <f t="shared" si="553"/>
        <v>-329306.25</v>
      </c>
      <c r="V920" s="10">
        <f t="shared" si="554"/>
        <v>-340359.8</v>
      </c>
      <c r="W920" s="10">
        <f t="shared" si="555"/>
        <v>-49303.25</v>
      </c>
      <c r="X920" s="87">
        <f t="shared" si="568"/>
        <v>0</v>
      </c>
      <c r="Y920" s="87">
        <f t="shared" si="569"/>
        <v>0</v>
      </c>
      <c r="Z920" s="10">
        <f t="shared" si="570"/>
        <v>-103.65398999999999</v>
      </c>
      <c r="AA920" s="125">
        <f t="shared" si="571"/>
        <v>-36.750050999999999</v>
      </c>
      <c r="AB920" s="10">
        <f t="shared" si="572"/>
        <v>-36.750050999999999</v>
      </c>
      <c r="AC920" s="87">
        <f t="shared" si="573"/>
        <v>0</v>
      </c>
      <c r="AD920" s="22">
        <f t="shared" si="583"/>
        <v>-389803.45404099999</v>
      </c>
      <c r="AE920" s="9">
        <f t="shared" si="574"/>
        <v>-3430</v>
      </c>
      <c r="AF920" s="9">
        <f t="shared" si="575"/>
        <v>311</v>
      </c>
      <c r="AG920" s="9">
        <f t="shared" si="576"/>
        <v>0</v>
      </c>
      <c r="AH920" s="10">
        <f t="shared" si="556"/>
        <v>-3119</v>
      </c>
      <c r="AI920" s="10">
        <f t="shared" si="577"/>
        <v>-160</v>
      </c>
      <c r="AJ920" s="22">
        <f t="shared" si="557"/>
        <v>-386844.45404099999</v>
      </c>
      <c r="AN920" s="92">
        <f t="shared" si="578"/>
        <v>931000</v>
      </c>
      <c r="AO920" s="92" t="str">
        <f t="shared" si="558"/>
        <v>93K</v>
      </c>
      <c r="AP920" s="92">
        <f t="shared" si="559"/>
        <v>386844.45404099999</v>
      </c>
      <c r="AQ920" s="93">
        <f t="shared" si="584"/>
        <v>1000</v>
      </c>
      <c r="AR920" s="95">
        <f t="shared" si="560"/>
        <v>428</v>
      </c>
      <c r="AS920" s="94">
        <f t="shared" si="561"/>
        <v>0.42799999999999999</v>
      </c>
      <c r="AT920" s="94">
        <f t="shared" si="579"/>
        <v>0.41551498822878624</v>
      </c>
    </row>
    <row r="921" spans="6:46" x14ac:dyDescent="0.25">
      <c r="F921">
        <f t="shared" si="585"/>
        <v>932000</v>
      </c>
      <c r="G921">
        <f t="shared" si="562"/>
        <v>-750</v>
      </c>
      <c r="H921">
        <f t="shared" si="550"/>
        <v>931250</v>
      </c>
      <c r="I921" s="32">
        <f t="shared" si="580"/>
        <v>931250</v>
      </c>
      <c r="J921" s="10">
        <f t="shared" si="563"/>
        <v>0</v>
      </c>
      <c r="K921" s="10">
        <f t="shared" si="564"/>
        <v>0</v>
      </c>
      <c r="L921" s="32">
        <f t="shared" si="581"/>
        <v>931250</v>
      </c>
      <c r="M921" s="9">
        <f t="shared" si="565"/>
        <v>0</v>
      </c>
      <c r="N921" s="9">
        <f t="shared" si="566"/>
        <v>0</v>
      </c>
      <c r="O921" s="10">
        <f t="shared" si="551"/>
        <v>0</v>
      </c>
      <c r="P921" s="13"/>
      <c r="R921" s="31">
        <f t="shared" si="582"/>
        <v>931250</v>
      </c>
      <c r="S921" s="8">
        <f t="shared" si="567"/>
        <v>52100</v>
      </c>
      <c r="T921" s="9">
        <f t="shared" si="552"/>
        <v>-11053.55</v>
      </c>
      <c r="U921" s="9">
        <f t="shared" si="553"/>
        <v>-329681.25</v>
      </c>
      <c r="V921" s="10">
        <f t="shared" si="554"/>
        <v>-340734.8</v>
      </c>
      <c r="W921" s="10">
        <f t="shared" si="555"/>
        <v>-49356.25</v>
      </c>
      <c r="X921" s="87">
        <f t="shared" si="568"/>
        <v>0</v>
      </c>
      <c r="Y921" s="87">
        <f t="shared" si="569"/>
        <v>0</v>
      </c>
      <c r="Z921" s="10">
        <f t="shared" si="570"/>
        <v>-103.65398999999999</v>
      </c>
      <c r="AA921" s="125">
        <f t="shared" si="571"/>
        <v>-36.750050999999999</v>
      </c>
      <c r="AB921" s="10">
        <f t="shared" si="572"/>
        <v>-36.750050999999999</v>
      </c>
      <c r="AC921" s="87">
        <f t="shared" si="573"/>
        <v>0</v>
      </c>
      <c r="AD921" s="22">
        <f t="shared" si="583"/>
        <v>-390231.45404099999</v>
      </c>
      <c r="AE921" s="9">
        <f t="shared" si="574"/>
        <v>-3430</v>
      </c>
      <c r="AF921" s="9">
        <f t="shared" si="575"/>
        <v>311</v>
      </c>
      <c r="AG921" s="9">
        <f t="shared" si="576"/>
        <v>0</v>
      </c>
      <c r="AH921" s="10">
        <f t="shared" si="556"/>
        <v>-3119</v>
      </c>
      <c r="AI921" s="10">
        <f t="shared" si="577"/>
        <v>-160</v>
      </c>
      <c r="AJ921" s="22">
        <f t="shared" si="557"/>
        <v>-387272.45404099999</v>
      </c>
      <c r="AN921" s="92">
        <f t="shared" si="578"/>
        <v>932000</v>
      </c>
      <c r="AO921" s="92" t="str">
        <f t="shared" si="558"/>
        <v>93K</v>
      </c>
      <c r="AP921" s="92">
        <f t="shared" si="559"/>
        <v>387272.45404099999</v>
      </c>
      <c r="AQ921" s="93">
        <f t="shared" si="584"/>
        <v>1000</v>
      </c>
      <c r="AR921" s="95">
        <f t="shared" si="560"/>
        <v>428</v>
      </c>
      <c r="AS921" s="94">
        <f t="shared" si="561"/>
        <v>0.42799999999999999</v>
      </c>
      <c r="AT921" s="94">
        <f t="shared" si="579"/>
        <v>0.4155283841641631</v>
      </c>
    </row>
    <row r="922" spans="6:46" x14ac:dyDescent="0.25">
      <c r="F922">
        <f t="shared" si="585"/>
        <v>933000</v>
      </c>
      <c r="G922">
        <f t="shared" si="562"/>
        <v>-750</v>
      </c>
      <c r="H922">
        <f t="shared" si="550"/>
        <v>932250</v>
      </c>
      <c r="I922" s="32">
        <f t="shared" si="580"/>
        <v>932250</v>
      </c>
      <c r="J922" s="10">
        <f t="shared" si="563"/>
        <v>0</v>
      </c>
      <c r="K922" s="10">
        <f t="shared" si="564"/>
        <v>0</v>
      </c>
      <c r="L922" s="32">
        <f t="shared" si="581"/>
        <v>932250</v>
      </c>
      <c r="M922" s="9">
        <f t="shared" si="565"/>
        <v>0</v>
      </c>
      <c r="N922" s="9">
        <f t="shared" si="566"/>
        <v>0</v>
      </c>
      <c r="O922" s="10">
        <f t="shared" si="551"/>
        <v>0</v>
      </c>
      <c r="P922" s="13"/>
      <c r="R922" s="31">
        <f t="shared" si="582"/>
        <v>932250</v>
      </c>
      <c r="S922" s="8">
        <f t="shared" si="567"/>
        <v>52100</v>
      </c>
      <c r="T922" s="9">
        <f t="shared" si="552"/>
        <v>-11053.55</v>
      </c>
      <c r="U922" s="9">
        <f t="shared" si="553"/>
        <v>-330056.25</v>
      </c>
      <c r="V922" s="10">
        <f t="shared" si="554"/>
        <v>-341109.8</v>
      </c>
      <c r="W922" s="10">
        <f t="shared" si="555"/>
        <v>-49409.25</v>
      </c>
      <c r="X922" s="87">
        <f t="shared" si="568"/>
        <v>0</v>
      </c>
      <c r="Y922" s="87">
        <f t="shared" si="569"/>
        <v>0</v>
      </c>
      <c r="Z922" s="10">
        <f t="shared" si="570"/>
        <v>-103.65398999999999</v>
      </c>
      <c r="AA922" s="125">
        <f t="shared" si="571"/>
        <v>-36.750050999999999</v>
      </c>
      <c r="AB922" s="10">
        <f t="shared" si="572"/>
        <v>-36.750050999999999</v>
      </c>
      <c r="AC922" s="87">
        <f t="shared" si="573"/>
        <v>0</v>
      </c>
      <c r="AD922" s="22">
        <f t="shared" si="583"/>
        <v>-390659.45404099999</v>
      </c>
      <c r="AE922" s="9">
        <f t="shared" si="574"/>
        <v>-3430</v>
      </c>
      <c r="AF922" s="9">
        <f t="shared" si="575"/>
        <v>311</v>
      </c>
      <c r="AG922" s="9">
        <f t="shared" si="576"/>
        <v>0</v>
      </c>
      <c r="AH922" s="10">
        <f t="shared" si="556"/>
        <v>-3119</v>
      </c>
      <c r="AI922" s="10">
        <f t="shared" si="577"/>
        <v>-160</v>
      </c>
      <c r="AJ922" s="22">
        <f t="shared" si="557"/>
        <v>-387700.45404099999</v>
      </c>
      <c r="AN922" s="92">
        <f t="shared" si="578"/>
        <v>933000</v>
      </c>
      <c r="AO922" s="92" t="str">
        <f t="shared" si="558"/>
        <v>93K</v>
      </c>
      <c r="AP922" s="92">
        <f t="shared" si="559"/>
        <v>387700.45404099999</v>
      </c>
      <c r="AQ922" s="93">
        <f t="shared" si="584"/>
        <v>1000</v>
      </c>
      <c r="AR922" s="95">
        <f t="shared" si="560"/>
        <v>428</v>
      </c>
      <c r="AS922" s="94">
        <f t="shared" si="561"/>
        <v>0.42799999999999999</v>
      </c>
      <c r="AT922" s="94">
        <f t="shared" si="579"/>
        <v>0.41554175138370847</v>
      </c>
    </row>
    <row r="923" spans="6:46" x14ac:dyDescent="0.25">
      <c r="F923">
        <f t="shared" si="585"/>
        <v>934000</v>
      </c>
      <c r="G923">
        <f t="shared" si="562"/>
        <v>-750</v>
      </c>
      <c r="H923">
        <f t="shared" si="550"/>
        <v>933250</v>
      </c>
      <c r="I923" s="32">
        <f t="shared" si="580"/>
        <v>933250</v>
      </c>
      <c r="J923" s="10">
        <f t="shared" si="563"/>
        <v>0</v>
      </c>
      <c r="K923" s="10">
        <f t="shared" si="564"/>
        <v>0</v>
      </c>
      <c r="L923" s="32">
        <f t="shared" si="581"/>
        <v>933250</v>
      </c>
      <c r="M923" s="9">
        <f t="shared" si="565"/>
        <v>0</v>
      </c>
      <c r="N923" s="9">
        <f t="shared" si="566"/>
        <v>0</v>
      </c>
      <c r="O923" s="10">
        <f t="shared" si="551"/>
        <v>0</v>
      </c>
      <c r="P923" s="13"/>
      <c r="R923" s="31">
        <f t="shared" si="582"/>
        <v>933250</v>
      </c>
      <c r="S923" s="8">
        <f t="shared" si="567"/>
        <v>52100</v>
      </c>
      <c r="T923" s="9">
        <f t="shared" si="552"/>
        <v>-11053.55</v>
      </c>
      <c r="U923" s="9">
        <f t="shared" si="553"/>
        <v>-330431.25</v>
      </c>
      <c r="V923" s="10">
        <f t="shared" si="554"/>
        <v>-341484.79999999999</v>
      </c>
      <c r="W923" s="10">
        <f t="shared" si="555"/>
        <v>-49462.25</v>
      </c>
      <c r="X923" s="87">
        <f t="shared" si="568"/>
        <v>0</v>
      </c>
      <c r="Y923" s="87">
        <f t="shared" si="569"/>
        <v>0</v>
      </c>
      <c r="Z923" s="10">
        <f t="shared" si="570"/>
        <v>-103.65398999999999</v>
      </c>
      <c r="AA923" s="125">
        <f t="shared" si="571"/>
        <v>-36.750050999999999</v>
      </c>
      <c r="AB923" s="10">
        <f t="shared" si="572"/>
        <v>-36.750050999999999</v>
      </c>
      <c r="AC923" s="87">
        <f t="shared" si="573"/>
        <v>0</v>
      </c>
      <c r="AD923" s="22">
        <f t="shared" si="583"/>
        <v>-391087.45404099999</v>
      </c>
      <c r="AE923" s="9">
        <f t="shared" si="574"/>
        <v>-3430</v>
      </c>
      <c r="AF923" s="9">
        <f t="shared" si="575"/>
        <v>311</v>
      </c>
      <c r="AG923" s="9">
        <f t="shared" si="576"/>
        <v>0</v>
      </c>
      <c r="AH923" s="10">
        <f t="shared" si="556"/>
        <v>-3119</v>
      </c>
      <c r="AI923" s="10">
        <f t="shared" si="577"/>
        <v>-160</v>
      </c>
      <c r="AJ923" s="22">
        <f t="shared" si="557"/>
        <v>-388128.45404099999</v>
      </c>
      <c r="AN923" s="92">
        <f t="shared" si="578"/>
        <v>934000</v>
      </c>
      <c r="AO923" s="92" t="str">
        <f t="shared" si="558"/>
        <v>93K</v>
      </c>
      <c r="AP923" s="92">
        <f t="shared" si="559"/>
        <v>388128.45404099999</v>
      </c>
      <c r="AQ923" s="93">
        <f t="shared" si="584"/>
        <v>1000</v>
      </c>
      <c r="AR923" s="95">
        <f t="shared" si="560"/>
        <v>428</v>
      </c>
      <c r="AS923" s="94">
        <f t="shared" si="561"/>
        <v>0.42799999999999999</v>
      </c>
      <c r="AT923" s="94">
        <f t="shared" si="579"/>
        <v>0.4155550899796574</v>
      </c>
    </row>
    <row r="924" spans="6:46" x14ac:dyDescent="0.25">
      <c r="F924">
        <f t="shared" si="585"/>
        <v>935000</v>
      </c>
      <c r="G924">
        <f t="shared" si="562"/>
        <v>-750</v>
      </c>
      <c r="H924">
        <f t="shared" si="550"/>
        <v>934250</v>
      </c>
      <c r="I924" s="32">
        <f t="shared" si="580"/>
        <v>934250</v>
      </c>
      <c r="J924" s="10">
        <f t="shared" si="563"/>
        <v>0</v>
      </c>
      <c r="K924" s="10">
        <f t="shared" si="564"/>
        <v>0</v>
      </c>
      <c r="L924" s="32">
        <f t="shared" si="581"/>
        <v>934250</v>
      </c>
      <c r="M924" s="9">
        <f t="shared" si="565"/>
        <v>0</v>
      </c>
      <c r="N924" s="9">
        <f t="shared" si="566"/>
        <v>0</v>
      </c>
      <c r="O924" s="10">
        <f t="shared" si="551"/>
        <v>0</v>
      </c>
      <c r="P924" s="13"/>
      <c r="R924" s="31">
        <f t="shared" si="582"/>
        <v>934250</v>
      </c>
      <c r="S924" s="8">
        <f t="shared" si="567"/>
        <v>52100</v>
      </c>
      <c r="T924" s="9">
        <f t="shared" si="552"/>
        <v>-11053.55</v>
      </c>
      <c r="U924" s="9">
        <f t="shared" si="553"/>
        <v>-330806.25</v>
      </c>
      <c r="V924" s="10">
        <f t="shared" si="554"/>
        <v>-341859.8</v>
      </c>
      <c r="W924" s="10">
        <f t="shared" si="555"/>
        <v>-49515.25</v>
      </c>
      <c r="X924" s="87">
        <f t="shared" si="568"/>
        <v>0</v>
      </c>
      <c r="Y924" s="87">
        <f t="shared" si="569"/>
        <v>0</v>
      </c>
      <c r="Z924" s="10">
        <f t="shared" si="570"/>
        <v>-103.65398999999999</v>
      </c>
      <c r="AA924" s="125">
        <f t="shared" si="571"/>
        <v>-36.750050999999999</v>
      </c>
      <c r="AB924" s="10">
        <f t="shared" si="572"/>
        <v>-36.750050999999999</v>
      </c>
      <c r="AC924" s="87">
        <f t="shared" si="573"/>
        <v>0</v>
      </c>
      <c r="AD924" s="22">
        <f t="shared" si="583"/>
        <v>-391515.45404099999</v>
      </c>
      <c r="AE924" s="9">
        <f t="shared" si="574"/>
        <v>-3430</v>
      </c>
      <c r="AF924" s="9">
        <f t="shared" si="575"/>
        <v>311</v>
      </c>
      <c r="AG924" s="9">
        <f t="shared" si="576"/>
        <v>0</v>
      </c>
      <c r="AH924" s="10">
        <f t="shared" si="556"/>
        <v>-3119</v>
      </c>
      <c r="AI924" s="10">
        <f t="shared" si="577"/>
        <v>-160</v>
      </c>
      <c r="AJ924" s="22">
        <f t="shared" si="557"/>
        <v>-388556.45404099999</v>
      </c>
      <c r="AN924" s="92">
        <f t="shared" si="578"/>
        <v>935000</v>
      </c>
      <c r="AO924" s="92" t="str">
        <f t="shared" si="558"/>
        <v>93K</v>
      </c>
      <c r="AP924" s="92">
        <f t="shared" si="559"/>
        <v>388556.45404099999</v>
      </c>
      <c r="AQ924" s="93">
        <f t="shared" si="584"/>
        <v>1000</v>
      </c>
      <c r="AR924" s="95">
        <f t="shared" si="560"/>
        <v>428</v>
      </c>
      <c r="AS924" s="94">
        <f t="shared" si="561"/>
        <v>0.42799999999999999</v>
      </c>
      <c r="AT924" s="94">
        <f t="shared" si="579"/>
        <v>0.41556840004385026</v>
      </c>
    </row>
    <row r="925" spans="6:46" x14ac:dyDescent="0.25">
      <c r="F925">
        <f t="shared" si="585"/>
        <v>936000</v>
      </c>
      <c r="G925">
        <f t="shared" si="562"/>
        <v>-750</v>
      </c>
      <c r="H925">
        <f t="shared" si="550"/>
        <v>935250</v>
      </c>
      <c r="I925" s="32">
        <f t="shared" si="580"/>
        <v>935250</v>
      </c>
      <c r="J925" s="10">
        <f t="shared" si="563"/>
        <v>0</v>
      </c>
      <c r="K925" s="10">
        <f t="shared" si="564"/>
        <v>0</v>
      </c>
      <c r="L925" s="32">
        <f t="shared" si="581"/>
        <v>935250</v>
      </c>
      <c r="M925" s="9">
        <f t="shared" si="565"/>
        <v>0</v>
      </c>
      <c r="N925" s="9">
        <f t="shared" si="566"/>
        <v>0</v>
      </c>
      <c r="O925" s="10">
        <f t="shared" si="551"/>
        <v>0</v>
      </c>
      <c r="P925" s="13"/>
      <c r="R925" s="31">
        <f t="shared" si="582"/>
        <v>935250</v>
      </c>
      <c r="S925" s="8">
        <f t="shared" si="567"/>
        <v>52100</v>
      </c>
      <c r="T925" s="9">
        <f t="shared" si="552"/>
        <v>-11053.55</v>
      </c>
      <c r="U925" s="9">
        <f t="shared" si="553"/>
        <v>-331181.25</v>
      </c>
      <c r="V925" s="10">
        <f t="shared" si="554"/>
        <v>-342234.8</v>
      </c>
      <c r="W925" s="10">
        <f t="shared" si="555"/>
        <v>-49568.25</v>
      </c>
      <c r="X925" s="87">
        <f t="shared" si="568"/>
        <v>0</v>
      </c>
      <c r="Y925" s="87">
        <f t="shared" si="569"/>
        <v>0</v>
      </c>
      <c r="Z925" s="10">
        <f t="shared" si="570"/>
        <v>-103.65398999999999</v>
      </c>
      <c r="AA925" s="125">
        <f t="shared" si="571"/>
        <v>-36.750050999999999</v>
      </c>
      <c r="AB925" s="10">
        <f t="shared" si="572"/>
        <v>-36.750050999999999</v>
      </c>
      <c r="AC925" s="87">
        <f t="shared" si="573"/>
        <v>0</v>
      </c>
      <c r="AD925" s="22">
        <f t="shared" si="583"/>
        <v>-391943.45404099999</v>
      </c>
      <c r="AE925" s="9">
        <f t="shared" si="574"/>
        <v>-3430</v>
      </c>
      <c r="AF925" s="9">
        <f t="shared" si="575"/>
        <v>311</v>
      </c>
      <c r="AG925" s="9">
        <f t="shared" si="576"/>
        <v>0</v>
      </c>
      <c r="AH925" s="10">
        <f t="shared" si="556"/>
        <v>-3119</v>
      </c>
      <c r="AI925" s="10">
        <f t="shared" si="577"/>
        <v>-160</v>
      </c>
      <c r="AJ925" s="22">
        <f t="shared" si="557"/>
        <v>-388984.45404099999</v>
      </c>
      <c r="AN925" s="92">
        <f t="shared" si="578"/>
        <v>936000</v>
      </c>
      <c r="AO925" s="92" t="str">
        <f t="shared" si="558"/>
        <v>93K</v>
      </c>
      <c r="AP925" s="92">
        <f t="shared" si="559"/>
        <v>388984.45404099999</v>
      </c>
      <c r="AQ925" s="93">
        <f t="shared" si="584"/>
        <v>1000</v>
      </c>
      <c r="AR925" s="95">
        <f t="shared" si="560"/>
        <v>428</v>
      </c>
      <c r="AS925" s="94">
        <f t="shared" si="561"/>
        <v>0.42799999999999999</v>
      </c>
      <c r="AT925" s="94">
        <f t="shared" si="579"/>
        <v>0.41558168166773501</v>
      </c>
    </row>
    <row r="926" spans="6:46" x14ac:dyDescent="0.25">
      <c r="F926">
        <f t="shared" si="585"/>
        <v>937000</v>
      </c>
      <c r="G926">
        <f t="shared" si="562"/>
        <v>-750</v>
      </c>
      <c r="H926">
        <f t="shared" si="550"/>
        <v>936250</v>
      </c>
      <c r="I926" s="32">
        <f t="shared" si="580"/>
        <v>936250</v>
      </c>
      <c r="J926" s="10">
        <f t="shared" si="563"/>
        <v>0</v>
      </c>
      <c r="K926" s="10">
        <f t="shared" si="564"/>
        <v>0</v>
      </c>
      <c r="L926" s="32">
        <f t="shared" si="581"/>
        <v>936250</v>
      </c>
      <c r="M926" s="9">
        <f t="shared" si="565"/>
        <v>0</v>
      </c>
      <c r="N926" s="9">
        <f t="shared" si="566"/>
        <v>0</v>
      </c>
      <c r="O926" s="10">
        <f t="shared" si="551"/>
        <v>0</v>
      </c>
      <c r="P926" s="13"/>
      <c r="R926" s="31">
        <f t="shared" si="582"/>
        <v>936250</v>
      </c>
      <c r="S926" s="8">
        <f t="shared" si="567"/>
        <v>52100</v>
      </c>
      <c r="T926" s="9">
        <f t="shared" si="552"/>
        <v>-11053.55</v>
      </c>
      <c r="U926" s="9">
        <f t="shared" si="553"/>
        <v>-331556.25</v>
      </c>
      <c r="V926" s="10">
        <f t="shared" si="554"/>
        <v>-342609.8</v>
      </c>
      <c r="W926" s="10">
        <f t="shared" si="555"/>
        <v>-49621.25</v>
      </c>
      <c r="X926" s="87">
        <f t="shared" si="568"/>
        <v>0</v>
      </c>
      <c r="Y926" s="87">
        <f t="shared" si="569"/>
        <v>0</v>
      </c>
      <c r="Z926" s="10">
        <f t="shared" si="570"/>
        <v>-103.65398999999999</v>
      </c>
      <c r="AA926" s="125">
        <f t="shared" si="571"/>
        <v>-36.750050999999999</v>
      </c>
      <c r="AB926" s="10">
        <f t="shared" si="572"/>
        <v>-36.750050999999999</v>
      </c>
      <c r="AC926" s="87">
        <f t="shared" si="573"/>
        <v>0</v>
      </c>
      <c r="AD926" s="22">
        <f t="shared" si="583"/>
        <v>-392371.45404099999</v>
      </c>
      <c r="AE926" s="9">
        <f t="shared" si="574"/>
        <v>-3430</v>
      </c>
      <c r="AF926" s="9">
        <f t="shared" si="575"/>
        <v>311</v>
      </c>
      <c r="AG926" s="9">
        <f t="shared" si="576"/>
        <v>0</v>
      </c>
      <c r="AH926" s="10">
        <f t="shared" si="556"/>
        <v>-3119</v>
      </c>
      <c r="AI926" s="10">
        <f t="shared" si="577"/>
        <v>-160</v>
      </c>
      <c r="AJ926" s="22">
        <f t="shared" si="557"/>
        <v>-389412.45404099999</v>
      </c>
      <c r="AN926" s="92">
        <f t="shared" si="578"/>
        <v>937000</v>
      </c>
      <c r="AO926" s="92" t="str">
        <f t="shared" si="558"/>
        <v>93K</v>
      </c>
      <c r="AP926" s="92">
        <f t="shared" si="559"/>
        <v>389412.45404099999</v>
      </c>
      <c r="AQ926" s="93">
        <f t="shared" si="584"/>
        <v>1000</v>
      </c>
      <c r="AR926" s="95">
        <f t="shared" si="560"/>
        <v>428</v>
      </c>
      <c r="AS926" s="94">
        <f t="shared" si="561"/>
        <v>0.42799999999999999</v>
      </c>
      <c r="AT926" s="94">
        <f t="shared" si="579"/>
        <v>0.41559493494236927</v>
      </c>
    </row>
    <row r="927" spans="6:46" x14ac:dyDescent="0.25">
      <c r="F927">
        <f t="shared" si="585"/>
        <v>938000</v>
      </c>
      <c r="G927">
        <f t="shared" si="562"/>
        <v>-750</v>
      </c>
      <c r="H927">
        <f t="shared" si="550"/>
        <v>937250</v>
      </c>
      <c r="I927" s="32">
        <f t="shared" si="580"/>
        <v>937250</v>
      </c>
      <c r="J927" s="10">
        <f t="shared" si="563"/>
        <v>0</v>
      </c>
      <c r="K927" s="10">
        <f t="shared" si="564"/>
        <v>0</v>
      </c>
      <c r="L927" s="32">
        <f t="shared" si="581"/>
        <v>937250</v>
      </c>
      <c r="M927" s="9">
        <f t="shared" si="565"/>
        <v>0</v>
      </c>
      <c r="N927" s="9">
        <f t="shared" si="566"/>
        <v>0</v>
      </c>
      <c r="O927" s="10">
        <f t="shared" si="551"/>
        <v>0</v>
      </c>
      <c r="P927" s="13"/>
      <c r="R927" s="31">
        <f t="shared" si="582"/>
        <v>937250</v>
      </c>
      <c r="S927" s="8">
        <f t="shared" si="567"/>
        <v>52100</v>
      </c>
      <c r="T927" s="9">
        <f t="shared" si="552"/>
        <v>-11053.55</v>
      </c>
      <c r="U927" s="9">
        <f t="shared" si="553"/>
        <v>-331931.25</v>
      </c>
      <c r="V927" s="10">
        <f t="shared" si="554"/>
        <v>-342984.8</v>
      </c>
      <c r="W927" s="10">
        <f t="shared" si="555"/>
        <v>-49674.25</v>
      </c>
      <c r="X927" s="87">
        <f t="shared" si="568"/>
        <v>0</v>
      </c>
      <c r="Y927" s="87">
        <f t="shared" si="569"/>
        <v>0</v>
      </c>
      <c r="Z927" s="10">
        <f t="shared" si="570"/>
        <v>-103.65398999999999</v>
      </c>
      <c r="AA927" s="125">
        <f t="shared" si="571"/>
        <v>-36.750050999999999</v>
      </c>
      <c r="AB927" s="10">
        <f t="shared" si="572"/>
        <v>-36.750050999999999</v>
      </c>
      <c r="AC927" s="87">
        <f t="shared" si="573"/>
        <v>0</v>
      </c>
      <c r="AD927" s="22">
        <f t="shared" si="583"/>
        <v>-392799.45404099999</v>
      </c>
      <c r="AE927" s="9">
        <f t="shared" si="574"/>
        <v>-3430</v>
      </c>
      <c r="AF927" s="9">
        <f t="shared" si="575"/>
        <v>311</v>
      </c>
      <c r="AG927" s="9">
        <f t="shared" si="576"/>
        <v>0</v>
      </c>
      <c r="AH927" s="10">
        <f t="shared" si="556"/>
        <v>-3119</v>
      </c>
      <c r="AI927" s="10">
        <f t="shared" si="577"/>
        <v>-160</v>
      </c>
      <c r="AJ927" s="22">
        <f t="shared" si="557"/>
        <v>-389840.45404099999</v>
      </c>
      <c r="AN927" s="92">
        <f t="shared" si="578"/>
        <v>938000</v>
      </c>
      <c r="AO927" s="92" t="str">
        <f t="shared" si="558"/>
        <v>93K</v>
      </c>
      <c r="AP927" s="92">
        <f t="shared" si="559"/>
        <v>389840.45404099999</v>
      </c>
      <c r="AQ927" s="93">
        <f t="shared" si="584"/>
        <v>1000</v>
      </c>
      <c r="AR927" s="95">
        <f t="shared" si="560"/>
        <v>428</v>
      </c>
      <c r="AS927" s="94">
        <f t="shared" si="561"/>
        <v>0.42799999999999999</v>
      </c>
      <c r="AT927" s="94">
        <f t="shared" si="579"/>
        <v>0.41560815995842215</v>
      </c>
    </row>
    <row r="928" spans="6:46" x14ac:dyDescent="0.25">
      <c r="F928">
        <f t="shared" si="585"/>
        <v>939000</v>
      </c>
      <c r="G928">
        <f t="shared" si="562"/>
        <v>-750</v>
      </c>
      <c r="H928">
        <f t="shared" si="550"/>
        <v>938250</v>
      </c>
      <c r="I928" s="32">
        <f t="shared" si="580"/>
        <v>938250</v>
      </c>
      <c r="J928" s="10">
        <f t="shared" si="563"/>
        <v>0</v>
      </c>
      <c r="K928" s="10">
        <f t="shared" si="564"/>
        <v>0</v>
      </c>
      <c r="L928" s="32">
        <f t="shared" si="581"/>
        <v>938250</v>
      </c>
      <c r="M928" s="9">
        <f t="shared" si="565"/>
        <v>0</v>
      </c>
      <c r="N928" s="9">
        <f t="shared" si="566"/>
        <v>0</v>
      </c>
      <c r="O928" s="10">
        <f t="shared" si="551"/>
        <v>0</v>
      </c>
      <c r="P928" s="13"/>
      <c r="R928" s="31">
        <f t="shared" si="582"/>
        <v>938250</v>
      </c>
      <c r="S928" s="8">
        <f t="shared" si="567"/>
        <v>52100</v>
      </c>
      <c r="T928" s="9">
        <f t="shared" si="552"/>
        <v>-11053.55</v>
      </c>
      <c r="U928" s="9">
        <f t="shared" si="553"/>
        <v>-332306.25</v>
      </c>
      <c r="V928" s="10">
        <f t="shared" si="554"/>
        <v>-343359.8</v>
      </c>
      <c r="W928" s="10">
        <f t="shared" si="555"/>
        <v>-49727.25</v>
      </c>
      <c r="X928" s="87">
        <f t="shared" si="568"/>
        <v>0</v>
      </c>
      <c r="Y928" s="87">
        <f t="shared" si="569"/>
        <v>0</v>
      </c>
      <c r="Z928" s="10">
        <f t="shared" si="570"/>
        <v>-103.65398999999999</v>
      </c>
      <c r="AA928" s="125">
        <f t="shared" si="571"/>
        <v>-36.750050999999999</v>
      </c>
      <c r="AB928" s="10">
        <f t="shared" si="572"/>
        <v>-36.750050999999999</v>
      </c>
      <c r="AC928" s="87">
        <f t="shared" si="573"/>
        <v>0</v>
      </c>
      <c r="AD928" s="22">
        <f t="shared" si="583"/>
        <v>-393227.45404099999</v>
      </c>
      <c r="AE928" s="9">
        <f t="shared" si="574"/>
        <v>-3430</v>
      </c>
      <c r="AF928" s="9">
        <f t="shared" si="575"/>
        <v>311</v>
      </c>
      <c r="AG928" s="9">
        <f t="shared" si="576"/>
        <v>0</v>
      </c>
      <c r="AH928" s="10">
        <f t="shared" si="556"/>
        <v>-3119</v>
      </c>
      <c r="AI928" s="10">
        <f t="shared" si="577"/>
        <v>-160</v>
      </c>
      <c r="AJ928" s="22">
        <f t="shared" si="557"/>
        <v>-390268.45404099999</v>
      </c>
      <c r="AN928" s="92">
        <f t="shared" si="578"/>
        <v>939000</v>
      </c>
      <c r="AO928" s="92" t="str">
        <f t="shared" si="558"/>
        <v>93K</v>
      </c>
      <c r="AP928" s="92">
        <f t="shared" si="559"/>
        <v>390268.45404099999</v>
      </c>
      <c r="AQ928" s="93">
        <f t="shared" si="584"/>
        <v>1000</v>
      </c>
      <c r="AR928" s="95">
        <f t="shared" si="560"/>
        <v>428</v>
      </c>
      <c r="AS928" s="94">
        <f t="shared" si="561"/>
        <v>0.42799999999999999</v>
      </c>
      <c r="AT928" s="94">
        <f t="shared" si="579"/>
        <v>0.41562135680617679</v>
      </c>
    </row>
    <row r="929" spans="6:46" x14ac:dyDescent="0.25">
      <c r="F929">
        <f t="shared" si="585"/>
        <v>940000</v>
      </c>
      <c r="G929">
        <f t="shared" si="562"/>
        <v>-750</v>
      </c>
      <c r="H929">
        <f t="shared" si="550"/>
        <v>939250</v>
      </c>
      <c r="I929" s="32">
        <f t="shared" si="580"/>
        <v>939250</v>
      </c>
      <c r="J929" s="10">
        <f t="shared" si="563"/>
        <v>0</v>
      </c>
      <c r="K929" s="10">
        <f t="shared" si="564"/>
        <v>0</v>
      </c>
      <c r="L929" s="32">
        <f t="shared" si="581"/>
        <v>939250</v>
      </c>
      <c r="M929" s="9">
        <f t="shared" si="565"/>
        <v>0</v>
      </c>
      <c r="N929" s="9">
        <f t="shared" si="566"/>
        <v>0</v>
      </c>
      <c r="O929" s="10">
        <f t="shared" si="551"/>
        <v>0</v>
      </c>
      <c r="P929" s="13"/>
      <c r="R929" s="31">
        <f t="shared" si="582"/>
        <v>939250</v>
      </c>
      <c r="S929" s="8">
        <f t="shared" si="567"/>
        <v>52100</v>
      </c>
      <c r="T929" s="9">
        <f t="shared" si="552"/>
        <v>-11053.55</v>
      </c>
      <c r="U929" s="9">
        <f t="shared" si="553"/>
        <v>-332681.25</v>
      </c>
      <c r="V929" s="10">
        <f t="shared" si="554"/>
        <v>-343734.8</v>
      </c>
      <c r="W929" s="10">
        <f t="shared" si="555"/>
        <v>-49780.25</v>
      </c>
      <c r="X929" s="87">
        <f t="shared" si="568"/>
        <v>0</v>
      </c>
      <c r="Y929" s="87">
        <f t="shared" si="569"/>
        <v>0</v>
      </c>
      <c r="Z929" s="10">
        <f t="shared" si="570"/>
        <v>-103.65398999999999</v>
      </c>
      <c r="AA929" s="125">
        <f t="shared" si="571"/>
        <v>-36.750050999999999</v>
      </c>
      <c r="AB929" s="10">
        <f t="shared" si="572"/>
        <v>-36.750050999999999</v>
      </c>
      <c r="AC929" s="87">
        <f t="shared" si="573"/>
        <v>0</v>
      </c>
      <c r="AD929" s="22">
        <f t="shared" si="583"/>
        <v>-393655.45404099999</v>
      </c>
      <c r="AE929" s="9">
        <f t="shared" si="574"/>
        <v>-3430</v>
      </c>
      <c r="AF929" s="9">
        <f t="shared" si="575"/>
        <v>311</v>
      </c>
      <c r="AG929" s="9">
        <f t="shared" si="576"/>
        <v>0</v>
      </c>
      <c r="AH929" s="10">
        <f t="shared" si="556"/>
        <v>-3119</v>
      </c>
      <c r="AI929" s="10">
        <f t="shared" si="577"/>
        <v>-160</v>
      </c>
      <c r="AJ929" s="22">
        <f t="shared" si="557"/>
        <v>-390696.45404099999</v>
      </c>
      <c r="AN929" s="92">
        <f t="shared" si="578"/>
        <v>940000</v>
      </c>
      <c r="AO929" s="92" t="str">
        <f t="shared" si="558"/>
        <v>94K</v>
      </c>
      <c r="AP929" s="92">
        <f t="shared" si="559"/>
        <v>390696.45404099999</v>
      </c>
      <c r="AQ929" s="93">
        <f t="shared" si="584"/>
        <v>1000</v>
      </c>
      <c r="AR929" s="95">
        <f t="shared" si="560"/>
        <v>428</v>
      </c>
      <c r="AS929" s="94">
        <f t="shared" si="561"/>
        <v>0.42799999999999999</v>
      </c>
      <c r="AT929" s="94">
        <f t="shared" si="579"/>
        <v>0.41563452557553188</v>
      </c>
    </row>
    <row r="930" spans="6:46" x14ac:dyDescent="0.25">
      <c r="F930">
        <f t="shared" si="585"/>
        <v>941000</v>
      </c>
      <c r="G930">
        <f t="shared" si="562"/>
        <v>-750</v>
      </c>
      <c r="H930">
        <f t="shared" ref="H930:H989" si="586">F930+G930</f>
        <v>940250</v>
      </c>
      <c r="I930" s="32">
        <f t="shared" si="580"/>
        <v>940250</v>
      </c>
      <c r="J930" s="10">
        <f t="shared" si="563"/>
        <v>0</v>
      </c>
      <c r="K930" s="10">
        <f t="shared" si="564"/>
        <v>0</v>
      </c>
      <c r="L930" s="32">
        <f t="shared" si="581"/>
        <v>940250</v>
      </c>
      <c r="M930" s="9">
        <f t="shared" si="565"/>
        <v>0</v>
      </c>
      <c r="N930" s="9">
        <f t="shared" si="566"/>
        <v>0</v>
      </c>
      <c r="O930" s="10">
        <f t="shared" ref="O930:O989" si="587">M930+N930</f>
        <v>0</v>
      </c>
      <c r="P930" s="13"/>
      <c r="R930" s="31">
        <f t="shared" si="582"/>
        <v>940250</v>
      </c>
      <c r="S930" s="8">
        <f t="shared" si="567"/>
        <v>52100</v>
      </c>
      <c r="T930" s="9">
        <f t="shared" ref="T930:T989" si="588">-1*VLOOKUP(S930,Tuloveroasteikko,2,0)</f>
        <v>-11053.55</v>
      </c>
      <c r="U930" s="9">
        <f t="shared" ref="U930:U989" si="589">-(R930-S930)*VLOOKUP(S930,Tuloveroasteikko,3,0)/100</f>
        <v>-333056.25</v>
      </c>
      <c r="V930" s="10">
        <f t="shared" ref="V930:V989" si="590">T930+U930</f>
        <v>-344109.8</v>
      </c>
      <c r="W930" s="10">
        <f t="shared" ref="W930:W989" si="591">-R930*Kunnallisvero</f>
        <v>-49833.25</v>
      </c>
      <c r="X930" s="87">
        <f t="shared" si="568"/>
        <v>0</v>
      </c>
      <c r="Y930" s="87">
        <f t="shared" si="569"/>
        <v>0</v>
      </c>
      <c r="Z930" s="10">
        <f t="shared" si="570"/>
        <v>-103.65398999999999</v>
      </c>
      <c r="AA930" s="125">
        <f t="shared" si="571"/>
        <v>-36.750050999999999</v>
      </c>
      <c r="AB930" s="10">
        <f t="shared" si="572"/>
        <v>-36.750050999999999</v>
      </c>
      <c r="AC930" s="87">
        <f t="shared" si="573"/>
        <v>0</v>
      </c>
      <c r="AD930" s="22">
        <f t="shared" si="583"/>
        <v>-394083.45404099999</v>
      </c>
      <c r="AE930" s="9">
        <f t="shared" si="574"/>
        <v>-3430</v>
      </c>
      <c r="AF930" s="9">
        <f t="shared" si="575"/>
        <v>311</v>
      </c>
      <c r="AG930" s="9">
        <f t="shared" si="576"/>
        <v>0</v>
      </c>
      <c r="AH930" s="10">
        <f t="shared" ref="AH930:AH989" si="592">AE930+AF930+AG930</f>
        <v>-3119</v>
      </c>
      <c r="AI930" s="10">
        <f t="shared" si="577"/>
        <v>-160</v>
      </c>
      <c r="AJ930" s="22">
        <f t="shared" ref="AJ930:AJ989" si="593">IF(AD930&gt;AH930,0,AD930-AH930)+AI930</f>
        <v>-391124.45404099999</v>
      </c>
      <c r="AN930" s="92">
        <f t="shared" si="578"/>
        <v>941000</v>
      </c>
      <c r="AO930" s="92" t="str">
        <f t="shared" ref="AO930:AO989" si="594">MID(AN930,1,2)&amp;"K"</f>
        <v>94K</v>
      </c>
      <c r="AP930" s="92">
        <f t="shared" ref="AP930:AP989" si="595">-AJ930</f>
        <v>391124.45404099999</v>
      </c>
      <c r="AQ930" s="93">
        <f t="shared" si="584"/>
        <v>1000</v>
      </c>
      <c r="AR930" s="95">
        <f t="shared" ref="AR930:AR989" si="596">-AJ930+AJ929</f>
        <v>428</v>
      </c>
      <c r="AS930" s="94">
        <f t="shared" ref="AS930:AS989" si="597">IFERROR(AR930/AQ930,0)</f>
        <v>0.42799999999999999</v>
      </c>
      <c r="AT930" s="94">
        <f t="shared" si="579"/>
        <v>0.41564766635600425</v>
      </c>
    </row>
    <row r="931" spans="6:46" x14ac:dyDescent="0.25">
      <c r="F931">
        <f t="shared" si="585"/>
        <v>942000</v>
      </c>
      <c r="G931">
        <f t="shared" si="562"/>
        <v>-750</v>
      </c>
      <c r="H931">
        <f t="shared" si="586"/>
        <v>941250</v>
      </c>
      <c r="I931" s="32">
        <f t="shared" si="580"/>
        <v>941250</v>
      </c>
      <c r="J931" s="10">
        <f t="shared" si="563"/>
        <v>0</v>
      </c>
      <c r="K931" s="10">
        <f t="shared" si="564"/>
        <v>0</v>
      </c>
      <c r="L931" s="32">
        <f t="shared" si="581"/>
        <v>941250</v>
      </c>
      <c r="M931" s="9">
        <f t="shared" si="565"/>
        <v>0</v>
      </c>
      <c r="N931" s="9">
        <f t="shared" si="566"/>
        <v>0</v>
      </c>
      <c r="O931" s="10">
        <f t="shared" si="587"/>
        <v>0</v>
      </c>
      <c r="P931" s="13"/>
      <c r="R931" s="31">
        <f t="shared" si="582"/>
        <v>941250</v>
      </c>
      <c r="S931" s="8">
        <f t="shared" si="567"/>
        <v>52100</v>
      </c>
      <c r="T931" s="9">
        <f t="shared" si="588"/>
        <v>-11053.55</v>
      </c>
      <c r="U931" s="9">
        <f t="shared" si="589"/>
        <v>-333431.25</v>
      </c>
      <c r="V931" s="10">
        <f t="shared" si="590"/>
        <v>-344484.8</v>
      </c>
      <c r="W931" s="10">
        <f t="shared" si="591"/>
        <v>-49886.25</v>
      </c>
      <c r="X931" s="87">
        <f t="shared" si="568"/>
        <v>0</v>
      </c>
      <c r="Y931" s="87">
        <f t="shared" si="569"/>
        <v>0</v>
      </c>
      <c r="Z931" s="10">
        <f t="shared" si="570"/>
        <v>-103.65398999999999</v>
      </c>
      <c r="AA931" s="125">
        <f t="shared" si="571"/>
        <v>-36.750050999999999</v>
      </c>
      <c r="AB931" s="10">
        <f t="shared" si="572"/>
        <v>-36.750050999999999</v>
      </c>
      <c r="AC931" s="87">
        <f t="shared" si="573"/>
        <v>0</v>
      </c>
      <c r="AD931" s="22">
        <f t="shared" si="583"/>
        <v>-394511.45404099999</v>
      </c>
      <c r="AE931" s="9">
        <f t="shared" si="574"/>
        <v>-3430</v>
      </c>
      <c r="AF931" s="9">
        <f t="shared" si="575"/>
        <v>311</v>
      </c>
      <c r="AG931" s="9">
        <f t="shared" si="576"/>
        <v>0</v>
      </c>
      <c r="AH931" s="10">
        <f t="shared" si="592"/>
        <v>-3119</v>
      </c>
      <c r="AI931" s="10">
        <f t="shared" si="577"/>
        <v>-160</v>
      </c>
      <c r="AJ931" s="22">
        <f t="shared" si="593"/>
        <v>-391552.45404099999</v>
      </c>
      <c r="AN931" s="92">
        <f t="shared" si="578"/>
        <v>942000</v>
      </c>
      <c r="AO931" s="92" t="str">
        <f t="shared" si="594"/>
        <v>94K</v>
      </c>
      <c r="AP931" s="92">
        <f t="shared" si="595"/>
        <v>391552.45404099999</v>
      </c>
      <c r="AQ931" s="93">
        <f t="shared" si="584"/>
        <v>1000</v>
      </c>
      <c r="AR931" s="95">
        <f t="shared" si="596"/>
        <v>428</v>
      </c>
      <c r="AS931" s="94">
        <f t="shared" si="597"/>
        <v>0.42799999999999999</v>
      </c>
      <c r="AT931" s="94">
        <f t="shared" si="579"/>
        <v>0.41566077923673034</v>
      </c>
    </row>
    <row r="932" spans="6:46" x14ac:dyDescent="0.25">
      <c r="F932">
        <f t="shared" si="585"/>
        <v>943000</v>
      </c>
      <c r="G932">
        <f t="shared" si="562"/>
        <v>-750</v>
      </c>
      <c r="H932">
        <f t="shared" si="586"/>
        <v>942250</v>
      </c>
      <c r="I932" s="32">
        <f t="shared" si="580"/>
        <v>942250</v>
      </c>
      <c r="J932" s="10">
        <f t="shared" si="563"/>
        <v>0</v>
      </c>
      <c r="K932" s="10">
        <f t="shared" si="564"/>
        <v>0</v>
      </c>
      <c r="L932" s="32">
        <f t="shared" si="581"/>
        <v>942250</v>
      </c>
      <c r="M932" s="9">
        <f t="shared" si="565"/>
        <v>0</v>
      </c>
      <c r="N932" s="9">
        <f t="shared" si="566"/>
        <v>0</v>
      </c>
      <c r="O932" s="10">
        <f t="shared" si="587"/>
        <v>0</v>
      </c>
      <c r="P932" s="13"/>
      <c r="R932" s="31">
        <f t="shared" si="582"/>
        <v>942250</v>
      </c>
      <c r="S932" s="8">
        <f t="shared" si="567"/>
        <v>52100</v>
      </c>
      <c r="T932" s="9">
        <f t="shared" si="588"/>
        <v>-11053.55</v>
      </c>
      <c r="U932" s="9">
        <f t="shared" si="589"/>
        <v>-333806.25</v>
      </c>
      <c r="V932" s="10">
        <f t="shared" si="590"/>
        <v>-344859.8</v>
      </c>
      <c r="W932" s="10">
        <f t="shared" si="591"/>
        <v>-49939.25</v>
      </c>
      <c r="X932" s="87">
        <f t="shared" si="568"/>
        <v>0</v>
      </c>
      <c r="Y932" s="87">
        <f t="shared" si="569"/>
        <v>0</v>
      </c>
      <c r="Z932" s="10">
        <f t="shared" si="570"/>
        <v>-103.65398999999999</v>
      </c>
      <c r="AA932" s="125">
        <f t="shared" si="571"/>
        <v>-36.750050999999999</v>
      </c>
      <c r="AB932" s="10">
        <f t="shared" si="572"/>
        <v>-36.750050999999999</v>
      </c>
      <c r="AC932" s="87">
        <f t="shared" si="573"/>
        <v>0</v>
      </c>
      <c r="AD932" s="22">
        <f t="shared" si="583"/>
        <v>-394939.45404099999</v>
      </c>
      <c r="AE932" s="9">
        <f t="shared" si="574"/>
        <v>-3430</v>
      </c>
      <c r="AF932" s="9">
        <f t="shared" si="575"/>
        <v>311</v>
      </c>
      <c r="AG932" s="9">
        <f t="shared" si="576"/>
        <v>0</v>
      </c>
      <c r="AH932" s="10">
        <f t="shared" si="592"/>
        <v>-3119</v>
      </c>
      <c r="AI932" s="10">
        <f t="shared" si="577"/>
        <v>-160</v>
      </c>
      <c r="AJ932" s="22">
        <f t="shared" si="593"/>
        <v>-391980.45404099999</v>
      </c>
      <c r="AN932" s="92">
        <f t="shared" si="578"/>
        <v>943000</v>
      </c>
      <c r="AO932" s="92" t="str">
        <f t="shared" si="594"/>
        <v>94K</v>
      </c>
      <c r="AP932" s="92">
        <f t="shared" si="595"/>
        <v>391980.45404099999</v>
      </c>
      <c r="AQ932" s="93">
        <f t="shared" si="584"/>
        <v>1000</v>
      </c>
      <c r="AR932" s="95">
        <f t="shared" si="596"/>
        <v>428</v>
      </c>
      <c r="AS932" s="94">
        <f t="shared" si="597"/>
        <v>0.42799999999999999</v>
      </c>
      <c r="AT932" s="94">
        <f t="shared" si="579"/>
        <v>0.41567386430646869</v>
      </c>
    </row>
    <row r="933" spans="6:46" x14ac:dyDescent="0.25">
      <c r="F933">
        <f t="shared" si="585"/>
        <v>944000</v>
      </c>
      <c r="G933">
        <f t="shared" si="562"/>
        <v>-750</v>
      </c>
      <c r="H933">
        <f t="shared" si="586"/>
        <v>943250</v>
      </c>
      <c r="I933" s="32">
        <f t="shared" si="580"/>
        <v>943250</v>
      </c>
      <c r="J933" s="10">
        <f t="shared" si="563"/>
        <v>0</v>
      </c>
      <c r="K933" s="10">
        <f t="shared" si="564"/>
        <v>0</v>
      </c>
      <c r="L933" s="32">
        <f t="shared" si="581"/>
        <v>943250</v>
      </c>
      <c r="M933" s="9">
        <f t="shared" si="565"/>
        <v>0</v>
      </c>
      <c r="N933" s="9">
        <f t="shared" si="566"/>
        <v>0</v>
      </c>
      <c r="O933" s="10">
        <f t="shared" si="587"/>
        <v>0</v>
      </c>
      <c r="P933" s="13"/>
      <c r="R933" s="31">
        <f t="shared" si="582"/>
        <v>943250</v>
      </c>
      <c r="S933" s="8">
        <f t="shared" si="567"/>
        <v>52100</v>
      </c>
      <c r="T933" s="9">
        <f t="shared" si="588"/>
        <v>-11053.55</v>
      </c>
      <c r="U933" s="9">
        <f t="shared" si="589"/>
        <v>-334181.25</v>
      </c>
      <c r="V933" s="10">
        <f t="shared" si="590"/>
        <v>-345234.8</v>
      </c>
      <c r="W933" s="10">
        <f t="shared" si="591"/>
        <v>-49992.25</v>
      </c>
      <c r="X933" s="87">
        <f t="shared" si="568"/>
        <v>0</v>
      </c>
      <c r="Y933" s="87">
        <f t="shared" si="569"/>
        <v>0</v>
      </c>
      <c r="Z933" s="10">
        <f t="shared" si="570"/>
        <v>-103.65398999999999</v>
      </c>
      <c r="AA933" s="125">
        <f t="shared" si="571"/>
        <v>-36.750050999999999</v>
      </c>
      <c r="AB933" s="10">
        <f t="shared" si="572"/>
        <v>-36.750050999999999</v>
      </c>
      <c r="AC933" s="87">
        <f t="shared" si="573"/>
        <v>0</v>
      </c>
      <c r="AD933" s="22">
        <f t="shared" si="583"/>
        <v>-395367.45404099999</v>
      </c>
      <c r="AE933" s="9">
        <f t="shared" si="574"/>
        <v>-3430</v>
      </c>
      <c r="AF933" s="9">
        <f t="shared" si="575"/>
        <v>311</v>
      </c>
      <c r="AG933" s="9">
        <f t="shared" si="576"/>
        <v>0</v>
      </c>
      <c r="AH933" s="10">
        <f t="shared" si="592"/>
        <v>-3119</v>
      </c>
      <c r="AI933" s="10">
        <f t="shared" si="577"/>
        <v>-160</v>
      </c>
      <c r="AJ933" s="22">
        <f t="shared" si="593"/>
        <v>-392408.45404099999</v>
      </c>
      <c r="AN933" s="92">
        <f t="shared" si="578"/>
        <v>944000</v>
      </c>
      <c r="AO933" s="92" t="str">
        <f t="shared" si="594"/>
        <v>94K</v>
      </c>
      <c r="AP933" s="92">
        <f t="shared" si="595"/>
        <v>392408.45404099999</v>
      </c>
      <c r="AQ933" s="93">
        <f t="shared" si="584"/>
        <v>1000</v>
      </c>
      <c r="AR933" s="95">
        <f t="shared" si="596"/>
        <v>428</v>
      </c>
      <c r="AS933" s="94">
        <f t="shared" si="597"/>
        <v>0.42799999999999999</v>
      </c>
      <c r="AT933" s="94">
        <f t="shared" si="579"/>
        <v>0.41568692165360166</v>
      </c>
    </row>
    <row r="934" spans="6:46" x14ac:dyDescent="0.25">
      <c r="F934">
        <f t="shared" si="585"/>
        <v>945000</v>
      </c>
      <c r="G934">
        <f t="shared" si="562"/>
        <v>-750</v>
      </c>
      <c r="H934">
        <f t="shared" si="586"/>
        <v>944250</v>
      </c>
      <c r="I934" s="32">
        <f t="shared" si="580"/>
        <v>944250</v>
      </c>
      <c r="J934" s="10">
        <f t="shared" si="563"/>
        <v>0</v>
      </c>
      <c r="K934" s="10">
        <f t="shared" si="564"/>
        <v>0</v>
      </c>
      <c r="L934" s="32">
        <f t="shared" si="581"/>
        <v>944250</v>
      </c>
      <c r="M934" s="9">
        <f t="shared" si="565"/>
        <v>0</v>
      </c>
      <c r="N934" s="9">
        <f t="shared" si="566"/>
        <v>0</v>
      </c>
      <c r="O934" s="10">
        <f t="shared" si="587"/>
        <v>0</v>
      </c>
      <c r="P934" s="13"/>
      <c r="R934" s="31">
        <f t="shared" si="582"/>
        <v>944250</v>
      </c>
      <c r="S934" s="8">
        <f t="shared" si="567"/>
        <v>52100</v>
      </c>
      <c r="T934" s="9">
        <f t="shared" si="588"/>
        <v>-11053.55</v>
      </c>
      <c r="U934" s="9">
        <f t="shared" si="589"/>
        <v>-334556.25</v>
      </c>
      <c r="V934" s="10">
        <f t="shared" si="590"/>
        <v>-345609.8</v>
      </c>
      <c r="W934" s="10">
        <f t="shared" si="591"/>
        <v>-50045.25</v>
      </c>
      <c r="X934" s="87">
        <f t="shared" si="568"/>
        <v>0</v>
      </c>
      <c r="Y934" s="87">
        <f t="shared" si="569"/>
        <v>0</v>
      </c>
      <c r="Z934" s="10">
        <f t="shared" si="570"/>
        <v>-103.65398999999999</v>
      </c>
      <c r="AA934" s="125">
        <f t="shared" si="571"/>
        <v>-36.750050999999999</v>
      </c>
      <c r="AB934" s="10">
        <f t="shared" si="572"/>
        <v>-36.750050999999999</v>
      </c>
      <c r="AC934" s="87">
        <f t="shared" si="573"/>
        <v>0</v>
      </c>
      <c r="AD934" s="22">
        <f t="shared" si="583"/>
        <v>-395795.45404099999</v>
      </c>
      <c r="AE934" s="9">
        <f t="shared" si="574"/>
        <v>-3430</v>
      </c>
      <c r="AF934" s="9">
        <f t="shared" si="575"/>
        <v>311</v>
      </c>
      <c r="AG934" s="9">
        <f t="shared" si="576"/>
        <v>0</v>
      </c>
      <c r="AH934" s="10">
        <f t="shared" si="592"/>
        <v>-3119</v>
      </c>
      <c r="AI934" s="10">
        <f t="shared" si="577"/>
        <v>-160</v>
      </c>
      <c r="AJ934" s="22">
        <f t="shared" si="593"/>
        <v>-392836.45404099999</v>
      </c>
      <c r="AN934" s="92">
        <f t="shared" si="578"/>
        <v>945000</v>
      </c>
      <c r="AO934" s="92" t="str">
        <f t="shared" si="594"/>
        <v>94K</v>
      </c>
      <c r="AP934" s="92">
        <f t="shared" si="595"/>
        <v>392836.45404099999</v>
      </c>
      <c r="AQ934" s="93">
        <f t="shared" si="584"/>
        <v>1000</v>
      </c>
      <c r="AR934" s="95">
        <f t="shared" si="596"/>
        <v>428</v>
      </c>
      <c r="AS934" s="94">
        <f t="shared" si="597"/>
        <v>0.42799999999999999</v>
      </c>
      <c r="AT934" s="94">
        <f t="shared" si="579"/>
        <v>0.41569995136613758</v>
      </c>
    </row>
    <row r="935" spans="6:46" x14ac:dyDescent="0.25">
      <c r="F935">
        <f t="shared" si="585"/>
        <v>946000</v>
      </c>
      <c r="G935">
        <f t="shared" si="562"/>
        <v>-750</v>
      </c>
      <c r="H935">
        <f t="shared" si="586"/>
        <v>945250</v>
      </c>
      <c r="I935" s="32">
        <f t="shared" si="580"/>
        <v>945250</v>
      </c>
      <c r="J935" s="10">
        <f t="shared" si="563"/>
        <v>0</v>
      </c>
      <c r="K935" s="10">
        <f t="shared" si="564"/>
        <v>0</v>
      </c>
      <c r="L935" s="32">
        <f t="shared" si="581"/>
        <v>945250</v>
      </c>
      <c r="M935" s="9">
        <f t="shared" si="565"/>
        <v>0</v>
      </c>
      <c r="N935" s="9">
        <f t="shared" si="566"/>
        <v>0</v>
      </c>
      <c r="O935" s="10">
        <f t="shared" si="587"/>
        <v>0</v>
      </c>
      <c r="P935" s="13"/>
      <c r="R935" s="31">
        <f t="shared" si="582"/>
        <v>945250</v>
      </c>
      <c r="S935" s="8">
        <f t="shared" si="567"/>
        <v>52100</v>
      </c>
      <c r="T935" s="9">
        <f t="shared" si="588"/>
        <v>-11053.55</v>
      </c>
      <c r="U935" s="9">
        <f t="shared" si="589"/>
        <v>-334931.25</v>
      </c>
      <c r="V935" s="10">
        <f t="shared" si="590"/>
        <v>-345984.8</v>
      </c>
      <c r="W935" s="10">
        <f t="shared" si="591"/>
        <v>-50098.25</v>
      </c>
      <c r="X935" s="87">
        <f t="shared" si="568"/>
        <v>0</v>
      </c>
      <c r="Y935" s="87">
        <f t="shared" si="569"/>
        <v>0</v>
      </c>
      <c r="Z935" s="10">
        <f t="shared" si="570"/>
        <v>-103.65398999999999</v>
      </c>
      <c r="AA935" s="125">
        <f t="shared" si="571"/>
        <v>-36.750050999999999</v>
      </c>
      <c r="AB935" s="10">
        <f t="shared" si="572"/>
        <v>-36.750050999999999</v>
      </c>
      <c r="AC935" s="87">
        <f t="shared" si="573"/>
        <v>0</v>
      </c>
      <c r="AD935" s="22">
        <f t="shared" si="583"/>
        <v>-396223.45404099999</v>
      </c>
      <c r="AE935" s="9">
        <f t="shared" si="574"/>
        <v>-3430</v>
      </c>
      <c r="AF935" s="9">
        <f t="shared" si="575"/>
        <v>311</v>
      </c>
      <c r="AG935" s="9">
        <f t="shared" si="576"/>
        <v>0</v>
      </c>
      <c r="AH935" s="10">
        <f t="shared" si="592"/>
        <v>-3119</v>
      </c>
      <c r="AI935" s="10">
        <f t="shared" si="577"/>
        <v>-160</v>
      </c>
      <c r="AJ935" s="22">
        <f t="shared" si="593"/>
        <v>-393264.45404099999</v>
      </c>
      <c r="AN935" s="92">
        <f t="shared" si="578"/>
        <v>946000</v>
      </c>
      <c r="AO935" s="92" t="str">
        <f t="shared" si="594"/>
        <v>94K</v>
      </c>
      <c r="AP935" s="92">
        <f t="shared" si="595"/>
        <v>393264.45404099999</v>
      </c>
      <c r="AQ935" s="93">
        <f t="shared" si="584"/>
        <v>1000</v>
      </c>
      <c r="AR935" s="95">
        <f t="shared" si="596"/>
        <v>428</v>
      </c>
      <c r="AS935" s="94">
        <f t="shared" si="597"/>
        <v>0.42799999999999999</v>
      </c>
      <c r="AT935" s="94">
        <f t="shared" si="579"/>
        <v>0.41571295353171245</v>
      </c>
    </row>
    <row r="936" spans="6:46" x14ac:dyDescent="0.25">
      <c r="F936">
        <f t="shared" si="585"/>
        <v>947000</v>
      </c>
      <c r="G936">
        <f t="shared" ref="G936:G989" si="598">G935</f>
        <v>-750</v>
      </c>
      <c r="H936">
        <f t="shared" si="586"/>
        <v>946250</v>
      </c>
      <c r="I936" s="32">
        <f t="shared" si="580"/>
        <v>946250</v>
      </c>
      <c r="J936" s="10">
        <f t="shared" si="563"/>
        <v>0</v>
      </c>
      <c r="K936" s="10">
        <f t="shared" si="564"/>
        <v>0</v>
      </c>
      <c r="L936" s="32">
        <f t="shared" si="581"/>
        <v>946250</v>
      </c>
      <c r="M936" s="9">
        <f t="shared" si="565"/>
        <v>0</v>
      </c>
      <c r="N936" s="9">
        <f t="shared" si="566"/>
        <v>0</v>
      </c>
      <c r="O936" s="10">
        <f t="shared" si="587"/>
        <v>0</v>
      </c>
      <c r="P936" s="13"/>
      <c r="R936" s="31">
        <f t="shared" si="582"/>
        <v>946250</v>
      </c>
      <c r="S936" s="8">
        <f t="shared" si="567"/>
        <v>52100</v>
      </c>
      <c r="T936" s="9">
        <f t="shared" si="588"/>
        <v>-11053.55</v>
      </c>
      <c r="U936" s="9">
        <f t="shared" si="589"/>
        <v>-335306.25</v>
      </c>
      <c r="V936" s="10">
        <f t="shared" si="590"/>
        <v>-346359.8</v>
      </c>
      <c r="W936" s="10">
        <f t="shared" si="591"/>
        <v>-50151.25</v>
      </c>
      <c r="X936" s="87">
        <f t="shared" si="568"/>
        <v>0</v>
      </c>
      <c r="Y936" s="87">
        <f t="shared" si="569"/>
        <v>0</v>
      </c>
      <c r="Z936" s="10">
        <f t="shared" si="570"/>
        <v>-103.65398999999999</v>
      </c>
      <c r="AA936" s="125">
        <f t="shared" si="571"/>
        <v>-36.750050999999999</v>
      </c>
      <c r="AB936" s="10">
        <f t="shared" si="572"/>
        <v>-36.750050999999999</v>
      </c>
      <c r="AC936" s="87">
        <f t="shared" si="573"/>
        <v>0</v>
      </c>
      <c r="AD936" s="22">
        <f t="shared" si="583"/>
        <v>-396651.45404099999</v>
      </c>
      <c r="AE936" s="9">
        <f t="shared" si="574"/>
        <v>-3430</v>
      </c>
      <c r="AF936" s="9">
        <f t="shared" si="575"/>
        <v>311</v>
      </c>
      <c r="AG936" s="9">
        <f t="shared" si="576"/>
        <v>0</v>
      </c>
      <c r="AH936" s="10">
        <f t="shared" si="592"/>
        <v>-3119</v>
      </c>
      <c r="AI936" s="10">
        <f t="shared" si="577"/>
        <v>-160</v>
      </c>
      <c r="AJ936" s="22">
        <f t="shared" si="593"/>
        <v>-393692.45404099999</v>
      </c>
      <c r="AN936" s="92">
        <f t="shared" si="578"/>
        <v>947000</v>
      </c>
      <c r="AO936" s="92" t="str">
        <f t="shared" si="594"/>
        <v>94K</v>
      </c>
      <c r="AP936" s="92">
        <f t="shared" si="595"/>
        <v>393692.45404099999</v>
      </c>
      <c r="AQ936" s="93">
        <f t="shared" si="584"/>
        <v>1000</v>
      </c>
      <c r="AR936" s="95">
        <f t="shared" si="596"/>
        <v>428</v>
      </c>
      <c r="AS936" s="94">
        <f t="shared" si="597"/>
        <v>0.42799999999999999</v>
      </c>
      <c r="AT936" s="94">
        <f t="shared" si="579"/>
        <v>0.41572592823759241</v>
      </c>
    </row>
    <row r="937" spans="6:46" x14ac:dyDescent="0.25">
      <c r="F937">
        <f t="shared" si="585"/>
        <v>948000</v>
      </c>
      <c r="G937">
        <f t="shared" si="598"/>
        <v>-750</v>
      </c>
      <c r="H937">
        <f t="shared" si="586"/>
        <v>947250</v>
      </c>
      <c r="I937" s="32">
        <f t="shared" si="580"/>
        <v>947250</v>
      </c>
      <c r="J937" s="10">
        <f t="shared" si="563"/>
        <v>0</v>
      </c>
      <c r="K937" s="10">
        <f t="shared" si="564"/>
        <v>0</v>
      </c>
      <c r="L937" s="32">
        <f t="shared" si="581"/>
        <v>947250</v>
      </c>
      <c r="M937" s="9">
        <f t="shared" si="565"/>
        <v>0</v>
      </c>
      <c r="N937" s="9">
        <f t="shared" si="566"/>
        <v>0</v>
      </c>
      <c r="O937" s="10">
        <f t="shared" si="587"/>
        <v>0</v>
      </c>
      <c r="P937" s="13"/>
      <c r="R937" s="31">
        <f t="shared" si="582"/>
        <v>947250</v>
      </c>
      <c r="S937" s="8">
        <f t="shared" si="567"/>
        <v>52100</v>
      </c>
      <c r="T937" s="9">
        <f t="shared" si="588"/>
        <v>-11053.55</v>
      </c>
      <c r="U937" s="9">
        <f t="shared" si="589"/>
        <v>-335681.25</v>
      </c>
      <c r="V937" s="10">
        <f t="shared" si="590"/>
        <v>-346734.8</v>
      </c>
      <c r="W937" s="10">
        <f t="shared" si="591"/>
        <v>-50204.25</v>
      </c>
      <c r="X937" s="87">
        <f t="shared" si="568"/>
        <v>0</v>
      </c>
      <c r="Y937" s="87">
        <f t="shared" si="569"/>
        <v>0</v>
      </c>
      <c r="Z937" s="10">
        <f t="shared" si="570"/>
        <v>-103.65398999999999</v>
      </c>
      <c r="AA937" s="125">
        <f t="shared" si="571"/>
        <v>-36.750050999999999</v>
      </c>
      <c r="AB937" s="10">
        <f t="shared" si="572"/>
        <v>-36.750050999999999</v>
      </c>
      <c r="AC937" s="87">
        <f t="shared" si="573"/>
        <v>0</v>
      </c>
      <c r="AD937" s="22">
        <f t="shared" si="583"/>
        <v>-397079.45404099999</v>
      </c>
      <c r="AE937" s="9">
        <f t="shared" si="574"/>
        <v>-3430</v>
      </c>
      <c r="AF937" s="9">
        <f t="shared" si="575"/>
        <v>311</v>
      </c>
      <c r="AG937" s="9">
        <f t="shared" si="576"/>
        <v>0</v>
      </c>
      <c r="AH937" s="10">
        <f t="shared" si="592"/>
        <v>-3119</v>
      </c>
      <c r="AI937" s="10">
        <f t="shared" si="577"/>
        <v>-160</v>
      </c>
      <c r="AJ937" s="22">
        <f t="shared" si="593"/>
        <v>-394120.45404099999</v>
      </c>
      <c r="AN937" s="92">
        <f t="shared" si="578"/>
        <v>948000</v>
      </c>
      <c r="AO937" s="92" t="str">
        <f t="shared" si="594"/>
        <v>94K</v>
      </c>
      <c r="AP937" s="92">
        <f t="shared" si="595"/>
        <v>394120.45404099999</v>
      </c>
      <c r="AQ937" s="93">
        <f t="shared" si="584"/>
        <v>1000</v>
      </c>
      <c r="AR937" s="95">
        <f t="shared" si="596"/>
        <v>428</v>
      </c>
      <c r="AS937" s="94">
        <f t="shared" si="597"/>
        <v>0.42799999999999999</v>
      </c>
      <c r="AT937" s="94">
        <f t="shared" si="579"/>
        <v>0.41573887557067507</v>
      </c>
    </row>
    <row r="938" spans="6:46" x14ac:dyDescent="0.25">
      <c r="F938">
        <f t="shared" si="585"/>
        <v>949000</v>
      </c>
      <c r="G938">
        <f t="shared" si="598"/>
        <v>-750</v>
      </c>
      <c r="H938">
        <f t="shared" si="586"/>
        <v>948250</v>
      </c>
      <c r="I938" s="32">
        <f t="shared" si="580"/>
        <v>948250</v>
      </c>
      <c r="J938" s="10">
        <f t="shared" si="563"/>
        <v>0</v>
      </c>
      <c r="K938" s="10">
        <f t="shared" si="564"/>
        <v>0</v>
      </c>
      <c r="L938" s="32">
        <f t="shared" si="581"/>
        <v>948250</v>
      </c>
      <c r="M938" s="9">
        <f t="shared" si="565"/>
        <v>0</v>
      </c>
      <c r="N938" s="9">
        <f t="shared" si="566"/>
        <v>0</v>
      </c>
      <c r="O938" s="10">
        <f t="shared" si="587"/>
        <v>0</v>
      </c>
      <c r="P938" s="13"/>
      <c r="R938" s="31">
        <f t="shared" si="582"/>
        <v>948250</v>
      </c>
      <c r="S938" s="8">
        <f t="shared" si="567"/>
        <v>52100</v>
      </c>
      <c r="T938" s="9">
        <f t="shared" si="588"/>
        <v>-11053.55</v>
      </c>
      <c r="U938" s="9">
        <f t="shared" si="589"/>
        <v>-336056.25</v>
      </c>
      <c r="V938" s="10">
        <f t="shared" si="590"/>
        <v>-347109.8</v>
      </c>
      <c r="W938" s="10">
        <f t="shared" si="591"/>
        <v>-50257.25</v>
      </c>
      <c r="X938" s="87">
        <f t="shared" si="568"/>
        <v>0</v>
      </c>
      <c r="Y938" s="87">
        <f t="shared" si="569"/>
        <v>0</v>
      </c>
      <c r="Z938" s="10">
        <f t="shared" si="570"/>
        <v>-103.65398999999999</v>
      </c>
      <c r="AA938" s="125">
        <f t="shared" si="571"/>
        <v>-36.750050999999999</v>
      </c>
      <c r="AB938" s="10">
        <f t="shared" si="572"/>
        <v>-36.750050999999999</v>
      </c>
      <c r="AC938" s="87">
        <f t="shared" si="573"/>
        <v>0</v>
      </c>
      <c r="AD938" s="22">
        <f t="shared" si="583"/>
        <v>-397507.45404099999</v>
      </c>
      <c r="AE938" s="9">
        <f t="shared" si="574"/>
        <v>-3430</v>
      </c>
      <c r="AF938" s="9">
        <f t="shared" si="575"/>
        <v>311</v>
      </c>
      <c r="AG938" s="9">
        <f t="shared" si="576"/>
        <v>0</v>
      </c>
      <c r="AH938" s="10">
        <f t="shared" si="592"/>
        <v>-3119</v>
      </c>
      <c r="AI938" s="10">
        <f t="shared" si="577"/>
        <v>-160</v>
      </c>
      <c r="AJ938" s="22">
        <f t="shared" si="593"/>
        <v>-394548.45404099999</v>
      </c>
      <c r="AN938" s="92">
        <f t="shared" si="578"/>
        <v>949000</v>
      </c>
      <c r="AO938" s="92" t="str">
        <f t="shared" si="594"/>
        <v>94K</v>
      </c>
      <c r="AP938" s="92">
        <f t="shared" si="595"/>
        <v>394548.45404099999</v>
      </c>
      <c r="AQ938" s="93">
        <f t="shared" si="584"/>
        <v>1000</v>
      </c>
      <c r="AR938" s="95">
        <f t="shared" si="596"/>
        <v>428</v>
      </c>
      <c r="AS938" s="94">
        <f t="shared" si="597"/>
        <v>0.42799999999999999</v>
      </c>
      <c r="AT938" s="94">
        <f t="shared" si="579"/>
        <v>0.41575179561749209</v>
      </c>
    </row>
    <row r="939" spans="6:46" x14ac:dyDescent="0.25">
      <c r="F939">
        <f t="shared" si="585"/>
        <v>950000</v>
      </c>
      <c r="G939">
        <f t="shared" si="598"/>
        <v>-750</v>
      </c>
      <c r="H939">
        <f t="shared" si="586"/>
        <v>949250</v>
      </c>
      <c r="I939" s="32">
        <f t="shared" si="580"/>
        <v>949250</v>
      </c>
      <c r="J939" s="10">
        <f t="shared" si="563"/>
        <v>0</v>
      </c>
      <c r="K939" s="10">
        <f t="shared" si="564"/>
        <v>0</v>
      </c>
      <c r="L939" s="32">
        <f t="shared" si="581"/>
        <v>949250</v>
      </c>
      <c r="M939" s="9">
        <f t="shared" si="565"/>
        <v>0</v>
      </c>
      <c r="N939" s="9">
        <f t="shared" si="566"/>
        <v>0</v>
      </c>
      <c r="O939" s="10">
        <f t="shared" si="587"/>
        <v>0</v>
      </c>
      <c r="P939" s="13"/>
      <c r="R939" s="31">
        <f t="shared" si="582"/>
        <v>949250</v>
      </c>
      <c r="S939" s="8">
        <f t="shared" si="567"/>
        <v>52100</v>
      </c>
      <c r="T939" s="9">
        <f t="shared" si="588"/>
        <v>-11053.55</v>
      </c>
      <c r="U939" s="9">
        <f t="shared" si="589"/>
        <v>-336431.25</v>
      </c>
      <c r="V939" s="10">
        <f t="shared" si="590"/>
        <v>-347484.8</v>
      </c>
      <c r="W939" s="10">
        <f t="shared" si="591"/>
        <v>-50310.25</v>
      </c>
      <c r="X939" s="87">
        <f t="shared" si="568"/>
        <v>0</v>
      </c>
      <c r="Y939" s="87">
        <f t="shared" si="569"/>
        <v>0</v>
      </c>
      <c r="Z939" s="10">
        <f t="shared" si="570"/>
        <v>-103.65398999999999</v>
      </c>
      <c r="AA939" s="125">
        <f t="shared" si="571"/>
        <v>-36.750050999999999</v>
      </c>
      <c r="AB939" s="10">
        <f t="shared" si="572"/>
        <v>-36.750050999999999</v>
      </c>
      <c r="AC939" s="87">
        <f t="shared" si="573"/>
        <v>0</v>
      </c>
      <c r="AD939" s="22">
        <f t="shared" si="583"/>
        <v>-397935.45404099999</v>
      </c>
      <c r="AE939" s="9">
        <f t="shared" si="574"/>
        <v>-3430</v>
      </c>
      <c r="AF939" s="9">
        <f t="shared" si="575"/>
        <v>311</v>
      </c>
      <c r="AG939" s="9">
        <f t="shared" si="576"/>
        <v>0</v>
      </c>
      <c r="AH939" s="10">
        <f t="shared" si="592"/>
        <v>-3119</v>
      </c>
      <c r="AI939" s="10">
        <f t="shared" si="577"/>
        <v>-160</v>
      </c>
      <c r="AJ939" s="22">
        <f t="shared" si="593"/>
        <v>-394976.45404099999</v>
      </c>
      <c r="AN939" s="92">
        <f t="shared" si="578"/>
        <v>950000</v>
      </c>
      <c r="AO939" s="92" t="str">
        <f t="shared" si="594"/>
        <v>95K</v>
      </c>
      <c r="AP939" s="92">
        <f t="shared" si="595"/>
        <v>394976.45404099999</v>
      </c>
      <c r="AQ939" s="93">
        <f t="shared" si="584"/>
        <v>1000</v>
      </c>
      <c r="AR939" s="95">
        <f t="shared" si="596"/>
        <v>428</v>
      </c>
      <c r="AS939" s="94">
        <f t="shared" si="597"/>
        <v>0.42799999999999999</v>
      </c>
      <c r="AT939" s="94">
        <f t="shared" si="579"/>
        <v>0.4157646884642105</v>
      </c>
    </row>
    <row r="940" spans="6:46" x14ac:dyDescent="0.25">
      <c r="F940">
        <f t="shared" si="585"/>
        <v>951000</v>
      </c>
      <c r="G940">
        <f t="shared" si="598"/>
        <v>-750</v>
      </c>
      <c r="H940">
        <f t="shared" si="586"/>
        <v>950250</v>
      </c>
      <c r="I940" s="32">
        <f t="shared" si="580"/>
        <v>950250</v>
      </c>
      <c r="J940" s="10">
        <f t="shared" si="563"/>
        <v>0</v>
      </c>
      <c r="K940" s="10">
        <f t="shared" si="564"/>
        <v>0</v>
      </c>
      <c r="L940" s="32">
        <f t="shared" si="581"/>
        <v>950250</v>
      </c>
      <c r="M940" s="9">
        <f t="shared" si="565"/>
        <v>0</v>
      </c>
      <c r="N940" s="9">
        <f t="shared" si="566"/>
        <v>0</v>
      </c>
      <c r="O940" s="10">
        <f t="shared" si="587"/>
        <v>0</v>
      </c>
      <c r="P940" s="13"/>
      <c r="R940" s="31">
        <f t="shared" si="582"/>
        <v>950250</v>
      </c>
      <c r="S940" s="8">
        <f t="shared" si="567"/>
        <v>52100</v>
      </c>
      <c r="T940" s="9">
        <f t="shared" si="588"/>
        <v>-11053.55</v>
      </c>
      <c r="U940" s="9">
        <f t="shared" si="589"/>
        <v>-336806.25</v>
      </c>
      <c r="V940" s="10">
        <f t="shared" si="590"/>
        <v>-347859.8</v>
      </c>
      <c r="W940" s="10">
        <f t="shared" si="591"/>
        <v>-50363.25</v>
      </c>
      <c r="X940" s="87">
        <f t="shared" si="568"/>
        <v>0</v>
      </c>
      <c r="Y940" s="87">
        <f t="shared" si="569"/>
        <v>0</v>
      </c>
      <c r="Z940" s="10">
        <f t="shared" si="570"/>
        <v>-103.65398999999999</v>
      </c>
      <c r="AA940" s="125">
        <f t="shared" si="571"/>
        <v>-36.750050999999999</v>
      </c>
      <c r="AB940" s="10">
        <f t="shared" si="572"/>
        <v>-36.750050999999999</v>
      </c>
      <c r="AC940" s="87">
        <f t="shared" si="573"/>
        <v>0</v>
      </c>
      <c r="AD940" s="22">
        <f t="shared" si="583"/>
        <v>-398363.45404099999</v>
      </c>
      <c r="AE940" s="9">
        <f t="shared" si="574"/>
        <v>-3430</v>
      </c>
      <c r="AF940" s="9">
        <f t="shared" si="575"/>
        <v>311</v>
      </c>
      <c r="AG940" s="9">
        <f t="shared" si="576"/>
        <v>0</v>
      </c>
      <c r="AH940" s="10">
        <f t="shared" si="592"/>
        <v>-3119</v>
      </c>
      <c r="AI940" s="10">
        <f t="shared" si="577"/>
        <v>-160</v>
      </c>
      <c r="AJ940" s="22">
        <f t="shared" si="593"/>
        <v>-395404.45404099999</v>
      </c>
      <c r="AN940" s="92">
        <f t="shared" si="578"/>
        <v>951000</v>
      </c>
      <c r="AO940" s="92" t="str">
        <f t="shared" si="594"/>
        <v>95K</v>
      </c>
      <c r="AP940" s="92">
        <f t="shared" si="595"/>
        <v>395404.45404099999</v>
      </c>
      <c r="AQ940" s="93">
        <f t="shared" si="584"/>
        <v>1000</v>
      </c>
      <c r="AR940" s="95">
        <f t="shared" si="596"/>
        <v>428</v>
      </c>
      <c r="AS940" s="94">
        <f t="shared" si="597"/>
        <v>0.42799999999999999</v>
      </c>
      <c r="AT940" s="94">
        <f t="shared" si="579"/>
        <v>0.41577755419663509</v>
      </c>
    </row>
    <row r="941" spans="6:46" x14ac:dyDescent="0.25">
      <c r="F941">
        <f t="shared" si="585"/>
        <v>952000</v>
      </c>
      <c r="G941">
        <f t="shared" si="598"/>
        <v>-750</v>
      </c>
      <c r="H941">
        <f t="shared" si="586"/>
        <v>951250</v>
      </c>
      <c r="I941" s="32">
        <f t="shared" si="580"/>
        <v>951250</v>
      </c>
      <c r="J941" s="10">
        <f t="shared" si="563"/>
        <v>0</v>
      </c>
      <c r="K941" s="10">
        <f t="shared" si="564"/>
        <v>0</v>
      </c>
      <c r="L941" s="32">
        <f t="shared" si="581"/>
        <v>951250</v>
      </c>
      <c r="M941" s="9">
        <f t="shared" si="565"/>
        <v>0</v>
      </c>
      <c r="N941" s="9">
        <f t="shared" si="566"/>
        <v>0</v>
      </c>
      <c r="O941" s="10">
        <f t="shared" si="587"/>
        <v>0</v>
      </c>
      <c r="P941" s="13"/>
      <c r="R941" s="31">
        <f t="shared" si="582"/>
        <v>951250</v>
      </c>
      <c r="S941" s="8">
        <f t="shared" si="567"/>
        <v>52100</v>
      </c>
      <c r="T941" s="9">
        <f t="shared" si="588"/>
        <v>-11053.55</v>
      </c>
      <c r="U941" s="9">
        <f t="shared" si="589"/>
        <v>-337181.25</v>
      </c>
      <c r="V941" s="10">
        <f t="shared" si="590"/>
        <v>-348234.8</v>
      </c>
      <c r="W941" s="10">
        <f t="shared" si="591"/>
        <v>-50416.25</v>
      </c>
      <c r="X941" s="87">
        <f t="shared" si="568"/>
        <v>0</v>
      </c>
      <c r="Y941" s="87">
        <f t="shared" si="569"/>
        <v>0</v>
      </c>
      <c r="Z941" s="10">
        <f t="shared" si="570"/>
        <v>-103.65398999999999</v>
      </c>
      <c r="AA941" s="125">
        <f t="shared" si="571"/>
        <v>-36.750050999999999</v>
      </c>
      <c r="AB941" s="10">
        <f t="shared" si="572"/>
        <v>-36.750050999999999</v>
      </c>
      <c r="AC941" s="87">
        <f t="shared" si="573"/>
        <v>0</v>
      </c>
      <c r="AD941" s="22">
        <f t="shared" si="583"/>
        <v>-398791.45404099999</v>
      </c>
      <c r="AE941" s="9">
        <f t="shared" si="574"/>
        <v>-3430</v>
      </c>
      <c r="AF941" s="9">
        <f t="shared" si="575"/>
        <v>311</v>
      </c>
      <c r="AG941" s="9">
        <f t="shared" si="576"/>
        <v>0</v>
      </c>
      <c r="AH941" s="10">
        <f t="shared" si="592"/>
        <v>-3119</v>
      </c>
      <c r="AI941" s="10">
        <f t="shared" si="577"/>
        <v>-160</v>
      </c>
      <c r="AJ941" s="22">
        <f t="shared" si="593"/>
        <v>-395832.45404099999</v>
      </c>
      <c r="AN941" s="92">
        <f t="shared" si="578"/>
        <v>952000</v>
      </c>
      <c r="AO941" s="92" t="str">
        <f t="shared" si="594"/>
        <v>95K</v>
      </c>
      <c r="AP941" s="92">
        <f t="shared" si="595"/>
        <v>395832.45404099999</v>
      </c>
      <c r="AQ941" s="93">
        <f t="shared" si="584"/>
        <v>1000</v>
      </c>
      <c r="AR941" s="95">
        <f t="shared" si="596"/>
        <v>428</v>
      </c>
      <c r="AS941" s="94">
        <f t="shared" si="597"/>
        <v>0.42799999999999999</v>
      </c>
      <c r="AT941" s="94">
        <f t="shared" si="579"/>
        <v>0.41579039290021008</v>
      </c>
    </row>
    <row r="942" spans="6:46" x14ac:dyDescent="0.25">
      <c r="F942">
        <f t="shared" si="585"/>
        <v>953000</v>
      </c>
      <c r="G942">
        <f t="shared" si="598"/>
        <v>-750</v>
      </c>
      <c r="H942">
        <f t="shared" si="586"/>
        <v>952250</v>
      </c>
      <c r="I942" s="32">
        <f t="shared" si="580"/>
        <v>952250</v>
      </c>
      <c r="J942" s="10">
        <f t="shared" si="563"/>
        <v>0</v>
      </c>
      <c r="K942" s="10">
        <f t="shared" si="564"/>
        <v>0</v>
      </c>
      <c r="L942" s="32">
        <f t="shared" si="581"/>
        <v>952250</v>
      </c>
      <c r="M942" s="9">
        <f t="shared" si="565"/>
        <v>0</v>
      </c>
      <c r="N942" s="9">
        <f t="shared" si="566"/>
        <v>0</v>
      </c>
      <c r="O942" s="10">
        <f t="shared" si="587"/>
        <v>0</v>
      </c>
      <c r="P942" s="13"/>
      <c r="R942" s="31">
        <f t="shared" si="582"/>
        <v>952250</v>
      </c>
      <c r="S942" s="8">
        <f t="shared" si="567"/>
        <v>52100</v>
      </c>
      <c r="T942" s="9">
        <f t="shared" si="588"/>
        <v>-11053.55</v>
      </c>
      <c r="U942" s="9">
        <f t="shared" si="589"/>
        <v>-337556.25</v>
      </c>
      <c r="V942" s="10">
        <f t="shared" si="590"/>
        <v>-348609.8</v>
      </c>
      <c r="W942" s="10">
        <f t="shared" si="591"/>
        <v>-50469.25</v>
      </c>
      <c r="X942" s="87">
        <f t="shared" si="568"/>
        <v>0</v>
      </c>
      <c r="Y942" s="87">
        <f t="shared" si="569"/>
        <v>0</v>
      </c>
      <c r="Z942" s="10">
        <f t="shared" si="570"/>
        <v>-103.65398999999999</v>
      </c>
      <c r="AA942" s="125">
        <f t="shared" si="571"/>
        <v>-36.750050999999999</v>
      </c>
      <c r="AB942" s="10">
        <f t="shared" si="572"/>
        <v>-36.750050999999999</v>
      </c>
      <c r="AC942" s="87">
        <f t="shared" si="573"/>
        <v>0</v>
      </c>
      <c r="AD942" s="22">
        <f t="shared" si="583"/>
        <v>-399219.45404099999</v>
      </c>
      <c r="AE942" s="9">
        <f t="shared" si="574"/>
        <v>-3430</v>
      </c>
      <c r="AF942" s="9">
        <f t="shared" si="575"/>
        <v>311</v>
      </c>
      <c r="AG942" s="9">
        <f t="shared" si="576"/>
        <v>0</v>
      </c>
      <c r="AH942" s="10">
        <f t="shared" si="592"/>
        <v>-3119</v>
      </c>
      <c r="AI942" s="10">
        <f t="shared" si="577"/>
        <v>-160</v>
      </c>
      <c r="AJ942" s="22">
        <f t="shared" si="593"/>
        <v>-396260.45404099999</v>
      </c>
      <c r="AN942" s="92">
        <f t="shared" si="578"/>
        <v>953000</v>
      </c>
      <c r="AO942" s="92" t="str">
        <f t="shared" si="594"/>
        <v>95K</v>
      </c>
      <c r="AP942" s="92">
        <f t="shared" si="595"/>
        <v>396260.45404099999</v>
      </c>
      <c r="AQ942" s="93">
        <f t="shared" si="584"/>
        <v>1000</v>
      </c>
      <c r="AR942" s="95">
        <f t="shared" si="596"/>
        <v>428</v>
      </c>
      <c r="AS942" s="94">
        <f t="shared" si="597"/>
        <v>0.42799999999999999</v>
      </c>
      <c r="AT942" s="94">
        <f t="shared" si="579"/>
        <v>0.41580320466002096</v>
      </c>
    </row>
    <row r="943" spans="6:46" x14ac:dyDescent="0.25">
      <c r="F943">
        <f t="shared" si="585"/>
        <v>954000</v>
      </c>
      <c r="G943">
        <f t="shared" si="598"/>
        <v>-750</v>
      </c>
      <c r="H943">
        <f t="shared" si="586"/>
        <v>953250</v>
      </c>
      <c r="I943" s="32">
        <f t="shared" si="580"/>
        <v>953250</v>
      </c>
      <c r="J943" s="10">
        <f t="shared" si="563"/>
        <v>0</v>
      </c>
      <c r="K943" s="10">
        <f t="shared" si="564"/>
        <v>0</v>
      </c>
      <c r="L943" s="32">
        <f t="shared" si="581"/>
        <v>953250</v>
      </c>
      <c r="M943" s="9">
        <f t="shared" si="565"/>
        <v>0</v>
      </c>
      <c r="N943" s="9">
        <f t="shared" si="566"/>
        <v>0</v>
      </c>
      <c r="O943" s="10">
        <f t="shared" si="587"/>
        <v>0</v>
      </c>
      <c r="P943" s="13"/>
      <c r="R943" s="31">
        <f t="shared" si="582"/>
        <v>953250</v>
      </c>
      <c r="S943" s="8">
        <f t="shared" si="567"/>
        <v>52100</v>
      </c>
      <c r="T943" s="9">
        <f t="shared" si="588"/>
        <v>-11053.55</v>
      </c>
      <c r="U943" s="9">
        <f t="shared" si="589"/>
        <v>-337931.25</v>
      </c>
      <c r="V943" s="10">
        <f t="shared" si="590"/>
        <v>-348984.8</v>
      </c>
      <c r="W943" s="10">
        <f t="shared" si="591"/>
        <v>-50522.25</v>
      </c>
      <c r="X943" s="87">
        <f t="shared" si="568"/>
        <v>0</v>
      </c>
      <c r="Y943" s="87">
        <f t="shared" si="569"/>
        <v>0</v>
      </c>
      <c r="Z943" s="10">
        <f t="shared" si="570"/>
        <v>-103.65398999999999</v>
      </c>
      <c r="AA943" s="125">
        <f t="shared" si="571"/>
        <v>-36.750050999999999</v>
      </c>
      <c r="AB943" s="10">
        <f t="shared" si="572"/>
        <v>-36.750050999999999</v>
      </c>
      <c r="AC943" s="87">
        <f t="shared" si="573"/>
        <v>0</v>
      </c>
      <c r="AD943" s="22">
        <f t="shared" si="583"/>
        <v>-399647.45404099999</v>
      </c>
      <c r="AE943" s="9">
        <f t="shared" si="574"/>
        <v>-3430</v>
      </c>
      <c r="AF943" s="9">
        <f t="shared" si="575"/>
        <v>311</v>
      </c>
      <c r="AG943" s="9">
        <f t="shared" si="576"/>
        <v>0</v>
      </c>
      <c r="AH943" s="10">
        <f t="shared" si="592"/>
        <v>-3119</v>
      </c>
      <c r="AI943" s="10">
        <f t="shared" si="577"/>
        <v>-160</v>
      </c>
      <c r="AJ943" s="22">
        <f t="shared" si="593"/>
        <v>-396688.45404099999</v>
      </c>
      <c r="AN943" s="92">
        <f t="shared" si="578"/>
        <v>954000</v>
      </c>
      <c r="AO943" s="92" t="str">
        <f t="shared" si="594"/>
        <v>95K</v>
      </c>
      <c r="AP943" s="92">
        <f t="shared" si="595"/>
        <v>396688.45404099999</v>
      </c>
      <c r="AQ943" s="93">
        <f t="shared" si="584"/>
        <v>1000</v>
      </c>
      <c r="AR943" s="95">
        <f t="shared" si="596"/>
        <v>428</v>
      </c>
      <c r="AS943" s="94">
        <f t="shared" si="597"/>
        <v>0.42799999999999999</v>
      </c>
      <c r="AT943" s="94">
        <f t="shared" si="579"/>
        <v>0.41581598956079663</v>
      </c>
    </row>
    <row r="944" spans="6:46" x14ac:dyDescent="0.25">
      <c r="F944">
        <f t="shared" si="585"/>
        <v>955000</v>
      </c>
      <c r="G944">
        <f t="shared" si="598"/>
        <v>-750</v>
      </c>
      <c r="H944">
        <f t="shared" si="586"/>
        <v>954250</v>
      </c>
      <c r="I944" s="32">
        <f t="shared" si="580"/>
        <v>954250</v>
      </c>
      <c r="J944" s="10">
        <f t="shared" si="563"/>
        <v>0</v>
      </c>
      <c r="K944" s="10">
        <f t="shared" si="564"/>
        <v>0</v>
      </c>
      <c r="L944" s="32">
        <f t="shared" si="581"/>
        <v>954250</v>
      </c>
      <c r="M944" s="9">
        <f t="shared" si="565"/>
        <v>0</v>
      </c>
      <c r="N944" s="9">
        <f t="shared" si="566"/>
        <v>0</v>
      </c>
      <c r="O944" s="10">
        <f t="shared" si="587"/>
        <v>0</v>
      </c>
      <c r="P944" s="13"/>
      <c r="R944" s="31">
        <f t="shared" si="582"/>
        <v>954250</v>
      </c>
      <c r="S944" s="8">
        <f t="shared" si="567"/>
        <v>52100</v>
      </c>
      <c r="T944" s="9">
        <f t="shared" si="588"/>
        <v>-11053.55</v>
      </c>
      <c r="U944" s="9">
        <f t="shared" si="589"/>
        <v>-338306.25</v>
      </c>
      <c r="V944" s="10">
        <f t="shared" si="590"/>
        <v>-349359.8</v>
      </c>
      <c r="W944" s="10">
        <f t="shared" si="591"/>
        <v>-50575.25</v>
      </c>
      <c r="X944" s="87">
        <f t="shared" si="568"/>
        <v>0</v>
      </c>
      <c r="Y944" s="87">
        <f t="shared" si="569"/>
        <v>0</v>
      </c>
      <c r="Z944" s="10">
        <f t="shared" si="570"/>
        <v>-103.65398999999999</v>
      </c>
      <c r="AA944" s="125">
        <f t="shared" si="571"/>
        <v>-36.750050999999999</v>
      </c>
      <c r="AB944" s="10">
        <f t="shared" si="572"/>
        <v>-36.750050999999999</v>
      </c>
      <c r="AC944" s="87">
        <f t="shared" si="573"/>
        <v>0</v>
      </c>
      <c r="AD944" s="22">
        <f t="shared" si="583"/>
        <v>-400075.45404099999</v>
      </c>
      <c r="AE944" s="9">
        <f t="shared" si="574"/>
        <v>-3430</v>
      </c>
      <c r="AF944" s="9">
        <f t="shared" si="575"/>
        <v>311</v>
      </c>
      <c r="AG944" s="9">
        <f t="shared" si="576"/>
        <v>0</v>
      </c>
      <c r="AH944" s="10">
        <f t="shared" si="592"/>
        <v>-3119</v>
      </c>
      <c r="AI944" s="10">
        <f t="shared" si="577"/>
        <v>-160</v>
      </c>
      <c r="AJ944" s="22">
        <f t="shared" si="593"/>
        <v>-397116.45404099999</v>
      </c>
      <c r="AN944" s="92">
        <f t="shared" si="578"/>
        <v>955000</v>
      </c>
      <c r="AO944" s="92" t="str">
        <f t="shared" si="594"/>
        <v>95K</v>
      </c>
      <c r="AP944" s="92">
        <f t="shared" si="595"/>
        <v>397116.45404099999</v>
      </c>
      <c r="AQ944" s="93">
        <f t="shared" si="584"/>
        <v>1000</v>
      </c>
      <c r="AR944" s="95">
        <f t="shared" si="596"/>
        <v>428</v>
      </c>
      <c r="AS944" s="94">
        <f t="shared" si="597"/>
        <v>0.42799999999999999</v>
      </c>
      <c r="AT944" s="94">
        <f t="shared" si="579"/>
        <v>0.41582874768691097</v>
      </c>
    </row>
    <row r="945" spans="6:46" x14ac:dyDescent="0.25">
      <c r="F945">
        <f t="shared" si="585"/>
        <v>956000</v>
      </c>
      <c r="G945">
        <f t="shared" si="598"/>
        <v>-750</v>
      </c>
      <c r="H945">
        <f t="shared" si="586"/>
        <v>955250</v>
      </c>
      <c r="I945" s="32">
        <f t="shared" si="580"/>
        <v>955250</v>
      </c>
      <c r="J945" s="10">
        <f t="shared" si="563"/>
        <v>0</v>
      </c>
      <c r="K945" s="10">
        <f t="shared" si="564"/>
        <v>0</v>
      </c>
      <c r="L945" s="32">
        <f t="shared" si="581"/>
        <v>955250</v>
      </c>
      <c r="M945" s="9">
        <f t="shared" si="565"/>
        <v>0</v>
      </c>
      <c r="N945" s="9">
        <f t="shared" si="566"/>
        <v>0</v>
      </c>
      <c r="O945" s="10">
        <f t="shared" si="587"/>
        <v>0</v>
      </c>
      <c r="P945" s="13"/>
      <c r="R945" s="31">
        <f t="shared" si="582"/>
        <v>955250</v>
      </c>
      <c r="S945" s="8">
        <f t="shared" si="567"/>
        <v>52100</v>
      </c>
      <c r="T945" s="9">
        <f t="shared" si="588"/>
        <v>-11053.55</v>
      </c>
      <c r="U945" s="9">
        <f t="shared" si="589"/>
        <v>-338681.25</v>
      </c>
      <c r="V945" s="10">
        <f t="shared" si="590"/>
        <v>-349734.8</v>
      </c>
      <c r="W945" s="10">
        <f t="shared" si="591"/>
        <v>-50628.25</v>
      </c>
      <c r="X945" s="87">
        <f t="shared" si="568"/>
        <v>0</v>
      </c>
      <c r="Y945" s="87">
        <f t="shared" si="569"/>
        <v>0</v>
      </c>
      <c r="Z945" s="10">
        <f t="shared" si="570"/>
        <v>-103.65398999999999</v>
      </c>
      <c r="AA945" s="125">
        <f t="shared" si="571"/>
        <v>-36.750050999999999</v>
      </c>
      <c r="AB945" s="10">
        <f t="shared" si="572"/>
        <v>-36.750050999999999</v>
      </c>
      <c r="AC945" s="87">
        <f t="shared" si="573"/>
        <v>0</v>
      </c>
      <c r="AD945" s="22">
        <f t="shared" si="583"/>
        <v>-400503.45404099999</v>
      </c>
      <c r="AE945" s="9">
        <f t="shared" si="574"/>
        <v>-3430</v>
      </c>
      <c r="AF945" s="9">
        <f t="shared" si="575"/>
        <v>311</v>
      </c>
      <c r="AG945" s="9">
        <f t="shared" si="576"/>
        <v>0</v>
      </c>
      <c r="AH945" s="10">
        <f t="shared" si="592"/>
        <v>-3119</v>
      </c>
      <c r="AI945" s="10">
        <f t="shared" si="577"/>
        <v>-160</v>
      </c>
      <c r="AJ945" s="22">
        <f t="shared" si="593"/>
        <v>-397544.45404099999</v>
      </c>
      <c r="AN945" s="92">
        <f t="shared" si="578"/>
        <v>956000</v>
      </c>
      <c r="AO945" s="92" t="str">
        <f t="shared" si="594"/>
        <v>95K</v>
      </c>
      <c r="AP945" s="92">
        <f t="shared" si="595"/>
        <v>397544.45404099999</v>
      </c>
      <c r="AQ945" s="93">
        <f t="shared" si="584"/>
        <v>1000</v>
      </c>
      <c r="AR945" s="95">
        <f t="shared" si="596"/>
        <v>428</v>
      </c>
      <c r="AS945" s="94">
        <f t="shared" si="597"/>
        <v>0.42799999999999999</v>
      </c>
      <c r="AT945" s="94">
        <f t="shared" si="579"/>
        <v>0.41584147912238495</v>
      </c>
    </row>
    <row r="946" spans="6:46" x14ac:dyDescent="0.25">
      <c r="F946">
        <f t="shared" si="585"/>
        <v>957000</v>
      </c>
      <c r="G946">
        <f t="shared" si="598"/>
        <v>-750</v>
      </c>
      <c r="H946">
        <f t="shared" si="586"/>
        <v>956250</v>
      </c>
      <c r="I946" s="32">
        <f t="shared" si="580"/>
        <v>956250</v>
      </c>
      <c r="J946" s="10">
        <f t="shared" si="563"/>
        <v>0</v>
      </c>
      <c r="K946" s="10">
        <f t="shared" si="564"/>
        <v>0</v>
      </c>
      <c r="L946" s="32">
        <f t="shared" si="581"/>
        <v>956250</v>
      </c>
      <c r="M946" s="9">
        <f t="shared" si="565"/>
        <v>0</v>
      </c>
      <c r="N946" s="9">
        <f t="shared" si="566"/>
        <v>0</v>
      </c>
      <c r="O946" s="10">
        <f t="shared" si="587"/>
        <v>0</v>
      </c>
      <c r="P946" s="13"/>
      <c r="R946" s="31">
        <f t="shared" si="582"/>
        <v>956250</v>
      </c>
      <c r="S946" s="8">
        <f t="shared" si="567"/>
        <v>52100</v>
      </c>
      <c r="T946" s="9">
        <f t="shared" si="588"/>
        <v>-11053.55</v>
      </c>
      <c r="U946" s="9">
        <f t="shared" si="589"/>
        <v>-339056.25</v>
      </c>
      <c r="V946" s="10">
        <f t="shared" si="590"/>
        <v>-350109.8</v>
      </c>
      <c r="W946" s="10">
        <f t="shared" si="591"/>
        <v>-50681.25</v>
      </c>
      <c r="X946" s="87">
        <f t="shared" si="568"/>
        <v>0</v>
      </c>
      <c r="Y946" s="87">
        <f t="shared" si="569"/>
        <v>0</v>
      </c>
      <c r="Z946" s="10">
        <f t="shared" si="570"/>
        <v>-103.65398999999999</v>
      </c>
      <c r="AA946" s="125">
        <f t="shared" si="571"/>
        <v>-36.750050999999999</v>
      </c>
      <c r="AB946" s="10">
        <f t="shared" si="572"/>
        <v>-36.750050999999999</v>
      </c>
      <c r="AC946" s="87">
        <f t="shared" si="573"/>
        <v>0</v>
      </c>
      <c r="AD946" s="22">
        <f t="shared" si="583"/>
        <v>-400931.45404099999</v>
      </c>
      <c r="AE946" s="9">
        <f t="shared" si="574"/>
        <v>-3430</v>
      </c>
      <c r="AF946" s="9">
        <f t="shared" si="575"/>
        <v>311</v>
      </c>
      <c r="AG946" s="9">
        <f t="shared" si="576"/>
        <v>0</v>
      </c>
      <c r="AH946" s="10">
        <f t="shared" si="592"/>
        <v>-3119</v>
      </c>
      <c r="AI946" s="10">
        <f t="shared" si="577"/>
        <v>-160</v>
      </c>
      <c r="AJ946" s="22">
        <f t="shared" si="593"/>
        <v>-397972.45404099999</v>
      </c>
      <c r="AN946" s="92">
        <f t="shared" si="578"/>
        <v>957000</v>
      </c>
      <c r="AO946" s="92" t="str">
        <f t="shared" si="594"/>
        <v>95K</v>
      </c>
      <c r="AP946" s="92">
        <f t="shared" si="595"/>
        <v>397972.45404099999</v>
      </c>
      <c r="AQ946" s="93">
        <f t="shared" si="584"/>
        <v>1000</v>
      </c>
      <c r="AR946" s="95">
        <f t="shared" si="596"/>
        <v>428</v>
      </c>
      <c r="AS946" s="94">
        <f t="shared" si="597"/>
        <v>0.42799999999999999</v>
      </c>
      <c r="AT946" s="94">
        <f t="shared" si="579"/>
        <v>0.41585418395088819</v>
      </c>
    </row>
    <row r="947" spans="6:46" x14ac:dyDescent="0.25">
      <c r="F947">
        <f t="shared" si="585"/>
        <v>958000</v>
      </c>
      <c r="G947">
        <f t="shared" si="598"/>
        <v>-750</v>
      </c>
      <c r="H947">
        <f t="shared" si="586"/>
        <v>957250</v>
      </c>
      <c r="I947" s="32">
        <f t="shared" si="580"/>
        <v>957250</v>
      </c>
      <c r="J947" s="10">
        <f t="shared" si="563"/>
        <v>0</v>
      </c>
      <c r="K947" s="10">
        <f t="shared" si="564"/>
        <v>0</v>
      </c>
      <c r="L947" s="32">
        <f t="shared" si="581"/>
        <v>957250</v>
      </c>
      <c r="M947" s="9">
        <f t="shared" si="565"/>
        <v>0</v>
      </c>
      <c r="N947" s="9">
        <f t="shared" si="566"/>
        <v>0</v>
      </c>
      <c r="O947" s="10">
        <f t="shared" si="587"/>
        <v>0</v>
      </c>
      <c r="P947" s="13"/>
      <c r="R947" s="31">
        <f t="shared" si="582"/>
        <v>957250</v>
      </c>
      <c r="S947" s="8">
        <f t="shared" si="567"/>
        <v>52100</v>
      </c>
      <c r="T947" s="9">
        <f t="shared" si="588"/>
        <v>-11053.55</v>
      </c>
      <c r="U947" s="9">
        <f t="shared" si="589"/>
        <v>-339431.25</v>
      </c>
      <c r="V947" s="10">
        <f t="shared" si="590"/>
        <v>-350484.8</v>
      </c>
      <c r="W947" s="10">
        <f t="shared" si="591"/>
        <v>-50734.25</v>
      </c>
      <c r="X947" s="87">
        <f t="shared" si="568"/>
        <v>0</v>
      </c>
      <c r="Y947" s="87">
        <f t="shared" si="569"/>
        <v>0</v>
      </c>
      <c r="Z947" s="10">
        <f t="shared" si="570"/>
        <v>-103.65398999999999</v>
      </c>
      <c r="AA947" s="125">
        <f t="shared" si="571"/>
        <v>-36.750050999999999</v>
      </c>
      <c r="AB947" s="10">
        <f t="shared" si="572"/>
        <v>-36.750050999999999</v>
      </c>
      <c r="AC947" s="87">
        <f t="shared" si="573"/>
        <v>0</v>
      </c>
      <c r="AD947" s="22">
        <f t="shared" si="583"/>
        <v>-401359.45404099999</v>
      </c>
      <c r="AE947" s="9">
        <f t="shared" si="574"/>
        <v>-3430</v>
      </c>
      <c r="AF947" s="9">
        <f t="shared" si="575"/>
        <v>311</v>
      </c>
      <c r="AG947" s="9">
        <f t="shared" si="576"/>
        <v>0</v>
      </c>
      <c r="AH947" s="10">
        <f t="shared" si="592"/>
        <v>-3119</v>
      </c>
      <c r="AI947" s="10">
        <f t="shared" si="577"/>
        <v>-160</v>
      </c>
      <c r="AJ947" s="22">
        <f t="shared" si="593"/>
        <v>-398400.45404099999</v>
      </c>
      <c r="AN947" s="92">
        <f t="shared" si="578"/>
        <v>958000</v>
      </c>
      <c r="AO947" s="92" t="str">
        <f t="shared" si="594"/>
        <v>95K</v>
      </c>
      <c r="AP947" s="92">
        <f t="shared" si="595"/>
        <v>398400.45404099999</v>
      </c>
      <c r="AQ947" s="93">
        <f t="shared" si="584"/>
        <v>1000</v>
      </c>
      <c r="AR947" s="95">
        <f t="shared" si="596"/>
        <v>428</v>
      </c>
      <c r="AS947" s="94">
        <f t="shared" si="597"/>
        <v>0.42799999999999999</v>
      </c>
      <c r="AT947" s="94">
        <f t="shared" si="579"/>
        <v>0.4158668622557411</v>
      </c>
    </row>
    <row r="948" spans="6:46" x14ac:dyDescent="0.25">
      <c r="F948">
        <f t="shared" si="585"/>
        <v>959000</v>
      </c>
      <c r="G948">
        <f t="shared" si="598"/>
        <v>-750</v>
      </c>
      <c r="H948">
        <f t="shared" si="586"/>
        <v>958250</v>
      </c>
      <c r="I948" s="32">
        <f t="shared" si="580"/>
        <v>958250</v>
      </c>
      <c r="J948" s="10">
        <f t="shared" si="563"/>
        <v>0</v>
      </c>
      <c r="K948" s="10">
        <f t="shared" si="564"/>
        <v>0</v>
      </c>
      <c r="L948" s="32">
        <f t="shared" si="581"/>
        <v>958250</v>
      </c>
      <c r="M948" s="9">
        <f t="shared" si="565"/>
        <v>0</v>
      </c>
      <c r="N948" s="9">
        <f t="shared" si="566"/>
        <v>0</v>
      </c>
      <c r="O948" s="10">
        <f t="shared" si="587"/>
        <v>0</v>
      </c>
      <c r="P948" s="13"/>
      <c r="R948" s="31">
        <f t="shared" si="582"/>
        <v>958250</v>
      </c>
      <c r="S948" s="8">
        <f t="shared" si="567"/>
        <v>52100</v>
      </c>
      <c r="T948" s="9">
        <f t="shared" si="588"/>
        <v>-11053.55</v>
      </c>
      <c r="U948" s="9">
        <f t="shared" si="589"/>
        <v>-339806.25</v>
      </c>
      <c r="V948" s="10">
        <f t="shared" si="590"/>
        <v>-350859.8</v>
      </c>
      <c r="W948" s="10">
        <f t="shared" si="591"/>
        <v>-50787.25</v>
      </c>
      <c r="X948" s="87">
        <f t="shared" si="568"/>
        <v>0</v>
      </c>
      <c r="Y948" s="87">
        <f t="shared" si="569"/>
        <v>0</v>
      </c>
      <c r="Z948" s="10">
        <f t="shared" si="570"/>
        <v>-103.65398999999999</v>
      </c>
      <c r="AA948" s="125">
        <f t="shared" si="571"/>
        <v>-36.750050999999999</v>
      </c>
      <c r="AB948" s="10">
        <f t="shared" si="572"/>
        <v>-36.750050999999999</v>
      </c>
      <c r="AC948" s="87">
        <f t="shared" si="573"/>
        <v>0</v>
      </c>
      <c r="AD948" s="22">
        <f t="shared" si="583"/>
        <v>-401787.45404099999</v>
      </c>
      <c r="AE948" s="9">
        <f t="shared" si="574"/>
        <v>-3430</v>
      </c>
      <c r="AF948" s="9">
        <f t="shared" si="575"/>
        <v>311</v>
      </c>
      <c r="AG948" s="9">
        <f t="shared" si="576"/>
        <v>0</v>
      </c>
      <c r="AH948" s="10">
        <f t="shared" si="592"/>
        <v>-3119</v>
      </c>
      <c r="AI948" s="10">
        <f t="shared" si="577"/>
        <v>-160</v>
      </c>
      <c r="AJ948" s="22">
        <f t="shared" si="593"/>
        <v>-398828.45404099999</v>
      </c>
      <c r="AN948" s="92">
        <f t="shared" si="578"/>
        <v>959000</v>
      </c>
      <c r="AO948" s="92" t="str">
        <f t="shared" si="594"/>
        <v>95K</v>
      </c>
      <c r="AP948" s="92">
        <f t="shared" si="595"/>
        <v>398828.45404099999</v>
      </c>
      <c r="AQ948" s="93">
        <f t="shared" si="584"/>
        <v>1000</v>
      </c>
      <c r="AR948" s="95">
        <f t="shared" si="596"/>
        <v>428</v>
      </c>
      <c r="AS948" s="94">
        <f t="shared" si="597"/>
        <v>0.42799999999999999</v>
      </c>
      <c r="AT948" s="94">
        <f t="shared" si="579"/>
        <v>0.41587951411991658</v>
      </c>
    </row>
    <row r="949" spans="6:46" x14ac:dyDescent="0.25">
      <c r="F949">
        <f t="shared" si="585"/>
        <v>960000</v>
      </c>
      <c r="G949">
        <f t="shared" si="598"/>
        <v>-750</v>
      </c>
      <c r="H949">
        <f t="shared" si="586"/>
        <v>959250</v>
      </c>
      <c r="I949" s="32">
        <f t="shared" si="580"/>
        <v>959250</v>
      </c>
      <c r="J949" s="10">
        <f t="shared" si="563"/>
        <v>0</v>
      </c>
      <c r="K949" s="10">
        <f t="shared" si="564"/>
        <v>0</v>
      </c>
      <c r="L949" s="32">
        <f t="shared" si="581"/>
        <v>959250</v>
      </c>
      <c r="M949" s="9">
        <f t="shared" si="565"/>
        <v>0</v>
      </c>
      <c r="N949" s="9">
        <f t="shared" si="566"/>
        <v>0</v>
      </c>
      <c r="O949" s="10">
        <f t="shared" si="587"/>
        <v>0</v>
      </c>
      <c r="P949" s="13"/>
      <c r="R949" s="31">
        <f t="shared" si="582"/>
        <v>959250</v>
      </c>
      <c r="S949" s="8">
        <f t="shared" si="567"/>
        <v>52100</v>
      </c>
      <c r="T949" s="9">
        <f t="shared" si="588"/>
        <v>-11053.55</v>
      </c>
      <c r="U949" s="9">
        <f t="shared" si="589"/>
        <v>-340181.25</v>
      </c>
      <c r="V949" s="10">
        <f t="shared" si="590"/>
        <v>-351234.8</v>
      </c>
      <c r="W949" s="10">
        <f t="shared" si="591"/>
        <v>-50840.25</v>
      </c>
      <c r="X949" s="87">
        <f t="shared" si="568"/>
        <v>0</v>
      </c>
      <c r="Y949" s="87">
        <f t="shared" si="569"/>
        <v>0</v>
      </c>
      <c r="Z949" s="10">
        <f t="shared" si="570"/>
        <v>-103.65398999999999</v>
      </c>
      <c r="AA949" s="125">
        <f t="shared" si="571"/>
        <v>-36.750050999999999</v>
      </c>
      <c r="AB949" s="10">
        <f t="shared" si="572"/>
        <v>-36.750050999999999</v>
      </c>
      <c r="AC949" s="87">
        <f t="shared" si="573"/>
        <v>0</v>
      </c>
      <c r="AD949" s="22">
        <f t="shared" si="583"/>
        <v>-402215.45404099999</v>
      </c>
      <c r="AE949" s="9">
        <f t="shared" si="574"/>
        <v>-3430</v>
      </c>
      <c r="AF949" s="9">
        <f t="shared" si="575"/>
        <v>311</v>
      </c>
      <c r="AG949" s="9">
        <f t="shared" si="576"/>
        <v>0</v>
      </c>
      <c r="AH949" s="10">
        <f t="shared" si="592"/>
        <v>-3119</v>
      </c>
      <c r="AI949" s="10">
        <f t="shared" si="577"/>
        <v>-160</v>
      </c>
      <c r="AJ949" s="22">
        <f t="shared" si="593"/>
        <v>-399256.45404099999</v>
      </c>
      <c r="AN949" s="92">
        <f t="shared" si="578"/>
        <v>960000</v>
      </c>
      <c r="AO949" s="92" t="str">
        <f t="shared" si="594"/>
        <v>96K</v>
      </c>
      <c r="AP949" s="92">
        <f t="shared" si="595"/>
        <v>399256.45404099999</v>
      </c>
      <c r="AQ949" s="93">
        <f t="shared" si="584"/>
        <v>1000</v>
      </c>
      <c r="AR949" s="95">
        <f t="shared" si="596"/>
        <v>428</v>
      </c>
      <c r="AS949" s="94">
        <f t="shared" si="597"/>
        <v>0.42799999999999999</v>
      </c>
      <c r="AT949" s="94">
        <f t="shared" si="579"/>
        <v>0.41589213962604166</v>
      </c>
    </row>
    <row r="950" spans="6:46" x14ac:dyDescent="0.25">
      <c r="F950">
        <f t="shared" si="585"/>
        <v>961000</v>
      </c>
      <c r="G950">
        <f t="shared" si="598"/>
        <v>-750</v>
      </c>
      <c r="H950">
        <f t="shared" si="586"/>
        <v>960250</v>
      </c>
      <c r="I950" s="32">
        <f t="shared" si="580"/>
        <v>960250</v>
      </c>
      <c r="J950" s="10">
        <f t="shared" si="563"/>
        <v>0</v>
      </c>
      <c r="K950" s="10">
        <f t="shared" si="564"/>
        <v>0</v>
      </c>
      <c r="L950" s="32">
        <f t="shared" si="581"/>
        <v>960250</v>
      </c>
      <c r="M950" s="9">
        <f t="shared" si="565"/>
        <v>0</v>
      </c>
      <c r="N950" s="9">
        <f t="shared" si="566"/>
        <v>0</v>
      </c>
      <c r="O950" s="10">
        <f t="shared" si="587"/>
        <v>0</v>
      </c>
      <c r="P950" s="13"/>
      <c r="R950" s="31">
        <f t="shared" si="582"/>
        <v>960250</v>
      </c>
      <c r="S950" s="8">
        <f t="shared" si="567"/>
        <v>52100</v>
      </c>
      <c r="T950" s="9">
        <f t="shared" si="588"/>
        <v>-11053.55</v>
      </c>
      <c r="U950" s="9">
        <f t="shared" si="589"/>
        <v>-340556.25</v>
      </c>
      <c r="V950" s="10">
        <f t="shared" si="590"/>
        <v>-351609.8</v>
      </c>
      <c r="W950" s="10">
        <f t="shared" si="591"/>
        <v>-50893.25</v>
      </c>
      <c r="X950" s="87">
        <f t="shared" si="568"/>
        <v>0</v>
      </c>
      <c r="Y950" s="87">
        <f t="shared" si="569"/>
        <v>0</v>
      </c>
      <c r="Z950" s="10">
        <f t="shared" si="570"/>
        <v>-103.65398999999999</v>
      </c>
      <c r="AA950" s="125">
        <f t="shared" si="571"/>
        <v>-36.750050999999999</v>
      </c>
      <c r="AB950" s="10">
        <f t="shared" si="572"/>
        <v>-36.750050999999999</v>
      </c>
      <c r="AC950" s="87">
        <f t="shared" si="573"/>
        <v>0</v>
      </c>
      <c r="AD950" s="22">
        <f t="shared" si="583"/>
        <v>-402643.45404099999</v>
      </c>
      <c r="AE950" s="9">
        <f t="shared" si="574"/>
        <v>-3430</v>
      </c>
      <c r="AF950" s="9">
        <f t="shared" si="575"/>
        <v>311</v>
      </c>
      <c r="AG950" s="9">
        <f t="shared" si="576"/>
        <v>0</v>
      </c>
      <c r="AH950" s="10">
        <f t="shared" si="592"/>
        <v>-3119</v>
      </c>
      <c r="AI950" s="10">
        <f t="shared" si="577"/>
        <v>-160</v>
      </c>
      <c r="AJ950" s="22">
        <f t="shared" si="593"/>
        <v>-399684.45404099999</v>
      </c>
      <c r="AN950" s="92">
        <f t="shared" si="578"/>
        <v>961000</v>
      </c>
      <c r="AO950" s="92" t="str">
        <f t="shared" si="594"/>
        <v>96K</v>
      </c>
      <c r="AP950" s="92">
        <f t="shared" si="595"/>
        <v>399684.45404099999</v>
      </c>
      <c r="AQ950" s="93">
        <f t="shared" si="584"/>
        <v>1000</v>
      </c>
      <c r="AR950" s="95">
        <f t="shared" si="596"/>
        <v>428</v>
      </c>
      <c r="AS950" s="94">
        <f t="shared" si="597"/>
        <v>0.42799999999999999</v>
      </c>
      <c r="AT950" s="94">
        <f t="shared" si="579"/>
        <v>0.41590473885639956</v>
      </c>
    </row>
    <row r="951" spans="6:46" x14ac:dyDescent="0.25">
      <c r="F951">
        <f t="shared" si="585"/>
        <v>962000</v>
      </c>
      <c r="G951">
        <f t="shared" si="598"/>
        <v>-750</v>
      </c>
      <c r="H951">
        <f t="shared" si="586"/>
        <v>961250</v>
      </c>
      <c r="I951" s="32">
        <f t="shared" si="580"/>
        <v>961250</v>
      </c>
      <c r="J951" s="10">
        <f t="shared" si="563"/>
        <v>0</v>
      </c>
      <c r="K951" s="10">
        <f t="shared" si="564"/>
        <v>0</v>
      </c>
      <c r="L951" s="32">
        <f t="shared" si="581"/>
        <v>961250</v>
      </c>
      <c r="M951" s="9">
        <f t="shared" si="565"/>
        <v>0</v>
      </c>
      <c r="N951" s="9">
        <f t="shared" si="566"/>
        <v>0</v>
      </c>
      <c r="O951" s="10">
        <f t="shared" si="587"/>
        <v>0</v>
      </c>
      <c r="P951" s="13"/>
      <c r="R951" s="31">
        <f t="shared" si="582"/>
        <v>961250</v>
      </c>
      <c r="S951" s="8">
        <f t="shared" si="567"/>
        <v>52100</v>
      </c>
      <c r="T951" s="9">
        <f t="shared" si="588"/>
        <v>-11053.55</v>
      </c>
      <c r="U951" s="9">
        <f t="shared" si="589"/>
        <v>-340931.25</v>
      </c>
      <c r="V951" s="10">
        <f t="shared" si="590"/>
        <v>-351984.8</v>
      </c>
      <c r="W951" s="10">
        <f t="shared" si="591"/>
        <v>-50946.25</v>
      </c>
      <c r="X951" s="87">
        <f t="shared" si="568"/>
        <v>0</v>
      </c>
      <c r="Y951" s="87">
        <f t="shared" si="569"/>
        <v>0</v>
      </c>
      <c r="Z951" s="10">
        <f t="shared" si="570"/>
        <v>-103.65398999999999</v>
      </c>
      <c r="AA951" s="125">
        <f t="shared" si="571"/>
        <v>-36.750050999999999</v>
      </c>
      <c r="AB951" s="10">
        <f t="shared" si="572"/>
        <v>-36.750050999999999</v>
      </c>
      <c r="AC951" s="87">
        <f t="shared" si="573"/>
        <v>0</v>
      </c>
      <c r="AD951" s="22">
        <f t="shared" si="583"/>
        <v>-403071.45404099999</v>
      </c>
      <c r="AE951" s="9">
        <f t="shared" si="574"/>
        <v>-3430</v>
      </c>
      <c r="AF951" s="9">
        <f t="shared" si="575"/>
        <v>311</v>
      </c>
      <c r="AG951" s="9">
        <f t="shared" si="576"/>
        <v>0</v>
      </c>
      <c r="AH951" s="10">
        <f t="shared" si="592"/>
        <v>-3119</v>
      </c>
      <c r="AI951" s="10">
        <f t="shared" si="577"/>
        <v>-160</v>
      </c>
      <c r="AJ951" s="22">
        <f t="shared" si="593"/>
        <v>-400112.45404099999</v>
      </c>
      <c r="AN951" s="92">
        <f t="shared" si="578"/>
        <v>962000</v>
      </c>
      <c r="AO951" s="92" t="str">
        <f t="shared" si="594"/>
        <v>96K</v>
      </c>
      <c r="AP951" s="92">
        <f t="shared" si="595"/>
        <v>400112.45404099999</v>
      </c>
      <c r="AQ951" s="93">
        <f t="shared" si="584"/>
        <v>1000</v>
      </c>
      <c r="AR951" s="95">
        <f t="shared" si="596"/>
        <v>428</v>
      </c>
      <c r="AS951" s="94">
        <f t="shared" si="597"/>
        <v>0.42799999999999999</v>
      </c>
      <c r="AT951" s="94">
        <f t="shared" si="579"/>
        <v>0.41591731189293141</v>
      </c>
    </row>
    <row r="952" spans="6:46" x14ac:dyDescent="0.25">
      <c r="F952">
        <f t="shared" si="585"/>
        <v>963000</v>
      </c>
      <c r="G952">
        <f t="shared" si="598"/>
        <v>-750</v>
      </c>
      <c r="H952">
        <f t="shared" si="586"/>
        <v>962250</v>
      </c>
      <c r="I952" s="32">
        <f t="shared" si="580"/>
        <v>962250</v>
      </c>
      <c r="J952" s="10">
        <f t="shared" si="563"/>
        <v>0</v>
      </c>
      <c r="K952" s="10">
        <f t="shared" si="564"/>
        <v>0</v>
      </c>
      <c r="L952" s="32">
        <f t="shared" si="581"/>
        <v>962250</v>
      </c>
      <c r="M952" s="9">
        <f t="shared" si="565"/>
        <v>0</v>
      </c>
      <c r="N952" s="9">
        <f t="shared" si="566"/>
        <v>0</v>
      </c>
      <c r="O952" s="10">
        <f t="shared" si="587"/>
        <v>0</v>
      </c>
      <c r="P952" s="13"/>
      <c r="R952" s="31">
        <f t="shared" si="582"/>
        <v>962250</v>
      </c>
      <c r="S952" s="8">
        <f t="shared" si="567"/>
        <v>52100</v>
      </c>
      <c r="T952" s="9">
        <f t="shared" si="588"/>
        <v>-11053.55</v>
      </c>
      <c r="U952" s="9">
        <f t="shared" si="589"/>
        <v>-341306.25</v>
      </c>
      <c r="V952" s="10">
        <f t="shared" si="590"/>
        <v>-352359.8</v>
      </c>
      <c r="W952" s="10">
        <f t="shared" si="591"/>
        <v>-50999.25</v>
      </c>
      <c r="X952" s="87">
        <f t="shared" si="568"/>
        <v>0</v>
      </c>
      <c r="Y952" s="87">
        <f t="shared" si="569"/>
        <v>0</v>
      </c>
      <c r="Z952" s="10">
        <f t="shared" si="570"/>
        <v>-103.65398999999999</v>
      </c>
      <c r="AA952" s="125">
        <f t="shared" si="571"/>
        <v>-36.750050999999999</v>
      </c>
      <c r="AB952" s="10">
        <f t="shared" si="572"/>
        <v>-36.750050999999999</v>
      </c>
      <c r="AC952" s="87">
        <f t="shared" si="573"/>
        <v>0</v>
      </c>
      <c r="AD952" s="22">
        <f t="shared" si="583"/>
        <v>-403499.45404099999</v>
      </c>
      <c r="AE952" s="9">
        <f t="shared" si="574"/>
        <v>-3430</v>
      </c>
      <c r="AF952" s="9">
        <f t="shared" si="575"/>
        <v>311</v>
      </c>
      <c r="AG952" s="9">
        <f t="shared" si="576"/>
        <v>0</v>
      </c>
      <c r="AH952" s="10">
        <f t="shared" si="592"/>
        <v>-3119</v>
      </c>
      <c r="AI952" s="10">
        <f t="shared" si="577"/>
        <v>-160</v>
      </c>
      <c r="AJ952" s="22">
        <f t="shared" si="593"/>
        <v>-400540.45404099999</v>
      </c>
      <c r="AN952" s="92">
        <f t="shared" si="578"/>
        <v>963000</v>
      </c>
      <c r="AO952" s="92" t="str">
        <f t="shared" si="594"/>
        <v>96K</v>
      </c>
      <c r="AP952" s="92">
        <f t="shared" si="595"/>
        <v>400540.45404099999</v>
      </c>
      <c r="AQ952" s="93">
        <f t="shared" si="584"/>
        <v>1000</v>
      </c>
      <c r="AR952" s="95">
        <f t="shared" si="596"/>
        <v>428</v>
      </c>
      <c r="AS952" s="94">
        <f t="shared" si="597"/>
        <v>0.42799999999999999</v>
      </c>
      <c r="AT952" s="94">
        <f t="shared" si="579"/>
        <v>0.41592985881723776</v>
      </c>
    </row>
    <row r="953" spans="6:46" x14ac:dyDescent="0.25">
      <c r="F953">
        <f t="shared" si="585"/>
        <v>964000</v>
      </c>
      <c r="G953">
        <f t="shared" si="598"/>
        <v>-750</v>
      </c>
      <c r="H953">
        <f t="shared" si="586"/>
        <v>963250</v>
      </c>
      <c r="I953" s="32">
        <f t="shared" si="580"/>
        <v>963250</v>
      </c>
      <c r="J953" s="10">
        <f t="shared" si="563"/>
        <v>0</v>
      </c>
      <c r="K953" s="10">
        <f t="shared" si="564"/>
        <v>0</v>
      </c>
      <c r="L953" s="32">
        <f t="shared" si="581"/>
        <v>963250</v>
      </c>
      <c r="M953" s="9">
        <f t="shared" si="565"/>
        <v>0</v>
      </c>
      <c r="N953" s="9">
        <f t="shared" si="566"/>
        <v>0</v>
      </c>
      <c r="O953" s="10">
        <f t="shared" si="587"/>
        <v>0</v>
      </c>
      <c r="P953" s="13"/>
      <c r="R953" s="31">
        <f t="shared" si="582"/>
        <v>963250</v>
      </c>
      <c r="S953" s="8">
        <f t="shared" si="567"/>
        <v>52100</v>
      </c>
      <c r="T953" s="9">
        <f t="shared" si="588"/>
        <v>-11053.55</v>
      </c>
      <c r="U953" s="9">
        <f t="shared" si="589"/>
        <v>-341681.25</v>
      </c>
      <c r="V953" s="10">
        <f t="shared" si="590"/>
        <v>-352734.8</v>
      </c>
      <c r="W953" s="10">
        <f t="shared" si="591"/>
        <v>-51052.25</v>
      </c>
      <c r="X953" s="87">
        <f t="shared" si="568"/>
        <v>0</v>
      </c>
      <c r="Y953" s="87">
        <f t="shared" si="569"/>
        <v>0</v>
      </c>
      <c r="Z953" s="10">
        <f t="shared" si="570"/>
        <v>-103.65398999999999</v>
      </c>
      <c r="AA953" s="125">
        <f t="shared" si="571"/>
        <v>-36.750050999999999</v>
      </c>
      <c r="AB953" s="10">
        <f t="shared" si="572"/>
        <v>-36.750050999999999</v>
      </c>
      <c r="AC953" s="87">
        <f t="shared" si="573"/>
        <v>0</v>
      </c>
      <c r="AD953" s="22">
        <f t="shared" si="583"/>
        <v>-403927.45404099999</v>
      </c>
      <c r="AE953" s="9">
        <f t="shared" si="574"/>
        <v>-3430</v>
      </c>
      <c r="AF953" s="9">
        <f t="shared" si="575"/>
        <v>311</v>
      </c>
      <c r="AG953" s="9">
        <f t="shared" si="576"/>
        <v>0</v>
      </c>
      <c r="AH953" s="10">
        <f t="shared" si="592"/>
        <v>-3119</v>
      </c>
      <c r="AI953" s="10">
        <f t="shared" si="577"/>
        <v>-160</v>
      </c>
      <c r="AJ953" s="22">
        <f t="shared" si="593"/>
        <v>-400968.45404099999</v>
      </c>
      <c r="AN953" s="92">
        <f t="shared" si="578"/>
        <v>964000</v>
      </c>
      <c r="AO953" s="92" t="str">
        <f t="shared" si="594"/>
        <v>96K</v>
      </c>
      <c r="AP953" s="92">
        <f t="shared" si="595"/>
        <v>400968.45404099999</v>
      </c>
      <c r="AQ953" s="93">
        <f t="shared" si="584"/>
        <v>1000</v>
      </c>
      <c r="AR953" s="95">
        <f t="shared" si="596"/>
        <v>428</v>
      </c>
      <c r="AS953" s="94">
        <f t="shared" si="597"/>
        <v>0.42799999999999999</v>
      </c>
      <c r="AT953" s="94">
        <f t="shared" si="579"/>
        <v>0.4159423797105809</v>
      </c>
    </row>
    <row r="954" spans="6:46" x14ac:dyDescent="0.25">
      <c r="F954">
        <f t="shared" si="585"/>
        <v>965000</v>
      </c>
      <c r="G954">
        <f t="shared" si="598"/>
        <v>-750</v>
      </c>
      <c r="H954">
        <f t="shared" si="586"/>
        <v>964250</v>
      </c>
      <c r="I954" s="32">
        <f t="shared" si="580"/>
        <v>964250</v>
      </c>
      <c r="J954" s="10">
        <f t="shared" si="563"/>
        <v>0</v>
      </c>
      <c r="K954" s="10">
        <f t="shared" si="564"/>
        <v>0</v>
      </c>
      <c r="L954" s="32">
        <f t="shared" si="581"/>
        <v>964250</v>
      </c>
      <c r="M954" s="9">
        <f t="shared" si="565"/>
        <v>0</v>
      </c>
      <c r="N954" s="9">
        <f t="shared" si="566"/>
        <v>0</v>
      </c>
      <c r="O954" s="10">
        <f t="shared" si="587"/>
        <v>0</v>
      </c>
      <c r="P954" s="13"/>
      <c r="R954" s="31">
        <f t="shared" si="582"/>
        <v>964250</v>
      </c>
      <c r="S954" s="8">
        <f t="shared" si="567"/>
        <v>52100</v>
      </c>
      <c r="T954" s="9">
        <f t="shared" si="588"/>
        <v>-11053.55</v>
      </c>
      <c r="U954" s="9">
        <f t="shared" si="589"/>
        <v>-342056.25</v>
      </c>
      <c r="V954" s="10">
        <f t="shared" si="590"/>
        <v>-353109.8</v>
      </c>
      <c r="W954" s="10">
        <f t="shared" si="591"/>
        <v>-51105.25</v>
      </c>
      <c r="X954" s="87">
        <f t="shared" si="568"/>
        <v>0</v>
      </c>
      <c r="Y954" s="87">
        <f t="shared" si="569"/>
        <v>0</v>
      </c>
      <c r="Z954" s="10">
        <f t="shared" si="570"/>
        <v>-103.65398999999999</v>
      </c>
      <c r="AA954" s="125">
        <f t="shared" si="571"/>
        <v>-36.750050999999999</v>
      </c>
      <c r="AB954" s="10">
        <f t="shared" si="572"/>
        <v>-36.750050999999999</v>
      </c>
      <c r="AC954" s="87">
        <f t="shared" si="573"/>
        <v>0</v>
      </c>
      <c r="AD954" s="22">
        <f t="shared" si="583"/>
        <v>-404355.45404099999</v>
      </c>
      <c r="AE954" s="9">
        <f t="shared" si="574"/>
        <v>-3430</v>
      </c>
      <c r="AF954" s="9">
        <f t="shared" si="575"/>
        <v>311</v>
      </c>
      <c r="AG954" s="9">
        <f t="shared" si="576"/>
        <v>0</v>
      </c>
      <c r="AH954" s="10">
        <f t="shared" si="592"/>
        <v>-3119</v>
      </c>
      <c r="AI954" s="10">
        <f t="shared" si="577"/>
        <v>-160</v>
      </c>
      <c r="AJ954" s="22">
        <f t="shared" si="593"/>
        <v>-401396.45404099999</v>
      </c>
      <c r="AN954" s="92">
        <f t="shared" si="578"/>
        <v>965000</v>
      </c>
      <c r="AO954" s="92" t="str">
        <f t="shared" si="594"/>
        <v>96K</v>
      </c>
      <c r="AP954" s="92">
        <f t="shared" si="595"/>
        <v>401396.45404099999</v>
      </c>
      <c r="AQ954" s="93">
        <f t="shared" si="584"/>
        <v>1000</v>
      </c>
      <c r="AR954" s="95">
        <f t="shared" si="596"/>
        <v>428</v>
      </c>
      <c r="AS954" s="94">
        <f t="shared" si="597"/>
        <v>0.42799999999999999</v>
      </c>
      <c r="AT954" s="94">
        <f t="shared" si="579"/>
        <v>0.41595487465388598</v>
      </c>
    </row>
    <row r="955" spans="6:46" x14ac:dyDescent="0.25">
      <c r="F955">
        <f t="shared" si="585"/>
        <v>966000</v>
      </c>
      <c r="G955">
        <f t="shared" si="598"/>
        <v>-750</v>
      </c>
      <c r="H955">
        <f t="shared" si="586"/>
        <v>965250</v>
      </c>
      <c r="I955" s="32">
        <f t="shared" si="580"/>
        <v>965250</v>
      </c>
      <c r="J955" s="10">
        <f t="shared" si="563"/>
        <v>0</v>
      </c>
      <c r="K955" s="10">
        <f t="shared" si="564"/>
        <v>0</v>
      </c>
      <c r="L955" s="32">
        <f t="shared" si="581"/>
        <v>965250</v>
      </c>
      <c r="M955" s="9">
        <f t="shared" si="565"/>
        <v>0</v>
      </c>
      <c r="N955" s="9">
        <f t="shared" si="566"/>
        <v>0</v>
      </c>
      <c r="O955" s="10">
        <f t="shared" si="587"/>
        <v>0</v>
      </c>
      <c r="P955" s="13"/>
      <c r="R955" s="31">
        <f t="shared" si="582"/>
        <v>965250</v>
      </c>
      <c r="S955" s="8">
        <f t="shared" si="567"/>
        <v>52100</v>
      </c>
      <c r="T955" s="9">
        <f t="shared" si="588"/>
        <v>-11053.55</v>
      </c>
      <c r="U955" s="9">
        <f t="shared" si="589"/>
        <v>-342431.25</v>
      </c>
      <c r="V955" s="10">
        <f t="shared" si="590"/>
        <v>-353484.79999999999</v>
      </c>
      <c r="W955" s="10">
        <f t="shared" si="591"/>
        <v>-51158.25</v>
      </c>
      <c r="X955" s="87">
        <f t="shared" si="568"/>
        <v>0</v>
      </c>
      <c r="Y955" s="87">
        <f t="shared" si="569"/>
        <v>0</v>
      </c>
      <c r="Z955" s="10">
        <f t="shared" si="570"/>
        <v>-103.65398999999999</v>
      </c>
      <c r="AA955" s="125">
        <f t="shared" si="571"/>
        <v>-36.750050999999999</v>
      </c>
      <c r="AB955" s="10">
        <f t="shared" si="572"/>
        <v>-36.750050999999999</v>
      </c>
      <c r="AC955" s="87">
        <f t="shared" si="573"/>
        <v>0</v>
      </c>
      <c r="AD955" s="22">
        <f t="shared" si="583"/>
        <v>-404783.45404099999</v>
      </c>
      <c r="AE955" s="9">
        <f t="shared" si="574"/>
        <v>-3430</v>
      </c>
      <c r="AF955" s="9">
        <f t="shared" si="575"/>
        <v>311</v>
      </c>
      <c r="AG955" s="9">
        <f t="shared" si="576"/>
        <v>0</v>
      </c>
      <c r="AH955" s="10">
        <f t="shared" si="592"/>
        <v>-3119</v>
      </c>
      <c r="AI955" s="10">
        <f t="shared" si="577"/>
        <v>-160</v>
      </c>
      <c r="AJ955" s="22">
        <f t="shared" si="593"/>
        <v>-401824.45404099999</v>
      </c>
      <c r="AN955" s="92">
        <f t="shared" si="578"/>
        <v>966000</v>
      </c>
      <c r="AO955" s="92" t="str">
        <f t="shared" si="594"/>
        <v>96K</v>
      </c>
      <c r="AP955" s="92">
        <f t="shared" si="595"/>
        <v>401824.45404099999</v>
      </c>
      <c r="AQ955" s="93">
        <f t="shared" si="584"/>
        <v>1000</v>
      </c>
      <c r="AR955" s="95">
        <f t="shared" si="596"/>
        <v>428</v>
      </c>
      <c r="AS955" s="94">
        <f t="shared" si="597"/>
        <v>0.42799999999999999</v>
      </c>
      <c r="AT955" s="94">
        <f t="shared" si="579"/>
        <v>0.41596734372774324</v>
      </c>
    </row>
    <row r="956" spans="6:46" x14ac:dyDescent="0.25">
      <c r="F956">
        <f t="shared" si="585"/>
        <v>967000</v>
      </c>
      <c r="G956">
        <f t="shared" si="598"/>
        <v>-750</v>
      </c>
      <c r="H956">
        <f t="shared" si="586"/>
        <v>966250</v>
      </c>
      <c r="I956" s="32">
        <f t="shared" si="580"/>
        <v>966250</v>
      </c>
      <c r="J956" s="10">
        <f t="shared" si="563"/>
        <v>0</v>
      </c>
      <c r="K956" s="10">
        <f t="shared" si="564"/>
        <v>0</v>
      </c>
      <c r="L956" s="32">
        <f t="shared" si="581"/>
        <v>966250</v>
      </c>
      <c r="M956" s="9">
        <f t="shared" si="565"/>
        <v>0</v>
      </c>
      <c r="N956" s="9">
        <f t="shared" si="566"/>
        <v>0</v>
      </c>
      <c r="O956" s="10">
        <f t="shared" si="587"/>
        <v>0</v>
      </c>
      <c r="P956" s="13"/>
      <c r="R956" s="31">
        <f t="shared" si="582"/>
        <v>966250</v>
      </c>
      <c r="S956" s="8">
        <f t="shared" si="567"/>
        <v>52100</v>
      </c>
      <c r="T956" s="9">
        <f t="shared" si="588"/>
        <v>-11053.55</v>
      </c>
      <c r="U956" s="9">
        <f t="shared" si="589"/>
        <v>-342806.25</v>
      </c>
      <c r="V956" s="10">
        <f t="shared" si="590"/>
        <v>-353859.8</v>
      </c>
      <c r="W956" s="10">
        <f t="shared" si="591"/>
        <v>-51211.25</v>
      </c>
      <c r="X956" s="87">
        <f t="shared" si="568"/>
        <v>0</v>
      </c>
      <c r="Y956" s="87">
        <f t="shared" si="569"/>
        <v>0</v>
      </c>
      <c r="Z956" s="10">
        <f t="shared" si="570"/>
        <v>-103.65398999999999</v>
      </c>
      <c r="AA956" s="125">
        <f t="shared" si="571"/>
        <v>-36.750050999999999</v>
      </c>
      <c r="AB956" s="10">
        <f t="shared" si="572"/>
        <v>-36.750050999999999</v>
      </c>
      <c r="AC956" s="87">
        <f t="shared" si="573"/>
        <v>0</v>
      </c>
      <c r="AD956" s="22">
        <f t="shared" si="583"/>
        <v>-405211.45404099999</v>
      </c>
      <c r="AE956" s="9">
        <f t="shared" si="574"/>
        <v>-3430</v>
      </c>
      <c r="AF956" s="9">
        <f t="shared" si="575"/>
        <v>311</v>
      </c>
      <c r="AG956" s="9">
        <f t="shared" si="576"/>
        <v>0</v>
      </c>
      <c r="AH956" s="10">
        <f t="shared" si="592"/>
        <v>-3119</v>
      </c>
      <c r="AI956" s="10">
        <f t="shared" si="577"/>
        <v>-160</v>
      </c>
      <c r="AJ956" s="22">
        <f t="shared" si="593"/>
        <v>-402252.45404099999</v>
      </c>
      <c r="AN956" s="92">
        <f t="shared" si="578"/>
        <v>967000</v>
      </c>
      <c r="AO956" s="92" t="str">
        <f t="shared" si="594"/>
        <v>96K</v>
      </c>
      <c r="AP956" s="92">
        <f t="shared" si="595"/>
        <v>402252.45404099999</v>
      </c>
      <c r="AQ956" s="93">
        <f t="shared" si="584"/>
        <v>1000</v>
      </c>
      <c r="AR956" s="95">
        <f t="shared" si="596"/>
        <v>428</v>
      </c>
      <c r="AS956" s="94">
        <f t="shared" si="597"/>
        <v>0.42799999999999999</v>
      </c>
      <c r="AT956" s="94">
        <f t="shared" si="579"/>
        <v>0.41597978701240951</v>
      </c>
    </row>
    <row r="957" spans="6:46" x14ac:dyDescent="0.25">
      <c r="F957">
        <f t="shared" si="585"/>
        <v>968000</v>
      </c>
      <c r="G957">
        <f t="shared" si="598"/>
        <v>-750</v>
      </c>
      <c r="H957">
        <f t="shared" si="586"/>
        <v>967250</v>
      </c>
      <c r="I957" s="32">
        <f t="shared" si="580"/>
        <v>967250</v>
      </c>
      <c r="J957" s="10">
        <f t="shared" si="563"/>
        <v>0</v>
      </c>
      <c r="K957" s="10">
        <f t="shared" si="564"/>
        <v>0</v>
      </c>
      <c r="L957" s="32">
        <f t="shared" si="581"/>
        <v>967250</v>
      </c>
      <c r="M957" s="9">
        <f t="shared" si="565"/>
        <v>0</v>
      </c>
      <c r="N957" s="9">
        <f t="shared" si="566"/>
        <v>0</v>
      </c>
      <c r="O957" s="10">
        <f t="shared" si="587"/>
        <v>0</v>
      </c>
      <c r="P957" s="13"/>
      <c r="R957" s="31">
        <f t="shared" si="582"/>
        <v>967250</v>
      </c>
      <c r="S957" s="8">
        <f t="shared" si="567"/>
        <v>52100</v>
      </c>
      <c r="T957" s="9">
        <f t="shared" si="588"/>
        <v>-11053.55</v>
      </c>
      <c r="U957" s="9">
        <f t="shared" si="589"/>
        <v>-343181.25</v>
      </c>
      <c r="V957" s="10">
        <f t="shared" si="590"/>
        <v>-354234.8</v>
      </c>
      <c r="W957" s="10">
        <f t="shared" si="591"/>
        <v>-51264.25</v>
      </c>
      <c r="X957" s="87">
        <f t="shared" si="568"/>
        <v>0</v>
      </c>
      <c r="Y957" s="87">
        <f t="shared" si="569"/>
        <v>0</v>
      </c>
      <c r="Z957" s="10">
        <f t="shared" si="570"/>
        <v>-103.65398999999999</v>
      </c>
      <c r="AA957" s="125">
        <f t="shared" si="571"/>
        <v>-36.750050999999999</v>
      </c>
      <c r="AB957" s="10">
        <f t="shared" si="572"/>
        <v>-36.750050999999999</v>
      </c>
      <c r="AC957" s="87">
        <f t="shared" si="573"/>
        <v>0</v>
      </c>
      <c r="AD957" s="22">
        <f t="shared" si="583"/>
        <v>-405639.45404099999</v>
      </c>
      <c r="AE957" s="9">
        <f t="shared" si="574"/>
        <v>-3430</v>
      </c>
      <c r="AF957" s="9">
        <f t="shared" si="575"/>
        <v>311</v>
      </c>
      <c r="AG957" s="9">
        <f t="shared" si="576"/>
        <v>0</v>
      </c>
      <c r="AH957" s="10">
        <f t="shared" si="592"/>
        <v>-3119</v>
      </c>
      <c r="AI957" s="10">
        <f t="shared" si="577"/>
        <v>-160</v>
      </c>
      <c r="AJ957" s="22">
        <f t="shared" si="593"/>
        <v>-402680.45404099999</v>
      </c>
      <c r="AN957" s="92">
        <f t="shared" si="578"/>
        <v>968000</v>
      </c>
      <c r="AO957" s="92" t="str">
        <f t="shared" si="594"/>
        <v>96K</v>
      </c>
      <c r="AP957" s="92">
        <f t="shared" si="595"/>
        <v>402680.45404099999</v>
      </c>
      <c r="AQ957" s="93">
        <f t="shared" si="584"/>
        <v>1000</v>
      </c>
      <c r="AR957" s="95">
        <f t="shared" si="596"/>
        <v>428</v>
      </c>
      <c r="AS957" s="94">
        <f t="shared" si="597"/>
        <v>0.42799999999999999</v>
      </c>
      <c r="AT957" s="94">
        <f t="shared" si="579"/>
        <v>0.41599220458780989</v>
      </c>
    </row>
    <row r="958" spans="6:46" x14ac:dyDescent="0.25">
      <c r="F958">
        <f t="shared" si="585"/>
        <v>969000</v>
      </c>
      <c r="G958">
        <f t="shared" si="598"/>
        <v>-750</v>
      </c>
      <c r="H958">
        <f t="shared" si="586"/>
        <v>968250</v>
      </c>
      <c r="I958" s="32">
        <f t="shared" si="580"/>
        <v>968250</v>
      </c>
      <c r="J958" s="10">
        <f t="shared" si="563"/>
        <v>0</v>
      </c>
      <c r="K958" s="10">
        <f t="shared" si="564"/>
        <v>0</v>
      </c>
      <c r="L958" s="32">
        <f t="shared" si="581"/>
        <v>968250</v>
      </c>
      <c r="M958" s="9">
        <f t="shared" si="565"/>
        <v>0</v>
      </c>
      <c r="N958" s="9">
        <f t="shared" si="566"/>
        <v>0</v>
      </c>
      <c r="O958" s="10">
        <f t="shared" si="587"/>
        <v>0</v>
      </c>
      <c r="P958" s="13"/>
      <c r="R958" s="31">
        <f t="shared" si="582"/>
        <v>968250</v>
      </c>
      <c r="S958" s="8">
        <f t="shared" si="567"/>
        <v>52100</v>
      </c>
      <c r="T958" s="9">
        <f t="shared" si="588"/>
        <v>-11053.55</v>
      </c>
      <c r="U958" s="9">
        <f t="shared" si="589"/>
        <v>-343556.25</v>
      </c>
      <c r="V958" s="10">
        <f t="shared" si="590"/>
        <v>-354609.8</v>
      </c>
      <c r="W958" s="10">
        <f t="shared" si="591"/>
        <v>-51317.25</v>
      </c>
      <c r="X958" s="87">
        <f t="shared" si="568"/>
        <v>0</v>
      </c>
      <c r="Y958" s="87">
        <f t="shared" si="569"/>
        <v>0</v>
      </c>
      <c r="Z958" s="10">
        <f t="shared" si="570"/>
        <v>-103.65398999999999</v>
      </c>
      <c r="AA958" s="125">
        <f t="shared" si="571"/>
        <v>-36.750050999999999</v>
      </c>
      <c r="AB958" s="10">
        <f t="shared" si="572"/>
        <v>-36.750050999999999</v>
      </c>
      <c r="AC958" s="87">
        <f t="shared" si="573"/>
        <v>0</v>
      </c>
      <c r="AD958" s="22">
        <f t="shared" si="583"/>
        <v>-406067.45404099999</v>
      </c>
      <c r="AE958" s="9">
        <f t="shared" si="574"/>
        <v>-3430</v>
      </c>
      <c r="AF958" s="9">
        <f t="shared" si="575"/>
        <v>311</v>
      </c>
      <c r="AG958" s="9">
        <f t="shared" si="576"/>
        <v>0</v>
      </c>
      <c r="AH958" s="10">
        <f t="shared" si="592"/>
        <v>-3119</v>
      </c>
      <c r="AI958" s="10">
        <f t="shared" si="577"/>
        <v>-160</v>
      </c>
      <c r="AJ958" s="22">
        <f t="shared" si="593"/>
        <v>-403108.45404099999</v>
      </c>
      <c r="AN958" s="92">
        <f t="shared" si="578"/>
        <v>969000</v>
      </c>
      <c r="AO958" s="92" t="str">
        <f t="shared" si="594"/>
        <v>96K</v>
      </c>
      <c r="AP958" s="92">
        <f t="shared" si="595"/>
        <v>403108.45404099999</v>
      </c>
      <c r="AQ958" s="93">
        <f t="shared" si="584"/>
        <v>1000</v>
      </c>
      <c r="AR958" s="95">
        <f t="shared" si="596"/>
        <v>428</v>
      </c>
      <c r="AS958" s="94">
        <f t="shared" si="597"/>
        <v>0.42799999999999999</v>
      </c>
      <c r="AT958" s="94">
        <f t="shared" si="579"/>
        <v>0.41600459653353972</v>
      </c>
    </row>
    <row r="959" spans="6:46" x14ac:dyDescent="0.25">
      <c r="F959">
        <f t="shared" si="585"/>
        <v>970000</v>
      </c>
      <c r="G959">
        <f t="shared" si="598"/>
        <v>-750</v>
      </c>
      <c r="H959">
        <f t="shared" si="586"/>
        <v>969250</v>
      </c>
      <c r="I959" s="32">
        <f t="shared" si="580"/>
        <v>969250</v>
      </c>
      <c r="J959" s="10">
        <f t="shared" si="563"/>
        <v>0</v>
      </c>
      <c r="K959" s="10">
        <f t="shared" si="564"/>
        <v>0</v>
      </c>
      <c r="L959" s="32">
        <f t="shared" si="581"/>
        <v>969250</v>
      </c>
      <c r="M959" s="9">
        <f t="shared" si="565"/>
        <v>0</v>
      </c>
      <c r="N959" s="9">
        <f t="shared" si="566"/>
        <v>0</v>
      </c>
      <c r="O959" s="10">
        <f t="shared" si="587"/>
        <v>0</v>
      </c>
      <c r="P959" s="13"/>
      <c r="R959" s="31">
        <f t="shared" si="582"/>
        <v>969250</v>
      </c>
      <c r="S959" s="8">
        <f t="shared" si="567"/>
        <v>52100</v>
      </c>
      <c r="T959" s="9">
        <f t="shared" si="588"/>
        <v>-11053.55</v>
      </c>
      <c r="U959" s="9">
        <f t="shared" si="589"/>
        <v>-343931.25</v>
      </c>
      <c r="V959" s="10">
        <f t="shared" si="590"/>
        <v>-354984.8</v>
      </c>
      <c r="W959" s="10">
        <f t="shared" si="591"/>
        <v>-51370.25</v>
      </c>
      <c r="X959" s="87">
        <f t="shared" si="568"/>
        <v>0</v>
      </c>
      <c r="Y959" s="87">
        <f t="shared" si="569"/>
        <v>0</v>
      </c>
      <c r="Z959" s="10">
        <f t="shared" si="570"/>
        <v>-103.65398999999999</v>
      </c>
      <c r="AA959" s="125">
        <f t="shared" si="571"/>
        <v>-36.750050999999999</v>
      </c>
      <c r="AB959" s="10">
        <f t="shared" si="572"/>
        <v>-36.750050999999999</v>
      </c>
      <c r="AC959" s="87">
        <f t="shared" si="573"/>
        <v>0</v>
      </c>
      <c r="AD959" s="22">
        <f t="shared" si="583"/>
        <v>-406495.45404099999</v>
      </c>
      <c r="AE959" s="9">
        <f t="shared" si="574"/>
        <v>-3430</v>
      </c>
      <c r="AF959" s="9">
        <f t="shared" si="575"/>
        <v>311</v>
      </c>
      <c r="AG959" s="9">
        <f t="shared" si="576"/>
        <v>0</v>
      </c>
      <c r="AH959" s="10">
        <f t="shared" si="592"/>
        <v>-3119</v>
      </c>
      <c r="AI959" s="10">
        <f t="shared" si="577"/>
        <v>-160</v>
      </c>
      <c r="AJ959" s="22">
        <f t="shared" si="593"/>
        <v>-403536.45404099999</v>
      </c>
      <c r="AN959" s="92">
        <f t="shared" si="578"/>
        <v>970000</v>
      </c>
      <c r="AO959" s="92" t="str">
        <f t="shared" si="594"/>
        <v>97K</v>
      </c>
      <c r="AP959" s="92">
        <f t="shared" si="595"/>
        <v>403536.45404099999</v>
      </c>
      <c r="AQ959" s="93">
        <f t="shared" si="584"/>
        <v>1000</v>
      </c>
      <c r="AR959" s="95">
        <f t="shared" si="596"/>
        <v>428</v>
      </c>
      <c r="AS959" s="94">
        <f t="shared" si="597"/>
        <v>0.42799999999999999</v>
      </c>
      <c r="AT959" s="94">
        <f t="shared" si="579"/>
        <v>0.41601696292886597</v>
      </c>
    </row>
    <row r="960" spans="6:46" x14ac:dyDescent="0.25">
      <c r="F960">
        <f t="shared" si="585"/>
        <v>971000</v>
      </c>
      <c r="G960">
        <f t="shared" si="598"/>
        <v>-750</v>
      </c>
      <c r="H960">
        <f t="shared" si="586"/>
        <v>970250</v>
      </c>
      <c r="I960" s="32">
        <f t="shared" si="580"/>
        <v>970250</v>
      </c>
      <c r="J960" s="10">
        <f t="shared" si="563"/>
        <v>0</v>
      </c>
      <c r="K960" s="10">
        <f t="shared" si="564"/>
        <v>0</v>
      </c>
      <c r="L960" s="32">
        <f t="shared" si="581"/>
        <v>970250</v>
      </c>
      <c r="M960" s="9">
        <f t="shared" si="565"/>
        <v>0</v>
      </c>
      <c r="N960" s="9">
        <f t="shared" si="566"/>
        <v>0</v>
      </c>
      <c r="O960" s="10">
        <f t="shared" si="587"/>
        <v>0</v>
      </c>
      <c r="P960" s="13"/>
      <c r="R960" s="31">
        <f t="shared" si="582"/>
        <v>970250</v>
      </c>
      <c r="S960" s="8">
        <f t="shared" si="567"/>
        <v>52100</v>
      </c>
      <c r="T960" s="9">
        <f t="shared" si="588"/>
        <v>-11053.55</v>
      </c>
      <c r="U960" s="9">
        <f t="shared" si="589"/>
        <v>-344306.25</v>
      </c>
      <c r="V960" s="10">
        <f t="shared" si="590"/>
        <v>-355359.8</v>
      </c>
      <c r="W960" s="10">
        <f t="shared" si="591"/>
        <v>-51423.25</v>
      </c>
      <c r="X960" s="87">
        <f t="shared" si="568"/>
        <v>0</v>
      </c>
      <c r="Y960" s="87">
        <f t="shared" si="569"/>
        <v>0</v>
      </c>
      <c r="Z960" s="10">
        <f t="shared" si="570"/>
        <v>-103.65398999999999</v>
      </c>
      <c r="AA960" s="125">
        <f t="shared" si="571"/>
        <v>-36.750050999999999</v>
      </c>
      <c r="AB960" s="10">
        <f t="shared" si="572"/>
        <v>-36.750050999999999</v>
      </c>
      <c r="AC960" s="87">
        <f t="shared" si="573"/>
        <v>0</v>
      </c>
      <c r="AD960" s="22">
        <f t="shared" si="583"/>
        <v>-406923.45404099999</v>
      </c>
      <c r="AE960" s="9">
        <f t="shared" si="574"/>
        <v>-3430</v>
      </c>
      <c r="AF960" s="9">
        <f t="shared" si="575"/>
        <v>311</v>
      </c>
      <c r="AG960" s="9">
        <f t="shared" si="576"/>
        <v>0</v>
      </c>
      <c r="AH960" s="10">
        <f t="shared" si="592"/>
        <v>-3119</v>
      </c>
      <c r="AI960" s="10">
        <f t="shared" si="577"/>
        <v>-160</v>
      </c>
      <c r="AJ960" s="22">
        <f t="shared" si="593"/>
        <v>-403964.45404099999</v>
      </c>
      <c r="AN960" s="92">
        <f t="shared" si="578"/>
        <v>971000</v>
      </c>
      <c r="AO960" s="92" t="str">
        <f t="shared" si="594"/>
        <v>97K</v>
      </c>
      <c r="AP960" s="92">
        <f t="shared" si="595"/>
        <v>403964.45404099999</v>
      </c>
      <c r="AQ960" s="93">
        <f t="shared" si="584"/>
        <v>1000</v>
      </c>
      <c r="AR960" s="95">
        <f t="shared" si="596"/>
        <v>428</v>
      </c>
      <c r="AS960" s="94">
        <f t="shared" si="597"/>
        <v>0.42799999999999999</v>
      </c>
      <c r="AT960" s="94">
        <f t="shared" si="579"/>
        <v>0.41602930385272913</v>
      </c>
    </row>
    <row r="961" spans="6:46" x14ac:dyDescent="0.25">
      <c r="F961">
        <f t="shared" si="585"/>
        <v>972000</v>
      </c>
      <c r="G961">
        <f t="shared" si="598"/>
        <v>-750</v>
      </c>
      <c r="H961">
        <f t="shared" si="586"/>
        <v>971250</v>
      </c>
      <c r="I961" s="32">
        <f t="shared" si="580"/>
        <v>971250</v>
      </c>
      <c r="J961" s="10">
        <f t="shared" si="563"/>
        <v>0</v>
      </c>
      <c r="K961" s="10">
        <f t="shared" si="564"/>
        <v>0</v>
      </c>
      <c r="L961" s="32">
        <f t="shared" si="581"/>
        <v>971250</v>
      </c>
      <c r="M961" s="9">
        <f t="shared" si="565"/>
        <v>0</v>
      </c>
      <c r="N961" s="9">
        <f t="shared" si="566"/>
        <v>0</v>
      </c>
      <c r="O961" s="10">
        <f t="shared" si="587"/>
        <v>0</v>
      </c>
      <c r="P961" s="13"/>
      <c r="R961" s="31">
        <f t="shared" si="582"/>
        <v>971250</v>
      </c>
      <c r="S961" s="8">
        <f t="shared" si="567"/>
        <v>52100</v>
      </c>
      <c r="T961" s="9">
        <f t="shared" si="588"/>
        <v>-11053.55</v>
      </c>
      <c r="U961" s="9">
        <f t="shared" si="589"/>
        <v>-344681.25</v>
      </c>
      <c r="V961" s="10">
        <f t="shared" si="590"/>
        <v>-355734.8</v>
      </c>
      <c r="W961" s="10">
        <f t="shared" si="591"/>
        <v>-51476.25</v>
      </c>
      <c r="X961" s="87">
        <f t="shared" si="568"/>
        <v>0</v>
      </c>
      <c r="Y961" s="87">
        <f t="shared" si="569"/>
        <v>0</v>
      </c>
      <c r="Z961" s="10">
        <f t="shared" si="570"/>
        <v>-103.65398999999999</v>
      </c>
      <c r="AA961" s="125">
        <f t="shared" si="571"/>
        <v>-36.750050999999999</v>
      </c>
      <c r="AB961" s="10">
        <f t="shared" si="572"/>
        <v>-36.750050999999999</v>
      </c>
      <c r="AC961" s="87">
        <f t="shared" si="573"/>
        <v>0</v>
      </c>
      <c r="AD961" s="22">
        <f t="shared" si="583"/>
        <v>-407351.45404099999</v>
      </c>
      <c r="AE961" s="9">
        <f t="shared" si="574"/>
        <v>-3430</v>
      </c>
      <c r="AF961" s="9">
        <f t="shared" si="575"/>
        <v>311</v>
      </c>
      <c r="AG961" s="9">
        <f t="shared" si="576"/>
        <v>0</v>
      </c>
      <c r="AH961" s="10">
        <f t="shared" si="592"/>
        <v>-3119</v>
      </c>
      <c r="AI961" s="10">
        <f t="shared" si="577"/>
        <v>-160</v>
      </c>
      <c r="AJ961" s="22">
        <f t="shared" si="593"/>
        <v>-404392.45404099999</v>
      </c>
      <c r="AN961" s="92">
        <f t="shared" si="578"/>
        <v>972000</v>
      </c>
      <c r="AO961" s="92" t="str">
        <f t="shared" si="594"/>
        <v>97K</v>
      </c>
      <c r="AP961" s="92">
        <f t="shared" si="595"/>
        <v>404392.45404099999</v>
      </c>
      <c r="AQ961" s="93">
        <f t="shared" si="584"/>
        <v>1000</v>
      </c>
      <c r="AR961" s="95">
        <f t="shared" si="596"/>
        <v>428</v>
      </c>
      <c r="AS961" s="94">
        <f t="shared" si="597"/>
        <v>0.42799999999999999</v>
      </c>
      <c r="AT961" s="94">
        <f t="shared" si="579"/>
        <v>0.41604161938374484</v>
      </c>
    </row>
    <row r="962" spans="6:46" x14ac:dyDescent="0.25">
      <c r="F962">
        <f t="shared" si="585"/>
        <v>973000</v>
      </c>
      <c r="G962">
        <f t="shared" si="598"/>
        <v>-750</v>
      </c>
      <c r="H962">
        <f t="shared" si="586"/>
        <v>972250</v>
      </c>
      <c r="I962" s="32">
        <f t="shared" si="580"/>
        <v>972250</v>
      </c>
      <c r="J962" s="10">
        <f t="shared" si="563"/>
        <v>0</v>
      </c>
      <c r="K962" s="10">
        <f t="shared" si="564"/>
        <v>0</v>
      </c>
      <c r="L962" s="32">
        <f t="shared" si="581"/>
        <v>972250</v>
      </c>
      <c r="M962" s="9">
        <f t="shared" si="565"/>
        <v>0</v>
      </c>
      <c r="N962" s="9">
        <f t="shared" si="566"/>
        <v>0</v>
      </c>
      <c r="O962" s="10">
        <f t="shared" si="587"/>
        <v>0</v>
      </c>
      <c r="P962" s="13"/>
      <c r="R962" s="31">
        <f t="shared" si="582"/>
        <v>972250</v>
      </c>
      <c r="S962" s="8">
        <f t="shared" si="567"/>
        <v>52100</v>
      </c>
      <c r="T962" s="9">
        <f t="shared" si="588"/>
        <v>-11053.55</v>
      </c>
      <c r="U962" s="9">
        <f t="shared" si="589"/>
        <v>-345056.25</v>
      </c>
      <c r="V962" s="10">
        <f t="shared" si="590"/>
        <v>-356109.8</v>
      </c>
      <c r="W962" s="10">
        <f t="shared" si="591"/>
        <v>-51529.25</v>
      </c>
      <c r="X962" s="87">
        <f t="shared" si="568"/>
        <v>0</v>
      </c>
      <c r="Y962" s="87">
        <f t="shared" si="569"/>
        <v>0</v>
      </c>
      <c r="Z962" s="10">
        <f t="shared" si="570"/>
        <v>-103.65398999999999</v>
      </c>
      <c r="AA962" s="125">
        <f t="shared" si="571"/>
        <v>-36.750050999999999</v>
      </c>
      <c r="AB962" s="10">
        <f t="shared" si="572"/>
        <v>-36.750050999999999</v>
      </c>
      <c r="AC962" s="87">
        <f t="shared" si="573"/>
        <v>0</v>
      </c>
      <c r="AD962" s="22">
        <f t="shared" si="583"/>
        <v>-407779.45404099999</v>
      </c>
      <c r="AE962" s="9">
        <f t="shared" si="574"/>
        <v>-3430</v>
      </c>
      <c r="AF962" s="9">
        <f t="shared" si="575"/>
        <v>311</v>
      </c>
      <c r="AG962" s="9">
        <f t="shared" si="576"/>
        <v>0</v>
      </c>
      <c r="AH962" s="10">
        <f t="shared" si="592"/>
        <v>-3119</v>
      </c>
      <c r="AI962" s="10">
        <f t="shared" si="577"/>
        <v>-160</v>
      </c>
      <c r="AJ962" s="22">
        <f t="shared" si="593"/>
        <v>-404820.45404099999</v>
      </c>
      <c r="AN962" s="92">
        <f t="shared" si="578"/>
        <v>973000</v>
      </c>
      <c r="AO962" s="92" t="str">
        <f t="shared" si="594"/>
        <v>97K</v>
      </c>
      <c r="AP962" s="92">
        <f t="shared" si="595"/>
        <v>404820.45404099999</v>
      </c>
      <c r="AQ962" s="93">
        <f t="shared" si="584"/>
        <v>1000</v>
      </c>
      <c r="AR962" s="95">
        <f t="shared" si="596"/>
        <v>428</v>
      </c>
      <c r="AS962" s="94">
        <f t="shared" si="597"/>
        <v>0.42799999999999999</v>
      </c>
      <c r="AT962" s="94">
        <f t="shared" si="579"/>
        <v>0.41605390960020555</v>
      </c>
    </row>
    <row r="963" spans="6:46" x14ac:dyDescent="0.25">
      <c r="F963">
        <f t="shared" si="585"/>
        <v>974000</v>
      </c>
      <c r="G963">
        <f t="shared" si="598"/>
        <v>-750</v>
      </c>
      <c r="H963">
        <f t="shared" si="586"/>
        <v>973250</v>
      </c>
      <c r="I963" s="32">
        <f t="shared" si="580"/>
        <v>973250</v>
      </c>
      <c r="J963" s="10">
        <f t="shared" si="563"/>
        <v>0</v>
      </c>
      <c r="K963" s="10">
        <f t="shared" si="564"/>
        <v>0</v>
      </c>
      <c r="L963" s="32">
        <f t="shared" si="581"/>
        <v>973250</v>
      </c>
      <c r="M963" s="9">
        <f t="shared" si="565"/>
        <v>0</v>
      </c>
      <c r="N963" s="9">
        <f t="shared" si="566"/>
        <v>0</v>
      </c>
      <c r="O963" s="10">
        <f t="shared" si="587"/>
        <v>0</v>
      </c>
      <c r="P963" s="13"/>
      <c r="R963" s="31">
        <f t="shared" si="582"/>
        <v>973250</v>
      </c>
      <c r="S963" s="8">
        <f t="shared" si="567"/>
        <v>52100</v>
      </c>
      <c r="T963" s="9">
        <f t="shared" si="588"/>
        <v>-11053.55</v>
      </c>
      <c r="U963" s="9">
        <f t="shared" si="589"/>
        <v>-345431.25</v>
      </c>
      <c r="V963" s="10">
        <f t="shared" si="590"/>
        <v>-356484.8</v>
      </c>
      <c r="W963" s="10">
        <f t="shared" si="591"/>
        <v>-51582.25</v>
      </c>
      <c r="X963" s="87">
        <f t="shared" si="568"/>
        <v>0</v>
      </c>
      <c r="Y963" s="87">
        <f t="shared" si="569"/>
        <v>0</v>
      </c>
      <c r="Z963" s="10">
        <f t="shared" si="570"/>
        <v>-103.65398999999999</v>
      </c>
      <c r="AA963" s="125">
        <f t="shared" si="571"/>
        <v>-36.750050999999999</v>
      </c>
      <c r="AB963" s="10">
        <f t="shared" si="572"/>
        <v>-36.750050999999999</v>
      </c>
      <c r="AC963" s="87">
        <f t="shared" si="573"/>
        <v>0</v>
      </c>
      <c r="AD963" s="22">
        <f t="shared" si="583"/>
        <v>-408207.45404099999</v>
      </c>
      <c r="AE963" s="9">
        <f t="shared" si="574"/>
        <v>-3430</v>
      </c>
      <c r="AF963" s="9">
        <f t="shared" si="575"/>
        <v>311</v>
      </c>
      <c r="AG963" s="9">
        <f t="shared" si="576"/>
        <v>0</v>
      </c>
      <c r="AH963" s="10">
        <f t="shared" si="592"/>
        <v>-3119</v>
      </c>
      <c r="AI963" s="10">
        <f t="shared" si="577"/>
        <v>-160</v>
      </c>
      <c r="AJ963" s="22">
        <f t="shared" si="593"/>
        <v>-405248.45404099999</v>
      </c>
      <c r="AN963" s="92">
        <f t="shared" si="578"/>
        <v>974000</v>
      </c>
      <c r="AO963" s="92" t="str">
        <f t="shared" si="594"/>
        <v>97K</v>
      </c>
      <c r="AP963" s="92">
        <f t="shared" si="595"/>
        <v>405248.45404099999</v>
      </c>
      <c r="AQ963" s="93">
        <f t="shared" si="584"/>
        <v>1000</v>
      </c>
      <c r="AR963" s="95">
        <f t="shared" si="596"/>
        <v>428</v>
      </c>
      <c r="AS963" s="94">
        <f t="shared" si="597"/>
        <v>0.42799999999999999</v>
      </c>
      <c r="AT963" s="94">
        <f t="shared" si="579"/>
        <v>0.4160661745800821</v>
      </c>
    </row>
    <row r="964" spans="6:46" x14ac:dyDescent="0.25">
      <c r="F964">
        <f t="shared" si="585"/>
        <v>975000</v>
      </c>
      <c r="G964">
        <f t="shared" si="598"/>
        <v>-750</v>
      </c>
      <c r="H964">
        <f t="shared" si="586"/>
        <v>974250</v>
      </c>
      <c r="I964" s="32">
        <f t="shared" si="580"/>
        <v>974250</v>
      </c>
      <c r="J964" s="10">
        <f t="shared" ref="J964:J989" si="599">IF(YEL_työtulo&gt;=Päivärahamaksu_alaraja,-YEL_työtulo*Päivärahamaksu,0)</f>
        <v>0</v>
      </c>
      <c r="K964" s="10">
        <f t="shared" ref="K964:K989" si="600">IF(YEL_työtulo&gt;=Päivärahamaksu_alaraja,-(Korotettu_pvrahamaksu-Päivärahamaksu)*YEL_työtulo,0)</f>
        <v>0</v>
      </c>
      <c r="L964" s="32">
        <f t="shared" si="581"/>
        <v>974250</v>
      </c>
      <c r="M964" s="9">
        <f t="shared" ref="M964:M989" si="601">-IF(L964&lt;Perusväh_yläraja,Perusväh,0)</f>
        <v>0</v>
      </c>
      <c r="N964" s="9">
        <f t="shared" ref="N964:N989" si="602">IF(L964&lt;Perusväh_yläraja,(L964-Perusväh)*Perusväh_pienennysprosentti,0)</f>
        <v>0</v>
      </c>
      <c r="O964" s="10">
        <f t="shared" si="587"/>
        <v>0</v>
      </c>
      <c r="P964" s="13"/>
      <c r="R964" s="31">
        <f t="shared" si="582"/>
        <v>974250</v>
      </c>
      <c r="S964" s="8">
        <f t="shared" ref="S964:S989" si="603">VLOOKUP($R964,Tuloveroasteikko,1,1)</f>
        <v>52100</v>
      </c>
      <c r="T964" s="9">
        <f t="shared" si="588"/>
        <v>-11053.55</v>
      </c>
      <c r="U964" s="9">
        <f t="shared" si="589"/>
        <v>-345806.25</v>
      </c>
      <c r="V964" s="10">
        <f t="shared" si="590"/>
        <v>-356859.8</v>
      </c>
      <c r="W964" s="10">
        <f t="shared" si="591"/>
        <v>-51635.25</v>
      </c>
      <c r="X964" s="87">
        <f t="shared" ref="X964:X989" si="604">IF(YEL_työtulo&gt;=Päivärahamaksu_alaraja,-YEL_työtulo*Päivärahamaksu,0)</f>
        <v>0</v>
      </c>
      <c r="Y964" s="87">
        <f t="shared" ref="Y964:Y989" si="605">IF(YEL_työtulo&gt;=Päivärahamaksu_alaraja,-(Korotettu_pvrahamaksu-Päivärahamaksu)*YEL_työtulo,0)</f>
        <v>0</v>
      </c>
      <c r="Z964" s="10">
        <f t="shared" ref="Z964:Z989" si="606">IF(NOT(ISBLANK(YEL_työtulo)),YEL_työtulo*-Sairaanhoitomaksu,R964*-Sairaanhoitomaksu)</f>
        <v>-103.65398999999999</v>
      </c>
      <c r="AA964" s="125">
        <f t="shared" ref="AA964:AA989" si="607">IF(NOT(ISBLANK(YEL_työtulo)),YEL_työtulo*-Sairaanhoitomaksu_korotus,R964*-Sairaanhoitomaksu_korotus)</f>
        <v>-36.750050999999999</v>
      </c>
      <c r="AB964" s="10">
        <f t="shared" ref="AB964:AB989" si="608">IF(AND(X964=0,F964&gt;Päivärahamaksu_alaraja),AA964,0)</f>
        <v>-36.750050999999999</v>
      </c>
      <c r="AC964" s="87">
        <f t="shared" ref="AC964:AC989" si="609">-R964*Kirkollisvero</f>
        <v>0</v>
      </c>
      <c r="AD964" s="22">
        <f t="shared" si="583"/>
        <v>-408635.45404099999</v>
      </c>
      <c r="AE964" s="9">
        <f t="shared" ref="AE964:AE989" si="610">IF(Työtulovähennysprosentti*F964 &gt; Työtulovähennys_max, -Työtulovähennys_max, -Työtulovähennysprosentti*F964)</f>
        <v>-3430</v>
      </c>
      <c r="AF964" s="9">
        <f t="shared" ref="AF964:AF989" si="611">IF(H964&lt;Työtuloväh_1_raja,0,IF(H964&gt;=Työtuloväh_yläraja,(Työtuloväh_yläraja-Työtuloväh_1_raja)*Työtuloväh_1_pienennysprosentti,(H964-Työtuloväh_1_raja)*Työtuloväh_1_pienennysprosentti))</f>
        <v>311</v>
      </c>
      <c r="AG964" s="9">
        <f t="shared" ref="AG964:AG989" si="612">IF( (H964-Työtuloväh_yläraja) &lt; 0,0,(H964-Työtuloväh_yläraja)*Työtuloväh_2_pienennysprosentti)</f>
        <v>0</v>
      </c>
      <c r="AH964" s="10">
        <f t="shared" si="592"/>
        <v>-3119</v>
      </c>
      <c r="AI964" s="10">
        <f t="shared" ref="AI964:AI989" si="613">-IF( (H964-yle_vero_tuloraja)*YLE_veroprosentti &gt; YLE_vero_max,YLE_vero_max,IF(H964 &lt; yle_vero_tuloraja,0,(H964-yle_vero_tuloraja)*YLE_veroprosentti))</f>
        <v>-160</v>
      </c>
      <c r="AJ964" s="22">
        <f t="shared" si="593"/>
        <v>-405676.45404099999</v>
      </c>
      <c r="AN964" s="92">
        <f t="shared" ref="AN964:AN989" si="614">F964</f>
        <v>975000</v>
      </c>
      <c r="AO964" s="92" t="str">
        <f t="shared" si="594"/>
        <v>97K</v>
      </c>
      <c r="AP964" s="92">
        <f t="shared" si="595"/>
        <v>405676.45404099999</v>
      </c>
      <c r="AQ964" s="93">
        <f t="shared" si="584"/>
        <v>1000</v>
      </c>
      <c r="AR964" s="95">
        <f t="shared" si="596"/>
        <v>428</v>
      </c>
      <c r="AS964" s="94">
        <f t="shared" si="597"/>
        <v>0.42799999999999999</v>
      </c>
      <c r="AT964" s="94">
        <f t="shared" ref="AT964:AT989" si="615">-AJ964/F964</f>
        <v>0.41607841440102561</v>
      </c>
    </row>
    <row r="965" spans="6:46" x14ac:dyDescent="0.25">
      <c r="F965">
        <f t="shared" si="585"/>
        <v>976000</v>
      </c>
      <c r="G965">
        <f t="shared" si="598"/>
        <v>-750</v>
      </c>
      <c r="H965">
        <f t="shared" si="586"/>
        <v>975250</v>
      </c>
      <c r="I965" s="32">
        <f t="shared" ref="I965:I989" si="616">H965</f>
        <v>975250</v>
      </c>
      <c r="J965" s="10">
        <f t="shared" si="599"/>
        <v>0</v>
      </c>
      <c r="K965" s="10">
        <f t="shared" si="600"/>
        <v>0</v>
      </c>
      <c r="L965" s="32">
        <f t="shared" ref="L965:L989" si="617">+I965+J965+K965</f>
        <v>975250</v>
      </c>
      <c r="M965" s="9">
        <f t="shared" si="601"/>
        <v>0</v>
      </c>
      <c r="N965" s="9">
        <f t="shared" si="602"/>
        <v>0</v>
      </c>
      <c r="O965" s="10">
        <f t="shared" si="587"/>
        <v>0</v>
      </c>
      <c r="P965" s="13"/>
      <c r="R965" s="31">
        <f t="shared" ref="R965:R989" si="618">+L965+O965</f>
        <v>975250</v>
      </c>
      <c r="S965" s="8">
        <f t="shared" si="603"/>
        <v>52100</v>
      </c>
      <c r="T965" s="9">
        <f t="shared" si="588"/>
        <v>-11053.55</v>
      </c>
      <c r="U965" s="9">
        <f t="shared" si="589"/>
        <v>-346181.25</v>
      </c>
      <c r="V965" s="10">
        <f t="shared" si="590"/>
        <v>-357234.8</v>
      </c>
      <c r="W965" s="10">
        <f t="shared" si="591"/>
        <v>-51688.25</v>
      </c>
      <c r="X965" s="87">
        <f t="shared" si="604"/>
        <v>0</v>
      </c>
      <c r="Y965" s="87">
        <f t="shared" si="605"/>
        <v>0</v>
      </c>
      <c r="Z965" s="10">
        <f t="shared" si="606"/>
        <v>-103.65398999999999</v>
      </c>
      <c r="AA965" s="125">
        <f t="shared" si="607"/>
        <v>-36.750050999999999</v>
      </c>
      <c r="AB965" s="10">
        <f t="shared" si="608"/>
        <v>-36.750050999999999</v>
      </c>
      <c r="AC965" s="87">
        <f t="shared" si="609"/>
        <v>0</v>
      </c>
      <c r="AD965" s="22">
        <f t="shared" ref="AD965:AD989" si="619">+V965+W965+Z965+X965+AC965+Y965+AB965</f>
        <v>-409063.45404099999</v>
      </c>
      <c r="AE965" s="9">
        <f t="shared" si="610"/>
        <v>-3430</v>
      </c>
      <c r="AF965" s="9">
        <f t="shared" si="611"/>
        <v>311</v>
      </c>
      <c r="AG965" s="9">
        <f t="shared" si="612"/>
        <v>0</v>
      </c>
      <c r="AH965" s="10">
        <f t="shared" si="592"/>
        <v>-3119</v>
      </c>
      <c r="AI965" s="10">
        <f t="shared" si="613"/>
        <v>-160</v>
      </c>
      <c r="AJ965" s="22">
        <f t="shared" si="593"/>
        <v>-406104.45404099999</v>
      </c>
      <c r="AN965" s="92">
        <f t="shared" si="614"/>
        <v>976000</v>
      </c>
      <c r="AO965" s="92" t="str">
        <f t="shared" si="594"/>
        <v>97K</v>
      </c>
      <c r="AP965" s="92">
        <f t="shared" si="595"/>
        <v>406104.45404099999</v>
      </c>
      <c r="AQ965" s="93">
        <f t="shared" ref="AQ965:AQ989" si="620">F965-F964</f>
        <v>1000</v>
      </c>
      <c r="AR965" s="95">
        <f t="shared" si="596"/>
        <v>428</v>
      </c>
      <c r="AS965" s="94">
        <f t="shared" si="597"/>
        <v>0.42799999999999999</v>
      </c>
      <c r="AT965" s="94">
        <f t="shared" si="615"/>
        <v>0.41609062914036882</v>
      </c>
    </row>
    <row r="966" spans="6:46" x14ac:dyDescent="0.25">
      <c r="F966">
        <f t="shared" ref="F966:F989" si="621">F965+1000</f>
        <v>977000</v>
      </c>
      <c r="G966">
        <f t="shared" si="598"/>
        <v>-750</v>
      </c>
      <c r="H966">
        <f t="shared" si="586"/>
        <v>976250</v>
      </c>
      <c r="I966" s="32">
        <f t="shared" si="616"/>
        <v>976250</v>
      </c>
      <c r="J966" s="10">
        <f t="shared" si="599"/>
        <v>0</v>
      </c>
      <c r="K966" s="10">
        <f t="shared" si="600"/>
        <v>0</v>
      </c>
      <c r="L966" s="32">
        <f t="shared" si="617"/>
        <v>976250</v>
      </c>
      <c r="M966" s="9">
        <f t="shared" si="601"/>
        <v>0</v>
      </c>
      <c r="N966" s="9">
        <f t="shared" si="602"/>
        <v>0</v>
      </c>
      <c r="O966" s="10">
        <f t="shared" si="587"/>
        <v>0</v>
      </c>
      <c r="P966" s="13"/>
      <c r="R966" s="31">
        <f t="shared" si="618"/>
        <v>976250</v>
      </c>
      <c r="S966" s="8">
        <f t="shared" si="603"/>
        <v>52100</v>
      </c>
      <c r="T966" s="9">
        <f t="shared" si="588"/>
        <v>-11053.55</v>
      </c>
      <c r="U966" s="9">
        <f t="shared" si="589"/>
        <v>-346556.25</v>
      </c>
      <c r="V966" s="10">
        <f t="shared" si="590"/>
        <v>-357609.8</v>
      </c>
      <c r="W966" s="10">
        <f t="shared" si="591"/>
        <v>-51741.25</v>
      </c>
      <c r="X966" s="87">
        <f t="shared" si="604"/>
        <v>0</v>
      </c>
      <c r="Y966" s="87">
        <f t="shared" si="605"/>
        <v>0</v>
      </c>
      <c r="Z966" s="10">
        <f t="shared" si="606"/>
        <v>-103.65398999999999</v>
      </c>
      <c r="AA966" s="125">
        <f t="shared" si="607"/>
        <v>-36.750050999999999</v>
      </c>
      <c r="AB966" s="10">
        <f t="shared" si="608"/>
        <v>-36.750050999999999</v>
      </c>
      <c r="AC966" s="87">
        <f t="shared" si="609"/>
        <v>0</v>
      </c>
      <c r="AD966" s="22">
        <f t="shared" si="619"/>
        <v>-409491.45404099999</v>
      </c>
      <c r="AE966" s="9">
        <f t="shared" si="610"/>
        <v>-3430</v>
      </c>
      <c r="AF966" s="9">
        <f t="shared" si="611"/>
        <v>311</v>
      </c>
      <c r="AG966" s="9">
        <f t="shared" si="612"/>
        <v>0</v>
      </c>
      <c r="AH966" s="10">
        <f t="shared" si="592"/>
        <v>-3119</v>
      </c>
      <c r="AI966" s="10">
        <f t="shared" si="613"/>
        <v>-160</v>
      </c>
      <c r="AJ966" s="22">
        <f t="shared" si="593"/>
        <v>-406532.45404099999</v>
      </c>
      <c r="AN966" s="92">
        <f t="shared" si="614"/>
        <v>977000</v>
      </c>
      <c r="AO966" s="92" t="str">
        <f t="shared" si="594"/>
        <v>97K</v>
      </c>
      <c r="AP966" s="92">
        <f t="shared" si="595"/>
        <v>406532.45404099999</v>
      </c>
      <c r="AQ966" s="93">
        <f t="shared" si="620"/>
        <v>1000</v>
      </c>
      <c r="AR966" s="95">
        <f t="shared" si="596"/>
        <v>428</v>
      </c>
      <c r="AS966" s="94">
        <f t="shared" si="597"/>
        <v>0.42799999999999999</v>
      </c>
      <c r="AT966" s="94">
        <f t="shared" si="615"/>
        <v>0.41610281887512796</v>
      </c>
    </row>
    <row r="967" spans="6:46" x14ac:dyDescent="0.25">
      <c r="F967">
        <f t="shared" si="621"/>
        <v>978000</v>
      </c>
      <c r="G967">
        <f t="shared" si="598"/>
        <v>-750</v>
      </c>
      <c r="H967">
        <f t="shared" si="586"/>
        <v>977250</v>
      </c>
      <c r="I967" s="32">
        <f t="shared" si="616"/>
        <v>977250</v>
      </c>
      <c r="J967" s="10">
        <f t="shared" si="599"/>
        <v>0</v>
      </c>
      <c r="K967" s="10">
        <f t="shared" si="600"/>
        <v>0</v>
      </c>
      <c r="L967" s="32">
        <f t="shared" si="617"/>
        <v>977250</v>
      </c>
      <c r="M967" s="9">
        <f t="shared" si="601"/>
        <v>0</v>
      </c>
      <c r="N967" s="9">
        <f t="shared" si="602"/>
        <v>0</v>
      </c>
      <c r="O967" s="10">
        <f t="shared" si="587"/>
        <v>0</v>
      </c>
      <c r="P967" s="13"/>
      <c r="R967" s="31">
        <f t="shared" si="618"/>
        <v>977250</v>
      </c>
      <c r="S967" s="8">
        <f t="shared" si="603"/>
        <v>52100</v>
      </c>
      <c r="T967" s="9">
        <f t="shared" si="588"/>
        <v>-11053.55</v>
      </c>
      <c r="U967" s="9">
        <f t="shared" si="589"/>
        <v>-346931.25</v>
      </c>
      <c r="V967" s="10">
        <f t="shared" si="590"/>
        <v>-357984.8</v>
      </c>
      <c r="W967" s="10">
        <f t="shared" si="591"/>
        <v>-51794.25</v>
      </c>
      <c r="X967" s="87">
        <f t="shared" si="604"/>
        <v>0</v>
      </c>
      <c r="Y967" s="87">
        <f t="shared" si="605"/>
        <v>0</v>
      </c>
      <c r="Z967" s="10">
        <f t="shared" si="606"/>
        <v>-103.65398999999999</v>
      </c>
      <c r="AA967" s="125">
        <f t="shared" si="607"/>
        <v>-36.750050999999999</v>
      </c>
      <c r="AB967" s="10">
        <f t="shared" si="608"/>
        <v>-36.750050999999999</v>
      </c>
      <c r="AC967" s="87">
        <f t="shared" si="609"/>
        <v>0</v>
      </c>
      <c r="AD967" s="22">
        <f t="shared" si="619"/>
        <v>-409919.45404099999</v>
      </c>
      <c r="AE967" s="9">
        <f t="shared" si="610"/>
        <v>-3430</v>
      </c>
      <c r="AF967" s="9">
        <f t="shared" si="611"/>
        <v>311</v>
      </c>
      <c r="AG967" s="9">
        <f t="shared" si="612"/>
        <v>0</v>
      </c>
      <c r="AH967" s="10">
        <f t="shared" si="592"/>
        <v>-3119</v>
      </c>
      <c r="AI967" s="10">
        <f t="shared" si="613"/>
        <v>-160</v>
      </c>
      <c r="AJ967" s="22">
        <f t="shared" si="593"/>
        <v>-406960.45404099999</v>
      </c>
      <c r="AN967" s="92">
        <f t="shared" si="614"/>
        <v>978000</v>
      </c>
      <c r="AO967" s="92" t="str">
        <f t="shared" si="594"/>
        <v>97K</v>
      </c>
      <c r="AP967" s="92">
        <f t="shared" si="595"/>
        <v>406960.45404099999</v>
      </c>
      <c r="AQ967" s="93">
        <f t="shared" si="620"/>
        <v>1000</v>
      </c>
      <c r="AR967" s="95">
        <f t="shared" si="596"/>
        <v>428</v>
      </c>
      <c r="AS967" s="94">
        <f t="shared" si="597"/>
        <v>0.42799999999999999</v>
      </c>
      <c r="AT967" s="94">
        <f t="shared" si="615"/>
        <v>0.41611498368200406</v>
      </c>
    </row>
    <row r="968" spans="6:46" x14ac:dyDescent="0.25">
      <c r="F968">
        <f t="shared" si="621"/>
        <v>979000</v>
      </c>
      <c r="G968">
        <f t="shared" si="598"/>
        <v>-750</v>
      </c>
      <c r="H968">
        <f t="shared" si="586"/>
        <v>978250</v>
      </c>
      <c r="I968" s="32">
        <f t="shared" si="616"/>
        <v>978250</v>
      </c>
      <c r="J968" s="10">
        <f t="shared" si="599"/>
        <v>0</v>
      </c>
      <c r="K968" s="10">
        <f t="shared" si="600"/>
        <v>0</v>
      </c>
      <c r="L968" s="32">
        <f t="shared" si="617"/>
        <v>978250</v>
      </c>
      <c r="M968" s="9">
        <f t="shared" si="601"/>
        <v>0</v>
      </c>
      <c r="N968" s="9">
        <f t="shared" si="602"/>
        <v>0</v>
      </c>
      <c r="O968" s="10">
        <f t="shared" si="587"/>
        <v>0</v>
      </c>
      <c r="P968" s="13"/>
      <c r="R968" s="31">
        <f t="shared" si="618"/>
        <v>978250</v>
      </c>
      <c r="S968" s="8">
        <f t="shared" si="603"/>
        <v>52100</v>
      </c>
      <c r="T968" s="9">
        <f t="shared" si="588"/>
        <v>-11053.55</v>
      </c>
      <c r="U968" s="9">
        <f t="shared" si="589"/>
        <v>-347306.25</v>
      </c>
      <c r="V968" s="10">
        <f t="shared" si="590"/>
        <v>-358359.8</v>
      </c>
      <c r="W968" s="10">
        <f t="shared" si="591"/>
        <v>-51847.25</v>
      </c>
      <c r="X968" s="87">
        <f t="shared" si="604"/>
        <v>0</v>
      </c>
      <c r="Y968" s="87">
        <f t="shared" si="605"/>
        <v>0</v>
      </c>
      <c r="Z968" s="10">
        <f t="shared" si="606"/>
        <v>-103.65398999999999</v>
      </c>
      <c r="AA968" s="125">
        <f t="shared" si="607"/>
        <v>-36.750050999999999</v>
      </c>
      <c r="AB968" s="10">
        <f t="shared" si="608"/>
        <v>-36.750050999999999</v>
      </c>
      <c r="AC968" s="87">
        <f t="shared" si="609"/>
        <v>0</v>
      </c>
      <c r="AD968" s="22">
        <f t="shared" si="619"/>
        <v>-410347.45404099999</v>
      </c>
      <c r="AE968" s="9">
        <f t="shared" si="610"/>
        <v>-3430</v>
      </c>
      <c r="AF968" s="9">
        <f t="shared" si="611"/>
        <v>311</v>
      </c>
      <c r="AG968" s="9">
        <f t="shared" si="612"/>
        <v>0</v>
      </c>
      <c r="AH968" s="10">
        <f t="shared" si="592"/>
        <v>-3119</v>
      </c>
      <c r="AI968" s="10">
        <f t="shared" si="613"/>
        <v>-160</v>
      </c>
      <c r="AJ968" s="22">
        <f t="shared" si="593"/>
        <v>-407388.45404099999</v>
      </c>
      <c r="AN968" s="92">
        <f t="shared" si="614"/>
        <v>979000</v>
      </c>
      <c r="AO968" s="92" t="str">
        <f t="shared" si="594"/>
        <v>97K</v>
      </c>
      <c r="AP968" s="92">
        <f t="shared" si="595"/>
        <v>407388.45404099999</v>
      </c>
      <c r="AQ968" s="93">
        <f t="shared" si="620"/>
        <v>1000</v>
      </c>
      <c r="AR968" s="95">
        <f t="shared" si="596"/>
        <v>428</v>
      </c>
      <c r="AS968" s="94">
        <f t="shared" si="597"/>
        <v>0.42799999999999999</v>
      </c>
      <c r="AT968" s="94">
        <f t="shared" si="615"/>
        <v>0.41612712363738508</v>
      </c>
    </row>
    <row r="969" spans="6:46" x14ac:dyDescent="0.25">
      <c r="F969">
        <f t="shared" si="621"/>
        <v>980000</v>
      </c>
      <c r="G969">
        <f t="shared" si="598"/>
        <v>-750</v>
      </c>
      <c r="H969">
        <f t="shared" si="586"/>
        <v>979250</v>
      </c>
      <c r="I969" s="32">
        <f t="shared" si="616"/>
        <v>979250</v>
      </c>
      <c r="J969" s="10">
        <f t="shared" si="599"/>
        <v>0</v>
      </c>
      <c r="K969" s="10">
        <f t="shared" si="600"/>
        <v>0</v>
      </c>
      <c r="L969" s="32">
        <f t="shared" si="617"/>
        <v>979250</v>
      </c>
      <c r="M969" s="9">
        <f t="shared" si="601"/>
        <v>0</v>
      </c>
      <c r="N969" s="9">
        <f t="shared" si="602"/>
        <v>0</v>
      </c>
      <c r="O969" s="10">
        <f t="shared" si="587"/>
        <v>0</v>
      </c>
      <c r="P969" s="13"/>
      <c r="R969" s="31">
        <f t="shared" si="618"/>
        <v>979250</v>
      </c>
      <c r="S969" s="8">
        <f t="shared" si="603"/>
        <v>52100</v>
      </c>
      <c r="T969" s="9">
        <f t="shared" si="588"/>
        <v>-11053.55</v>
      </c>
      <c r="U969" s="9">
        <f t="shared" si="589"/>
        <v>-347681.25</v>
      </c>
      <c r="V969" s="10">
        <f t="shared" si="590"/>
        <v>-358734.8</v>
      </c>
      <c r="W969" s="10">
        <f t="shared" si="591"/>
        <v>-51900.25</v>
      </c>
      <c r="X969" s="87">
        <f t="shared" si="604"/>
        <v>0</v>
      </c>
      <c r="Y969" s="87">
        <f t="shared" si="605"/>
        <v>0</v>
      </c>
      <c r="Z969" s="10">
        <f t="shared" si="606"/>
        <v>-103.65398999999999</v>
      </c>
      <c r="AA969" s="125">
        <f t="shared" si="607"/>
        <v>-36.750050999999999</v>
      </c>
      <c r="AB969" s="10">
        <f t="shared" si="608"/>
        <v>-36.750050999999999</v>
      </c>
      <c r="AC969" s="87">
        <f t="shared" si="609"/>
        <v>0</v>
      </c>
      <c r="AD969" s="22">
        <f t="shared" si="619"/>
        <v>-410775.45404099999</v>
      </c>
      <c r="AE969" s="9">
        <f t="shared" si="610"/>
        <v>-3430</v>
      </c>
      <c r="AF969" s="9">
        <f t="shared" si="611"/>
        <v>311</v>
      </c>
      <c r="AG969" s="9">
        <f t="shared" si="612"/>
        <v>0</v>
      </c>
      <c r="AH969" s="10">
        <f t="shared" si="592"/>
        <v>-3119</v>
      </c>
      <c r="AI969" s="10">
        <f t="shared" si="613"/>
        <v>-160</v>
      </c>
      <c r="AJ969" s="22">
        <f t="shared" si="593"/>
        <v>-407816.45404099999</v>
      </c>
      <c r="AN969" s="92">
        <f t="shared" si="614"/>
        <v>980000</v>
      </c>
      <c r="AO969" s="92" t="str">
        <f t="shared" si="594"/>
        <v>98K</v>
      </c>
      <c r="AP969" s="92">
        <f t="shared" si="595"/>
        <v>407816.45404099999</v>
      </c>
      <c r="AQ969" s="93">
        <f t="shared" si="620"/>
        <v>1000</v>
      </c>
      <c r="AR969" s="95">
        <f t="shared" si="596"/>
        <v>428</v>
      </c>
      <c r="AS969" s="94">
        <f t="shared" si="597"/>
        <v>0.42799999999999999</v>
      </c>
      <c r="AT969" s="94">
        <f t="shared" si="615"/>
        <v>0.41613923881734693</v>
      </c>
    </row>
    <row r="970" spans="6:46" x14ac:dyDescent="0.25">
      <c r="F970">
        <f t="shared" si="621"/>
        <v>981000</v>
      </c>
      <c r="G970">
        <f t="shared" si="598"/>
        <v>-750</v>
      </c>
      <c r="H970">
        <f t="shared" si="586"/>
        <v>980250</v>
      </c>
      <c r="I970" s="32">
        <f t="shared" si="616"/>
        <v>980250</v>
      </c>
      <c r="J970" s="10">
        <f t="shared" si="599"/>
        <v>0</v>
      </c>
      <c r="K970" s="10">
        <f t="shared" si="600"/>
        <v>0</v>
      </c>
      <c r="L970" s="32">
        <f t="shared" si="617"/>
        <v>980250</v>
      </c>
      <c r="M970" s="9">
        <f t="shared" si="601"/>
        <v>0</v>
      </c>
      <c r="N970" s="9">
        <f t="shared" si="602"/>
        <v>0</v>
      </c>
      <c r="O970" s="10">
        <f t="shared" si="587"/>
        <v>0</v>
      </c>
      <c r="P970" s="13"/>
      <c r="R970" s="31">
        <f t="shared" si="618"/>
        <v>980250</v>
      </c>
      <c r="S970" s="8">
        <f t="shared" si="603"/>
        <v>52100</v>
      </c>
      <c r="T970" s="9">
        <f t="shared" si="588"/>
        <v>-11053.55</v>
      </c>
      <c r="U970" s="9">
        <f t="shared" si="589"/>
        <v>-348056.25</v>
      </c>
      <c r="V970" s="10">
        <f t="shared" si="590"/>
        <v>-359109.8</v>
      </c>
      <c r="W970" s="10">
        <f t="shared" si="591"/>
        <v>-51953.25</v>
      </c>
      <c r="X970" s="87">
        <f t="shared" si="604"/>
        <v>0</v>
      </c>
      <c r="Y970" s="87">
        <f t="shared" si="605"/>
        <v>0</v>
      </c>
      <c r="Z970" s="10">
        <f t="shared" si="606"/>
        <v>-103.65398999999999</v>
      </c>
      <c r="AA970" s="125">
        <f t="shared" si="607"/>
        <v>-36.750050999999999</v>
      </c>
      <c r="AB970" s="10">
        <f t="shared" si="608"/>
        <v>-36.750050999999999</v>
      </c>
      <c r="AC970" s="87">
        <f t="shared" si="609"/>
        <v>0</v>
      </c>
      <c r="AD970" s="22">
        <f t="shared" si="619"/>
        <v>-411203.45404099999</v>
      </c>
      <c r="AE970" s="9">
        <f t="shared" si="610"/>
        <v>-3430</v>
      </c>
      <c r="AF970" s="9">
        <f t="shared" si="611"/>
        <v>311</v>
      </c>
      <c r="AG970" s="9">
        <f t="shared" si="612"/>
        <v>0</v>
      </c>
      <c r="AH970" s="10">
        <f t="shared" si="592"/>
        <v>-3119</v>
      </c>
      <c r="AI970" s="10">
        <f t="shared" si="613"/>
        <v>-160</v>
      </c>
      <c r="AJ970" s="22">
        <f t="shared" si="593"/>
        <v>-408244.45404099999</v>
      </c>
      <c r="AN970" s="92">
        <f t="shared" si="614"/>
        <v>981000</v>
      </c>
      <c r="AO970" s="92" t="str">
        <f t="shared" si="594"/>
        <v>98K</v>
      </c>
      <c r="AP970" s="92">
        <f t="shared" si="595"/>
        <v>408244.45404099999</v>
      </c>
      <c r="AQ970" s="93">
        <f t="shared" si="620"/>
        <v>1000</v>
      </c>
      <c r="AR970" s="95">
        <f t="shared" si="596"/>
        <v>428</v>
      </c>
      <c r="AS970" s="94">
        <f t="shared" si="597"/>
        <v>0.42799999999999999</v>
      </c>
      <c r="AT970" s="94">
        <f t="shared" si="615"/>
        <v>0.41615132929765547</v>
      </c>
    </row>
    <row r="971" spans="6:46" x14ac:dyDescent="0.25">
      <c r="F971">
        <f t="shared" si="621"/>
        <v>982000</v>
      </c>
      <c r="G971">
        <f t="shared" si="598"/>
        <v>-750</v>
      </c>
      <c r="H971">
        <f t="shared" si="586"/>
        <v>981250</v>
      </c>
      <c r="I971" s="32">
        <f t="shared" si="616"/>
        <v>981250</v>
      </c>
      <c r="J971" s="10">
        <f t="shared" si="599"/>
        <v>0</v>
      </c>
      <c r="K971" s="10">
        <f t="shared" si="600"/>
        <v>0</v>
      </c>
      <c r="L971" s="32">
        <f t="shared" si="617"/>
        <v>981250</v>
      </c>
      <c r="M971" s="9">
        <f t="shared" si="601"/>
        <v>0</v>
      </c>
      <c r="N971" s="9">
        <f t="shared" si="602"/>
        <v>0</v>
      </c>
      <c r="O971" s="10">
        <f t="shared" si="587"/>
        <v>0</v>
      </c>
      <c r="P971" s="13"/>
      <c r="R971" s="31">
        <f t="shared" si="618"/>
        <v>981250</v>
      </c>
      <c r="S971" s="8">
        <f t="shared" si="603"/>
        <v>52100</v>
      </c>
      <c r="T971" s="9">
        <f t="shared" si="588"/>
        <v>-11053.55</v>
      </c>
      <c r="U971" s="9">
        <f t="shared" si="589"/>
        <v>-348431.25</v>
      </c>
      <c r="V971" s="10">
        <f t="shared" si="590"/>
        <v>-359484.8</v>
      </c>
      <c r="W971" s="10">
        <f t="shared" si="591"/>
        <v>-52006.25</v>
      </c>
      <c r="X971" s="87">
        <f t="shared" si="604"/>
        <v>0</v>
      </c>
      <c r="Y971" s="87">
        <f t="shared" si="605"/>
        <v>0</v>
      </c>
      <c r="Z971" s="10">
        <f t="shared" si="606"/>
        <v>-103.65398999999999</v>
      </c>
      <c r="AA971" s="125">
        <f t="shared" si="607"/>
        <v>-36.750050999999999</v>
      </c>
      <c r="AB971" s="10">
        <f t="shared" si="608"/>
        <v>-36.750050999999999</v>
      </c>
      <c r="AC971" s="87">
        <f t="shared" si="609"/>
        <v>0</v>
      </c>
      <c r="AD971" s="22">
        <f t="shared" si="619"/>
        <v>-411631.45404099999</v>
      </c>
      <c r="AE971" s="9">
        <f t="shared" si="610"/>
        <v>-3430</v>
      </c>
      <c r="AF971" s="9">
        <f t="shared" si="611"/>
        <v>311</v>
      </c>
      <c r="AG971" s="9">
        <f t="shared" si="612"/>
        <v>0</v>
      </c>
      <c r="AH971" s="10">
        <f t="shared" si="592"/>
        <v>-3119</v>
      </c>
      <c r="AI971" s="10">
        <f t="shared" si="613"/>
        <v>-160</v>
      </c>
      <c r="AJ971" s="22">
        <f t="shared" si="593"/>
        <v>-408672.45404099999</v>
      </c>
      <c r="AN971" s="92">
        <f t="shared" si="614"/>
        <v>982000</v>
      </c>
      <c r="AO971" s="92" t="str">
        <f t="shared" si="594"/>
        <v>98K</v>
      </c>
      <c r="AP971" s="92">
        <f t="shared" si="595"/>
        <v>408672.45404099999</v>
      </c>
      <c r="AQ971" s="93">
        <f t="shared" si="620"/>
        <v>1000</v>
      </c>
      <c r="AR971" s="95">
        <f t="shared" si="596"/>
        <v>428</v>
      </c>
      <c r="AS971" s="94">
        <f t="shared" si="597"/>
        <v>0.42799999999999999</v>
      </c>
      <c r="AT971" s="94">
        <f t="shared" si="615"/>
        <v>0.41616339515376782</v>
      </c>
    </row>
    <row r="972" spans="6:46" x14ac:dyDescent="0.25">
      <c r="F972">
        <f t="shared" si="621"/>
        <v>983000</v>
      </c>
      <c r="G972">
        <f t="shared" si="598"/>
        <v>-750</v>
      </c>
      <c r="H972">
        <f t="shared" si="586"/>
        <v>982250</v>
      </c>
      <c r="I972" s="32">
        <f t="shared" si="616"/>
        <v>982250</v>
      </c>
      <c r="J972" s="10">
        <f t="shared" si="599"/>
        <v>0</v>
      </c>
      <c r="K972" s="10">
        <f t="shared" si="600"/>
        <v>0</v>
      </c>
      <c r="L972" s="32">
        <f t="shared" si="617"/>
        <v>982250</v>
      </c>
      <c r="M972" s="9">
        <f t="shared" si="601"/>
        <v>0</v>
      </c>
      <c r="N972" s="9">
        <f t="shared" si="602"/>
        <v>0</v>
      </c>
      <c r="O972" s="10">
        <f t="shared" si="587"/>
        <v>0</v>
      </c>
      <c r="P972" s="13"/>
      <c r="R972" s="31">
        <f t="shared" si="618"/>
        <v>982250</v>
      </c>
      <c r="S972" s="8">
        <f t="shared" si="603"/>
        <v>52100</v>
      </c>
      <c r="T972" s="9">
        <f t="shared" si="588"/>
        <v>-11053.55</v>
      </c>
      <c r="U972" s="9">
        <f t="shared" si="589"/>
        <v>-348806.25</v>
      </c>
      <c r="V972" s="10">
        <f t="shared" si="590"/>
        <v>-359859.8</v>
      </c>
      <c r="W972" s="10">
        <f t="shared" si="591"/>
        <v>-52059.25</v>
      </c>
      <c r="X972" s="87">
        <f t="shared" si="604"/>
        <v>0</v>
      </c>
      <c r="Y972" s="87">
        <f t="shared" si="605"/>
        <v>0</v>
      </c>
      <c r="Z972" s="10">
        <f t="shared" si="606"/>
        <v>-103.65398999999999</v>
      </c>
      <c r="AA972" s="125">
        <f t="shared" si="607"/>
        <v>-36.750050999999999</v>
      </c>
      <c r="AB972" s="10">
        <f t="shared" si="608"/>
        <v>-36.750050999999999</v>
      </c>
      <c r="AC972" s="87">
        <f t="shared" si="609"/>
        <v>0</v>
      </c>
      <c r="AD972" s="22">
        <f t="shared" si="619"/>
        <v>-412059.45404099999</v>
      </c>
      <c r="AE972" s="9">
        <f t="shared" si="610"/>
        <v>-3430</v>
      </c>
      <c r="AF972" s="9">
        <f t="shared" si="611"/>
        <v>311</v>
      </c>
      <c r="AG972" s="9">
        <f t="shared" si="612"/>
        <v>0</v>
      </c>
      <c r="AH972" s="10">
        <f t="shared" si="592"/>
        <v>-3119</v>
      </c>
      <c r="AI972" s="10">
        <f t="shared" si="613"/>
        <v>-160</v>
      </c>
      <c r="AJ972" s="22">
        <f t="shared" si="593"/>
        <v>-409100.45404099999</v>
      </c>
      <c r="AN972" s="92">
        <f t="shared" si="614"/>
        <v>983000</v>
      </c>
      <c r="AO972" s="92" t="str">
        <f t="shared" si="594"/>
        <v>98K</v>
      </c>
      <c r="AP972" s="92">
        <f t="shared" si="595"/>
        <v>409100.45404099999</v>
      </c>
      <c r="AQ972" s="93">
        <f t="shared" si="620"/>
        <v>1000</v>
      </c>
      <c r="AR972" s="95">
        <f t="shared" si="596"/>
        <v>428</v>
      </c>
      <c r="AS972" s="94">
        <f t="shared" si="597"/>
        <v>0.42799999999999999</v>
      </c>
      <c r="AT972" s="94">
        <f t="shared" si="615"/>
        <v>0.41617543646083416</v>
      </c>
    </row>
    <row r="973" spans="6:46" x14ac:dyDescent="0.25">
      <c r="F973">
        <f t="shared" si="621"/>
        <v>984000</v>
      </c>
      <c r="G973">
        <f t="shared" si="598"/>
        <v>-750</v>
      </c>
      <c r="H973">
        <f t="shared" si="586"/>
        <v>983250</v>
      </c>
      <c r="I973" s="32">
        <f t="shared" si="616"/>
        <v>983250</v>
      </c>
      <c r="J973" s="10">
        <f t="shared" si="599"/>
        <v>0</v>
      </c>
      <c r="K973" s="10">
        <f t="shared" si="600"/>
        <v>0</v>
      </c>
      <c r="L973" s="32">
        <f t="shared" si="617"/>
        <v>983250</v>
      </c>
      <c r="M973" s="9">
        <f t="shared" si="601"/>
        <v>0</v>
      </c>
      <c r="N973" s="9">
        <f t="shared" si="602"/>
        <v>0</v>
      </c>
      <c r="O973" s="10">
        <f t="shared" si="587"/>
        <v>0</v>
      </c>
      <c r="P973" s="13"/>
      <c r="R973" s="31">
        <f t="shared" si="618"/>
        <v>983250</v>
      </c>
      <c r="S973" s="8">
        <f t="shared" si="603"/>
        <v>52100</v>
      </c>
      <c r="T973" s="9">
        <f t="shared" si="588"/>
        <v>-11053.55</v>
      </c>
      <c r="U973" s="9">
        <f t="shared" si="589"/>
        <v>-349181.25</v>
      </c>
      <c r="V973" s="10">
        <f t="shared" si="590"/>
        <v>-360234.8</v>
      </c>
      <c r="W973" s="10">
        <f t="shared" si="591"/>
        <v>-52112.25</v>
      </c>
      <c r="X973" s="87">
        <f t="shared" si="604"/>
        <v>0</v>
      </c>
      <c r="Y973" s="87">
        <f t="shared" si="605"/>
        <v>0</v>
      </c>
      <c r="Z973" s="10">
        <f t="shared" si="606"/>
        <v>-103.65398999999999</v>
      </c>
      <c r="AA973" s="125">
        <f t="shared" si="607"/>
        <v>-36.750050999999999</v>
      </c>
      <c r="AB973" s="10">
        <f t="shared" si="608"/>
        <v>-36.750050999999999</v>
      </c>
      <c r="AC973" s="87">
        <f t="shared" si="609"/>
        <v>0</v>
      </c>
      <c r="AD973" s="22">
        <f t="shared" si="619"/>
        <v>-412487.45404099999</v>
      </c>
      <c r="AE973" s="9">
        <f t="shared" si="610"/>
        <v>-3430</v>
      </c>
      <c r="AF973" s="9">
        <f t="shared" si="611"/>
        <v>311</v>
      </c>
      <c r="AG973" s="9">
        <f t="shared" si="612"/>
        <v>0</v>
      </c>
      <c r="AH973" s="10">
        <f t="shared" si="592"/>
        <v>-3119</v>
      </c>
      <c r="AI973" s="10">
        <f t="shared" si="613"/>
        <v>-160</v>
      </c>
      <c r="AJ973" s="22">
        <f t="shared" si="593"/>
        <v>-409528.45404099999</v>
      </c>
      <c r="AN973" s="92">
        <f t="shared" si="614"/>
        <v>984000</v>
      </c>
      <c r="AO973" s="92" t="str">
        <f t="shared" si="594"/>
        <v>98K</v>
      </c>
      <c r="AP973" s="92">
        <f t="shared" si="595"/>
        <v>409528.45404099999</v>
      </c>
      <c r="AQ973" s="93">
        <f t="shared" si="620"/>
        <v>1000</v>
      </c>
      <c r="AR973" s="95">
        <f t="shared" si="596"/>
        <v>428</v>
      </c>
      <c r="AS973" s="94">
        <f t="shared" si="597"/>
        <v>0.42799999999999999</v>
      </c>
      <c r="AT973" s="94">
        <f t="shared" si="615"/>
        <v>0.41618745329369916</v>
      </c>
    </row>
    <row r="974" spans="6:46" x14ac:dyDescent="0.25">
      <c r="F974">
        <f t="shared" si="621"/>
        <v>985000</v>
      </c>
      <c r="G974">
        <f t="shared" si="598"/>
        <v>-750</v>
      </c>
      <c r="H974">
        <f t="shared" si="586"/>
        <v>984250</v>
      </c>
      <c r="I974" s="32">
        <f t="shared" si="616"/>
        <v>984250</v>
      </c>
      <c r="J974" s="10">
        <f t="shared" si="599"/>
        <v>0</v>
      </c>
      <c r="K974" s="10">
        <f t="shared" si="600"/>
        <v>0</v>
      </c>
      <c r="L974" s="32">
        <f t="shared" si="617"/>
        <v>984250</v>
      </c>
      <c r="M974" s="9">
        <f t="shared" si="601"/>
        <v>0</v>
      </c>
      <c r="N974" s="9">
        <f t="shared" si="602"/>
        <v>0</v>
      </c>
      <c r="O974" s="10">
        <f t="shared" si="587"/>
        <v>0</v>
      </c>
      <c r="P974" s="13"/>
      <c r="R974" s="31">
        <f t="shared" si="618"/>
        <v>984250</v>
      </c>
      <c r="S974" s="8">
        <f t="shared" si="603"/>
        <v>52100</v>
      </c>
      <c r="T974" s="9">
        <f t="shared" si="588"/>
        <v>-11053.55</v>
      </c>
      <c r="U974" s="9">
        <f t="shared" si="589"/>
        <v>-349556.25</v>
      </c>
      <c r="V974" s="10">
        <f t="shared" si="590"/>
        <v>-360609.8</v>
      </c>
      <c r="W974" s="10">
        <f t="shared" si="591"/>
        <v>-52165.25</v>
      </c>
      <c r="X974" s="87">
        <f t="shared" si="604"/>
        <v>0</v>
      </c>
      <c r="Y974" s="87">
        <f t="shared" si="605"/>
        <v>0</v>
      </c>
      <c r="Z974" s="10">
        <f t="shared" si="606"/>
        <v>-103.65398999999999</v>
      </c>
      <c r="AA974" s="125">
        <f t="shared" si="607"/>
        <v>-36.750050999999999</v>
      </c>
      <c r="AB974" s="10">
        <f t="shared" si="608"/>
        <v>-36.750050999999999</v>
      </c>
      <c r="AC974" s="87">
        <f t="shared" si="609"/>
        <v>0</v>
      </c>
      <c r="AD974" s="22">
        <f t="shared" si="619"/>
        <v>-412915.45404099999</v>
      </c>
      <c r="AE974" s="9">
        <f t="shared" si="610"/>
        <v>-3430</v>
      </c>
      <c r="AF974" s="9">
        <f t="shared" si="611"/>
        <v>311</v>
      </c>
      <c r="AG974" s="9">
        <f t="shared" si="612"/>
        <v>0</v>
      </c>
      <c r="AH974" s="10">
        <f t="shared" si="592"/>
        <v>-3119</v>
      </c>
      <c r="AI974" s="10">
        <f t="shared" si="613"/>
        <v>-160</v>
      </c>
      <c r="AJ974" s="22">
        <f t="shared" si="593"/>
        <v>-409956.45404099999</v>
      </c>
      <c r="AN974" s="92">
        <f t="shared" si="614"/>
        <v>985000</v>
      </c>
      <c r="AO974" s="92" t="str">
        <f t="shared" si="594"/>
        <v>98K</v>
      </c>
      <c r="AP974" s="92">
        <f t="shared" si="595"/>
        <v>409956.45404099999</v>
      </c>
      <c r="AQ974" s="93">
        <f t="shared" si="620"/>
        <v>1000</v>
      </c>
      <c r="AR974" s="95">
        <f t="shared" si="596"/>
        <v>428</v>
      </c>
      <c r="AS974" s="94">
        <f t="shared" si="597"/>
        <v>0.42799999999999999</v>
      </c>
      <c r="AT974" s="94">
        <f t="shared" si="615"/>
        <v>0.41619944572690354</v>
      </c>
    </row>
    <row r="975" spans="6:46" x14ac:dyDescent="0.25">
      <c r="F975">
        <f t="shared" si="621"/>
        <v>986000</v>
      </c>
      <c r="G975">
        <f t="shared" si="598"/>
        <v>-750</v>
      </c>
      <c r="H975">
        <f t="shared" si="586"/>
        <v>985250</v>
      </c>
      <c r="I975" s="32">
        <f t="shared" si="616"/>
        <v>985250</v>
      </c>
      <c r="J975" s="10">
        <f t="shared" si="599"/>
        <v>0</v>
      </c>
      <c r="K975" s="10">
        <f t="shared" si="600"/>
        <v>0</v>
      </c>
      <c r="L975" s="32">
        <f t="shared" si="617"/>
        <v>985250</v>
      </c>
      <c r="M975" s="9">
        <f t="shared" si="601"/>
        <v>0</v>
      </c>
      <c r="N975" s="9">
        <f t="shared" si="602"/>
        <v>0</v>
      </c>
      <c r="O975" s="10">
        <f t="shared" si="587"/>
        <v>0</v>
      </c>
      <c r="P975" s="13"/>
      <c r="R975" s="31">
        <f t="shared" si="618"/>
        <v>985250</v>
      </c>
      <c r="S975" s="8">
        <f t="shared" si="603"/>
        <v>52100</v>
      </c>
      <c r="T975" s="9">
        <f t="shared" si="588"/>
        <v>-11053.55</v>
      </c>
      <c r="U975" s="9">
        <f t="shared" si="589"/>
        <v>-349931.25</v>
      </c>
      <c r="V975" s="10">
        <f t="shared" si="590"/>
        <v>-360984.8</v>
      </c>
      <c r="W975" s="10">
        <f t="shared" si="591"/>
        <v>-52218.25</v>
      </c>
      <c r="X975" s="87">
        <f t="shared" si="604"/>
        <v>0</v>
      </c>
      <c r="Y975" s="87">
        <f t="shared" si="605"/>
        <v>0</v>
      </c>
      <c r="Z975" s="10">
        <f t="shared" si="606"/>
        <v>-103.65398999999999</v>
      </c>
      <c r="AA975" s="125">
        <f t="shared" si="607"/>
        <v>-36.750050999999999</v>
      </c>
      <c r="AB975" s="10">
        <f t="shared" si="608"/>
        <v>-36.750050999999999</v>
      </c>
      <c r="AC975" s="87">
        <f t="shared" si="609"/>
        <v>0</v>
      </c>
      <c r="AD975" s="22">
        <f t="shared" si="619"/>
        <v>-413343.45404099999</v>
      </c>
      <c r="AE975" s="9">
        <f t="shared" si="610"/>
        <v>-3430</v>
      </c>
      <c r="AF975" s="9">
        <f t="shared" si="611"/>
        <v>311</v>
      </c>
      <c r="AG975" s="9">
        <f t="shared" si="612"/>
        <v>0</v>
      </c>
      <c r="AH975" s="10">
        <f t="shared" si="592"/>
        <v>-3119</v>
      </c>
      <c r="AI975" s="10">
        <f t="shared" si="613"/>
        <v>-160</v>
      </c>
      <c r="AJ975" s="22">
        <f t="shared" si="593"/>
        <v>-410384.45404099999</v>
      </c>
      <c r="AN975" s="92">
        <f t="shared" si="614"/>
        <v>986000</v>
      </c>
      <c r="AO975" s="92" t="str">
        <f t="shared" si="594"/>
        <v>98K</v>
      </c>
      <c r="AP975" s="92">
        <f t="shared" si="595"/>
        <v>410384.45404099999</v>
      </c>
      <c r="AQ975" s="93">
        <f t="shared" si="620"/>
        <v>1000</v>
      </c>
      <c r="AR975" s="95">
        <f t="shared" si="596"/>
        <v>428</v>
      </c>
      <c r="AS975" s="94">
        <f t="shared" si="597"/>
        <v>0.42799999999999999</v>
      </c>
      <c r="AT975" s="94">
        <f t="shared" si="615"/>
        <v>0.41621141383468557</v>
      </c>
    </row>
    <row r="976" spans="6:46" x14ac:dyDescent="0.25">
      <c r="F976">
        <f t="shared" si="621"/>
        <v>987000</v>
      </c>
      <c r="G976">
        <f t="shared" si="598"/>
        <v>-750</v>
      </c>
      <c r="H976">
        <f t="shared" si="586"/>
        <v>986250</v>
      </c>
      <c r="I976" s="32">
        <f t="shared" si="616"/>
        <v>986250</v>
      </c>
      <c r="J976" s="10">
        <f t="shared" si="599"/>
        <v>0</v>
      </c>
      <c r="K976" s="10">
        <f t="shared" si="600"/>
        <v>0</v>
      </c>
      <c r="L976" s="32">
        <f t="shared" si="617"/>
        <v>986250</v>
      </c>
      <c r="M976" s="9">
        <f t="shared" si="601"/>
        <v>0</v>
      </c>
      <c r="N976" s="9">
        <f t="shared" si="602"/>
        <v>0</v>
      </c>
      <c r="O976" s="10">
        <f t="shared" si="587"/>
        <v>0</v>
      </c>
      <c r="P976" s="13"/>
      <c r="R976" s="31">
        <f t="shared" si="618"/>
        <v>986250</v>
      </c>
      <c r="S976" s="8">
        <f t="shared" si="603"/>
        <v>52100</v>
      </c>
      <c r="T976" s="9">
        <f t="shared" si="588"/>
        <v>-11053.55</v>
      </c>
      <c r="U976" s="9">
        <f t="shared" si="589"/>
        <v>-350306.25</v>
      </c>
      <c r="V976" s="10">
        <f t="shared" si="590"/>
        <v>-361359.8</v>
      </c>
      <c r="W976" s="10">
        <f t="shared" si="591"/>
        <v>-52271.25</v>
      </c>
      <c r="X976" s="87">
        <f t="shared" si="604"/>
        <v>0</v>
      </c>
      <c r="Y976" s="87">
        <f t="shared" si="605"/>
        <v>0</v>
      </c>
      <c r="Z976" s="10">
        <f t="shared" si="606"/>
        <v>-103.65398999999999</v>
      </c>
      <c r="AA976" s="125">
        <f t="shared" si="607"/>
        <v>-36.750050999999999</v>
      </c>
      <c r="AB976" s="10">
        <f t="shared" si="608"/>
        <v>-36.750050999999999</v>
      </c>
      <c r="AC976" s="87">
        <f t="shared" si="609"/>
        <v>0</v>
      </c>
      <c r="AD976" s="22">
        <f t="shared" si="619"/>
        <v>-413771.45404099999</v>
      </c>
      <c r="AE976" s="9">
        <f t="shared" si="610"/>
        <v>-3430</v>
      </c>
      <c r="AF976" s="9">
        <f t="shared" si="611"/>
        <v>311</v>
      </c>
      <c r="AG976" s="9">
        <f t="shared" si="612"/>
        <v>0</v>
      </c>
      <c r="AH976" s="10">
        <f t="shared" si="592"/>
        <v>-3119</v>
      </c>
      <c r="AI976" s="10">
        <f t="shared" si="613"/>
        <v>-160</v>
      </c>
      <c r="AJ976" s="22">
        <f t="shared" si="593"/>
        <v>-410812.45404099999</v>
      </c>
      <c r="AN976" s="92">
        <f t="shared" si="614"/>
        <v>987000</v>
      </c>
      <c r="AO976" s="92" t="str">
        <f t="shared" si="594"/>
        <v>98K</v>
      </c>
      <c r="AP976" s="92">
        <f t="shared" si="595"/>
        <v>410812.45404099999</v>
      </c>
      <c r="AQ976" s="93">
        <f t="shared" si="620"/>
        <v>1000</v>
      </c>
      <c r="AR976" s="95">
        <f t="shared" si="596"/>
        <v>428</v>
      </c>
      <c r="AS976" s="94">
        <f t="shared" si="597"/>
        <v>0.42799999999999999</v>
      </c>
      <c r="AT976" s="94">
        <f t="shared" si="615"/>
        <v>0.41622335769098279</v>
      </c>
    </row>
    <row r="977" spans="6:46" x14ac:dyDescent="0.25">
      <c r="F977">
        <f t="shared" si="621"/>
        <v>988000</v>
      </c>
      <c r="G977">
        <f t="shared" si="598"/>
        <v>-750</v>
      </c>
      <c r="H977">
        <f t="shared" si="586"/>
        <v>987250</v>
      </c>
      <c r="I977" s="32">
        <f t="shared" si="616"/>
        <v>987250</v>
      </c>
      <c r="J977" s="10">
        <f t="shared" si="599"/>
        <v>0</v>
      </c>
      <c r="K977" s="10">
        <f t="shared" si="600"/>
        <v>0</v>
      </c>
      <c r="L977" s="32">
        <f t="shared" si="617"/>
        <v>987250</v>
      </c>
      <c r="M977" s="9">
        <f t="shared" si="601"/>
        <v>0</v>
      </c>
      <c r="N977" s="9">
        <f t="shared" si="602"/>
        <v>0</v>
      </c>
      <c r="O977" s="10">
        <f t="shared" si="587"/>
        <v>0</v>
      </c>
      <c r="P977" s="13"/>
      <c r="R977" s="31">
        <f t="shared" si="618"/>
        <v>987250</v>
      </c>
      <c r="S977" s="8">
        <f t="shared" si="603"/>
        <v>52100</v>
      </c>
      <c r="T977" s="9">
        <f t="shared" si="588"/>
        <v>-11053.55</v>
      </c>
      <c r="U977" s="9">
        <f t="shared" si="589"/>
        <v>-350681.25</v>
      </c>
      <c r="V977" s="10">
        <f t="shared" si="590"/>
        <v>-361734.8</v>
      </c>
      <c r="W977" s="10">
        <f t="shared" si="591"/>
        <v>-52324.25</v>
      </c>
      <c r="X977" s="87">
        <f t="shared" si="604"/>
        <v>0</v>
      </c>
      <c r="Y977" s="87">
        <f t="shared" si="605"/>
        <v>0</v>
      </c>
      <c r="Z977" s="10">
        <f t="shared" si="606"/>
        <v>-103.65398999999999</v>
      </c>
      <c r="AA977" s="125">
        <f t="shared" si="607"/>
        <v>-36.750050999999999</v>
      </c>
      <c r="AB977" s="10">
        <f t="shared" si="608"/>
        <v>-36.750050999999999</v>
      </c>
      <c r="AC977" s="87">
        <f t="shared" si="609"/>
        <v>0</v>
      </c>
      <c r="AD977" s="22">
        <f t="shared" si="619"/>
        <v>-414199.45404099999</v>
      </c>
      <c r="AE977" s="9">
        <f t="shared" si="610"/>
        <v>-3430</v>
      </c>
      <c r="AF977" s="9">
        <f t="shared" si="611"/>
        <v>311</v>
      </c>
      <c r="AG977" s="9">
        <f t="shared" si="612"/>
        <v>0</v>
      </c>
      <c r="AH977" s="10">
        <f t="shared" si="592"/>
        <v>-3119</v>
      </c>
      <c r="AI977" s="10">
        <f t="shared" si="613"/>
        <v>-160</v>
      </c>
      <c r="AJ977" s="22">
        <f t="shared" si="593"/>
        <v>-411240.45404099999</v>
      </c>
      <c r="AN977" s="92">
        <f t="shared" si="614"/>
        <v>988000</v>
      </c>
      <c r="AO977" s="92" t="str">
        <f t="shared" si="594"/>
        <v>98K</v>
      </c>
      <c r="AP977" s="92">
        <f t="shared" si="595"/>
        <v>411240.45404099999</v>
      </c>
      <c r="AQ977" s="93">
        <f t="shared" si="620"/>
        <v>1000</v>
      </c>
      <c r="AR977" s="95">
        <f t="shared" si="596"/>
        <v>428</v>
      </c>
      <c r="AS977" s="94">
        <f t="shared" si="597"/>
        <v>0.42799999999999999</v>
      </c>
      <c r="AT977" s="94">
        <f t="shared" si="615"/>
        <v>0.41623527736943317</v>
      </c>
    </row>
    <row r="978" spans="6:46" x14ac:dyDescent="0.25">
      <c r="F978">
        <f t="shared" si="621"/>
        <v>989000</v>
      </c>
      <c r="G978">
        <f t="shared" si="598"/>
        <v>-750</v>
      </c>
      <c r="H978">
        <f t="shared" si="586"/>
        <v>988250</v>
      </c>
      <c r="I978" s="32">
        <f t="shared" si="616"/>
        <v>988250</v>
      </c>
      <c r="J978" s="10">
        <f t="shared" si="599"/>
        <v>0</v>
      </c>
      <c r="K978" s="10">
        <f t="shared" si="600"/>
        <v>0</v>
      </c>
      <c r="L978" s="32">
        <f t="shared" si="617"/>
        <v>988250</v>
      </c>
      <c r="M978" s="9">
        <f t="shared" si="601"/>
        <v>0</v>
      </c>
      <c r="N978" s="9">
        <f t="shared" si="602"/>
        <v>0</v>
      </c>
      <c r="O978" s="10">
        <f t="shared" si="587"/>
        <v>0</v>
      </c>
      <c r="P978" s="13"/>
      <c r="R978" s="31">
        <f t="shared" si="618"/>
        <v>988250</v>
      </c>
      <c r="S978" s="8">
        <f t="shared" si="603"/>
        <v>52100</v>
      </c>
      <c r="T978" s="9">
        <f t="shared" si="588"/>
        <v>-11053.55</v>
      </c>
      <c r="U978" s="9">
        <f t="shared" si="589"/>
        <v>-351056.25</v>
      </c>
      <c r="V978" s="10">
        <f t="shared" si="590"/>
        <v>-362109.8</v>
      </c>
      <c r="W978" s="10">
        <f t="shared" si="591"/>
        <v>-52377.25</v>
      </c>
      <c r="X978" s="87">
        <f t="shared" si="604"/>
        <v>0</v>
      </c>
      <c r="Y978" s="87">
        <f t="shared" si="605"/>
        <v>0</v>
      </c>
      <c r="Z978" s="10">
        <f t="shared" si="606"/>
        <v>-103.65398999999999</v>
      </c>
      <c r="AA978" s="125">
        <f t="shared" si="607"/>
        <v>-36.750050999999999</v>
      </c>
      <c r="AB978" s="10">
        <f t="shared" si="608"/>
        <v>-36.750050999999999</v>
      </c>
      <c r="AC978" s="87">
        <f t="shared" si="609"/>
        <v>0</v>
      </c>
      <c r="AD978" s="22">
        <f t="shared" si="619"/>
        <v>-414627.45404099999</v>
      </c>
      <c r="AE978" s="9">
        <f t="shared" si="610"/>
        <v>-3430</v>
      </c>
      <c r="AF978" s="9">
        <f t="shared" si="611"/>
        <v>311</v>
      </c>
      <c r="AG978" s="9">
        <f t="shared" si="612"/>
        <v>0</v>
      </c>
      <c r="AH978" s="10">
        <f t="shared" si="592"/>
        <v>-3119</v>
      </c>
      <c r="AI978" s="10">
        <f t="shared" si="613"/>
        <v>-160</v>
      </c>
      <c r="AJ978" s="22">
        <f t="shared" si="593"/>
        <v>-411668.45404099999</v>
      </c>
      <c r="AN978" s="92">
        <f t="shared" si="614"/>
        <v>989000</v>
      </c>
      <c r="AO978" s="92" t="str">
        <f t="shared" si="594"/>
        <v>98K</v>
      </c>
      <c r="AP978" s="92">
        <f t="shared" si="595"/>
        <v>411668.45404099999</v>
      </c>
      <c r="AQ978" s="93">
        <f t="shared" si="620"/>
        <v>1000</v>
      </c>
      <c r="AR978" s="95">
        <f t="shared" si="596"/>
        <v>428</v>
      </c>
      <c r="AS978" s="94">
        <f t="shared" si="597"/>
        <v>0.42799999999999999</v>
      </c>
      <c r="AT978" s="94">
        <f t="shared" si="615"/>
        <v>0.41624717294337715</v>
      </c>
    </row>
    <row r="979" spans="6:46" x14ac:dyDescent="0.25">
      <c r="F979">
        <f t="shared" si="621"/>
        <v>990000</v>
      </c>
      <c r="G979">
        <f t="shared" si="598"/>
        <v>-750</v>
      </c>
      <c r="H979">
        <f t="shared" si="586"/>
        <v>989250</v>
      </c>
      <c r="I979" s="32">
        <f t="shared" si="616"/>
        <v>989250</v>
      </c>
      <c r="J979" s="10">
        <f t="shared" si="599"/>
        <v>0</v>
      </c>
      <c r="K979" s="10">
        <f t="shared" si="600"/>
        <v>0</v>
      </c>
      <c r="L979" s="32">
        <f t="shared" si="617"/>
        <v>989250</v>
      </c>
      <c r="M979" s="9">
        <f t="shared" si="601"/>
        <v>0</v>
      </c>
      <c r="N979" s="9">
        <f t="shared" si="602"/>
        <v>0</v>
      </c>
      <c r="O979" s="10">
        <f t="shared" si="587"/>
        <v>0</v>
      </c>
      <c r="P979" s="13"/>
      <c r="R979" s="31">
        <f t="shared" si="618"/>
        <v>989250</v>
      </c>
      <c r="S979" s="8">
        <f t="shared" si="603"/>
        <v>52100</v>
      </c>
      <c r="T979" s="9">
        <f t="shared" si="588"/>
        <v>-11053.55</v>
      </c>
      <c r="U979" s="9">
        <f t="shared" si="589"/>
        <v>-351431.25</v>
      </c>
      <c r="V979" s="10">
        <f t="shared" si="590"/>
        <v>-362484.8</v>
      </c>
      <c r="W979" s="10">
        <f t="shared" si="591"/>
        <v>-52430.25</v>
      </c>
      <c r="X979" s="87">
        <f t="shared" si="604"/>
        <v>0</v>
      </c>
      <c r="Y979" s="87">
        <f t="shared" si="605"/>
        <v>0</v>
      </c>
      <c r="Z979" s="10">
        <f t="shared" si="606"/>
        <v>-103.65398999999999</v>
      </c>
      <c r="AA979" s="125">
        <f t="shared" si="607"/>
        <v>-36.750050999999999</v>
      </c>
      <c r="AB979" s="10">
        <f t="shared" si="608"/>
        <v>-36.750050999999999</v>
      </c>
      <c r="AC979" s="87">
        <f t="shared" si="609"/>
        <v>0</v>
      </c>
      <c r="AD979" s="22">
        <f t="shared" si="619"/>
        <v>-415055.45404099999</v>
      </c>
      <c r="AE979" s="9">
        <f t="shared" si="610"/>
        <v>-3430</v>
      </c>
      <c r="AF979" s="9">
        <f t="shared" si="611"/>
        <v>311</v>
      </c>
      <c r="AG979" s="9">
        <f t="shared" si="612"/>
        <v>0</v>
      </c>
      <c r="AH979" s="10">
        <f t="shared" si="592"/>
        <v>-3119</v>
      </c>
      <c r="AI979" s="10">
        <f t="shared" si="613"/>
        <v>-160</v>
      </c>
      <c r="AJ979" s="22">
        <f t="shared" si="593"/>
        <v>-412096.45404099999</v>
      </c>
      <c r="AN979" s="92">
        <f t="shared" si="614"/>
        <v>990000</v>
      </c>
      <c r="AO979" s="92" t="str">
        <f t="shared" si="594"/>
        <v>99K</v>
      </c>
      <c r="AP979" s="92">
        <f t="shared" si="595"/>
        <v>412096.45404099999</v>
      </c>
      <c r="AQ979" s="93">
        <f t="shared" si="620"/>
        <v>1000</v>
      </c>
      <c r="AR979" s="95">
        <f t="shared" si="596"/>
        <v>428</v>
      </c>
      <c r="AS979" s="94">
        <f t="shared" si="597"/>
        <v>0.42799999999999999</v>
      </c>
      <c r="AT979" s="94">
        <f t="shared" si="615"/>
        <v>0.4162590444858586</v>
      </c>
    </row>
    <row r="980" spans="6:46" x14ac:dyDescent="0.25">
      <c r="F980">
        <f t="shared" si="621"/>
        <v>991000</v>
      </c>
      <c r="G980">
        <f t="shared" si="598"/>
        <v>-750</v>
      </c>
      <c r="H980">
        <f t="shared" si="586"/>
        <v>990250</v>
      </c>
      <c r="I980" s="32">
        <f t="shared" si="616"/>
        <v>990250</v>
      </c>
      <c r="J980" s="10">
        <f t="shared" si="599"/>
        <v>0</v>
      </c>
      <c r="K980" s="10">
        <f t="shared" si="600"/>
        <v>0</v>
      </c>
      <c r="L980" s="32">
        <f t="shared" si="617"/>
        <v>990250</v>
      </c>
      <c r="M980" s="9">
        <f t="shared" si="601"/>
        <v>0</v>
      </c>
      <c r="N980" s="9">
        <f t="shared" si="602"/>
        <v>0</v>
      </c>
      <c r="O980" s="10">
        <f t="shared" si="587"/>
        <v>0</v>
      </c>
      <c r="P980" s="13"/>
      <c r="R980" s="31">
        <f t="shared" si="618"/>
        <v>990250</v>
      </c>
      <c r="S980" s="8">
        <f t="shared" si="603"/>
        <v>52100</v>
      </c>
      <c r="T980" s="9">
        <f t="shared" si="588"/>
        <v>-11053.55</v>
      </c>
      <c r="U980" s="9">
        <f t="shared" si="589"/>
        <v>-351806.25</v>
      </c>
      <c r="V980" s="10">
        <f t="shared" si="590"/>
        <v>-362859.8</v>
      </c>
      <c r="W980" s="10">
        <f t="shared" si="591"/>
        <v>-52483.25</v>
      </c>
      <c r="X980" s="87">
        <f t="shared" si="604"/>
        <v>0</v>
      </c>
      <c r="Y980" s="87">
        <f t="shared" si="605"/>
        <v>0</v>
      </c>
      <c r="Z980" s="10">
        <f t="shared" si="606"/>
        <v>-103.65398999999999</v>
      </c>
      <c r="AA980" s="125">
        <f t="shared" si="607"/>
        <v>-36.750050999999999</v>
      </c>
      <c r="AB980" s="10">
        <f t="shared" si="608"/>
        <v>-36.750050999999999</v>
      </c>
      <c r="AC980" s="87">
        <f t="shared" si="609"/>
        <v>0</v>
      </c>
      <c r="AD980" s="22">
        <f t="shared" si="619"/>
        <v>-415483.45404099999</v>
      </c>
      <c r="AE980" s="9">
        <f t="shared" si="610"/>
        <v>-3430</v>
      </c>
      <c r="AF980" s="9">
        <f t="shared" si="611"/>
        <v>311</v>
      </c>
      <c r="AG980" s="9">
        <f t="shared" si="612"/>
        <v>0</v>
      </c>
      <c r="AH980" s="10">
        <f t="shared" si="592"/>
        <v>-3119</v>
      </c>
      <c r="AI980" s="10">
        <f t="shared" si="613"/>
        <v>-160</v>
      </c>
      <c r="AJ980" s="22">
        <f t="shared" si="593"/>
        <v>-412524.45404099999</v>
      </c>
      <c r="AN980" s="92">
        <f t="shared" si="614"/>
        <v>991000</v>
      </c>
      <c r="AO980" s="92" t="str">
        <f t="shared" si="594"/>
        <v>99K</v>
      </c>
      <c r="AP980" s="92">
        <f t="shared" si="595"/>
        <v>412524.45404099999</v>
      </c>
      <c r="AQ980" s="93">
        <f t="shared" si="620"/>
        <v>1000</v>
      </c>
      <c r="AR980" s="95">
        <f t="shared" si="596"/>
        <v>428</v>
      </c>
      <c r="AS980" s="94">
        <f t="shared" si="597"/>
        <v>0.42799999999999999</v>
      </c>
      <c r="AT980" s="94">
        <f t="shared" si="615"/>
        <v>0.41627089206962664</v>
      </c>
    </row>
    <row r="981" spans="6:46" x14ac:dyDescent="0.25">
      <c r="F981">
        <f t="shared" si="621"/>
        <v>992000</v>
      </c>
      <c r="G981">
        <f t="shared" si="598"/>
        <v>-750</v>
      </c>
      <c r="H981">
        <f t="shared" si="586"/>
        <v>991250</v>
      </c>
      <c r="I981" s="32">
        <f t="shared" si="616"/>
        <v>991250</v>
      </c>
      <c r="J981" s="10">
        <f t="shared" si="599"/>
        <v>0</v>
      </c>
      <c r="K981" s="10">
        <f t="shared" si="600"/>
        <v>0</v>
      </c>
      <c r="L981" s="32">
        <f t="shared" si="617"/>
        <v>991250</v>
      </c>
      <c r="M981" s="9">
        <f t="shared" si="601"/>
        <v>0</v>
      </c>
      <c r="N981" s="9">
        <f t="shared" si="602"/>
        <v>0</v>
      </c>
      <c r="O981" s="10">
        <f t="shared" si="587"/>
        <v>0</v>
      </c>
      <c r="P981" s="13"/>
      <c r="R981" s="31">
        <f t="shared" si="618"/>
        <v>991250</v>
      </c>
      <c r="S981" s="8">
        <f t="shared" si="603"/>
        <v>52100</v>
      </c>
      <c r="T981" s="9">
        <f t="shared" si="588"/>
        <v>-11053.55</v>
      </c>
      <c r="U981" s="9">
        <f t="shared" si="589"/>
        <v>-352181.25</v>
      </c>
      <c r="V981" s="10">
        <f t="shared" si="590"/>
        <v>-363234.8</v>
      </c>
      <c r="W981" s="10">
        <f t="shared" si="591"/>
        <v>-52536.25</v>
      </c>
      <c r="X981" s="87">
        <f t="shared" si="604"/>
        <v>0</v>
      </c>
      <c r="Y981" s="87">
        <f t="shared" si="605"/>
        <v>0</v>
      </c>
      <c r="Z981" s="10">
        <f t="shared" si="606"/>
        <v>-103.65398999999999</v>
      </c>
      <c r="AA981" s="125">
        <f t="shared" si="607"/>
        <v>-36.750050999999999</v>
      </c>
      <c r="AB981" s="10">
        <f t="shared" si="608"/>
        <v>-36.750050999999999</v>
      </c>
      <c r="AC981" s="87">
        <f t="shared" si="609"/>
        <v>0</v>
      </c>
      <c r="AD981" s="22">
        <f t="shared" si="619"/>
        <v>-415911.45404099999</v>
      </c>
      <c r="AE981" s="9">
        <f t="shared" si="610"/>
        <v>-3430</v>
      </c>
      <c r="AF981" s="9">
        <f t="shared" si="611"/>
        <v>311</v>
      </c>
      <c r="AG981" s="9">
        <f t="shared" si="612"/>
        <v>0</v>
      </c>
      <c r="AH981" s="10">
        <f t="shared" si="592"/>
        <v>-3119</v>
      </c>
      <c r="AI981" s="10">
        <f t="shared" si="613"/>
        <v>-160</v>
      </c>
      <c r="AJ981" s="22">
        <f t="shared" si="593"/>
        <v>-412952.45404099999</v>
      </c>
      <c r="AN981" s="92">
        <f t="shared" si="614"/>
        <v>992000</v>
      </c>
      <c r="AO981" s="92" t="str">
        <f t="shared" si="594"/>
        <v>99K</v>
      </c>
      <c r="AP981" s="92">
        <f t="shared" si="595"/>
        <v>412952.45404099999</v>
      </c>
      <c r="AQ981" s="93">
        <f t="shared" si="620"/>
        <v>1000</v>
      </c>
      <c r="AR981" s="95">
        <f t="shared" si="596"/>
        <v>428</v>
      </c>
      <c r="AS981" s="94">
        <f t="shared" si="597"/>
        <v>0.42799999999999999</v>
      </c>
      <c r="AT981" s="94">
        <f t="shared" si="615"/>
        <v>0.4162827157671371</v>
      </c>
    </row>
    <row r="982" spans="6:46" x14ac:dyDescent="0.25">
      <c r="F982">
        <f t="shared" si="621"/>
        <v>993000</v>
      </c>
      <c r="G982">
        <f t="shared" si="598"/>
        <v>-750</v>
      </c>
      <c r="H982">
        <f t="shared" si="586"/>
        <v>992250</v>
      </c>
      <c r="I982" s="32">
        <f t="shared" si="616"/>
        <v>992250</v>
      </c>
      <c r="J982" s="10">
        <f t="shared" si="599"/>
        <v>0</v>
      </c>
      <c r="K982" s="10">
        <f t="shared" si="600"/>
        <v>0</v>
      </c>
      <c r="L982" s="32">
        <f t="shared" si="617"/>
        <v>992250</v>
      </c>
      <c r="M982" s="9">
        <f t="shared" si="601"/>
        <v>0</v>
      </c>
      <c r="N982" s="9">
        <f t="shared" si="602"/>
        <v>0</v>
      </c>
      <c r="O982" s="10">
        <f t="shared" si="587"/>
        <v>0</v>
      </c>
      <c r="P982" s="13"/>
      <c r="R982" s="31">
        <f t="shared" si="618"/>
        <v>992250</v>
      </c>
      <c r="S982" s="8">
        <f t="shared" si="603"/>
        <v>52100</v>
      </c>
      <c r="T982" s="9">
        <f t="shared" si="588"/>
        <v>-11053.55</v>
      </c>
      <c r="U982" s="9">
        <f t="shared" si="589"/>
        <v>-352556.25</v>
      </c>
      <c r="V982" s="10">
        <f t="shared" si="590"/>
        <v>-363609.8</v>
      </c>
      <c r="W982" s="10">
        <f t="shared" si="591"/>
        <v>-52589.25</v>
      </c>
      <c r="X982" s="87">
        <f t="shared" si="604"/>
        <v>0</v>
      </c>
      <c r="Y982" s="87">
        <f t="shared" si="605"/>
        <v>0</v>
      </c>
      <c r="Z982" s="10">
        <f t="shared" si="606"/>
        <v>-103.65398999999999</v>
      </c>
      <c r="AA982" s="125">
        <f t="shared" si="607"/>
        <v>-36.750050999999999</v>
      </c>
      <c r="AB982" s="10">
        <f t="shared" si="608"/>
        <v>-36.750050999999999</v>
      </c>
      <c r="AC982" s="87">
        <f t="shared" si="609"/>
        <v>0</v>
      </c>
      <c r="AD982" s="22">
        <f t="shared" si="619"/>
        <v>-416339.45404099999</v>
      </c>
      <c r="AE982" s="9">
        <f t="shared" si="610"/>
        <v>-3430</v>
      </c>
      <c r="AF982" s="9">
        <f t="shared" si="611"/>
        <v>311</v>
      </c>
      <c r="AG982" s="9">
        <f t="shared" si="612"/>
        <v>0</v>
      </c>
      <c r="AH982" s="10">
        <f t="shared" si="592"/>
        <v>-3119</v>
      </c>
      <c r="AI982" s="10">
        <f t="shared" si="613"/>
        <v>-160</v>
      </c>
      <c r="AJ982" s="22">
        <f t="shared" si="593"/>
        <v>-413380.45404099999</v>
      </c>
      <c r="AN982" s="92">
        <f t="shared" si="614"/>
        <v>993000</v>
      </c>
      <c r="AO982" s="92" t="str">
        <f t="shared" si="594"/>
        <v>99K</v>
      </c>
      <c r="AP982" s="92">
        <f t="shared" si="595"/>
        <v>413380.45404099999</v>
      </c>
      <c r="AQ982" s="93">
        <f t="shared" si="620"/>
        <v>1000</v>
      </c>
      <c r="AR982" s="95">
        <f t="shared" si="596"/>
        <v>428</v>
      </c>
      <c r="AS982" s="94">
        <f t="shared" si="597"/>
        <v>0.42799999999999999</v>
      </c>
      <c r="AT982" s="94">
        <f t="shared" si="615"/>
        <v>0.41629451565055386</v>
      </c>
    </row>
    <row r="983" spans="6:46" x14ac:dyDescent="0.25">
      <c r="F983">
        <f t="shared" si="621"/>
        <v>994000</v>
      </c>
      <c r="G983">
        <f t="shared" si="598"/>
        <v>-750</v>
      </c>
      <c r="H983">
        <f t="shared" si="586"/>
        <v>993250</v>
      </c>
      <c r="I983" s="32">
        <f t="shared" si="616"/>
        <v>993250</v>
      </c>
      <c r="J983" s="10">
        <f t="shared" si="599"/>
        <v>0</v>
      </c>
      <c r="K983" s="10">
        <f t="shared" si="600"/>
        <v>0</v>
      </c>
      <c r="L983" s="32">
        <f t="shared" si="617"/>
        <v>993250</v>
      </c>
      <c r="M983" s="9">
        <f t="shared" si="601"/>
        <v>0</v>
      </c>
      <c r="N983" s="9">
        <f t="shared" si="602"/>
        <v>0</v>
      </c>
      <c r="O983" s="10">
        <f t="shared" si="587"/>
        <v>0</v>
      </c>
      <c r="P983" s="13"/>
      <c r="R983" s="31">
        <f t="shared" si="618"/>
        <v>993250</v>
      </c>
      <c r="S983" s="8">
        <f t="shared" si="603"/>
        <v>52100</v>
      </c>
      <c r="T983" s="9">
        <f t="shared" si="588"/>
        <v>-11053.55</v>
      </c>
      <c r="U983" s="9">
        <f t="shared" si="589"/>
        <v>-352931.25</v>
      </c>
      <c r="V983" s="10">
        <f t="shared" si="590"/>
        <v>-363984.8</v>
      </c>
      <c r="W983" s="10">
        <f t="shared" si="591"/>
        <v>-52642.25</v>
      </c>
      <c r="X983" s="87">
        <f t="shared" si="604"/>
        <v>0</v>
      </c>
      <c r="Y983" s="87">
        <f t="shared" si="605"/>
        <v>0</v>
      </c>
      <c r="Z983" s="10">
        <f t="shared" si="606"/>
        <v>-103.65398999999999</v>
      </c>
      <c r="AA983" s="125">
        <f t="shared" si="607"/>
        <v>-36.750050999999999</v>
      </c>
      <c r="AB983" s="10">
        <f t="shared" si="608"/>
        <v>-36.750050999999999</v>
      </c>
      <c r="AC983" s="87">
        <f t="shared" si="609"/>
        <v>0</v>
      </c>
      <c r="AD983" s="22">
        <f t="shared" si="619"/>
        <v>-416767.45404099999</v>
      </c>
      <c r="AE983" s="9">
        <f t="shared" si="610"/>
        <v>-3430</v>
      </c>
      <c r="AF983" s="9">
        <f t="shared" si="611"/>
        <v>311</v>
      </c>
      <c r="AG983" s="9">
        <f t="shared" si="612"/>
        <v>0</v>
      </c>
      <c r="AH983" s="10">
        <f t="shared" si="592"/>
        <v>-3119</v>
      </c>
      <c r="AI983" s="10">
        <f t="shared" si="613"/>
        <v>-160</v>
      </c>
      <c r="AJ983" s="22">
        <f t="shared" si="593"/>
        <v>-413808.45404099999</v>
      </c>
      <c r="AN983" s="92">
        <f t="shared" si="614"/>
        <v>994000</v>
      </c>
      <c r="AO983" s="92" t="str">
        <f t="shared" si="594"/>
        <v>99K</v>
      </c>
      <c r="AP983" s="92">
        <f t="shared" si="595"/>
        <v>413808.45404099999</v>
      </c>
      <c r="AQ983" s="93">
        <f t="shared" si="620"/>
        <v>1000</v>
      </c>
      <c r="AR983" s="95">
        <f t="shared" si="596"/>
        <v>428</v>
      </c>
      <c r="AS983" s="94">
        <f t="shared" si="597"/>
        <v>0.42799999999999999</v>
      </c>
      <c r="AT983" s="94">
        <f t="shared" si="615"/>
        <v>0.41630629179175049</v>
      </c>
    </row>
    <row r="984" spans="6:46" x14ac:dyDescent="0.25">
      <c r="F984">
        <f t="shared" si="621"/>
        <v>995000</v>
      </c>
      <c r="G984">
        <f t="shared" si="598"/>
        <v>-750</v>
      </c>
      <c r="H984">
        <f t="shared" si="586"/>
        <v>994250</v>
      </c>
      <c r="I984" s="32">
        <f t="shared" si="616"/>
        <v>994250</v>
      </c>
      <c r="J984" s="10">
        <f t="shared" si="599"/>
        <v>0</v>
      </c>
      <c r="K984" s="10">
        <f t="shared" si="600"/>
        <v>0</v>
      </c>
      <c r="L984" s="32">
        <f t="shared" si="617"/>
        <v>994250</v>
      </c>
      <c r="M984" s="9">
        <f t="shared" si="601"/>
        <v>0</v>
      </c>
      <c r="N984" s="9">
        <f t="shared" si="602"/>
        <v>0</v>
      </c>
      <c r="O984" s="10">
        <f t="shared" si="587"/>
        <v>0</v>
      </c>
      <c r="P984" s="13"/>
      <c r="R984" s="31">
        <f t="shared" si="618"/>
        <v>994250</v>
      </c>
      <c r="S984" s="8">
        <f t="shared" si="603"/>
        <v>52100</v>
      </c>
      <c r="T984" s="9">
        <f t="shared" si="588"/>
        <v>-11053.55</v>
      </c>
      <c r="U984" s="9">
        <f t="shared" si="589"/>
        <v>-353306.25</v>
      </c>
      <c r="V984" s="10">
        <f t="shared" si="590"/>
        <v>-364359.8</v>
      </c>
      <c r="W984" s="10">
        <f t="shared" si="591"/>
        <v>-52695.25</v>
      </c>
      <c r="X984" s="87">
        <f t="shared" si="604"/>
        <v>0</v>
      </c>
      <c r="Y984" s="87">
        <f t="shared" si="605"/>
        <v>0</v>
      </c>
      <c r="Z984" s="10">
        <f t="shared" si="606"/>
        <v>-103.65398999999999</v>
      </c>
      <c r="AA984" s="125">
        <f t="shared" si="607"/>
        <v>-36.750050999999999</v>
      </c>
      <c r="AB984" s="10">
        <f t="shared" si="608"/>
        <v>-36.750050999999999</v>
      </c>
      <c r="AC984" s="87">
        <f t="shared" si="609"/>
        <v>0</v>
      </c>
      <c r="AD984" s="22">
        <f t="shared" si="619"/>
        <v>-417195.45404099999</v>
      </c>
      <c r="AE984" s="9">
        <f t="shared" si="610"/>
        <v>-3430</v>
      </c>
      <c r="AF984" s="9">
        <f t="shared" si="611"/>
        <v>311</v>
      </c>
      <c r="AG984" s="9">
        <f t="shared" si="612"/>
        <v>0</v>
      </c>
      <c r="AH984" s="10">
        <f t="shared" si="592"/>
        <v>-3119</v>
      </c>
      <c r="AI984" s="10">
        <f t="shared" si="613"/>
        <v>-160</v>
      </c>
      <c r="AJ984" s="22">
        <f t="shared" si="593"/>
        <v>-414236.45404099999</v>
      </c>
      <c r="AN984" s="92">
        <f t="shared" si="614"/>
        <v>995000</v>
      </c>
      <c r="AO984" s="92" t="str">
        <f t="shared" si="594"/>
        <v>99K</v>
      </c>
      <c r="AP984" s="92">
        <f t="shared" si="595"/>
        <v>414236.45404099999</v>
      </c>
      <c r="AQ984" s="93">
        <f t="shared" si="620"/>
        <v>1000</v>
      </c>
      <c r="AR984" s="95">
        <f t="shared" si="596"/>
        <v>428</v>
      </c>
      <c r="AS984" s="94">
        <f t="shared" si="597"/>
        <v>0.42799999999999999</v>
      </c>
      <c r="AT984" s="94">
        <f t="shared" si="615"/>
        <v>0.41631804426231156</v>
      </c>
    </row>
    <row r="985" spans="6:46" x14ac:dyDescent="0.25">
      <c r="F985">
        <f t="shared" si="621"/>
        <v>996000</v>
      </c>
      <c r="G985">
        <f t="shared" si="598"/>
        <v>-750</v>
      </c>
      <c r="H985">
        <f t="shared" si="586"/>
        <v>995250</v>
      </c>
      <c r="I985" s="32">
        <f t="shared" si="616"/>
        <v>995250</v>
      </c>
      <c r="J985" s="10">
        <f t="shared" si="599"/>
        <v>0</v>
      </c>
      <c r="K985" s="10">
        <f t="shared" si="600"/>
        <v>0</v>
      </c>
      <c r="L985" s="32">
        <f t="shared" si="617"/>
        <v>995250</v>
      </c>
      <c r="M985" s="9">
        <f t="shared" si="601"/>
        <v>0</v>
      </c>
      <c r="N985" s="9">
        <f t="shared" si="602"/>
        <v>0</v>
      </c>
      <c r="O985" s="10">
        <f t="shared" si="587"/>
        <v>0</v>
      </c>
      <c r="P985" s="13"/>
      <c r="R985" s="31">
        <f t="shared" si="618"/>
        <v>995250</v>
      </c>
      <c r="S985" s="8">
        <f t="shared" si="603"/>
        <v>52100</v>
      </c>
      <c r="T985" s="9">
        <f t="shared" si="588"/>
        <v>-11053.55</v>
      </c>
      <c r="U985" s="9">
        <f t="shared" si="589"/>
        <v>-353681.25</v>
      </c>
      <c r="V985" s="10">
        <f t="shared" si="590"/>
        <v>-364734.8</v>
      </c>
      <c r="W985" s="10">
        <f t="shared" si="591"/>
        <v>-52748.25</v>
      </c>
      <c r="X985" s="87">
        <f t="shared" si="604"/>
        <v>0</v>
      </c>
      <c r="Y985" s="87">
        <f t="shared" si="605"/>
        <v>0</v>
      </c>
      <c r="Z985" s="10">
        <f t="shared" si="606"/>
        <v>-103.65398999999999</v>
      </c>
      <c r="AA985" s="125">
        <f t="shared" si="607"/>
        <v>-36.750050999999999</v>
      </c>
      <c r="AB985" s="10">
        <f t="shared" si="608"/>
        <v>-36.750050999999999</v>
      </c>
      <c r="AC985" s="87">
        <f t="shared" si="609"/>
        <v>0</v>
      </c>
      <c r="AD985" s="22">
        <f t="shared" si="619"/>
        <v>-417623.45404099999</v>
      </c>
      <c r="AE985" s="9">
        <f t="shared" si="610"/>
        <v>-3430</v>
      </c>
      <c r="AF985" s="9">
        <f t="shared" si="611"/>
        <v>311</v>
      </c>
      <c r="AG985" s="9">
        <f t="shared" si="612"/>
        <v>0</v>
      </c>
      <c r="AH985" s="10">
        <f t="shared" si="592"/>
        <v>-3119</v>
      </c>
      <c r="AI985" s="10">
        <f t="shared" si="613"/>
        <v>-160</v>
      </c>
      <c r="AJ985" s="22">
        <f t="shared" si="593"/>
        <v>-414664.45404099999</v>
      </c>
      <c r="AN985" s="92">
        <f t="shared" si="614"/>
        <v>996000</v>
      </c>
      <c r="AO985" s="92" t="str">
        <f t="shared" si="594"/>
        <v>99K</v>
      </c>
      <c r="AP985" s="92">
        <f t="shared" si="595"/>
        <v>414664.45404099999</v>
      </c>
      <c r="AQ985" s="93">
        <f t="shared" si="620"/>
        <v>1000</v>
      </c>
      <c r="AR985" s="95">
        <f t="shared" si="596"/>
        <v>428</v>
      </c>
      <c r="AS985" s="94">
        <f t="shared" si="597"/>
        <v>0.42799999999999999</v>
      </c>
      <c r="AT985" s="94">
        <f t="shared" si="615"/>
        <v>0.41632977313353414</v>
      </c>
    </row>
    <row r="986" spans="6:46" x14ac:dyDescent="0.25">
      <c r="F986">
        <f t="shared" si="621"/>
        <v>997000</v>
      </c>
      <c r="G986">
        <f t="shared" si="598"/>
        <v>-750</v>
      </c>
      <c r="H986">
        <f t="shared" si="586"/>
        <v>996250</v>
      </c>
      <c r="I986" s="32">
        <f t="shared" si="616"/>
        <v>996250</v>
      </c>
      <c r="J986" s="10">
        <f t="shared" si="599"/>
        <v>0</v>
      </c>
      <c r="K986" s="10">
        <f t="shared" si="600"/>
        <v>0</v>
      </c>
      <c r="L986" s="32">
        <f t="shared" si="617"/>
        <v>996250</v>
      </c>
      <c r="M986" s="9">
        <f t="shared" si="601"/>
        <v>0</v>
      </c>
      <c r="N986" s="9">
        <f t="shared" si="602"/>
        <v>0</v>
      </c>
      <c r="O986" s="10">
        <f t="shared" si="587"/>
        <v>0</v>
      </c>
      <c r="P986" s="13"/>
      <c r="R986" s="31">
        <f t="shared" si="618"/>
        <v>996250</v>
      </c>
      <c r="S986" s="8">
        <f t="shared" si="603"/>
        <v>52100</v>
      </c>
      <c r="T986" s="9">
        <f t="shared" si="588"/>
        <v>-11053.55</v>
      </c>
      <c r="U986" s="9">
        <f t="shared" si="589"/>
        <v>-354056.25</v>
      </c>
      <c r="V986" s="10">
        <f t="shared" si="590"/>
        <v>-365109.8</v>
      </c>
      <c r="W986" s="10">
        <f t="shared" si="591"/>
        <v>-52801.25</v>
      </c>
      <c r="X986" s="87">
        <f t="shared" si="604"/>
        <v>0</v>
      </c>
      <c r="Y986" s="87">
        <f t="shared" si="605"/>
        <v>0</v>
      </c>
      <c r="Z986" s="10">
        <f t="shared" si="606"/>
        <v>-103.65398999999999</v>
      </c>
      <c r="AA986" s="125">
        <f t="shared" si="607"/>
        <v>-36.750050999999999</v>
      </c>
      <c r="AB986" s="10">
        <f t="shared" si="608"/>
        <v>-36.750050999999999</v>
      </c>
      <c r="AC986" s="87">
        <f t="shared" si="609"/>
        <v>0</v>
      </c>
      <c r="AD986" s="22">
        <f t="shared" si="619"/>
        <v>-418051.45404099999</v>
      </c>
      <c r="AE986" s="9">
        <f t="shared" si="610"/>
        <v>-3430</v>
      </c>
      <c r="AF986" s="9">
        <f t="shared" si="611"/>
        <v>311</v>
      </c>
      <c r="AG986" s="9">
        <f t="shared" si="612"/>
        <v>0</v>
      </c>
      <c r="AH986" s="10">
        <f t="shared" si="592"/>
        <v>-3119</v>
      </c>
      <c r="AI986" s="10">
        <f t="shared" si="613"/>
        <v>-160</v>
      </c>
      <c r="AJ986" s="22">
        <f t="shared" si="593"/>
        <v>-415092.45404099999</v>
      </c>
      <c r="AN986" s="92">
        <f t="shared" si="614"/>
        <v>997000</v>
      </c>
      <c r="AO986" s="92" t="str">
        <f t="shared" si="594"/>
        <v>99K</v>
      </c>
      <c r="AP986" s="92">
        <f t="shared" si="595"/>
        <v>415092.45404099999</v>
      </c>
      <c r="AQ986" s="93">
        <f t="shared" si="620"/>
        <v>1000</v>
      </c>
      <c r="AR986" s="95">
        <f t="shared" si="596"/>
        <v>428</v>
      </c>
      <c r="AS986" s="94">
        <f t="shared" si="597"/>
        <v>0.42799999999999999</v>
      </c>
      <c r="AT986" s="94">
        <f t="shared" si="615"/>
        <v>0.41634147847642927</v>
      </c>
    </row>
    <row r="987" spans="6:46" x14ac:dyDescent="0.25">
      <c r="F987">
        <f t="shared" si="621"/>
        <v>998000</v>
      </c>
      <c r="G987">
        <f t="shared" si="598"/>
        <v>-750</v>
      </c>
      <c r="H987">
        <f t="shared" si="586"/>
        <v>997250</v>
      </c>
      <c r="I987" s="32">
        <f t="shared" si="616"/>
        <v>997250</v>
      </c>
      <c r="J987" s="10">
        <f t="shared" si="599"/>
        <v>0</v>
      </c>
      <c r="K987" s="10">
        <f t="shared" si="600"/>
        <v>0</v>
      </c>
      <c r="L987" s="32">
        <f t="shared" si="617"/>
        <v>997250</v>
      </c>
      <c r="M987" s="9">
        <f t="shared" si="601"/>
        <v>0</v>
      </c>
      <c r="N987" s="9">
        <f t="shared" si="602"/>
        <v>0</v>
      </c>
      <c r="O987" s="10">
        <f t="shared" si="587"/>
        <v>0</v>
      </c>
      <c r="P987" s="13"/>
      <c r="R987" s="31">
        <f t="shared" si="618"/>
        <v>997250</v>
      </c>
      <c r="S987" s="8">
        <f t="shared" si="603"/>
        <v>52100</v>
      </c>
      <c r="T987" s="9">
        <f t="shared" si="588"/>
        <v>-11053.55</v>
      </c>
      <c r="U987" s="9">
        <f t="shared" si="589"/>
        <v>-354431.25</v>
      </c>
      <c r="V987" s="10">
        <f t="shared" si="590"/>
        <v>-365484.79999999999</v>
      </c>
      <c r="W987" s="10">
        <f t="shared" si="591"/>
        <v>-52854.25</v>
      </c>
      <c r="X987" s="87">
        <f t="shared" si="604"/>
        <v>0</v>
      </c>
      <c r="Y987" s="87">
        <f t="shared" si="605"/>
        <v>0</v>
      </c>
      <c r="Z987" s="10">
        <f t="shared" si="606"/>
        <v>-103.65398999999999</v>
      </c>
      <c r="AA987" s="125">
        <f t="shared" si="607"/>
        <v>-36.750050999999999</v>
      </c>
      <c r="AB987" s="10">
        <f t="shared" si="608"/>
        <v>-36.750050999999999</v>
      </c>
      <c r="AC987" s="87">
        <f t="shared" si="609"/>
        <v>0</v>
      </c>
      <c r="AD987" s="22">
        <f t="shared" si="619"/>
        <v>-418479.45404099999</v>
      </c>
      <c r="AE987" s="9">
        <f t="shared" si="610"/>
        <v>-3430</v>
      </c>
      <c r="AF987" s="9">
        <f t="shared" si="611"/>
        <v>311</v>
      </c>
      <c r="AG987" s="9">
        <f t="shared" si="612"/>
        <v>0</v>
      </c>
      <c r="AH987" s="10">
        <f t="shared" si="592"/>
        <v>-3119</v>
      </c>
      <c r="AI987" s="10">
        <f t="shared" si="613"/>
        <v>-160</v>
      </c>
      <c r="AJ987" s="22">
        <f t="shared" si="593"/>
        <v>-415520.45404099999</v>
      </c>
      <c r="AN987" s="92">
        <f t="shared" si="614"/>
        <v>998000</v>
      </c>
      <c r="AO987" s="92" t="str">
        <f t="shared" si="594"/>
        <v>99K</v>
      </c>
      <c r="AP987" s="92">
        <f t="shared" si="595"/>
        <v>415520.45404099999</v>
      </c>
      <c r="AQ987" s="93">
        <f t="shared" si="620"/>
        <v>1000</v>
      </c>
      <c r="AR987" s="95">
        <f t="shared" si="596"/>
        <v>428</v>
      </c>
      <c r="AS987" s="94">
        <f t="shared" si="597"/>
        <v>0.42799999999999999</v>
      </c>
      <c r="AT987" s="94">
        <f t="shared" si="615"/>
        <v>0.41635316036172343</v>
      </c>
    </row>
    <row r="988" spans="6:46" x14ac:dyDescent="0.25">
      <c r="F988">
        <f t="shared" si="621"/>
        <v>999000</v>
      </c>
      <c r="G988">
        <f t="shared" si="598"/>
        <v>-750</v>
      </c>
      <c r="H988">
        <f t="shared" si="586"/>
        <v>998250</v>
      </c>
      <c r="I988" s="32">
        <f t="shared" si="616"/>
        <v>998250</v>
      </c>
      <c r="J988" s="10">
        <f t="shared" si="599"/>
        <v>0</v>
      </c>
      <c r="K988" s="10">
        <f t="shared" si="600"/>
        <v>0</v>
      </c>
      <c r="L988" s="32">
        <f t="shared" si="617"/>
        <v>998250</v>
      </c>
      <c r="M988" s="9">
        <f t="shared" si="601"/>
        <v>0</v>
      </c>
      <c r="N988" s="9">
        <f t="shared" si="602"/>
        <v>0</v>
      </c>
      <c r="O988" s="10">
        <f t="shared" si="587"/>
        <v>0</v>
      </c>
      <c r="P988" s="13"/>
      <c r="R988" s="31">
        <f t="shared" si="618"/>
        <v>998250</v>
      </c>
      <c r="S988" s="8">
        <f t="shared" si="603"/>
        <v>52100</v>
      </c>
      <c r="T988" s="9">
        <f t="shared" si="588"/>
        <v>-11053.55</v>
      </c>
      <c r="U988" s="9">
        <f t="shared" si="589"/>
        <v>-354806.25</v>
      </c>
      <c r="V988" s="10">
        <f t="shared" si="590"/>
        <v>-365859.8</v>
      </c>
      <c r="W988" s="10">
        <f t="shared" si="591"/>
        <v>-52907.25</v>
      </c>
      <c r="X988" s="87">
        <f t="shared" si="604"/>
        <v>0</v>
      </c>
      <c r="Y988" s="87">
        <f t="shared" si="605"/>
        <v>0</v>
      </c>
      <c r="Z988" s="10">
        <f t="shared" si="606"/>
        <v>-103.65398999999999</v>
      </c>
      <c r="AA988" s="125">
        <f t="shared" si="607"/>
        <v>-36.750050999999999</v>
      </c>
      <c r="AB988" s="10">
        <f t="shared" si="608"/>
        <v>-36.750050999999999</v>
      </c>
      <c r="AC988" s="87">
        <f t="shared" si="609"/>
        <v>0</v>
      </c>
      <c r="AD988" s="22">
        <f t="shared" si="619"/>
        <v>-418907.45404099999</v>
      </c>
      <c r="AE988" s="9">
        <f t="shared" si="610"/>
        <v>-3430</v>
      </c>
      <c r="AF988" s="9">
        <f t="shared" si="611"/>
        <v>311</v>
      </c>
      <c r="AG988" s="9">
        <f t="shared" si="612"/>
        <v>0</v>
      </c>
      <c r="AH988" s="10">
        <f t="shared" si="592"/>
        <v>-3119</v>
      </c>
      <c r="AI988" s="10">
        <f t="shared" si="613"/>
        <v>-160</v>
      </c>
      <c r="AJ988" s="22">
        <f t="shared" si="593"/>
        <v>-415948.45404099999</v>
      </c>
      <c r="AN988" s="92">
        <f t="shared" si="614"/>
        <v>999000</v>
      </c>
      <c r="AO988" s="92" t="str">
        <f t="shared" si="594"/>
        <v>99K</v>
      </c>
      <c r="AP988" s="92">
        <f t="shared" si="595"/>
        <v>415948.45404099999</v>
      </c>
      <c r="AQ988" s="93">
        <f t="shared" si="620"/>
        <v>1000</v>
      </c>
      <c r="AR988" s="95">
        <f t="shared" si="596"/>
        <v>428</v>
      </c>
      <c r="AS988" s="94">
        <f t="shared" si="597"/>
        <v>0.42799999999999999</v>
      </c>
      <c r="AT988" s="94">
        <f t="shared" si="615"/>
        <v>0.41636481885985988</v>
      </c>
    </row>
    <row r="989" spans="6:46" x14ac:dyDescent="0.25">
      <c r="F989">
        <f t="shared" si="621"/>
        <v>1000000</v>
      </c>
      <c r="G989">
        <f t="shared" si="598"/>
        <v>-750</v>
      </c>
      <c r="H989">
        <f t="shared" si="586"/>
        <v>999250</v>
      </c>
      <c r="I989" s="32">
        <f t="shared" si="616"/>
        <v>999250</v>
      </c>
      <c r="J989" s="10">
        <f t="shared" si="599"/>
        <v>0</v>
      </c>
      <c r="K989" s="10">
        <f t="shared" si="600"/>
        <v>0</v>
      </c>
      <c r="L989" s="32">
        <f t="shared" si="617"/>
        <v>999250</v>
      </c>
      <c r="M989" s="9">
        <f t="shared" si="601"/>
        <v>0</v>
      </c>
      <c r="N989" s="9">
        <f t="shared" si="602"/>
        <v>0</v>
      </c>
      <c r="O989" s="10">
        <f t="shared" si="587"/>
        <v>0</v>
      </c>
      <c r="P989" s="13"/>
      <c r="R989" s="31">
        <f t="shared" si="618"/>
        <v>999250</v>
      </c>
      <c r="S989" s="8">
        <f t="shared" si="603"/>
        <v>52100</v>
      </c>
      <c r="T989" s="9">
        <f t="shared" si="588"/>
        <v>-11053.55</v>
      </c>
      <c r="U989" s="9">
        <f t="shared" si="589"/>
        <v>-355181.25</v>
      </c>
      <c r="V989" s="10">
        <f t="shared" si="590"/>
        <v>-366234.8</v>
      </c>
      <c r="W989" s="10">
        <f t="shared" si="591"/>
        <v>-52960.25</v>
      </c>
      <c r="X989" s="87">
        <f t="shared" si="604"/>
        <v>0</v>
      </c>
      <c r="Y989" s="87">
        <f t="shared" si="605"/>
        <v>0</v>
      </c>
      <c r="Z989" s="10">
        <f t="shared" si="606"/>
        <v>-103.65398999999999</v>
      </c>
      <c r="AA989" s="125">
        <f t="shared" si="607"/>
        <v>-36.750050999999999</v>
      </c>
      <c r="AB989" s="10">
        <f t="shared" si="608"/>
        <v>-36.750050999999999</v>
      </c>
      <c r="AC989" s="87">
        <f t="shared" si="609"/>
        <v>0</v>
      </c>
      <c r="AD989" s="22">
        <f t="shared" si="619"/>
        <v>-419335.45404099999</v>
      </c>
      <c r="AE989" s="9">
        <f t="shared" si="610"/>
        <v>-3430</v>
      </c>
      <c r="AF989" s="9">
        <f t="shared" si="611"/>
        <v>311</v>
      </c>
      <c r="AG989" s="9">
        <f t="shared" si="612"/>
        <v>0</v>
      </c>
      <c r="AH989" s="10">
        <f t="shared" si="592"/>
        <v>-3119</v>
      </c>
      <c r="AI989" s="10">
        <f t="shared" si="613"/>
        <v>-160</v>
      </c>
      <c r="AJ989" s="22">
        <f t="shared" si="593"/>
        <v>-416376.45404099999</v>
      </c>
      <c r="AN989" s="92">
        <f t="shared" si="614"/>
        <v>1000000</v>
      </c>
      <c r="AO989" s="92" t="str">
        <f t="shared" si="594"/>
        <v>10K</v>
      </c>
      <c r="AP989" s="92">
        <f t="shared" si="595"/>
        <v>416376.45404099999</v>
      </c>
      <c r="AQ989" s="93">
        <f t="shared" si="620"/>
        <v>1000</v>
      </c>
      <c r="AR989" s="95">
        <f t="shared" si="596"/>
        <v>428</v>
      </c>
      <c r="AS989" s="94">
        <f t="shared" si="597"/>
        <v>0.42799999999999999</v>
      </c>
      <c r="AT989" s="94">
        <f t="shared" si="615"/>
        <v>0.41637645404099999</v>
      </c>
    </row>
    <row r="990" spans="6:46" x14ac:dyDescent="0.25">
      <c r="I990" s="32"/>
      <c r="J990" s="10"/>
      <c r="K990" s="10"/>
      <c r="L990" s="32"/>
      <c r="M990" s="9"/>
      <c r="N990" s="9"/>
      <c r="O990" s="10"/>
      <c r="P990" s="13"/>
      <c r="R990" s="32"/>
      <c r="S990" s="8"/>
      <c r="T990" s="9"/>
      <c r="U990" s="9"/>
      <c r="V990" s="10"/>
      <c r="W990" s="10"/>
      <c r="X990" s="10"/>
      <c r="Y990" s="10"/>
      <c r="Z990" s="10"/>
      <c r="AA990" s="125"/>
      <c r="AB990" s="10"/>
      <c r="AC990" s="10"/>
      <c r="AD990" s="22"/>
      <c r="AE990" s="9"/>
      <c r="AF990" s="9"/>
      <c r="AG990" s="9"/>
      <c r="AH990" s="10"/>
      <c r="AI990" s="10"/>
      <c r="AJ990" s="22"/>
      <c r="AN990" s="29"/>
      <c r="AO990" s="29"/>
      <c r="AP990" s="29"/>
      <c r="AR990" s="10"/>
      <c r="AS990" s="7"/>
      <c r="AT990" s="7"/>
    </row>
    <row r="991" spans="6:46" x14ac:dyDescent="0.25">
      <c r="I991" s="32"/>
      <c r="J991" s="10"/>
      <c r="K991" s="10"/>
      <c r="L991" s="32"/>
      <c r="M991" s="9"/>
      <c r="N991" s="9"/>
      <c r="O991" s="10"/>
      <c r="P991" s="13"/>
      <c r="R991" s="32"/>
      <c r="S991" s="8"/>
      <c r="T991" s="9"/>
      <c r="U991" s="9"/>
      <c r="V991" s="10"/>
      <c r="W991" s="10"/>
      <c r="X991" s="10"/>
      <c r="Y991" s="10"/>
      <c r="Z991" s="10"/>
      <c r="AA991" s="125"/>
      <c r="AB991" s="10"/>
      <c r="AC991" s="10"/>
      <c r="AD991" s="22"/>
      <c r="AE991" s="9"/>
      <c r="AF991" s="9"/>
      <c r="AG991" s="9"/>
      <c r="AH991" s="10"/>
      <c r="AI991" s="10"/>
      <c r="AJ991" s="22"/>
      <c r="AN991" s="29"/>
      <c r="AO991" s="29"/>
      <c r="AP991" s="29"/>
      <c r="AR991" s="10"/>
      <c r="AS991" s="7"/>
      <c r="AT991" s="7"/>
    </row>
    <row r="992" spans="6:46" x14ac:dyDescent="0.25">
      <c r="I992" s="32"/>
      <c r="J992" s="10"/>
      <c r="K992" s="10"/>
      <c r="L992" s="32"/>
      <c r="M992" s="9"/>
      <c r="N992" s="9"/>
      <c r="O992" s="10"/>
      <c r="P992" s="13"/>
      <c r="R992" s="32"/>
      <c r="S992" s="8"/>
      <c r="T992" s="9"/>
      <c r="U992" s="9"/>
      <c r="V992" s="10"/>
      <c r="W992" s="10"/>
      <c r="X992" s="10"/>
      <c r="Y992" s="10"/>
      <c r="Z992" s="10"/>
      <c r="AA992" s="125"/>
      <c r="AB992" s="10"/>
      <c r="AC992" s="10"/>
      <c r="AD992" s="22"/>
      <c r="AE992" s="9"/>
      <c r="AF992" s="9"/>
      <c r="AG992" s="9"/>
      <c r="AH992" s="10"/>
      <c r="AI992" s="10"/>
      <c r="AJ992" s="22"/>
      <c r="AN992" s="29"/>
      <c r="AO992" s="29"/>
      <c r="AP992" s="29"/>
      <c r="AR992" s="10"/>
      <c r="AS992" s="7"/>
      <c r="AT992" s="7"/>
    </row>
    <row r="993" spans="9:46" x14ac:dyDescent="0.25">
      <c r="I993" s="32"/>
      <c r="J993" s="10"/>
      <c r="K993" s="10"/>
      <c r="L993" s="32"/>
      <c r="M993" s="9"/>
      <c r="N993" s="9"/>
      <c r="O993" s="10"/>
      <c r="P993" s="13"/>
      <c r="R993" s="32"/>
      <c r="S993" s="8"/>
      <c r="T993" s="9"/>
      <c r="U993" s="9"/>
      <c r="V993" s="10"/>
      <c r="W993" s="10"/>
      <c r="X993" s="10"/>
      <c r="Y993" s="10"/>
      <c r="Z993" s="10"/>
      <c r="AA993" s="125"/>
      <c r="AB993" s="10"/>
      <c r="AC993" s="10"/>
      <c r="AD993" s="22"/>
      <c r="AE993" s="9"/>
      <c r="AF993" s="9"/>
      <c r="AG993" s="9"/>
      <c r="AH993" s="10"/>
      <c r="AI993" s="10"/>
      <c r="AJ993" s="22"/>
      <c r="AN993" s="29"/>
      <c r="AO993" s="29"/>
      <c r="AP993" s="29"/>
      <c r="AR993" s="10"/>
      <c r="AS993" s="7"/>
      <c r="AT993" s="7"/>
    </row>
    <row r="994" spans="9:46" x14ac:dyDescent="0.25">
      <c r="I994" s="32"/>
      <c r="J994" s="10"/>
      <c r="K994" s="10"/>
      <c r="L994" s="32"/>
      <c r="M994" s="9"/>
      <c r="N994" s="9"/>
      <c r="O994" s="10"/>
      <c r="P994" s="13"/>
      <c r="R994" s="32"/>
      <c r="S994" s="8"/>
      <c r="T994" s="9"/>
      <c r="U994" s="9"/>
      <c r="V994" s="10"/>
      <c r="W994" s="10"/>
      <c r="X994" s="10"/>
      <c r="Y994" s="10"/>
      <c r="Z994" s="10"/>
      <c r="AA994" s="125"/>
      <c r="AB994" s="10"/>
      <c r="AC994" s="10"/>
      <c r="AD994" s="22"/>
      <c r="AE994" s="9"/>
      <c r="AF994" s="9"/>
      <c r="AG994" s="9"/>
      <c r="AH994" s="10"/>
      <c r="AI994" s="10"/>
      <c r="AJ994" s="22"/>
      <c r="AN994" s="29"/>
      <c r="AO994" s="29"/>
      <c r="AP994" s="29"/>
      <c r="AR994" s="10"/>
      <c r="AS994" s="7"/>
      <c r="AT994" s="7"/>
    </row>
    <row r="995" spans="9:46" x14ac:dyDescent="0.25">
      <c r="I995" s="32"/>
      <c r="J995" s="10"/>
      <c r="K995" s="10"/>
      <c r="L995" s="32"/>
      <c r="M995" s="9"/>
      <c r="N995" s="9"/>
      <c r="O995" s="10"/>
      <c r="P995" s="13"/>
      <c r="R995" s="32"/>
      <c r="S995" s="8"/>
      <c r="T995" s="9"/>
      <c r="U995" s="9"/>
      <c r="V995" s="10"/>
      <c r="W995" s="10"/>
      <c r="X995" s="10"/>
      <c r="Y995" s="10"/>
      <c r="Z995" s="10"/>
      <c r="AA995" s="125"/>
      <c r="AB995" s="10"/>
      <c r="AC995" s="10"/>
      <c r="AD995" s="22"/>
      <c r="AE995" s="9"/>
      <c r="AF995" s="9"/>
      <c r="AG995" s="9"/>
      <c r="AH995" s="10"/>
      <c r="AI995" s="10"/>
      <c r="AJ995" s="22"/>
      <c r="AN995" s="29"/>
      <c r="AO995" s="29"/>
      <c r="AP995" s="29"/>
      <c r="AR995" s="10"/>
      <c r="AS995" s="7"/>
      <c r="AT995" s="7"/>
    </row>
    <row r="996" spans="9:46" x14ac:dyDescent="0.25">
      <c r="I996" s="32"/>
      <c r="J996" s="10"/>
      <c r="K996" s="10"/>
      <c r="L996" s="32"/>
      <c r="M996" s="9"/>
      <c r="N996" s="9"/>
      <c r="O996" s="10"/>
      <c r="P996" s="13"/>
      <c r="R996" s="32"/>
      <c r="S996" s="8"/>
      <c r="T996" s="9"/>
      <c r="U996" s="9"/>
      <c r="V996" s="10"/>
      <c r="W996" s="10"/>
      <c r="X996" s="10"/>
      <c r="Y996" s="10"/>
      <c r="Z996" s="10"/>
      <c r="AA996" s="125"/>
      <c r="AB996" s="10"/>
      <c r="AC996" s="10"/>
      <c r="AD996" s="22"/>
      <c r="AE996" s="9"/>
      <c r="AF996" s="9"/>
      <c r="AG996" s="9"/>
      <c r="AH996" s="10"/>
      <c r="AI996" s="10"/>
      <c r="AJ996" s="22"/>
      <c r="AN996" s="29"/>
      <c r="AO996" s="29"/>
      <c r="AP996" s="29"/>
      <c r="AR996" s="10"/>
      <c r="AS996" s="7"/>
      <c r="AT996" s="7"/>
    </row>
    <row r="997" spans="9:46" x14ac:dyDescent="0.25">
      <c r="I997" s="32"/>
      <c r="J997" s="10"/>
      <c r="K997" s="10"/>
      <c r="L997" s="32"/>
      <c r="M997" s="9"/>
      <c r="N997" s="9"/>
      <c r="O997" s="10"/>
      <c r="P997" s="13"/>
      <c r="R997" s="32"/>
      <c r="S997" s="8"/>
      <c r="T997" s="9"/>
      <c r="U997" s="9"/>
      <c r="V997" s="10"/>
      <c r="W997" s="10"/>
      <c r="X997" s="10"/>
      <c r="Y997" s="10"/>
      <c r="Z997" s="10"/>
      <c r="AA997" s="125"/>
      <c r="AB997" s="10"/>
      <c r="AC997" s="10"/>
      <c r="AD997" s="22"/>
      <c r="AE997" s="9"/>
      <c r="AF997" s="9"/>
      <c r="AG997" s="9"/>
      <c r="AH997" s="10"/>
      <c r="AI997" s="10"/>
      <c r="AJ997" s="22"/>
      <c r="AN997" s="29"/>
      <c r="AO997" s="29"/>
      <c r="AP997" s="29"/>
      <c r="AR997" s="10"/>
      <c r="AS997" s="7"/>
      <c r="AT997" s="7"/>
    </row>
    <row r="998" spans="9:46" x14ac:dyDescent="0.25">
      <c r="I998" s="32"/>
      <c r="J998" s="10"/>
      <c r="K998" s="10"/>
      <c r="L998" s="32"/>
      <c r="M998" s="9"/>
      <c r="N998" s="9"/>
      <c r="O998" s="10"/>
      <c r="P998" s="13"/>
      <c r="R998" s="32"/>
      <c r="S998" s="8"/>
      <c r="T998" s="9"/>
      <c r="U998" s="9"/>
      <c r="V998" s="10"/>
      <c r="W998" s="10"/>
      <c r="X998" s="10"/>
      <c r="Y998" s="10"/>
      <c r="Z998" s="10"/>
      <c r="AA998" s="125"/>
      <c r="AB998" s="10"/>
      <c r="AC998" s="10"/>
      <c r="AD998" s="22"/>
      <c r="AE998" s="9"/>
      <c r="AF998" s="9"/>
      <c r="AG998" s="9"/>
      <c r="AH998" s="10"/>
      <c r="AI998" s="10"/>
      <c r="AJ998" s="22"/>
      <c r="AN998" s="29"/>
      <c r="AO998" s="29"/>
      <c r="AP998" s="29"/>
      <c r="AR998" s="10"/>
      <c r="AS998" s="7"/>
      <c r="AT998" s="7"/>
    </row>
    <row r="999" spans="9:46" x14ac:dyDescent="0.25">
      <c r="I999" s="32"/>
      <c r="J999" s="10"/>
      <c r="K999" s="10"/>
      <c r="L999" s="32"/>
      <c r="M999" s="9"/>
      <c r="N999" s="9"/>
      <c r="O999" s="10"/>
      <c r="P999" s="13"/>
      <c r="R999" s="32"/>
      <c r="S999" s="8"/>
      <c r="T999" s="9"/>
      <c r="U999" s="9"/>
      <c r="V999" s="10"/>
      <c r="W999" s="10"/>
      <c r="X999" s="10"/>
      <c r="Y999" s="10"/>
      <c r="Z999" s="10"/>
      <c r="AA999" s="125"/>
      <c r="AB999" s="10"/>
      <c r="AC999" s="10"/>
      <c r="AD999" s="22"/>
      <c r="AE999" s="9"/>
      <c r="AF999" s="9"/>
      <c r="AG999" s="9"/>
      <c r="AH999" s="10"/>
      <c r="AI999" s="10"/>
      <c r="AJ999" s="22"/>
      <c r="AN999" s="29"/>
      <c r="AO999" s="29"/>
      <c r="AP999" s="29"/>
      <c r="AR999" s="10"/>
      <c r="AS999" s="7"/>
      <c r="AT999" s="7"/>
    </row>
    <row r="1000" spans="9:46" x14ac:dyDescent="0.25">
      <c r="I1000" s="32"/>
      <c r="J1000" s="10"/>
      <c r="K1000" s="10"/>
      <c r="L1000" s="32"/>
      <c r="M1000" s="9"/>
      <c r="N1000" s="9"/>
      <c r="O1000" s="10"/>
      <c r="P1000" s="13"/>
      <c r="R1000" s="32"/>
      <c r="S1000" s="8"/>
      <c r="T1000" s="9"/>
      <c r="U1000" s="9"/>
      <c r="V1000" s="10"/>
      <c r="W1000" s="10"/>
      <c r="X1000" s="10"/>
      <c r="Y1000" s="10"/>
      <c r="Z1000" s="10"/>
      <c r="AA1000" s="125"/>
      <c r="AB1000" s="10"/>
      <c r="AC1000" s="10"/>
      <c r="AD1000" s="22"/>
      <c r="AE1000" s="9"/>
      <c r="AF1000" s="9"/>
      <c r="AG1000" s="9"/>
      <c r="AH1000" s="10"/>
      <c r="AI1000" s="10"/>
      <c r="AJ1000" s="22"/>
      <c r="AN1000" s="29"/>
      <c r="AO1000" s="29"/>
      <c r="AP1000" s="29"/>
      <c r="AR1000" s="10"/>
      <c r="AS1000" s="7"/>
      <c r="AT1000" s="7"/>
    </row>
    <row r="1001" spans="9:46" x14ac:dyDescent="0.25">
      <c r="I1001" s="32"/>
      <c r="J1001" s="10"/>
      <c r="K1001" s="10"/>
      <c r="L1001" s="32"/>
      <c r="M1001" s="9"/>
      <c r="N1001" s="9"/>
      <c r="O1001" s="10"/>
      <c r="P1001" s="13"/>
      <c r="R1001" s="32"/>
      <c r="S1001" s="8"/>
      <c r="T1001" s="9"/>
      <c r="U1001" s="9"/>
      <c r="V1001" s="10"/>
      <c r="W1001" s="10"/>
      <c r="X1001" s="10"/>
      <c r="Y1001" s="10"/>
      <c r="Z1001" s="10"/>
      <c r="AA1001" s="125"/>
      <c r="AB1001" s="10"/>
      <c r="AC1001" s="10"/>
      <c r="AD1001" s="22"/>
      <c r="AE1001" s="9"/>
      <c r="AF1001" s="9"/>
      <c r="AG1001" s="9"/>
      <c r="AH1001" s="10"/>
      <c r="AI1001" s="10"/>
      <c r="AJ1001" s="22"/>
      <c r="AN1001" s="29"/>
      <c r="AO1001" s="29"/>
      <c r="AP1001" s="29"/>
      <c r="AR1001" s="10"/>
      <c r="AS1001" s="7"/>
      <c r="AT1001" s="7"/>
    </row>
    <row r="1002" spans="9:46" x14ac:dyDescent="0.25">
      <c r="I1002" s="32"/>
      <c r="J1002" s="10"/>
      <c r="K1002" s="10"/>
      <c r="L1002" s="32"/>
      <c r="M1002" s="9"/>
      <c r="N1002" s="9"/>
      <c r="O1002" s="10"/>
      <c r="P1002" s="13"/>
      <c r="R1002" s="32"/>
      <c r="S1002" s="8"/>
      <c r="T1002" s="9"/>
      <c r="U1002" s="9"/>
      <c r="V1002" s="10"/>
      <c r="W1002" s="10"/>
      <c r="X1002" s="10"/>
      <c r="Y1002" s="10"/>
      <c r="Z1002" s="10"/>
      <c r="AA1002" s="125"/>
      <c r="AB1002" s="10"/>
      <c r="AC1002" s="10"/>
      <c r="AD1002" s="22"/>
      <c r="AE1002" s="9"/>
      <c r="AF1002" s="9"/>
      <c r="AG1002" s="9"/>
      <c r="AH1002" s="10"/>
      <c r="AI1002" s="10"/>
      <c r="AJ1002" s="22"/>
      <c r="AN1002" s="29"/>
      <c r="AO1002" s="29"/>
      <c r="AP1002" s="29"/>
      <c r="AR1002" s="10"/>
      <c r="AS1002" s="7"/>
      <c r="AT1002" s="7"/>
    </row>
    <row r="1003" spans="9:46" x14ac:dyDescent="0.25">
      <c r="I1003" s="32"/>
      <c r="J1003" s="10"/>
      <c r="K1003" s="10"/>
      <c r="L1003" s="32"/>
      <c r="M1003" s="9"/>
      <c r="N1003" s="9"/>
      <c r="O1003" s="10"/>
      <c r="P1003" s="13"/>
      <c r="R1003" s="32"/>
      <c r="S1003" s="8"/>
      <c r="T1003" s="9"/>
      <c r="U1003" s="9"/>
      <c r="V1003" s="10"/>
      <c r="W1003" s="10"/>
      <c r="X1003" s="10"/>
      <c r="Y1003" s="10"/>
      <c r="Z1003" s="10"/>
      <c r="AA1003" s="125"/>
      <c r="AB1003" s="10"/>
      <c r="AC1003" s="10"/>
      <c r="AD1003" s="22"/>
      <c r="AE1003" s="9"/>
      <c r="AF1003" s="9"/>
      <c r="AG1003" s="9"/>
      <c r="AH1003" s="10"/>
      <c r="AI1003" s="10"/>
      <c r="AJ1003" s="22"/>
      <c r="AN1003" s="29"/>
      <c r="AO1003" s="29"/>
      <c r="AP1003" s="29"/>
      <c r="AR1003" s="10"/>
      <c r="AS1003" s="7"/>
      <c r="AT1003" s="7"/>
    </row>
    <row r="1004" spans="9:46" x14ac:dyDescent="0.25">
      <c r="I1004" s="32"/>
      <c r="J1004" s="10"/>
      <c r="K1004" s="10"/>
      <c r="L1004" s="32"/>
      <c r="M1004" s="9"/>
      <c r="N1004" s="9"/>
      <c r="O1004" s="10"/>
      <c r="P1004" s="13"/>
      <c r="R1004" s="32"/>
      <c r="S1004" s="8"/>
      <c r="T1004" s="9"/>
      <c r="U1004" s="9"/>
      <c r="V1004" s="10"/>
      <c r="W1004" s="10"/>
      <c r="X1004" s="10"/>
      <c r="Y1004" s="10"/>
      <c r="Z1004" s="10"/>
      <c r="AA1004" s="125"/>
      <c r="AB1004" s="10"/>
      <c r="AC1004" s="10"/>
      <c r="AD1004" s="22"/>
      <c r="AE1004" s="9"/>
      <c r="AF1004" s="9"/>
      <c r="AG1004" s="9"/>
      <c r="AH1004" s="10"/>
      <c r="AI1004" s="10"/>
      <c r="AJ1004" s="22"/>
      <c r="AN1004" s="29"/>
      <c r="AO1004" s="29"/>
      <c r="AP1004" s="29"/>
      <c r="AR1004" s="10"/>
      <c r="AS1004" s="7"/>
      <c r="AT1004" s="7"/>
    </row>
    <row r="1005" spans="9:46" x14ac:dyDescent="0.25">
      <c r="I1005" s="32"/>
      <c r="J1005" s="10"/>
      <c r="K1005" s="10"/>
      <c r="L1005" s="32"/>
      <c r="M1005" s="9"/>
      <c r="N1005" s="9"/>
      <c r="O1005" s="10"/>
      <c r="P1005" s="13"/>
      <c r="R1005" s="32"/>
      <c r="S1005" s="8"/>
      <c r="T1005" s="9"/>
      <c r="U1005" s="9"/>
      <c r="V1005" s="10"/>
      <c r="W1005" s="10"/>
      <c r="X1005" s="10"/>
      <c r="Y1005" s="10"/>
      <c r="Z1005" s="10"/>
      <c r="AA1005" s="125"/>
      <c r="AB1005" s="10"/>
      <c r="AC1005" s="10"/>
      <c r="AD1005" s="22"/>
      <c r="AE1005" s="9"/>
      <c r="AF1005" s="9"/>
      <c r="AG1005" s="9"/>
      <c r="AH1005" s="10"/>
      <c r="AI1005" s="10"/>
      <c r="AJ1005" s="22"/>
      <c r="AN1005" s="29"/>
      <c r="AO1005" s="29"/>
      <c r="AP1005" s="29"/>
      <c r="AR1005" s="10"/>
      <c r="AS1005" s="7"/>
      <c r="AT1005" s="7"/>
    </row>
    <row r="1006" spans="9:46" x14ac:dyDescent="0.25">
      <c r="I1006" s="32"/>
      <c r="J1006" s="10"/>
      <c r="K1006" s="10"/>
      <c r="L1006" s="32"/>
      <c r="M1006" s="9"/>
      <c r="N1006" s="9"/>
      <c r="O1006" s="10"/>
      <c r="P1006" s="13"/>
      <c r="R1006" s="32"/>
      <c r="S1006" s="8"/>
      <c r="T1006" s="9"/>
      <c r="U1006" s="9"/>
      <c r="V1006" s="10"/>
      <c r="W1006" s="10"/>
      <c r="X1006" s="10"/>
      <c r="Y1006" s="10"/>
      <c r="Z1006" s="10"/>
      <c r="AA1006" s="125"/>
      <c r="AB1006" s="10"/>
      <c r="AC1006" s="10"/>
      <c r="AD1006" s="22"/>
      <c r="AE1006" s="9"/>
      <c r="AF1006" s="9"/>
      <c r="AG1006" s="9"/>
      <c r="AH1006" s="10"/>
      <c r="AI1006" s="10"/>
      <c r="AJ1006" s="22"/>
      <c r="AN1006" s="29"/>
      <c r="AO1006" s="29"/>
      <c r="AP1006" s="29"/>
      <c r="AR1006" s="10"/>
      <c r="AS1006" s="7"/>
      <c r="AT1006" s="7"/>
    </row>
    <row r="1007" spans="9:46" x14ac:dyDescent="0.25">
      <c r="I1007" s="32"/>
      <c r="J1007" s="10"/>
      <c r="K1007" s="10"/>
      <c r="L1007" s="32"/>
      <c r="M1007" s="9"/>
      <c r="N1007" s="9"/>
      <c r="O1007" s="10"/>
      <c r="P1007" s="13"/>
      <c r="R1007" s="32"/>
      <c r="S1007" s="8"/>
      <c r="T1007" s="9"/>
      <c r="U1007" s="9"/>
      <c r="V1007" s="10"/>
      <c r="W1007" s="10"/>
      <c r="X1007" s="10"/>
      <c r="Y1007" s="10"/>
      <c r="Z1007" s="10"/>
      <c r="AA1007" s="125"/>
      <c r="AB1007" s="10"/>
      <c r="AC1007" s="10"/>
      <c r="AD1007" s="22"/>
      <c r="AE1007" s="9"/>
      <c r="AF1007" s="9"/>
      <c r="AG1007" s="9"/>
      <c r="AH1007" s="10"/>
      <c r="AI1007" s="10"/>
      <c r="AJ1007" s="22"/>
      <c r="AN1007" s="29"/>
      <c r="AO1007" s="29"/>
      <c r="AP1007" s="29"/>
      <c r="AR1007" s="10"/>
      <c r="AS1007" s="7"/>
      <c r="AT1007" s="7"/>
    </row>
    <row r="1008" spans="9:46" x14ac:dyDescent="0.25">
      <c r="I1008" s="32"/>
      <c r="J1008" s="10"/>
      <c r="K1008" s="10"/>
      <c r="L1008" s="32"/>
      <c r="M1008" s="9"/>
      <c r="N1008" s="9"/>
      <c r="O1008" s="10"/>
      <c r="P1008" s="13"/>
      <c r="R1008" s="32"/>
      <c r="S1008" s="8"/>
      <c r="T1008" s="9"/>
      <c r="U1008" s="9"/>
      <c r="V1008" s="10"/>
      <c r="W1008" s="10"/>
      <c r="X1008" s="10"/>
      <c r="Y1008" s="10"/>
      <c r="Z1008" s="10"/>
      <c r="AA1008" s="125"/>
      <c r="AB1008" s="10"/>
      <c r="AC1008" s="10"/>
      <c r="AD1008" s="22"/>
      <c r="AE1008" s="9"/>
      <c r="AF1008" s="9"/>
      <c r="AG1008" s="9"/>
      <c r="AH1008" s="10"/>
      <c r="AI1008" s="10"/>
      <c r="AJ1008" s="22"/>
      <c r="AN1008" s="29"/>
      <c r="AO1008" s="29"/>
      <c r="AP1008" s="29"/>
      <c r="AR1008" s="10"/>
      <c r="AS1008" s="7"/>
      <c r="AT1008" s="7"/>
    </row>
    <row r="1009" spans="9:46" x14ac:dyDescent="0.25">
      <c r="I1009" s="32"/>
      <c r="J1009" s="10"/>
      <c r="K1009" s="10"/>
      <c r="L1009" s="32"/>
      <c r="M1009" s="9"/>
      <c r="N1009" s="9"/>
      <c r="O1009" s="10"/>
      <c r="P1009" s="13"/>
      <c r="R1009" s="32"/>
      <c r="S1009" s="8"/>
      <c r="T1009" s="9"/>
      <c r="U1009" s="9"/>
      <c r="V1009" s="10"/>
      <c r="W1009" s="10"/>
      <c r="X1009" s="10"/>
      <c r="Y1009" s="10"/>
      <c r="Z1009" s="10"/>
      <c r="AA1009" s="125"/>
      <c r="AB1009" s="10"/>
      <c r="AC1009" s="10"/>
      <c r="AD1009" s="22"/>
      <c r="AE1009" s="9"/>
      <c r="AF1009" s="9"/>
      <c r="AG1009" s="9"/>
      <c r="AH1009" s="10"/>
      <c r="AI1009" s="10"/>
      <c r="AJ1009" s="22"/>
      <c r="AN1009" s="29"/>
      <c r="AO1009" s="29"/>
      <c r="AP1009" s="29"/>
      <c r="AR1009" s="10"/>
      <c r="AS1009" s="7"/>
      <c r="AT1009" s="7"/>
    </row>
    <row r="1010" spans="9:46" x14ac:dyDescent="0.25">
      <c r="I1010" s="32"/>
      <c r="J1010" s="10"/>
      <c r="K1010" s="10"/>
      <c r="L1010" s="32"/>
      <c r="M1010" s="9"/>
      <c r="N1010" s="9"/>
      <c r="O1010" s="10"/>
      <c r="P1010" s="13"/>
      <c r="R1010" s="32"/>
      <c r="S1010" s="8"/>
      <c r="T1010" s="9"/>
      <c r="U1010" s="9"/>
      <c r="V1010" s="10"/>
      <c r="W1010" s="10"/>
      <c r="X1010" s="10"/>
      <c r="Y1010" s="10"/>
      <c r="Z1010" s="10"/>
      <c r="AA1010" s="125"/>
      <c r="AB1010" s="10"/>
      <c r="AC1010" s="10"/>
      <c r="AD1010" s="22"/>
      <c r="AE1010" s="9"/>
      <c r="AF1010" s="9"/>
      <c r="AG1010" s="9"/>
      <c r="AH1010" s="10"/>
      <c r="AI1010" s="10"/>
      <c r="AJ1010" s="22"/>
      <c r="AN1010" s="29"/>
      <c r="AO1010" s="29"/>
      <c r="AP1010" s="29"/>
      <c r="AR1010" s="10"/>
      <c r="AS1010" s="7"/>
      <c r="AT1010" s="7"/>
    </row>
    <row r="1011" spans="9:46" x14ac:dyDescent="0.25">
      <c r="I1011" s="32"/>
      <c r="J1011" s="10"/>
      <c r="K1011" s="10"/>
      <c r="L1011" s="32"/>
      <c r="M1011" s="9"/>
      <c r="N1011" s="9"/>
      <c r="O1011" s="10"/>
      <c r="P1011" s="13"/>
      <c r="R1011" s="32"/>
      <c r="S1011" s="8"/>
      <c r="T1011" s="9"/>
      <c r="U1011" s="9"/>
      <c r="V1011" s="10"/>
      <c r="W1011" s="10"/>
      <c r="X1011" s="10"/>
      <c r="Y1011" s="10"/>
      <c r="Z1011" s="10"/>
      <c r="AA1011" s="125"/>
      <c r="AB1011" s="10"/>
      <c r="AC1011" s="10"/>
      <c r="AD1011" s="22"/>
      <c r="AE1011" s="9"/>
      <c r="AF1011" s="9"/>
      <c r="AG1011" s="9"/>
      <c r="AH1011" s="10"/>
      <c r="AI1011" s="10"/>
      <c r="AJ1011" s="22"/>
      <c r="AN1011" s="29"/>
      <c r="AO1011" s="29"/>
      <c r="AP1011" s="29"/>
      <c r="AR1011" s="10"/>
      <c r="AS1011" s="7"/>
      <c r="AT1011" s="7"/>
    </row>
    <row r="1012" spans="9:46" x14ac:dyDescent="0.25">
      <c r="I1012" s="32"/>
      <c r="J1012" s="10"/>
      <c r="K1012" s="10"/>
      <c r="L1012" s="32"/>
      <c r="M1012" s="9"/>
      <c r="N1012" s="9"/>
      <c r="O1012" s="10"/>
      <c r="P1012" s="13"/>
      <c r="R1012" s="32"/>
      <c r="S1012" s="8"/>
      <c r="T1012" s="9"/>
      <c r="U1012" s="9"/>
      <c r="V1012" s="10"/>
      <c r="W1012" s="10"/>
      <c r="X1012" s="10"/>
      <c r="Y1012" s="10"/>
      <c r="Z1012" s="10"/>
      <c r="AA1012" s="125"/>
      <c r="AB1012" s="10"/>
      <c r="AC1012" s="10"/>
      <c r="AD1012" s="22"/>
      <c r="AE1012" s="9"/>
      <c r="AF1012" s="9"/>
      <c r="AG1012" s="9"/>
      <c r="AH1012" s="10"/>
      <c r="AI1012" s="10"/>
      <c r="AJ1012" s="22"/>
      <c r="AN1012" s="29"/>
      <c r="AO1012" s="29"/>
      <c r="AP1012" s="29"/>
      <c r="AR1012" s="10"/>
      <c r="AS1012" s="7"/>
      <c r="AT1012" s="7"/>
    </row>
    <row r="1013" spans="9:46" x14ac:dyDescent="0.25">
      <c r="I1013" s="32"/>
      <c r="J1013" s="10"/>
      <c r="K1013" s="10"/>
      <c r="L1013" s="32"/>
      <c r="M1013" s="9"/>
      <c r="N1013" s="9"/>
      <c r="O1013" s="10"/>
      <c r="P1013" s="13"/>
      <c r="R1013" s="32"/>
      <c r="S1013" s="8"/>
      <c r="T1013" s="9"/>
      <c r="U1013" s="9"/>
      <c r="V1013" s="10"/>
      <c r="W1013" s="10"/>
      <c r="X1013" s="10"/>
      <c r="Y1013" s="10"/>
      <c r="Z1013" s="10"/>
      <c r="AA1013" s="125"/>
      <c r="AB1013" s="10"/>
      <c r="AC1013" s="10"/>
      <c r="AD1013" s="22"/>
      <c r="AE1013" s="9"/>
      <c r="AF1013" s="9"/>
      <c r="AG1013" s="9"/>
      <c r="AH1013" s="10"/>
      <c r="AI1013" s="10"/>
      <c r="AJ1013" s="22"/>
      <c r="AN1013" s="29"/>
      <c r="AO1013" s="29"/>
      <c r="AP1013" s="29"/>
      <c r="AR1013" s="10"/>
      <c r="AS1013" s="7"/>
      <c r="AT1013" s="7"/>
    </row>
    <row r="1014" spans="9:46" x14ac:dyDescent="0.25">
      <c r="I1014" s="32"/>
      <c r="J1014" s="10"/>
      <c r="K1014" s="10"/>
      <c r="L1014" s="32"/>
      <c r="M1014" s="9"/>
      <c r="N1014" s="9"/>
      <c r="O1014" s="10"/>
      <c r="P1014" s="13"/>
      <c r="R1014" s="32"/>
      <c r="S1014" s="8"/>
      <c r="T1014" s="9"/>
      <c r="U1014" s="9"/>
      <c r="V1014" s="10"/>
      <c r="W1014" s="10"/>
      <c r="X1014" s="10"/>
      <c r="Y1014" s="10"/>
      <c r="Z1014" s="10"/>
      <c r="AA1014" s="125"/>
      <c r="AB1014" s="10"/>
      <c r="AC1014" s="10"/>
      <c r="AD1014" s="22"/>
      <c r="AE1014" s="9"/>
      <c r="AF1014" s="9"/>
      <c r="AG1014" s="9"/>
      <c r="AH1014" s="10"/>
      <c r="AI1014" s="10"/>
      <c r="AJ1014" s="22"/>
      <c r="AN1014" s="29"/>
      <c r="AO1014" s="29"/>
      <c r="AP1014" s="29"/>
      <c r="AR1014" s="10"/>
      <c r="AS1014" s="7"/>
      <c r="AT1014" s="7"/>
    </row>
    <row r="1015" spans="9:46" x14ac:dyDescent="0.25">
      <c r="I1015" s="32"/>
      <c r="J1015" s="10"/>
      <c r="K1015" s="10"/>
      <c r="L1015" s="32"/>
      <c r="M1015" s="9"/>
      <c r="N1015" s="9"/>
      <c r="O1015" s="10"/>
      <c r="P1015" s="13"/>
      <c r="R1015" s="32"/>
      <c r="S1015" s="8"/>
      <c r="T1015" s="9"/>
      <c r="U1015" s="9"/>
      <c r="V1015" s="10"/>
      <c r="W1015" s="10"/>
      <c r="X1015" s="10"/>
      <c r="Y1015" s="10"/>
      <c r="Z1015" s="10"/>
      <c r="AA1015" s="125"/>
      <c r="AB1015" s="10"/>
      <c r="AC1015" s="10"/>
      <c r="AD1015" s="22"/>
      <c r="AE1015" s="9"/>
      <c r="AF1015" s="9"/>
      <c r="AG1015" s="9"/>
      <c r="AH1015" s="10"/>
      <c r="AI1015" s="10"/>
      <c r="AJ1015" s="22"/>
      <c r="AN1015" s="29"/>
      <c r="AO1015" s="29"/>
      <c r="AP1015" s="29"/>
      <c r="AR1015" s="10"/>
      <c r="AS1015" s="7"/>
      <c r="AT1015" s="7"/>
    </row>
    <row r="1016" spans="9:46" x14ac:dyDescent="0.25">
      <c r="I1016" s="32"/>
      <c r="J1016" s="10"/>
      <c r="K1016" s="10"/>
      <c r="L1016" s="32"/>
      <c r="M1016" s="9"/>
      <c r="N1016" s="9"/>
      <c r="O1016" s="10"/>
      <c r="P1016" s="13"/>
      <c r="R1016" s="32"/>
      <c r="S1016" s="8"/>
      <c r="T1016" s="9"/>
      <c r="U1016" s="9"/>
      <c r="V1016" s="10"/>
      <c r="W1016" s="10"/>
      <c r="X1016" s="10"/>
      <c r="Y1016" s="10"/>
      <c r="Z1016" s="10"/>
      <c r="AA1016" s="125"/>
      <c r="AB1016" s="10"/>
      <c r="AC1016" s="10"/>
      <c r="AD1016" s="22"/>
      <c r="AE1016" s="9"/>
      <c r="AF1016" s="9"/>
      <c r="AG1016" s="9"/>
      <c r="AH1016" s="10"/>
      <c r="AI1016" s="10"/>
      <c r="AJ1016" s="22"/>
      <c r="AN1016" s="29"/>
      <c r="AO1016" s="29"/>
      <c r="AP1016" s="29"/>
      <c r="AR1016" s="10"/>
      <c r="AS1016" s="7"/>
      <c r="AT1016" s="7"/>
    </row>
    <row r="1017" spans="9:46" x14ac:dyDescent="0.25">
      <c r="I1017" s="32"/>
      <c r="J1017" s="10"/>
      <c r="K1017" s="10"/>
      <c r="L1017" s="32"/>
      <c r="M1017" s="9"/>
      <c r="N1017" s="9"/>
      <c r="O1017" s="10"/>
      <c r="P1017" s="13"/>
      <c r="R1017" s="32"/>
      <c r="S1017" s="8"/>
      <c r="T1017" s="9"/>
      <c r="U1017" s="9"/>
      <c r="V1017" s="10"/>
      <c r="W1017" s="10"/>
      <c r="X1017" s="10"/>
      <c r="Y1017" s="10"/>
      <c r="Z1017" s="10"/>
      <c r="AA1017" s="125"/>
      <c r="AB1017" s="10"/>
      <c r="AC1017" s="10"/>
      <c r="AD1017" s="22"/>
      <c r="AE1017" s="9"/>
      <c r="AF1017" s="9"/>
      <c r="AG1017" s="9"/>
      <c r="AH1017" s="10"/>
      <c r="AI1017" s="10"/>
      <c r="AJ1017" s="22"/>
      <c r="AN1017" s="29"/>
      <c r="AO1017" s="29"/>
      <c r="AP1017" s="29"/>
      <c r="AR1017" s="10"/>
      <c r="AS1017" s="7"/>
      <c r="AT1017" s="7"/>
    </row>
    <row r="1018" spans="9:46" x14ac:dyDescent="0.25">
      <c r="I1018" s="32"/>
      <c r="J1018" s="10"/>
      <c r="K1018" s="10"/>
      <c r="L1018" s="32"/>
      <c r="M1018" s="9"/>
      <c r="N1018" s="9"/>
      <c r="O1018" s="10"/>
      <c r="P1018" s="13"/>
      <c r="R1018" s="32"/>
      <c r="S1018" s="8"/>
      <c r="T1018" s="9"/>
      <c r="U1018" s="9"/>
      <c r="V1018" s="10"/>
      <c r="W1018" s="10"/>
      <c r="X1018" s="10"/>
      <c r="Y1018" s="10"/>
      <c r="Z1018" s="10"/>
      <c r="AA1018" s="125"/>
      <c r="AB1018" s="10"/>
      <c r="AC1018" s="10"/>
      <c r="AD1018" s="22"/>
      <c r="AE1018" s="9"/>
      <c r="AF1018" s="9"/>
      <c r="AG1018" s="9"/>
      <c r="AH1018" s="10"/>
      <c r="AI1018" s="10"/>
      <c r="AJ1018" s="22"/>
      <c r="AN1018" s="29"/>
      <c r="AO1018" s="29"/>
      <c r="AP1018" s="29"/>
      <c r="AR1018" s="10"/>
      <c r="AS1018" s="7"/>
      <c r="AT1018" s="7"/>
    </row>
    <row r="1019" spans="9:46" x14ac:dyDescent="0.25">
      <c r="I1019" s="32"/>
      <c r="J1019" s="10"/>
      <c r="K1019" s="10"/>
      <c r="L1019" s="32"/>
      <c r="M1019" s="9"/>
      <c r="N1019" s="9"/>
      <c r="O1019" s="10"/>
      <c r="P1019" s="13"/>
      <c r="R1019" s="32"/>
      <c r="S1019" s="8"/>
      <c r="T1019" s="9"/>
      <c r="U1019" s="9"/>
      <c r="V1019" s="10"/>
      <c r="W1019" s="10"/>
      <c r="X1019" s="10"/>
      <c r="Y1019" s="10"/>
      <c r="Z1019" s="10"/>
      <c r="AA1019" s="125"/>
      <c r="AB1019" s="10"/>
      <c r="AC1019" s="10"/>
      <c r="AD1019" s="22"/>
      <c r="AE1019" s="9"/>
      <c r="AF1019" s="9"/>
      <c r="AG1019" s="9"/>
      <c r="AH1019" s="10"/>
      <c r="AI1019" s="10"/>
      <c r="AJ1019" s="22"/>
      <c r="AN1019" s="29"/>
      <c r="AO1019" s="29"/>
      <c r="AP1019" s="29"/>
      <c r="AR1019" s="10"/>
      <c r="AS1019" s="7"/>
      <c r="AT1019" s="7"/>
    </row>
    <row r="1020" spans="9:46" x14ac:dyDescent="0.25">
      <c r="I1020" s="32"/>
      <c r="J1020" s="10"/>
      <c r="K1020" s="10"/>
      <c r="L1020" s="32"/>
      <c r="M1020" s="9"/>
      <c r="N1020" s="9"/>
      <c r="O1020" s="10"/>
      <c r="P1020" s="13"/>
      <c r="R1020" s="32"/>
      <c r="S1020" s="8"/>
      <c r="T1020" s="9"/>
      <c r="U1020" s="9"/>
      <c r="V1020" s="10"/>
      <c r="W1020" s="10"/>
      <c r="X1020" s="10"/>
      <c r="Y1020" s="10"/>
      <c r="Z1020" s="10"/>
      <c r="AA1020" s="125"/>
      <c r="AB1020" s="10"/>
      <c r="AC1020" s="10"/>
      <c r="AD1020" s="22"/>
      <c r="AE1020" s="9"/>
      <c r="AF1020" s="9"/>
      <c r="AG1020" s="9"/>
      <c r="AH1020" s="10"/>
      <c r="AI1020" s="10"/>
      <c r="AJ1020" s="22"/>
      <c r="AN1020" s="29"/>
      <c r="AO1020" s="29"/>
      <c r="AP1020" s="29"/>
      <c r="AR1020" s="10"/>
      <c r="AS1020" s="7"/>
      <c r="AT1020" s="7"/>
    </row>
    <row r="1021" spans="9:46" x14ac:dyDescent="0.25">
      <c r="I1021" s="32"/>
      <c r="J1021" s="10"/>
      <c r="K1021" s="10"/>
      <c r="L1021" s="32"/>
      <c r="M1021" s="9"/>
      <c r="N1021" s="9"/>
      <c r="O1021" s="10"/>
      <c r="P1021" s="13"/>
      <c r="R1021" s="32"/>
      <c r="S1021" s="8"/>
      <c r="T1021" s="9"/>
      <c r="U1021" s="9"/>
      <c r="V1021" s="10"/>
      <c r="W1021" s="10"/>
      <c r="X1021" s="10"/>
      <c r="Y1021" s="10"/>
      <c r="Z1021" s="10"/>
      <c r="AA1021" s="125"/>
      <c r="AB1021" s="10"/>
      <c r="AC1021" s="10"/>
      <c r="AD1021" s="22"/>
      <c r="AE1021" s="9"/>
      <c r="AF1021" s="9"/>
      <c r="AG1021" s="9"/>
      <c r="AH1021" s="10"/>
      <c r="AI1021" s="10"/>
      <c r="AJ1021" s="22"/>
      <c r="AN1021" s="29"/>
      <c r="AO1021" s="29"/>
      <c r="AP1021" s="29"/>
      <c r="AR1021" s="10"/>
      <c r="AS1021" s="7"/>
      <c r="AT1021" s="7"/>
    </row>
    <row r="1022" spans="9:46" x14ac:dyDescent="0.25">
      <c r="I1022" s="32"/>
      <c r="J1022" s="10"/>
      <c r="K1022" s="10"/>
      <c r="L1022" s="32"/>
      <c r="M1022" s="9"/>
      <c r="N1022" s="9"/>
      <c r="O1022" s="10"/>
      <c r="P1022" s="13"/>
      <c r="R1022" s="32"/>
      <c r="S1022" s="8"/>
      <c r="T1022" s="9"/>
      <c r="U1022" s="9"/>
      <c r="V1022" s="10"/>
      <c r="W1022" s="10"/>
      <c r="X1022" s="10"/>
      <c r="Y1022" s="10"/>
      <c r="Z1022" s="10"/>
      <c r="AA1022" s="125"/>
      <c r="AB1022" s="10"/>
      <c r="AC1022" s="10"/>
      <c r="AD1022" s="22"/>
      <c r="AE1022" s="9"/>
      <c r="AF1022" s="9"/>
      <c r="AG1022" s="9"/>
      <c r="AH1022" s="10"/>
      <c r="AI1022" s="10"/>
      <c r="AJ1022" s="22"/>
      <c r="AN1022" s="29"/>
      <c r="AO1022" s="29"/>
      <c r="AP1022" s="29"/>
      <c r="AR1022" s="10"/>
      <c r="AS1022" s="7"/>
      <c r="AT1022" s="7"/>
    </row>
    <row r="1023" spans="9:46" x14ac:dyDescent="0.25">
      <c r="I1023" s="32"/>
      <c r="J1023" s="10"/>
      <c r="K1023" s="10"/>
      <c r="L1023" s="32"/>
      <c r="M1023" s="9"/>
      <c r="N1023" s="9"/>
      <c r="O1023" s="10"/>
      <c r="P1023" s="13"/>
      <c r="R1023" s="32"/>
      <c r="S1023" s="8"/>
      <c r="T1023" s="9"/>
      <c r="U1023" s="9"/>
      <c r="V1023" s="10"/>
      <c r="W1023" s="10"/>
      <c r="X1023" s="10"/>
      <c r="Y1023" s="10"/>
      <c r="Z1023" s="10"/>
      <c r="AA1023" s="125"/>
      <c r="AB1023" s="10"/>
      <c r="AC1023" s="10"/>
      <c r="AD1023" s="22"/>
      <c r="AE1023" s="9"/>
      <c r="AF1023" s="9"/>
      <c r="AG1023" s="9"/>
      <c r="AH1023" s="10"/>
      <c r="AI1023" s="10"/>
      <c r="AJ1023" s="22"/>
      <c r="AN1023" s="29"/>
      <c r="AO1023" s="29"/>
      <c r="AP1023" s="29"/>
      <c r="AR1023" s="10"/>
      <c r="AS1023" s="7"/>
      <c r="AT1023" s="7"/>
    </row>
    <row r="1024" spans="9:46" x14ac:dyDescent="0.25">
      <c r="I1024" s="32"/>
      <c r="J1024" s="10"/>
      <c r="K1024" s="10"/>
      <c r="L1024" s="32"/>
      <c r="M1024" s="9"/>
      <c r="N1024" s="9"/>
      <c r="O1024" s="10"/>
      <c r="P1024" s="13"/>
      <c r="R1024" s="32"/>
      <c r="S1024" s="8"/>
      <c r="T1024" s="9"/>
      <c r="U1024" s="9"/>
      <c r="V1024" s="10"/>
      <c r="W1024" s="10"/>
      <c r="X1024" s="10"/>
      <c r="Y1024" s="10"/>
      <c r="Z1024" s="10"/>
      <c r="AA1024" s="125"/>
      <c r="AB1024" s="10"/>
      <c r="AC1024" s="10"/>
      <c r="AD1024" s="22"/>
      <c r="AE1024" s="9"/>
      <c r="AF1024" s="9"/>
      <c r="AG1024" s="9"/>
      <c r="AH1024" s="10"/>
      <c r="AI1024" s="10"/>
      <c r="AJ1024" s="22"/>
      <c r="AN1024" s="29"/>
      <c r="AO1024" s="29"/>
      <c r="AP1024" s="29"/>
      <c r="AR1024" s="10"/>
      <c r="AS1024" s="7"/>
      <c r="AT1024" s="7"/>
    </row>
    <row r="1025" spans="9:46" x14ac:dyDescent="0.25">
      <c r="I1025" s="32"/>
      <c r="J1025" s="10"/>
      <c r="K1025" s="10"/>
      <c r="L1025" s="32"/>
      <c r="M1025" s="9"/>
      <c r="N1025" s="9"/>
      <c r="O1025" s="10"/>
      <c r="P1025" s="13"/>
      <c r="R1025" s="32"/>
      <c r="S1025" s="8"/>
      <c r="T1025" s="9"/>
      <c r="U1025" s="9"/>
      <c r="V1025" s="10"/>
      <c r="W1025" s="10"/>
      <c r="X1025" s="10"/>
      <c r="Y1025" s="10"/>
      <c r="Z1025" s="10"/>
      <c r="AA1025" s="125"/>
      <c r="AB1025" s="10"/>
      <c r="AC1025" s="10"/>
      <c r="AD1025" s="22"/>
      <c r="AE1025" s="9"/>
      <c r="AF1025" s="9"/>
      <c r="AG1025" s="9"/>
      <c r="AH1025" s="10"/>
      <c r="AI1025" s="10"/>
      <c r="AJ1025" s="22"/>
      <c r="AN1025" s="29"/>
      <c r="AO1025" s="29"/>
      <c r="AP1025" s="29"/>
      <c r="AR1025" s="10"/>
      <c r="AS1025" s="7"/>
      <c r="AT1025" s="7"/>
    </row>
    <row r="1026" spans="9:46" x14ac:dyDescent="0.25">
      <c r="I1026" s="32"/>
      <c r="J1026" s="10"/>
      <c r="K1026" s="10"/>
      <c r="L1026" s="32"/>
      <c r="M1026" s="9"/>
      <c r="N1026" s="9"/>
      <c r="O1026" s="10"/>
      <c r="P1026" s="13"/>
      <c r="R1026" s="32"/>
      <c r="S1026" s="8"/>
      <c r="T1026" s="9"/>
      <c r="U1026" s="9"/>
      <c r="V1026" s="10"/>
      <c r="W1026" s="10"/>
      <c r="X1026" s="10"/>
      <c r="Y1026" s="10"/>
      <c r="Z1026" s="10"/>
      <c r="AA1026" s="125"/>
      <c r="AB1026" s="10"/>
      <c r="AC1026" s="10"/>
      <c r="AD1026" s="22"/>
      <c r="AE1026" s="9"/>
      <c r="AF1026" s="9"/>
      <c r="AG1026" s="9"/>
      <c r="AH1026" s="10"/>
      <c r="AI1026" s="10"/>
      <c r="AJ1026" s="22"/>
      <c r="AN1026" s="29"/>
      <c r="AO1026" s="29"/>
      <c r="AP1026" s="29"/>
      <c r="AR1026" s="10"/>
      <c r="AS1026" s="7"/>
      <c r="AT1026" s="7"/>
    </row>
    <row r="1027" spans="9:46" x14ac:dyDescent="0.25">
      <c r="I1027" s="32"/>
      <c r="J1027" s="10"/>
      <c r="K1027" s="10"/>
      <c r="L1027" s="32"/>
      <c r="M1027" s="9"/>
      <c r="N1027" s="9"/>
      <c r="O1027" s="10"/>
      <c r="P1027" s="13"/>
      <c r="R1027" s="32"/>
      <c r="S1027" s="8"/>
      <c r="T1027" s="9"/>
      <c r="U1027" s="9"/>
      <c r="V1027" s="10"/>
      <c r="W1027" s="10"/>
      <c r="X1027" s="10"/>
      <c r="Y1027" s="10"/>
      <c r="Z1027" s="10"/>
      <c r="AA1027" s="125"/>
      <c r="AB1027" s="10"/>
      <c r="AC1027" s="10"/>
      <c r="AD1027" s="22"/>
      <c r="AE1027" s="9"/>
      <c r="AF1027" s="9"/>
      <c r="AG1027" s="9"/>
      <c r="AH1027" s="10"/>
      <c r="AI1027" s="10"/>
      <c r="AJ1027" s="22"/>
      <c r="AN1027" s="29"/>
      <c r="AO1027" s="29"/>
      <c r="AP1027" s="29"/>
      <c r="AR1027" s="10"/>
      <c r="AS1027" s="7"/>
      <c r="AT1027" s="7"/>
    </row>
    <row r="1028" spans="9:46" x14ac:dyDescent="0.25">
      <c r="I1028" s="32"/>
      <c r="J1028" s="10"/>
      <c r="K1028" s="10"/>
      <c r="L1028" s="32"/>
      <c r="M1028" s="9"/>
      <c r="N1028" s="9"/>
      <c r="O1028" s="10"/>
      <c r="P1028" s="13"/>
      <c r="R1028" s="32"/>
      <c r="S1028" s="8"/>
      <c r="T1028" s="9"/>
      <c r="U1028" s="9"/>
      <c r="V1028" s="10"/>
      <c r="W1028" s="10"/>
      <c r="X1028" s="10"/>
      <c r="Y1028" s="10"/>
      <c r="Z1028" s="10"/>
      <c r="AA1028" s="125"/>
      <c r="AB1028" s="10"/>
      <c r="AC1028" s="10"/>
      <c r="AD1028" s="22"/>
      <c r="AE1028" s="9"/>
      <c r="AF1028" s="9"/>
      <c r="AG1028" s="9"/>
      <c r="AH1028" s="10"/>
      <c r="AI1028" s="10"/>
      <c r="AJ1028" s="22"/>
      <c r="AN1028" s="29"/>
      <c r="AO1028" s="29"/>
      <c r="AP1028" s="29"/>
      <c r="AR1028" s="10"/>
      <c r="AS1028" s="7"/>
      <c r="AT1028" s="7"/>
    </row>
    <row r="1029" spans="9:46" x14ac:dyDescent="0.25">
      <c r="I1029" s="32"/>
      <c r="J1029" s="10"/>
      <c r="K1029" s="10"/>
      <c r="L1029" s="32"/>
      <c r="M1029" s="9"/>
      <c r="N1029" s="9"/>
      <c r="O1029" s="10"/>
      <c r="P1029" s="13"/>
      <c r="R1029" s="32"/>
      <c r="S1029" s="8"/>
      <c r="T1029" s="9"/>
      <c r="U1029" s="9"/>
      <c r="V1029" s="10"/>
      <c r="W1029" s="10"/>
      <c r="X1029" s="10"/>
      <c r="Y1029" s="10"/>
      <c r="Z1029" s="10"/>
      <c r="AA1029" s="125"/>
      <c r="AB1029" s="10"/>
      <c r="AC1029" s="10"/>
      <c r="AD1029" s="22"/>
      <c r="AE1029" s="9"/>
      <c r="AF1029" s="9"/>
      <c r="AG1029" s="9"/>
      <c r="AH1029" s="10"/>
      <c r="AI1029" s="10"/>
      <c r="AJ1029" s="22"/>
      <c r="AN1029" s="29"/>
      <c r="AO1029" s="29"/>
      <c r="AP1029" s="29"/>
      <c r="AR1029" s="10"/>
      <c r="AS1029" s="7"/>
      <c r="AT1029" s="7"/>
    </row>
    <row r="1030" spans="9:46" x14ac:dyDescent="0.25">
      <c r="I1030" s="32"/>
      <c r="J1030" s="10"/>
      <c r="K1030" s="10"/>
      <c r="L1030" s="32"/>
      <c r="M1030" s="9"/>
      <c r="N1030" s="9"/>
      <c r="O1030" s="10"/>
      <c r="P1030" s="13"/>
      <c r="R1030" s="32"/>
      <c r="S1030" s="8"/>
      <c r="T1030" s="9"/>
      <c r="U1030" s="9"/>
      <c r="V1030" s="10"/>
      <c r="W1030" s="10"/>
      <c r="X1030" s="10"/>
      <c r="Y1030" s="10"/>
      <c r="Z1030" s="10"/>
      <c r="AA1030" s="125"/>
      <c r="AB1030" s="10"/>
      <c r="AC1030" s="10"/>
      <c r="AD1030" s="22"/>
      <c r="AE1030" s="9"/>
      <c r="AF1030" s="9"/>
      <c r="AG1030" s="9"/>
      <c r="AH1030" s="10"/>
      <c r="AI1030" s="10"/>
      <c r="AJ1030" s="22"/>
      <c r="AN1030" s="29"/>
      <c r="AO1030" s="29"/>
      <c r="AP1030" s="29"/>
      <c r="AR1030" s="10"/>
      <c r="AS1030" s="7"/>
      <c r="AT1030" s="7"/>
    </row>
    <row r="1031" spans="9:46" x14ac:dyDescent="0.25">
      <c r="I1031" s="32"/>
      <c r="J1031" s="10"/>
      <c r="K1031" s="10"/>
      <c r="L1031" s="32"/>
      <c r="M1031" s="9"/>
      <c r="N1031" s="9"/>
      <c r="O1031" s="10"/>
      <c r="P1031" s="13"/>
      <c r="R1031" s="32"/>
      <c r="S1031" s="8"/>
      <c r="T1031" s="9"/>
      <c r="U1031" s="9"/>
      <c r="V1031" s="10"/>
      <c r="W1031" s="10"/>
      <c r="X1031" s="10"/>
      <c r="Y1031" s="10"/>
      <c r="Z1031" s="10"/>
      <c r="AA1031" s="125"/>
      <c r="AB1031" s="10"/>
      <c r="AC1031" s="10"/>
      <c r="AD1031" s="22"/>
      <c r="AE1031" s="9"/>
      <c r="AF1031" s="9"/>
      <c r="AG1031" s="9"/>
      <c r="AH1031" s="10"/>
      <c r="AI1031" s="10"/>
      <c r="AJ1031" s="22"/>
      <c r="AN1031" s="29"/>
      <c r="AO1031" s="29"/>
      <c r="AP1031" s="29"/>
      <c r="AR1031" s="10"/>
      <c r="AS1031" s="7"/>
      <c r="AT1031" s="7"/>
    </row>
    <row r="1032" spans="9:46" x14ac:dyDescent="0.25">
      <c r="I1032" s="32"/>
      <c r="J1032" s="10"/>
      <c r="K1032" s="10"/>
      <c r="L1032" s="32"/>
      <c r="M1032" s="9"/>
      <c r="N1032" s="9"/>
      <c r="O1032" s="10"/>
      <c r="P1032" s="13"/>
      <c r="R1032" s="32"/>
      <c r="S1032" s="8"/>
      <c r="T1032" s="9"/>
      <c r="U1032" s="9"/>
      <c r="V1032" s="10"/>
      <c r="W1032" s="10"/>
      <c r="X1032" s="10"/>
      <c r="Y1032" s="10"/>
      <c r="Z1032" s="10"/>
      <c r="AA1032" s="125"/>
      <c r="AB1032" s="10"/>
      <c r="AC1032" s="10"/>
      <c r="AD1032" s="22"/>
      <c r="AE1032" s="9"/>
      <c r="AF1032" s="9"/>
      <c r="AG1032" s="9"/>
      <c r="AH1032" s="10"/>
      <c r="AI1032" s="10"/>
      <c r="AJ1032" s="22"/>
      <c r="AN1032" s="29"/>
      <c r="AO1032" s="29"/>
      <c r="AP1032" s="29"/>
      <c r="AR1032" s="10"/>
      <c r="AS1032" s="7"/>
      <c r="AT1032" s="7"/>
    </row>
    <row r="1033" spans="9:46" x14ac:dyDescent="0.25">
      <c r="I1033" s="32"/>
      <c r="J1033" s="10"/>
      <c r="K1033" s="10"/>
      <c r="L1033" s="32"/>
      <c r="M1033" s="9"/>
      <c r="N1033" s="9"/>
      <c r="O1033" s="10"/>
      <c r="P1033" s="13"/>
      <c r="R1033" s="32"/>
      <c r="S1033" s="8"/>
      <c r="T1033" s="9"/>
      <c r="U1033" s="9"/>
      <c r="V1033" s="10"/>
      <c r="W1033" s="10"/>
      <c r="X1033" s="10"/>
      <c r="Y1033" s="10"/>
      <c r="Z1033" s="10"/>
      <c r="AA1033" s="125"/>
      <c r="AB1033" s="10"/>
      <c r="AC1033" s="10"/>
      <c r="AD1033" s="22"/>
      <c r="AE1033" s="9"/>
      <c r="AF1033" s="9"/>
      <c r="AG1033" s="9"/>
      <c r="AH1033" s="10"/>
      <c r="AI1033" s="10"/>
      <c r="AJ1033" s="22"/>
      <c r="AN1033" s="29"/>
      <c r="AO1033" s="29"/>
      <c r="AP1033" s="29"/>
      <c r="AR1033" s="10"/>
      <c r="AS1033" s="7"/>
      <c r="AT1033" s="7"/>
    </row>
    <row r="1034" spans="9:46" x14ac:dyDescent="0.25">
      <c r="I1034" s="32"/>
      <c r="J1034" s="10"/>
      <c r="K1034" s="10"/>
      <c r="L1034" s="32"/>
      <c r="M1034" s="9"/>
      <c r="N1034" s="9"/>
      <c r="O1034" s="10"/>
      <c r="P1034" s="13"/>
      <c r="R1034" s="32"/>
      <c r="S1034" s="8"/>
      <c r="T1034" s="9"/>
      <c r="U1034" s="9"/>
      <c r="V1034" s="10"/>
      <c r="W1034" s="10"/>
      <c r="X1034" s="10"/>
      <c r="Y1034" s="10"/>
      <c r="Z1034" s="10"/>
      <c r="AA1034" s="125"/>
      <c r="AB1034" s="10"/>
      <c r="AC1034" s="10"/>
      <c r="AD1034" s="22"/>
      <c r="AE1034" s="9"/>
      <c r="AF1034" s="9"/>
      <c r="AG1034" s="9"/>
      <c r="AH1034" s="10"/>
      <c r="AI1034" s="10"/>
      <c r="AJ1034" s="22"/>
      <c r="AN1034" s="29"/>
      <c r="AO1034" s="29"/>
      <c r="AP1034" s="29"/>
      <c r="AR1034" s="10"/>
      <c r="AS1034" s="7"/>
      <c r="AT1034" s="7"/>
    </row>
    <row r="1035" spans="9:46" x14ac:dyDescent="0.25">
      <c r="I1035" s="32"/>
      <c r="J1035" s="10"/>
      <c r="K1035" s="10"/>
      <c r="L1035" s="32"/>
      <c r="M1035" s="9"/>
      <c r="N1035" s="9"/>
      <c r="O1035" s="10"/>
      <c r="P1035" s="13"/>
      <c r="R1035" s="32"/>
      <c r="S1035" s="8"/>
      <c r="T1035" s="9"/>
      <c r="U1035" s="9"/>
      <c r="V1035" s="10"/>
      <c r="W1035" s="10"/>
      <c r="X1035" s="10"/>
      <c r="Y1035" s="10"/>
      <c r="Z1035" s="10"/>
      <c r="AA1035" s="125"/>
      <c r="AB1035" s="10"/>
      <c r="AC1035" s="10"/>
      <c r="AD1035" s="22"/>
      <c r="AE1035" s="9"/>
      <c r="AF1035" s="9"/>
      <c r="AG1035" s="9"/>
      <c r="AH1035" s="10"/>
      <c r="AI1035" s="10"/>
      <c r="AJ1035" s="22"/>
      <c r="AN1035" s="29"/>
      <c r="AO1035" s="29"/>
      <c r="AP1035" s="29"/>
      <c r="AR1035" s="10"/>
      <c r="AS1035" s="7"/>
      <c r="AT1035" s="7"/>
    </row>
    <row r="1036" spans="9:46" x14ac:dyDescent="0.25">
      <c r="I1036" s="32"/>
      <c r="J1036" s="10"/>
      <c r="K1036" s="10"/>
      <c r="L1036" s="32"/>
      <c r="M1036" s="9"/>
      <c r="N1036" s="9"/>
      <c r="O1036" s="10"/>
      <c r="P1036" s="13"/>
      <c r="R1036" s="32"/>
      <c r="S1036" s="8"/>
      <c r="T1036" s="9"/>
      <c r="U1036" s="9"/>
      <c r="V1036" s="10"/>
      <c r="W1036" s="10"/>
      <c r="X1036" s="10"/>
      <c r="Y1036" s="10"/>
      <c r="Z1036" s="10"/>
      <c r="AA1036" s="125"/>
      <c r="AB1036" s="10"/>
      <c r="AC1036" s="10"/>
      <c r="AD1036" s="22"/>
      <c r="AE1036" s="9"/>
      <c r="AF1036" s="9"/>
      <c r="AG1036" s="9"/>
      <c r="AH1036" s="10"/>
      <c r="AI1036" s="10"/>
      <c r="AJ1036" s="22"/>
      <c r="AN1036" s="29"/>
      <c r="AO1036" s="29"/>
      <c r="AP1036" s="29"/>
      <c r="AR1036" s="10"/>
      <c r="AS1036" s="7"/>
      <c r="AT1036" s="7"/>
    </row>
    <row r="1037" spans="9:46" x14ac:dyDescent="0.25">
      <c r="I1037" s="32"/>
      <c r="J1037" s="10"/>
      <c r="K1037" s="10"/>
      <c r="L1037" s="32"/>
      <c r="M1037" s="9"/>
      <c r="N1037" s="9"/>
      <c r="O1037" s="10"/>
      <c r="P1037" s="13"/>
      <c r="R1037" s="32"/>
      <c r="S1037" s="8"/>
      <c r="T1037" s="9"/>
      <c r="U1037" s="9"/>
      <c r="V1037" s="10"/>
      <c r="W1037" s="10"/>
      <c r="X1037" s="10"/>
      <c r="Y1037" s="10"/>
      <c r="Z1037" s="10"/>
      <c r="AA1037" s="125"/>
      <c r="AB1037" s="10"/>
      <c r="AC1037" s="10"/>
      <c r="AD1037" s="22"/>
      <c r="AE1037" s="9"/>
      <c r="AF1037" s="9"/>
      <c r="AG1037" s="9"/>
      <c r="AH1037" s="10"/>
      <c r="AI1037" s="10"/>
      <c r="AJ1037" s="22"/>
      <c r="AN1037" s="29"/>
      <c r="AO1037" s="29"/>
      <c r="AP1037" s="29"/>
      <c r="AR1037" s="10"/>
      <c r="AS1037" s="7"/>
      <c r="AT1037" s="7"/>
    </row>
    <row r="1038" spans="9:46" x14ac:dyDescent="0.25">
      <c r="I1038" s="32"/>
      <c r="J1038" s="10"/>
      <c r="K1038" s="10"/>
      <c r="L1038" s="32"/>
      <c r="M1038" s="9"/>
      <c r="N1038" s="9"/>
      <c r="O1038" s="10"/>
      <c r="P1038" s="13"/>
      <c r="R1038" s="32"/>
      <c r="S1038" s="8"/>
      <c r="T1038" s="9"/>
      <c r="U1038" s="9"/>
      <c r="V1038" s="10"/>
      <c r="W1038" s="10"/>
      <c r="X1038" s="10"/>
      <c r="Y1038" s="10"/>
      <c r="Z1038" s="10"/>
      <c r="AA1038" s="125"/>
      <c r="AB1038" s="10"/>
      <c r="AC1038" s="10"/>
      <c r="AD1038" s="22"/>
      <c r="AE1038" s="9"/>
      <c r="AF1038" s="9"/>
      <c r="AG1038" s="9"/>
      <c r="AH1038" s="10"/>
      <c r="AI1038" s="10"/>
      <c r="AJ1038" s="22"/>
      <c r="AN1038" s="29"/>
      <c r="AO1038" s="29"/>
      <c r="AP1038" s="29"/>
      <c r="AR1038" s="10"/>
      <c r="AS1038" s="7"/>
      <c r="AT1038" s="7"/>
    </row>
    <row r="1039" spans="9:46" x14ac:dyDescent="0.25">
      <c r="I1039" s="32"/>
      <c r="J1039" s="10"/>
      <c r="K1039" s="10"/>
      <c r="L1039" s="32"/>
      <c r="M1039" s="9"/>
      <c r="N1039" s="9"/>
      <c r="O1039" s="10"/>
      <c r="P1039" s="13"/>
      <c r="R1039" s="32"/>
      <c r="S1039" s="8"/>
      <c r="T1039" s="9"/>
      <c r="U1039" s="9"/>
      <c r="V1039" s="10"/>
      <c r="W1039" s="10"/>
      <c r="X1039" s="10"/>
      <c r="Y1039" s="10"/>
      <c r="Z1039" s="10"/>
      <c r="AA1039" s="125"/>
      <c r="AB1039" s="10"/>
      <c r="AC1039" s="10"/>
      <c r="AD1039" s="22"/>
      <c r="AE1039" s="9"/>
      <c r="AF1039" s="9"/>
      <c r="AG1039" s="9"/>
      <c r="AH1039" s="10"/>
      <c r="AI1039" s="10"/>
      <c r="AJ1039" s="22"/>
      <c r="AN1039" s="29"/>
      <c r="AO1039" s="29"/>
      <c r="AP1039" s="29"/>
      <c r="AR1039" s="10"/>
      <c r="AS1039" s="7"/>
      <c r="AT1039" s="7"/>
    </row>
    <row r="1040" spans="9:46" x14ac:dyDescent="0.25">
      <c r="I1040" s="32"/>
      <c r="J1040" s="10"/>
      <c r="K1040" s="10"/>
      <c r="L1040" s="32"/>
      <c r="M1040" s="9"/>
      <c r="N1040" s="9"/>
      <c r="O1040" s="10"/>
      <c r="P1040" s="13"/>
      <c r="R1040" s="32"/>
      <c r="S1040" s="8"/>
      <c r="T1040" s="9"/>
      <c r="U1040" s="9"/>
      <c r="V1040" s="10"/>
      <c r="W1040" s="10"/>
      <c r="X1040" s="10"/>
      <c r="Y1040" s="10"/>
      <c r="Z1040" s="10"/>
      <c r="AA1040" s="125"/>
      <c r="AB1040" s="10"/>
      <c r="AC1040" s="10"/>
      <c r="AD1040" s="22"/>
      <c r="AE1040" s="9"/>
      <c r="AF1040" s="9"/>
      <c r="AG1040" s="9"/>
      <c r="AH1040" s="10"/>
      <c r="AI1040" s="10"/>
      <c r="AJ1040" s="22"/>
      <c r="AN1040" s="29"/>
      <c r="AO1040" s="29"/>
      <c r="AP1040" s="29"/>
      <c r="AR1040" s="10"/>
      <c r="AS1040" s="7"/>
      <c r="AT1040" s="7"/>
    </row>
    <row r="1041" spans="9:46" x14ac:dyDescent="0.25">
      <c r="I1041" s="32"/>
      <c r="J1041" s="10"/>
      <c r="K1041" s="10"/>
      <c r="L1041" s="32"/>
      <c r="M1041" s="9"/>
      <c r="N1041" s="9"/>
      <c r="O1041" s="10"/>
      <c r="P1041" s="13"/>
      <c r="R1041" s="32"/>
      <c r="S1041" s="8"/>
      <c r="T1041" s="9"/>
      <c r="U1041" s="9"/>
      <c r="V1041" s="10"/>
      <c r="W1041" s="10"/>
      <c r="X1041" s="10"/>
      <c r="Y1041" s="10"/>
      <c r="Z1041" s="10"/>
      <c r="AA1041" s="125"/>
      <c r="AB1041" s="10"/>
      <c r="AC1041" s="10"/>
      <c r="AD1041" s="22"/>
      <c r="AE1041" s="9"/>
      <c r="AF1041" s="9"/>
      <c r="AG1041" s="9"/>
      <c r="AH1041" s="10"/>
      <c r="AI1041" s="10"/>
      <c r="AJ1041" s="22"/>
      <c r="AN1041" s="29"/>
      <c r="AO1041" s="29"/>
      <c r="AP1041" s="29"/>
      <c r="AR1041" s="10"/>
      <c r="AS1041" s="7"/>
      <c r="AT1041" s="7"/>
    </row>
    <row r="1042" spans="9:46" x14ac:dyDescent="0.25">
      <c r="I1042" s="32"/>
      <c r="J1042" s="10"/>
      <c r="K1042" s="10"/>
      <c r="L1042" s="32"/>
      <c r="M1042" s="9"/>
      <c r="N1042" s="9"/>
      <c r="O1042" s="10"/>
      <c r="P1042" s="13"/>
      <c r="R1042" s="32"/>
      <c r="S1042" s="8"/>
      <c r="T1042" s="9"/>
      <c r="U1042" s="9"/>
      <c r="V1042" s="10"/>
      <c r="W1042" s="10"/>
      <c r="X1042" s="10"/>
      <c r="Y1042" s="10"/>
      <c r="Z1042" s="10"/>
      <c r="AA1042" s="125"/>
      <c r="AB1042" s="10"/>
      <c r="AC1042" s="10"/>
      <c r="AD1042" s="22"/>
      <c r="AE1042" s="9"/>
      <c r="AF1042" s="9"/>
      <c r="AG1042" s="9"/>
      <c r="AH1042" s="10"/>
      <c r="AI1042" s="10"/>
      <c r="AJ1042" s="22"/>
      <c r="AN1042" s="29"/>
      <c r="AO1042" s="29"/>
      <c r="AP1042" s="29"/>
      <c r="AR1042" s="10"/>
      <c r="AS1042" s="7"/>
      <c r="AT1042" s="7"/>
    </row>
    <row r="1043" spans="9:46" x14ac:dyDescent="0.25">
      <c r="I1043" s="32"/>
      <c r="J1043" s="10"/>
      <c r="K1043" s="10"/>
      <c r="L1043" s="32"/>
      <c r="M1043" s="9"/>
      <c r="N1043" s="9"/>
      <c r="O1043" s="10"/>
      <c r="P1043" s="13"/>
      <c r="R1043" s="32"/>
      <c r="S1043" s="8"/>
      <c r="T1043" s="9"/>
      <c r="U1043" s="9"/>
      <c r="V1043" s="10"/>
      <c r="W1043" s="10"/>
      <c r="X1043" s="10"/>
      <c r="Y1043" s="10"/>
      <c r="Z1043" s="10"/>
      <c r="AA1043" s="125"/>
      <c r="AB1043" s="10"/>
      <c r="AC1043" s="10"/>
      <c r="AD1043" s="22"/>
      <c r="AE1043" s="9"/>
      <c r="AF1043" s="9"/>
      <c r="AG1043" s="9"/>
      <c r="AH1043" s="10"/>
      <c r="AI1043" s="10"/>
      <c r="AJ1043" s="22"/>
      <c r="AN1043" s="29"/>
      <c r="AO1043" s="29"/>
      <c r="AP1043" s="29"/>
      <c r="AR1043" s="10"/>
      <c r="AS1043" s="7"/>
      <c r="AT1043" s="7"/>
    </row>
    <row r="1044" spans="9:46" x14ac:dyDescent="0.25">
      <c r="I1044" s="32"/>
      <c r="J1044" s="10"/>
      <c r="K1044" s="10"/>
      <c r="L1044" s="32"/>
      <c r="M1044" s="9"/>
      <c r="N1044" s="9"/>
      <c r="O1044" s="10"/>
      <c r="P1044" s="13"/>
      <c r="R1044" s="32"/>
      <c r="S1044" s="8"/>
      <c r="T1044" s="9"/>
      <c r="U1044" s="9"/>
      <c r="V1044" s="10"/>
      <c r="W1044" s="10"/>
      <c r="X1044" s="10"/>
      <c r="Y1044" s="10"/>
      <c r="Z1044" s="10"/>
      <c r="AA1044" s="125"/>
      <c r="AB1044" s="10"/>
      <c r="AC1044" s="10"/>
      <c r="AD1044" s="22"/>
      <c r="AE1044" s="9"/>
      <c r="AF1044" s="9"/>
      <c r="AG1044" s="9"/>
      <c r="AH1044" s="10"/>
      <c r="AI1044" s="10"/>
      <c r="AJ1044" s="22"/>
      <c r="AN1044" s="29"/>
      <c r="AO1044" s="29"/>
      <c r="AP1044" s="29"/>
      <c r="AR1044" s="10"/>
      <c r="AS1044" s="7"/>
      <c r="AT1044" s="7"/>
    </row>
    <row r="1045" spans="9:46" x14ac:dyDescent="0.25">
      <c r="I1045" s="32"/>
      <c r="J1045" s="10"/>
      <c r="K1045" s="10"/>
      <c r="L1045" s="32"/>
      <c r="M1045" s="9"/>
      <c r="N1045" s="9"/>
      <c r="O1045" s="10"/>
      <c r="P1045" s="13"/>
      <c r="R1045" s="32"/>
      <c r="S1045" s="8"/>
      <c r="T1045" s="9"/>
      <c r="U1045" s="9"/>
      <c r="V1045" s="10"/>
      <c r="W1045" s="10"/>
      <c r="X1045" s="10"/>
      <c r="Y1045" s="10"/>
      <c r="Z1045" s="10"/>
      <c r="AA1045" s="125"/>
      <c r="AB1045" s="10"/>
      <c r="AC1045" s="10"/>
      <c r="AD1045" s="22"/>
      <c r="AE1045" s="9"/>
      <c r="AF1045" s="9"/>
      <c r="AG1045" s="9"/>
      <c r="AH1045" s="10"/>
      <c r="AI1045" s="10"/>
      <c r="AJ1045" s="22"/>
      <c r="AN1045" s="29"/>
      <c r="AO1045" s="29"/>
      <c r="AP1045" s="29"/>
      <c r="AR1045" s="10"/>
      <c r="AS1045" s="7"/>
      <c r="AT1045" s="7"/>
    </row>
    <row r="1046" spans="9:46" x14ac:dyDescent="0.25">
      <c r="I1046" s="32"/>
      <c r="J1046" s="10"/>
      <c r="K1046" s="10"/>
      <c r="L1046" s="32"/>
      <c r="M1046" s="9"/>
      <c r="N1046" s="9"/>
      <c r="O1046" s="10"/>
      <c r="P1046" s="13"/>
      <c r="R1046" s="32"/>
      <c r="S1046" s="8"/>
      <c r="T1046" s="9"/>
      <c r="U1046" s="9"/>
      <c r="V1046" s="10"/>
      <c r="W1046" s="10"/>
      <c r="X1046" s="10"/>
      <c r="Y1046" s="10"/>
      <c r="Z1046" s="10"/>
      <c r="AA1046" s="125"/>
      <c r="AB1046" s="10"/>
      <c r="AC1046" s="10"/>
      <c r="AD1046" s="22"/>
      <c r="AE1046" s="9"/>
      <c r="AF1046" s="9"/>
      <c r="AG1046" s="9"/>
      <c r="AH1046" s="10"/>
      <c r="AI1046" s="10"/>
      <c r="AJ1046" s="22"/>
      <c r="AN1046" s="29"/>
      <c r="AO1046" s="29"/>
      <c r="AP1046" s="29"/>
      <c r="AR1046" s="10"/>
      <c r="AS1046" s="7"/>
      <c r="AT1046" s="7"/>
    </row>
    <row r="1047" spans="9:46" x14ac:dyDescent="0.25">
      <c r="I1047" s="32"/>
      <c r="J1047" s="10"/>
      <c r="K1047" s="10"/>
      <c r="L1047" s="32"/>
      <c r="M1047" s="9"/>
      <c r="N1047" s="9"/>
      <c r="O1047" s="10"/>
      <c r="P1047" s="13"/>
      <c r="R1047" s="32"/>
      <c r="S1047" s="8"/>
      <c r="T1047" s="9"/>
      <c r="U1047" s="9"/>
      <c r="V1047" s="10"/>
      <c r="W1047" s="10"/>
      <c r="X1047" s="10"/>
      <c r="Y1047" s="10"/>
      <c r="Z1047" s="10"/>
      <c r="AA1047" s="125"/>
      <c r="AB1047" s="10"/>
      <c r="AC1047" s="10"/>
      <c r="AD1047" s="22"/>
      <c r="AE1047" s="9"/>
      <c r="AF1047" s="9"/>
      <c r="AG1047" s="9"/>
      <c r="AH1047" s="10"/>
      <c r="AI1047" s="10"/>
      <c r="AJ1047" s="22"/>
      <c r="AN1047" s="29"/>
      <c r="AO1047" s="29"/>
      <c r="AP1047" s="29"/>
      <c r="AR1047" s="10"/>
      <c r="AS1047" s="7"/>
      <c r="AT1047" s="7"/>
    </row>
    <row r="1048" spans="9:46" x14ac:dyDescent="0.25">
      <c r="I1048" s="32"/>
      <c r="J1048" s="10"/>
      <c r="K1048" s="10"/>
      <c r="L1048" s="32"/>
      <c r="M1048" s="9"/>
      <c r="N1048" s="9"/>
      <c r="O1048" s="10"/>
      <c r="P1048" s="13"/>
      <c r="R1048" s="32"/>
      <c r="S1048" s="8"/>
      <c r="T1048" s="9"/>
      <c r="U1048" s="9"/>
      <c r="V1048" s="10"/>
      <c r="W1048" s="10"/>
      <c r="X1048" s="10"/>
      <c r="Y1048" s="10"/>
      <c r="Z1048" s="10"/>
      <c r="AA1048" s="125"/>
      <c r="AB1048" s="10"/>
      <c r="AC1048" s="10"/>
      <c r="AD1048" s="22"/>
      <c r="AE1048" s="9"/>
      <c r="AF1048" s="9"/>
      <c r="AG1048" s="9"/>
      <c r="AH1048" s="10"/>
      <c r="AI1048" s="10"/>
      <c r="AJ1048" s="22"/>
      <c r="AN1048" s="29"/>
      <c r="AO1048" s="29"/>
      <c r="AP1048" s="29"/>
      <c r="AR1048" s="10"/>
      <c r="AS1048" s="7"/>
      <c r="AT1048" s="7"/>
    </row>
    <row r="1049" spans="9:46" x14ac:dyDescent="0.25">
      <c r="I1049" s="32"/>
      <c r="J1049" s="10"/>
      <c r="K1049" s="10"/>
      <c r="L1049" s="32"/>
      <c r="M1049" s="9"/>
      <c r="N1049" s="9"/>
      <c r="O1049" s="10"/>
      <c r="P1049" s="13"/>
      <c r="R1049" s="32"/>
      <c r="S1049" s="8"/>
      <c r="T1049" s="9"/>
      <c r="U1049" s="9"/>
      <c r="V1049" s="10"/>
      <c r="W1049" s="10"/>
      <c r="X1049" s="10"/>
      <c r="Y1049" s="10"/>
      <c r="Z1049" s="10"/>
      <c r="AA1049" s="125"/>
      <c r="AB1049" s="10"/>
      <c r="AC1049" s="10"/>
      <c r="AD1049" s="22"/>
      <c r="AE1049" s="9"/>
      <c r="AF1049" s="9"/>
      <c r="AG1049" s="9"/>
      <c r="AH1049" s="10"/>
      <c r="AI1049" s="10"/>
      <c r="AJ1049" s="22"/>
      <c r="AN1049" s="29"/>
      <c r="AO1049" s="29"/>
      <c r="AP1049" s="29"/>
      <c r="AR1049" s="10"/>
      <c r="AS1049" s="7"/>
      <c r="AT1049" s="7"/>
    </row>
    <row r="1050" spans="9:46" x14ac:dyDescent="0.25">
      <c r="I1050" s="32"/>
      <c r="J1050" s="10"/>
      <c r="K1050" s="10"/>
      <c r="L1050" s="32"/>
      <c r="M1050" s="9"/>
      <c r="N1050" s="9"/>
      <c r="O1050" s="10"/>
      <c r="P1050" s="13"/>
      <c r="R1050" s="32"/>
      <c r="S1050" s="8"/>
      <c r="T1050" s="9"/>
      <c r="U1050" s="9"/>
      <c r="V1050" s="10"/>
      <c r="W1050" s="10"/>
      <c r="X1050" s="10"/>
      <c r="Y1050" s="10"/>
      <c r="Z1050" s="10"/>
      <c r="AA1050" s="125"/>
      <c r="AB1050" s="10"/>
      <c r="AC1050" s="10"/>
      <c r="AD1050" s="22"/>
      <c r="AE1050" s="9"/>
      <c r="AF1050" s="9"/>
      <c r="AG1050" s="9"/>
      <c r="AH1050" s="10"/>
      <c r="AI1050" s="10"/>
      <c r="AJ1050" s="22"/>
      <c r="AN1050" s="29"/>
      <c r="AO1050" s="29"/>
      <c r="AP1050" s="29"/>
      <c r="AR1050" s="10"/>
      <c r="AS1050" s="7"/>
      <c r="AT1050" s="7"/>
    </row>
    <row r="1051" spans="9:46" x14ac:dyDescent="0.25">
      <c r="I1051" s="32"/>
      <c r="J1051" s="10"/>
      <c r="K1051" s="10"/>
      <c r="L1051" s="32"/>
      <c r="M1051" s="9"/>
      <c r="N1051" s="9"/>
      <c r="O1051" s="10"/>
      <c r="P1051" s="13"/>
      <c r="R1051" s="32"/>
      <c r="S1051" s="8"/>
      <c r="T1051" s="9"/>
      <c r="U1051" s="9"/>
      <c r="V1051" s="10"/>
      <c r="W1051" s="10"/>
      <c r="X1051" s="10"/>
      <c r="Y1051" s="10"/>
      <c r="Z1051" s="10"/>
      <c r="AA1051" s="125"/>
      <c r="AB1051" s="10"/>
      <c r="AC1051" s="10"/>
      <c r="AD1051" s="22"/>
      <c r="AE1051" s="9"/>
      <c r="AF1051" s="9"/>
      <c r="AG1051" s="9"/>
      <c r="AH1051" s="10"/>
      <c r="AI1051" s="10"/>
      <c r="AJ1051" s="22"/>
      <c r="AN1051" s="29"/>
      <c r="AO1051" s="29"/>
      <c r="AP1051" s="29"/>
      <c r="AR1051" s="10"/>
      <c r="AS1051" s="7"/>
      <c r="AT1051" s="7"/>
    </row>
    <row r="1052" spans="9:46" x14ac:dyDescent="0.25">
      <c r="I1052" s="32"/>
      <c r="J1052" s="10"/>
      <c r="K1052" s="10"/>
      <c r="L1052" s="32"/>
      <c r="M1052" s="9"/>
      <c r="N1052" s="9"/>
      <c r="O1052" s="10"/>
      <c r="P1052" s="13"/>
      <c r="R1052" s="32"/>
      <c r="S1052" s="8"/>
      <c r="T1052" s="9"/>
      <c r="U1052" s="9"/>
      <c r="V1052" s="10"/>
      <c r="W1052" s="10"/>
      <c r="X1052" s="10"/>
      <c r="Y1052" s="10"/>
      <c r="Z1052" s="10"/>
      <c r="AA1052" s="125"/>
      <c r="AB1052" s="10"/>
      <c r="AC1052" s="10"/>
      <c r="AD1052" s="22"/>
      <c r="AE1052" s="9"/>
      <c r="AF1052" s="9"/>
      <c r="AG1052" s="9"/>
      <c r="AH1052" s="10"/>
      <c r="AI1052" s="10"/>
      <c r="AJ1052" s="22"/>
      <c r="AN1052" s="29"/>
      <c r="AO1052" s="29"/>
      <c r="AP1052" s="29"/>
      <c r="AR1052" s="10"/>
      <c r="AS1052" s="7"/>
      <c r="AT1052" s="7"/>
    </row>
    <row r="1053" spans="9:46" x14ac:dyDescent="0.25">
      <c r="I1053" s="32"/>
      <c r="J1053" s="10"/>
      <c r="K1053" s="10"/>
      <c r="L1053" s="32"/>
      <c r="M1053" s="9"/>
      <c r="N1053" s="9"/>
      <c r="O1053" s="10"/>
      <c r="P1053" s="13"/>
      <c r="R1053" s="32"/>
      <c r="S1053" s="8"/>
      <c r="T1053" s="9"/>
      <c r="U1053" s="9"/>
      <c r="V1053" s="10"/>
      <c r="W1053" s="10"/>
      <c r="X1053" s="10"/>
      <c r="Y1053" s="10"/>
      <c r="Z1053" s="10"/>
      <c r="AA1053" s="125"/>
      <c r="AB1053" s="10"/>
      <c r="AC1053" s="10"/>
      <c r="AD1053" s="22"/>
      <c r="AE1053" s="9"/>
      <c r="AF1053" s="9"/>
      <c r="AG1053" s="9"/>
      <c r="AH1053" s="10"/>
      <c r="AI1053" s="10"/>
      <c r="AJ1053" s="22"/>
      <c r="AN1053" s="29"/>
      <c r="AO1053" s="29"/>
      <c r="AP1053" s="29"/>
      <c r="AR1053" s="10"/>
      <c r="AS1053" s="7"/>
      <c r="AT1053" s="7"/>
    </row>
    <row r="1054" spans="9:46" x14ac:dyDescent="0.25">
      <c r="I1054" s="32"/>
      <c r="J1054" s="10"/>
      <c r="K1054" s="10"/>
      <c r="L1054" s="32"/>
      <c r="M1054" s="9"/>
      <c r="N1054" s="9"/>
      <c r="O1054" s="10"/>
      <c r="P1054" s="13"/>
      <c r="R1054" s="32"/>
      <c r="S1054" s="8"/>
      <c r="T1054" s="9"/>
      <c r="U1054" s="9"/>
      <c r="V1054" s="10"/>
      <c r="W1054" s="10"/>
      <c r="X1054" s="10"/>
      <c r="Y1054" s="10"/>
      <c r="Z1054" s="10"/>
      <c r="AA1054" s="125"/>
      <c r="AB1054" s="10"/>
      <c r="AC1054" s="10"/>
      <c r="AD1054" s="22"/>
      <c r="AE1054" s="9"/>
      <c r="AF1054" s="9"/>
      <c r="AG1054" s="9"/>
      <c r="AH1054" s="10"/>
      <c r="AI1054" s="10"/>
      <c r="AJ1054" s="22"/>
      <c r="AN1054" s="29"/>
      <c r="AO1054" s="29"/>
      <c r="AP1054" s="29"/>
      <c r="AR1054" s="10"/>
      <c r="AS1054" s="7"/>
      <c r="AT1054" s="7"/>
    </row>
    <row r="1055" spans="9:46" x14ac:dyDescent="0.25">
      <c r="I1055" s="32"/>
      <c r="J1055" s="10"/>
      <c r="K1055" s="10"/>
      <c r="L1055" s="32"/>
      <c r="M1055" s="9"/>
      <c r="N1055" s="9"/>
      <c r="O1055" s="10"/>
      <c r="P1055" s="13"/>
      <c r="R1055" s="32"/>
      <c r="S1055" s="8"/>
      <c r="T1055" s="9"/>
      <c r="U1055" s="9"/>
      <c r="V1055" s="10"/>
      <c r="W1055" s="10"/>
      <c r="X1055" s="10"/>
      <c r="Y1055" s="10"/>
      <c r="Z1055" s="10"/>
      <c r="AA1055" s="125"/>
      <c r="AB1055" s="10"/>
      <c r="AC1055" s="10"/>
      <c r="AD1055" s="22"/>
      <c r="AE1055" s="9"/>
      <c r="AF1055" s="9"/>
      <c r="AG1055" s="9"/>
      <c r="AH1055" s="10"/>
      <c r="AI1055" s="10"/>
      <c r="AJ1055" s="22"/>
      <c r="AN1055" s="29"/>
      <c r="AO1055" s="29"/>
      <c r="AP1055" s="29"/>
      <c r="AR1055" s="10"/>
      <c r="AS1055" s="7"/>
      <c r="AT1055" s="7"/>
    </row>
    <row r="1056" spans="9:46" x14ac:dyDescent="0.25">
      <c r="I1056" s="32"/>
      <c r="J1056" s="10"/>
      <c r="K1056" s="10"/>
      <c r="L1056" s="32"/>
      <c r="M1056" s="9"/>
      <c r="N1056" s="9"/>
      <c r="O1056" s="10"/>
      <c r="P1056" s="13"/>
      <c r="R1056" s="32"/>
      <c r="S1056" s="8"/>
      <c r="T1056" s="9"/>
      <c r="U1056" s="9"/>
      <c r="V1056" s="10"/>
      <c r="W1056" s="10"/>
      <c r="X1056" s="10"/>
      <c r="Y1056" s="10"/>
      <c r="Z1056" s="10"/>
      <c r="AA1056" s="125"/>
      <c r="AB1056" s="10"/>
      <c r="AC1056" s="10"/>
      <c r="AD1056" s="22"/>
      <c r="AE1056" s="9"/>
      <c r="AF1056" s="9"/>
      <c r="AG1056" s="9"/>
      <c r="AH1056" s="10"/>
      <c r="AI1056" s="10"/>
      <c r="AJ1056" s="22"/>
      <c r="AN1056" s="29"/>
      <c r="AO1056" s="29"/>
      <c r="AP1056" s="29"/>
      <c r="AR1056" s="10"/>
      <c r="AS1056" s="7"/>
      <c r="AT1056" s="7"/>
    </row>
    <row r="1057" spans="9:46" x14ac:dyDescent="0.25">
      <c r="I1057" s="32"/>
      <c r="J1057" s="10"/>
      <c r="K1057" s="10"/>
      <c r="L1057" s="32"/>
      <c r="M1057" s="9"/>
      <c r="N1057" s="9"/>
      <c r="O1057" s="10"/>
      <c r="P1057" s="13"/>
      <c r="R1057" s="32"/>
      <c r="S1057" s="8"/>
      <c r="T1057" s="9"/>
      <c r="U1057" s="9"/>
      <c r="V1057" s="10"/>
      <c r="W1057" s="10"/>
      <c r="X1057" s="10"/>
      <c r="Y1057" s="10"/>
      <c r="Z1057" s="10"/>
      <c r="AA1057" s="125"/>
      <c r="AB1057" s="10"/>
      <c r="AC1057" s="10"/>
      <c r="AD1057" s="22"/>
      <c r="AE1057" s="9"/>
      <c r="AF1057" s="9"/>
      <c r="AG1057" s="9"/>
      <c r="AH1057" s="10"/>
      <c r="AI1057" s="10"/>
      <c r="AJ1057" s="22"/>
      <c r="AN1057" s="29"/>
      <c r="AO1057" s="29"/>
      <c r="AP1057" s="29"/>
      <c r="AR1057" s="10"/>
      <c r="AS1057" s="7"/>
      <c r="AT1057" s="7"/>
    </row>
    <row r="1058" spans="9:46" x14ac:dyDescent="0.25">
      <c r="I1058" s="32"/>
      <c r="J1058" s="10"/>
      <c r="K1058" s="10"/>
      <c r="L1058" s="32"/>
      <c r="M1058" s="9"/>
      <c r="N1058" s="9"/>
      <c r="O1058" s="10"/>
      <c r="P1058" s="13"/>
      <c r="R1058" s="32"/>
      <c r="S1058" s="8"/>
      <c r="T1058" s="9"/>
      <c r="U1058" s="9"/>
      <c r="V1058" s="10"/>
      <c r="W1058" s="10"/>
      <c r="X1058" s="10"/>
      <c r="Y1058" s="10"/>
      <c r="Z1058" s="10"/>
      <c r="AA1058" s="125"/>
      <c r="AB1058" s="10"/>
      <c r="AC1058" s="10"/>
      <c r="AD1058" s="22"/>
      <c r="AE1058" s="9"/>
      <c r="AF1058" s="9"/>
      <c r="AG1058" s="9"/>
      <c r="AH1058" s="10"/>
      <c r="AI1058" s="10"/>
      <c r="AJ1058" s="22"/>
      <c r="AN1058" s="29"/>
      <c r="AO1058" s="29"/>
      <c r="AP1058" s="29"/>
      <c r="AR1058" s="10"/>
      <c r="AS1058" s="7"/>
      <c r="AT1058" s="7"/>
    </row>
    <row r="1059" spans="9:46" x14ac:dyDescent="0.25">
      <c r="I1059" s="32"/>
      <c r="J1059" s="10"/>
      <c r="K1059" s="10"/>
      <c r="L1059" s="32"/>
      <c r="M1059" s="9"/>
      <c r="N1059" s="9"/>
      <c r="O1059" s="10"/>
      <c r="P1059" s="13"/>
      <c r="R1059" s="32"/>
      <c r="S1059" s="8"/>
      <c r="T1059" s="9"/>
      <c r="U1059" s="9"/>
      <c r="V1059" s="10"/>
      <c r="W1059" s="10"/>
      <c r="X1059" s="10"/>
      <c r="Y1059" s="10"/>
      <c r="Z1059" s="10"/>
      <c r="AA1059" s="125"/>
      <c r="AB1059" s="10"/>
      <c r="AC1059" s="10"/>
      <c r="AD1059" s="22"/>
      <c r="AE1059" s="9"/>
      <c r="AF1059" s="9"/>
      <c r="AG1059" s="9"/>
      <c r="AH1059" s="10"/>
      <c r="AI1059" s="10"/>
      <c r="AJ1059" s="22"/>
      <c r="AN1059" s="29"/>
      <c r="AO1059" s="29"/>
      <c r="AP1059" s="29"/>
      <c r="AR1059" s="10"/>
      <c r="AS1059" s="7"/>
      <c r="AT1059" s="7"/>
    </row>
    <row r="1060" spans="9:46" x14ac:dyDescent="0.25">
      <c r="I1060" s="32"/>
      <c r="J1060" s="10"/>
      <c r="K1060" s="10"/>
      <c r="L1060" s="32"/>
      <c r="M1060" s="9"/>
      <c r="N1060" s="9"/>
      <c r="O1060" s="10"/>
      <c r="P1060" s="13"/>
      <c r="R1060" s="32"/>
      <c r="S1060" s="8"/>
      <c r="T1060" s="9"/>
      <c r="U1060" s="9"/>
      <c r="V1060" s="10"/>
      <c r="W1060" s="10"/>
      <c r="X1060" s="10"/>
      <c r="Y1060" s="10"/>
      <c r="Z1060" s="10"/>
      <c r="AA1060" s="125"/>
      <c r="AB1060" s="10"/>
      <c r="AC1060" s="10"/>
      <c r="AD1060" s="22"/>
      <c r="AE1060" s="9"/>
      <c r="AF1060" s="9"/>
      <c r="AG1060" s="9"/>
      <c r="AH1060" s="10"/>
      <c r="AI1060" s="10"/>
      <c r="AJ1060" s="22"/>
      <c r="AN1060" s="29"/>
      <c r="AO1060" s="29"/>
      <c r="AP1060" s="29"/>
      <c r="AR1060" s="10"/>
      <c r="AS1060" s="7"/>
      <c r="AT1060" s="7"/>
    </row>
    <row r="1061" spans="9:46" x14ac:dyDescent="0.25">
      <c r="I1061" s="32"/>
      <c r="J1061" s="10"/>
      <c r="K1061" s="10"/>
      <c r="L1061" s="32"/>
      <c r="M1061" s="9"/>
      <c r="N1061" s="9"/>
      <c r="O1061" s="10"/>
      <c r="P1061" s="13"/>
      <c r="R1061" s="32"/>
      <c r="S1061" s="8"/>
      <c r="T1061" s="9"/>
      <c r="U1061" s="9"/>
      <c r="V1061" s="10"/>
      <c r="W1061" s="10"/>
      <c r="X1061" s="10"/>
      <c r="Y1061" s="10"/>
      <c r="Z1061" s="10"/>
      <c r="AA1061" s="125"/>
      <c r="AB1061" s="10"/>
      <c r="AC1061" s="10"/>
      <c r="AD1061" s="22"/>
      <c r="AE1061" s="9"/>
      <c r="AF1061" s="9"/>
      <c r="AG1061" s="9"/>
      <c r="AH1061" s="10"/>
      <c r="AI1061" s="10"/>
      <c r="AJ1061" s="22"/>
      <c r="AN1061" s="29"/>
      <c r="AO1061" s="29"/>
      <c r="AP1061" s="29"/>
      <c r="AR1061" s="10"/>
      <c r="AS1061" s="7"/>
      <c r="AT1061" s="7"/>
    </row>
    <row r="1062" spans="9:46" x14ac:dyDescent="0.25">
      <c r="I1062" s="32"/>
      <c r="J1062" s="10"/>
      <c r="K1062" s="10"/>
      <c r="L1062" s="32"/>
      <c r="M1062" s="9"/>
      <c r="N1062" s="9"/>
      <c r="O1062" s="10"/>
      <c r="P1062" s="13"/>
      <c r="R1062" s="32"/>
      <c r="S1062" s="8"/>
      <c r="T1062" s="9"/>
      <c r="U1062" s="9"/>
      <c r="V1062" s="10"/>
      <c r="W1062" s="10"/>
      <c r="X1062" s="10"/>
      <c r="Y1062" s="10"/>
      <c r="Z1062" s="10"/>
      <c r="AA1062" s="125"/>
      <c r="AB1062" s="10"/>
      <c r="AC1062" s="10"/>
      <c r="AD1062" s="22"/>
      <c r="AE1062" s="9"/>
      <c r="AF1062" s="9"/>
      <c r="AG1062" s="9"/>
      <c r="AH1062" s="10"/>
      <c r="AI1062" s="10"/>
      <c r="AJ1062" s="22"/>
      <c r="AN1062" s="29"/>
      <c r="AO1062" s="29"/>
      <c r="AP1062" s="29"/>
      <c r="AR1062" s="10"/>
      <c r="AS1062" s="7"/>
      <c r="AT1062" s="7"/>
    </row>
    <row r="1063" spans="9:46" x14ac:dyDescent="0.25">
      <c r="I1063" s="32"/>
      <c r="J1063" s="10"/>
      <c r="K1063" s="10"/>
      <c r="L1063" s="32"/>
      <c r="M1063" s="9"/>
      <c r="N1063" s="9"/>
      <c r="O1063" s="10"/>
      <c r="P1063" s="13"/>
      <c r="R1063" s="32"/>
      <c r="S1063" s="8"/>
      <c r="T1063" s="9"/>
      <c r="U1063" s="9"/>
      <c r="V1063" s="10"/>
      <c r="W1063" s="10"/>
      <c r="X1063" s="10"/>
      <c r="Y1063" s="10"/>
      <c r="Z1063" s="10"/>
      <c r="AA1063" s="125"/>
      <c r="AB1063" s="10"/>
      <c r="AC1063" s="10"/>
      <c r="AD1063" s="22"/>
      <c r="AE1063" s="9"/>
      <c r="AF1063" s="9"/>
      <c r="AG1063" s="9"/>
      <c r="AH1063" s="10"/>
      <c r="AI1063" s="10"/>
      <c r="AJ1063" s="22"/>
      <c r="AN1063" s="29"/>
      <c r="AO1063" s="29"/>
      <c r="AP1063" s="29"/>
      <c r="AR1063" s="10"/>
      <c r="AS1063" s="7"/>
      <c r="AT1063" s="7"/>
    </row>
    <row r="1064" spans="9:46" x14ac:dyDescent="0.25">
      <c r="I1064" s="32"/>
      <c r="J1064" s="10"/>
      <c r="K1064" s="10"/>
      <c r="L1064" s="32"/>
      <c r="M1064" s="9"/>
      <c r="N1064" s="9"/>
      <c r="O1064" s="10"/>
      <c r="P1064" s="13"/>
      <c r="R1064" s="32"/>
      <c r="S1064" s="8"/>
      <c r="T1064" s="9"/>
      <c r="U1064" s="9"/>
      <c r="V1064" s="10"/>
      <c r="W1064" s="10"/>
      <c r="X1064" s="10"/>
      <c r="Y1064" s="10"/>
      <c r="Z1064" s="10"/>
      <c r="AA1064" s="125"/>
      <c r="AB1064" s="10"/>
      <c r="AC1064" s="10"/>
      <c r="AD1064" s="22"/>
      <c r="AE1064" s="9"/>
      <c r="AF1064" s="9"/>
      <c r="AG1064" s="9"/>
      <c r="AH1064" s="10"/>
      <c r="AI1064" s="10"/>
      <c r="AJ1064" s="22"/>
      <c r="AN1064" s="29"/>
      <c r="AO1064" s="29"/>
      <c r="AP1064" s="29"/>
      <c r="AR1064" s="10"/>
      <c r="AS1064" s="7"/>
      <c r="AT1064" s="7"/>
    </row>
    <row r="1065" spans="9:46" x14ac:dyDescent="0.25">
      <c r="I1065" s="32"/>
      <c r="J1065" s="10"/>
      <c r="K1065" s="10"/>
      <c r="L1065" s="32"/>
      <c r="M1065" s="9"/>
      <c r="N1065" s="9"/>
      <c r="O1065" s="10"/>
      <c r="P1065" s="13"/>
      <c r="R1065" s="32"/>
      <c r="S1065" s="8"/>
      <c r="T1065" s="9"/>
      <c r="U1065" s="9"/>
      <c r="V1065" s="10"/>
      <c r="W1065" s="10"/>
      <c r="X1065" s="10"/>
      <c r="Y1065" s="10"/>
      <c r="Z1065" s="10"/>
      <c r="AA1065" s="125"/>
      <c r="AB1065" s="10"/>
      <c r="AC1065" s="10"/>
      <c r="AD1065" s="22"/>
      <c r="AE1065" s="9"/>
      <c r="AF1065" s="9"/>
      <c r="AG1065" s="9"/>
      <c r="AH1065" s="10"/>
      <c r="AI1065" s="10"/>
      <c r="AJ1065" s="22"/>
      <c r="AN1065" s="29"/>
      <c r="AO1065" s="29"/>
      <c r="AP1065" s="29"/>
      <c r="AR1065" s="10"/>
      <c r="AS1065" s="7"/>
      <c r="AT1065" s="7"/>
    </row>
    <row r="1066" spans="9:46" x14ac:dyDescent="0.25">
      <c r="I1066" s="32"/>
      <c r="J1066" s="10"/>
      <c r="K1066" s="10"/>
      <c r="L1066" s="32"/>
      <c r="M1066" s="9"/>
      <c r="N1066" s="9"/>
      <c r="O1066" s="10"/>
      <c r="P1066" s="13"/>
      <c r="R1066" s="32"/>
      <c r="S1066" s="8"/>
      <c r="T1066" s="9"/>
      <c r="U1066" s="9"/>
      <c r="V1066" s="10"/>
      <c r="W1066" s="10"/>
      <c r="X1066" s="10"/>
      <c r="Y1066" s="10"/>
      <c r="Z1066" s="10"/>
      <c r="AA1066" s="125"/>
      <c r="AB1066" s="10"/>
      <c r="AC1066" s="10"/>
      <c r="AD1066" s="22"/>
      <c r="AE1066" s="9"/>
      <c r="AF1066" s="9"/>
      <c r="AG1066" s="9"/>
      <c r="AH1066" s="10"/>
      <c r="AI1066" s="10"/>
      <c r="AJ1066" s="22"/>
      <c r="AN1066" s="29"/>
      <c r="AO1066" s="29"/>
      <c r="AP1066" s="29"/>
      <c r="AR1066" s="10"/>
      <c r="AS1066" s="7"/>
      <c r="AT1066" s="7"/>
    </row>
    <row r="1067" spans="9:46" x14ac:dyDescent="0.25">
      <c r="I1067" s="32"/>
      <c r="J1067" s="10"/>
      <c r="K1067" s="10"/>
      <c r="L1067" s="32"/>
      <c r="M1067" s="9"/>
      <c r="N1067" s="9"/>
      <c r="O1067" s="10"/>
      <c r="P1067" s="13"/>
      <c r="R1067" s="32"/>
      <c r="S1067" s="8"/>
      <c r="T1067" s="9"/>
      <c r="U1067" s="9"/>
      <c r="V1067" s="10"/>
      <c r="W1067" s="10"/>
      <c r="X1067" s="10"/>
      <c r="Y1067" s="10"/>
      <c r="Z1067" s="10"/>
      <c r="AA1067" s="125"/>
      <c r="AB1067" s="10"/>
      <c r="AC1067" s="10"/>
      <c r="AD1067" s="22"/>
      <c r="AE1067" s="9"/>
      <c r="AF1067" s="9"/>
      <c r="AG1067" s="9"/>
      <c r="AH1067" s="10"/>
      <c r="AI1067" s="10"/>
      <c r="AJ1067" s="22"/>
      <c r="AN1067" s="29"/>
      <c r="AO1067" s="29"/>
      <c r="AP1067" s="29"/>
      <c r="AR1067" s="10"/>
      <c r="AS1067" s="7"/>
      <c r="AT1067" s="7"/>
    </row>
    <row r="1068" spans="9:46" x14ac:dyDescent="0.25">
      <c r="I1068" s="32"/>
      <c r="J1068" s="10"/>
      <c r="K1068" s="10"/>
      <c r="L1068" s="32"/>
      <c r="M1068" s="9"/>
      <c r="N1068" s="9"/>
      <c r="O1068" s="10"/>
      <c r="P1068" s="13"/>
      <c r="R1068" s="32"/>
      <c r="S1068" s="8"/>
      <c r="T1068" s="9"/>
      <c r="U1068" s="9"/>
      <c r="V1068" s="10"/>
      <c r="W1068" s="10"/>
      <c r="X1068" s="10"/>
      <c r="Y1068" s="10"/>
      <c r="Z1068" s="10"/>
      <c r="AA1068" s="125"/>
      <c r="AB1068" s="10"/>
      <c r="AC1068" s="10"/>
      <c r="AD1068" s="22"/>
      <c r="AE1068" s="9"/>
      <c r="AF1068" s="9"/>
      <c r="AG1068" s="9"/>
      <c r="AH1068" s="10"/>
      <c r="AI1068" s="10"/>
      <c r="AJ1068" s="22"/>
      <c r="AN1068" s="29"/>
      <c r="AO1068" s="29"/>
      <c r="AP1068" s="29"/>
      <c r="AR1068" s="10"/>
      <c r="AS1068" s="7"/>
      <c r="AT1068" s="7"/>
    </row>
    <row r="1069" spans="9:46" x14ac:dyDescent="0.25">
      <c r="I1069" s="32"/>
      <c r="J1069" s="10"/>
      <c r="K1069" s="10"/>
      <c r="L1069" s="32"/>
      <c r="M1069" s="9"/>
      <c r="N1069" s="9"/>
      <c r="O1069" s="10"/>
      <c r="P1069" s="13"/>
      <c r="R1069" s="32"/>
      <c r="S1069" s="8"/>
      <c r="T1069" s="9"/>
      <c r="U1069" s="9"/>
      <c r="V1069" s="10"/>
      <c r="W1069" s="10"/>
      <c r="X1069" s="10"/>
      <c r="Y1069" s="10"/>
      <c r="Z1069" s="10"/>
      <c r="AA1069" s="125"/>
      <c r="AB1069" s="10"/>
      <c r="AC1069" s="10"/>
      <c r="AD1069" s="22"/>
      <c r="AE1069" s="9"/>
      <c r="AF1069" s="9"/>
      <c r="AG1069" s="9"/>
      <c r="AH1069" s="10"/>
      <c r="AI1069" s="10"/>
      <c r="AJ1069" s="22"/>
      <c r="AN1069" s="29"/>
      <c r="AO1069" s="29"/>
      <c r="AP1069" s="29"/>
      <c r="AR1069" s="10"/>
      <c r="AS1069" s="7"/>
      <c r="AT1069" s="7"/>
    </row>
    <row r="1070" spans="9:46" x14ac:dyDescent="0.25">
      <c r="I1070" s="32"/>
      <c r="J1070" s="10"/>
      <c r="K1070" s="10"/>
      <c r="L1070" s="32"/>
      <c r="M1070" s="9"/>
      <c r="N1070" s="9"/>
      <c r="O1070" s="10"/>
      <c r="P1070" s="13"/>
      <c r="R1070" s="32"/>
      <c r="S1070" s="8"/>
      <c r="T1070" s="9"/>
      <c r="U1070" s="9"/>
      <c r="V1070" s="10"/>
      <c r="W1070" s="10"/>
      <c r="X1070" s="10"/>
      <c r="Y1070" s="10"/>
      <c r="Z1070" s="10"/>
      <c r="AA1070" s="125"/>
      <c r="AB1070" s="10"/>
      <c r="AC1070" s="10"/>
      <c r="AD1070" s="22"/>
      <c r="AE1070" s="9"/>
      <c r="AF1070" s="9"/>
      <c r="AG1070" s="9"/>
      <c r="AH1070" s="10"/>
      <c r="AI1070" s="10"/>
      <c r="AJ1070" s="22"/>
      <c r="AN1070" s="29"/>
      <c r="AO1070" s="29"/>
      <c r="AP1070" s="29"/>
      <c r="AR1070" s="10"/>
      <c r="AS1070" s="7"/>
      <c r="AT1070" s="7"/>
    </row>
    <row r="1071" spans="9:46" x14ac:dyDescent="0.25">
      <c r="I1071" s="32"/>
      <c r="J1071" s="10"/>
      <c r="K1071" s="10"/>
      <c r="L1071" s="32"/>
      <c r="M1071" s="9"/>
      <c r="N1071" s="9"/>
      <c r="O1071" s="10"/>
      <c r="P1071" s="13"/>
      <c r="R1071" s="32"/>
      <c r="S1071" s="8"/>
      <c r="T1071" s="9"/>
      <c r="U1071" s="9"/>
      <c r="V1071" s="10"/>
      <c r="W1071" s="10"/>
      <c r="X1071" s="10"/>
      <c r="Y1071" s="10"/>
      <c r="Z1071" s="10"/>
      <c r="AA1071" s="125"/>
      <c r="AB1071" s="10"/>
      <c r="AC1071" s="10"/>
      <c r="AD1071" s="22"/>
      <c r="AE1071" s="9"/>
      <c r="AF1071" s="9"/>
      <c r="AG1071" s="9"/>
      <c r="AH1071" s="10"/>
      <c r="AI1071" s="10"/>
      <c r="AJ1071" s="22"/>
      <c r="AN1071" s="29"/>
      <c r="AO1071" s="29"/>
      <c r="AP1071" s="29"/>
      <c r="AR1071" s="10"/>
      <c r="AS1071" s="7"/>
      <c r="AT1071" s="7"/>
    </row>
    <row r="1072" spans="9:46" x14ac:dyDescent="0.25">
      <c r="I1072" s="32"/>
      <c r="J1072" s="10"/>
      <c r="K1072" s="10"/>
      <c r="L1072" s="32"/>
      <c r="M1072" s="9"/>
      <c r="N1072" s="9"/>
      <c r="O1072" s="10"/>
      <c r="P1072" s="13"/>
      <c r="R1072" s="32"/>
      <c r="S1072" s="8"/>
      <c r="T1072" s="9"/>
      <c r="U1072" s="9"/>
      <c r="V1072" s="10"/>
      <c r="W1072" s="10"/>
      <c r="X1072" s="10"/>
      <c r="Y1072" s="10"/>
      <c r="Z1072" s="10"/>
      <c r="AA1072" s="125"/>
      <c r="AB1072" s="10"/>
      <c r="AC1072" s="10"/>
      <c r="AD1072" s="22"/>
      <c r="AE1072" s="9"/>
      <c r="AF1072" s="9"/>
      <c r="AG1072" s="9"/>
      <c r="AH1072" s="10"/>
      <c r="AI1072" s="10"/>
      <c r="AJ1072" s="22"/>
      <c r="AN1072" s="29"/>
      <c r="AO1072" s="29"/>
      <c r="AP1072" s="29"/>
      <c r="AR1072" s="10"/>
      <c r="AS1072" s="7"/>
      <c r="AT1072" s="7"/>
    </row>
    <row r="1073" spans="9:46" x14ac:dyDescent="0.25">
      <c r="I1073" s="32"/>
      <c r="J1073" s="10"/>
      <c r="K1073" s="10"/>
      <c r="L1073" s="32"/>
      <c r="M1073" s="9"/>
      <c r="N1073" s="9"/>
      <c r="O1073" s="10"/>
      <c r="P1073" s="13"/>
      <c r="R1073" s="32"/>
      <c r="S1073" s="8"/>
      <c r="T1073" s="9"/>
      <c r="U1073" s="9"/>
      <c r="V1073" s="10"/>
      <c r="W1073" s="10"/>
      <c r="X1073" s="10"/>
      <c r="Y1073" s="10"/>
      <c r="Z1073" s="10"/>
      <c r="AA1073" s="125"/>
      <c r="AB1073" s="10"/>
      <c r="AC1073" s="10"/>
      <c r="AD1073" s="22"/>
      <c r="AE1073" s="9"/>
      <c r="AF1073" s="9"/>
      <c r="AG1073" s="9"/>
      <c r="AH1073" s="10"/>
      <c r="AI1073" s="10"/>
      <c r="AJ1073" s="22"/>
      <c r="AN1073" s="29"/>
      <c r="AO1073" s="29"/>
      <c r="AP1073" s="29"/>
      <c r="AR1073" s="10"/>
      <c r="AS1073" s="7"/>
      <c r="AT1073" s="7"/>
    </row>
    <row r="1074" spans="9:46" x14ac:dyDescent="0.25">
      <c r="I1074" s="32"/>
      <c r="J1074" s="10"/>
      <c r="K1074" s="10"/>
      <c r="L1074" s="32"/>
      <c r="M1074" s="9"/>
      <c r="N1074" s="9"/>
      <c r="O1074" s="10"/>
      <c r="P1074" s="13"/>
      <c r="R1074" s="32"/>
      <c r="S1074" s="8"/>
      <c r="T1074" s="9"/>
      <c r="U1074" s="9"/>
      <c r="V1074" s="10"/>
      <c r="W1074" s="10"/>
      <c r="X1074" s="10"/>
      <c r="Y1074" s="10"/>
      <c r="Z1074" s="10"/>
      <c r="AA1074" s="125"/>
      <c r="AB1074" s="10"/>
      <c r="AC1074" s="10"/>
      <c r="AD1074" s="22"/>
      <c r="AE1074" s="9"/>
      <c r="AF1074" s="9"/>
      <c r="AG1074" s="9"/>
      <c r="AH1074" s="10"/>
      <c r="AI1074" s="10"/>
      <c r="AJ1074" s="22"/>
      <c r="AN1074" s="29"/>
      <c r="AO1074" s="29"/>
      <c r="AP1074" s="29"/>
      <c r="AR1074" s="10"/>
      <c r="AS1074" s="7"/>
      <c r="AT1074" s="7"/>
    </row>
    <row r="1075" spans="9:46" x14ac:dyDescent="0.25">
      <c r="I1075" s="32"/>
      <c r="J1075" s="10"/>
      <c r="K1075" s="10"/>
      <c r="L1075" s="32"/>
      <c r="M1075" s="9"/>
      <c r="N1075" s="9"/>
      <c r="O1075" s="10"/>
      <c r="P1075" s="13"/>
      <c r="R1075" s="32"/>
      <c r="S1075" s="8"/>
      <c r="T1075" s="9"/>
      <c r="U1075" s="9"/>
      <c r="V1075" s="10"/>
      <c r="W1075" s="10"/>
      <c r="X1075" s="10"/>
      <c r="Y1075" s="10"/>
      <c r="Z1075" s="10"/>
      <c r="AA1075" s="125"/>
      <c r="AB1075" s="10"/>
      <c r="AC1075" s="10"/>
      <c r="AD1075" s="22"/>
      <c r="AE1075" s="9"/>
      <c r="AF1075" s="9"/>
      <c r="AG1075" s="9"/>
      <c r="AH1075" s="10"/>
      <c r="AI1075" s="10"/>
      <c r="AJ1075" s="22"/>
      <c r="AN1075" s="29"/>
      <c r="AO1075" s="29"/>
      <c r="AP1075" s="29"/>
      <c r="AR1075" s="10"/>
      <c r="AS1075" s="7"/>
      <c r="AT1075" s="7"/>
    </row>
    <row r="1076" spans="9:46" x14ac:dyDescent="0.25">
      <c r="I1076" s="32"/>
      <c r="J1076" s="10"/>
      <c r="K1076" s="10"/>
      <c r="L1076" s="32"/>
      <c r="M1076" s="9"/>
      <c r="N1076" s="9"/>
      <c r="O1076" s="10"/>
      <c r="P1076" s="13"/>
      <c r="R1076" s="32"/>
      <c r="S1076" s="8"/>
      <c r="T1076" s="9"/>
      <c r="U1076" s="9"/>
      <c r="V1076" s="10"/>
      <c r="W1076" s="10"/>
      <c r="X1076" s="10"/>
      <c r="Y1076" s="10"/>
      <c r="Z1076" s="10"/>
      <c r="AA1076" s="125"/>
      <c r="AB1076" s="10"/>
      <c r="AC1076" s="10"/>
      <c r="AD1076" s="22"/>
      <c r="AE1076" s="9"/>
      <c r="AF1076" s="9"/>
      <c r="AG1076" s="9"/>
      <c r="AH1076" s="10"/>
      <c r="AI1076" s="10"/>
      <c r="AJ1076" s="22"/>
      <c r="AN1076" s="29"/>
      <c r="AO1076" s="29"/>
      <c r="AP1076" s="29"/>
      <c r="AR1076" s="10"/>
      <c r="AS1076" s="7"/>
      <c r="AT1076" s="7"/>
    </row>
    <row r="1077" spans="9:46" x14ac:dyDescent="0.25">
      <c r="I1077" s="32"/>
      <c r="J1077" s="10"/>
      <c r="K1077" s="10"/>
      <c r="L1077" s="32"/>
      <c r="M1077" s="9"/>
      <c r="N1077" s="9"/>
      <c r="O1077" s="10"/>
      <c r="P1077" s="13"/>
      <c r="R1077" s="32"/>
      <c r="S1077" s="8"/>
      <c r="T1077" s="9"/>
      <c r="U1077" s="9"/>
      <c r="V1077" s="10"/>
      <c r="W1077" s="10"/>
      <c r="X1077" s="10"/>
      <c r="Y1077" s="10"/>
      <c r="Z1077" s="10"/>
      <c r="AA1077" s="125"/>
      <c r="AB1077" s="10"/>
      <c r="AC1077" s="10"/>
      <c r="AD1077" s="22"/>
      <c r="AE1077" s="9"/>
      <c r="AF1077" s="9"/>
      <c r="AG1077" s="9"/>
      <c r="AH1077" s="10"/>
      <c r="AI1077" s="10"/>
      <c r="AJ1077" s="22"/>
      <c r="AN1077" s="29"/>
      <c r="AO1077" s="29"/>
      <c r="AP1077" s="29"/>
      <c r="AR1077" s="10"/>
      <c r="AS1077" s="7"/>
      <c r="AT1077" s="7"/>
    </row>
    <row r="1078" spans="9:46" x14ac:dyDescent="0.25">
      <c r="I1078" s="32"/>
      <c r="J1078" s="10"/>
      <c r="K1078" s="10"/>
      <c r="L1078" s="32"/>
      <c r="M1078" s="9"/>
      <c r="N1078" s="9"/>
      <c r="O1078" s="10"/>
      <c r="P1078" s="13"/>
      <c r="R1078" s="32"/>
      <c r="S1078" s="8"/>
      <c r="T1078" s="9"/>
      <c r="U1078" s="9"/>
      <c r="V1078" s="10"/>
      <c r="W1078" s="10"/>
      <c r="X1078" s="10"/>
      <c r="Y1078" s="10"/>
      <c r="Z1078" s="10"/>
      <c r="AA1078" s="125"/>
      <c r="AB1078" s="10"/>
      <c r="AC1078" s="10"/>
      <c r="AD1078" s="22"/>
      <c r="AE1078" s="9"/>
      <c r="AF1078" s="9"/>
      <c r="AG1078" s="9"/>
      <c r="AH1078" s="10"/>
      <c r="AI1078" s="10"/>
      <c r="AJ1078" s="22"/>
      <c r="AN1078" s="29"/>
      <c r="AO1078" s="29"/>
      <c r="AP1078" s="29"/>
      <c r="AR1078" s="10"/>
      <c r="AS1078" s="7"/>
      <c r="AT1078" s="7"/>
    </row>
    <row r="1079" spans="9:46" x14ac:dyDescent="0.25">
      <c r="I1079" s="32"/>
      <c r="J1079" s="10"/>
      <c r="K1079" s="10"/>
      <c r="L1079" s="32"/>
      <c r="M1079" s="9"/>
      <c r="N1079" s="9"/>
      <c r="O1079" s="10"/>
      <c r="P1079" s="13"/>
      <c r="R1079" s="32"/>
      <c r="S1079" s="8"/>
      <c r="T1079" s="9"/>
      <c r="U1079" s="9"/>
      <c r="V1079" s="10"/>
      <c r="W1079" s="10"/>
      <c r="X1079" s="10"/>
      <c r="Y1079" s="10"/>
      <c r="Z1079" s="10"/>
      <c r="AA1079" s="125"/>
      <c r="AB1079" s="10"/>
      <c r="AC1079" s="10"/>
      <c r="AD1079" s="22"/>
      <c r="AE1079" s="9"/>
      <c r="AF1079" s="9"/>
      <c r="AG1079" s="9"/>
      <c r="AH1079" s="10"/>
      <c r="AI1079" s="10"/>
      <c r="AJ1079" s="22"/>
      <c r="AN1079" s="29"/>
      <c r="AO1079" s="29"/>
      <c r="AP1079" s="29"/>
      <c r="AR1079" s="10"/>
      <c r="AS1079" s="7"/>
      <c r="AT1079" s="7"/>
    </row>
    <row r="1080" spans="9:46" x14ac:dyDescent="0.25">
      <c r="I1080" s="32"/>
      <c r="J1080" s="10"/>
      <c r="K1080" s="10"/>
      <c r="L1080" s="32"/>
      <c r="M1080" s="9"/>
      <c r="N1080" s="9"/>
      <c r="O1080" s="10"/>
      <c r="P1080" s="13"/>
      <c r="R1080" s="32"/>
      <c r="S1080" s="8"/>
      <c r="T1080" s="9"/>
      <c r="U1080" s="9"/>
      <c r="V1080" s="10"/>
      <c r="W1080" s="10"/>
      <c r="X1080" s="10"/>
      <c r="Y1080" s="10"/>
      <c r="Z1080" s="10"/>
      <c r="AA1080" s="125"/>
      <c r="AB1080" s="10"/>
      <c r="AC1080" s="10"/>
      <c r="AD1080" s="22"/>
      <c r="AE1080" s="9"/>
      <c r="AF1080" s="9"/>
      <c r="AG1080" s="9"/>
      <c r="AH1080" s="10"/>
      <c r="AI1080" s="10"/>
      <c r="AJ1080" s="22"/>
      <c r="AN1080" s="29"/>
      <c r="AO1080" s="29"/>
      <c r="AP1080" s="29"/>
      <c r="AR1080" s="10"/>
      <c r="AS1080" s="7"/>
      <c r="AT1080" s="7"/>
    </row>
    <row r="1081" spans="9:46" x14ac:dyDescent="0.25">
      <c r="I1081" s="32"/>
      <c r="J1081" s="10"/>
      <c r="K1081" s="10"/>
      <c r="L1081" s="32"/>
      <c r="M1081" s="9"/>
      <c r="N1081" s="9"/>
      <c r="O1081" s="10"/>
      <c r="P1081" s="13"/>
      <c r="R1081" s="32"/>
      <c r="S1081" s="8"/>
      <c r="T1081" s="9"/>
      <c r="U1081" s="9"/>
      <c r="V1081" s="10"/>
      <c r="W1081" s="10"/>
      <c r="X1081" s="10"/>
      <c r="Y1081" s="10"/>
      <c r="Z1081" s="10"/>
      <c r="AA1081" s="125"/>
      <c r="AB1081" s="10"/>
      <c r="AC1081" s="10"/>
      <c r="AD1081" s="22"/>
      <c r="AE1081" s="9"/>
      <c r="AF1081" s="9"/>
      <c r="AG1081" s="9"/>
      <c r="AH1081" s="10"/>
      <c r="AI1081" s="10"/>
      <c r="AJ1081" s="22"/>
      <c r="AN1081" s="29"/>
      <c r="AO1081" s="29"/>
      <c r="AP1081" s="29"/>
      <c r="AR1081" s="10"/>
      <c r="AS1081" s="7"/>
      <c r="AT1081" s="7"/>
    </row>
    <row r="1082" spans="9:46" x14ac:dyDescent="0.25">
      <c r="I1082" s="32"/>
      <c r="J1082" s="10"/>
      <c r="K1082" s="10"/>
      <c r="L1082" s="32"/>
      <c r="M1082" s="9"/>
      <c r="N1082" s="9"/>
      <c r="O1082" s="10"/>
      <c r="P1082" s="13"/>
      <c r="R1082" s="32"/>
      <c r="S1082" s="8"/>
      <c r="T1082" s="9"/>
      <c r="U1082" s="9"/>
      <c r="V1082" s="10"/>
      <c r="W1082" s="10"/>
      <c r="X1082" s="10"/>
      <c r="Y1082" s="10"/>
      <c r="Z1082" s="10"/>
      <c r="AA1082" s="125"/>
      <c r="AB1082" s="10"/>
      <c r="AC1082" s="10"/>
      <c r="AD1082" s="22"/>
      <c r="AE1082" s="9"/>
      <c r="AF1082" s="9"/>
      <c r="AG1082" s="9"/>
      <c r="AH1082" s="10"/>
      <c r="AI1082" s="10"/>
      <c r="AJ1082" s="22"/>
      <c r="AN1082" s="29"/>
      <c r="AO1082" s="29"/>
      <c r="AP1082" s="29"/>
      <c r="AR1082" s="10"/>
      <c r="AS1082" s="7"/>
      <c r="AT1082" s="7"/>
    </row>
    <row r="1083" spans="9:46" x14ac:dyDescent="0.25">
      <c r="I1083" s="32"/>
      <c r="J1083" s="10"/>
      <c r="K1083" s="10"/>
      <c r="L1083" s="32"/>
      <c r="M1083" s="9"/>
      <c r="N1083" s="9"/>
      <c r="O1083" s="10"/>
      <c r="P1083" s="13"/>
      <c r="R1083" s="32"/>
      <c r="S1083" s="8"/>
      <c r="T1083" s="9"/>
      <c r="U1083" s="9"/>
      <c r="V1083" s="10"/>
      <c r="W1083" s="10"/>
      <c r="X1083" s="10"/>
      <c r="Y1083" s="10"/>
      <c r="Z1083" s="10"/>
      <c r="AA1083" s="125"/>
      <c r="AB1083" s="10"/>
      <c r="AC1083" s="10"/>
      <c r="AD1083" s="22"/>
      <c r="AE1083" s="9"/>
      <c r="AF1083" s="9"/>
      <c r="AG1083" s="9"/>
      <c r="AH1083" s="10"/>
      <c r="AI1083" s="10"/>
      <c r="AJ1083" s="22"/>
      <c r="AN1083" s="29"/>
      <c r="AO1083" s="29"/>
      <c r="AP1083" s="29"/>
      <c r="AR1083" s="10"/>
      <c r="AS1083" s="7"/>
      <c r="AT1083" s="7"/>
    </row>
    <row r="1084" spans="9:46" x14ac:dyDescent="0.25">
      <c r="I1084" s="32"/>
      <c r="J1084" s="10"/>
      <c r="K1084" s="10"/>
      <c r="L1084" s="32"/>
      <c r="M1084" s="9"/>
      <c r="N1084" s="9"/>
      <c r="O1084" s="10"/>
      <c r="P1084" s="13"/>
      <c r="R1084" s="32"/>
      <c r="S1084" s="8"/>
      <c r="T1084" s="9"/>
      <c r="U1084" s="9"/>
      <c r="V1084" s="10"/>
      <c r="W1084" s="10"/>
      <c r="X1084" s="10"/>
      <c r="Y1084" s="10"/>
      <c r="Z1084" s="10"/>
      <c r="AA1084" s="125"/>
      <c r="AB1084" s="10"/>
      <c r="AC1084" s="10"/>
      <c r="AD1084" s="22"/>
      <c r="AE1084" s="9"/>
      <c r="AF1084" s="9"/>
      <c r="AG1084" s="9"/>
      <c r="AH1084" s="10"/>
      <c r="AI1084" s="10"/>
      <c r="AJ1084" s="22"/>
      <c r="AN1084" s="29"/>
      <c r="AO1084" s="29"/>
      <c r="AP1084" s="29"/>
      <c r="AR1084" s="10"/>
      <c r="AS1084" s="7"/>
      <c r="AT1084" s="7"/>
    </row>
    <row r="1085" spans="9:46" x14ac:dyDescent="0.25">
      <c r="I1085" s="32"/>
      <c r="J1085" s="10"/>
      <c r="K1085" s="10"/>
      <c r="L1085" s="32"/>
      <c r="M1085" s="9"/>
      <c r="N1085" s="9"/>
      <c r="O1085" s="10"/>
      <c r="P1085" s="13"/>
      <c r="R1085" s="32"/>
      <c r="S1085" s="8"/>
      <c r="T1085" s="9"/>
      <c r="U1085" s="9"/>
      <c r="V1085" s="10"/>
      <c r="W1085" s="10"/>
      <c r="X1085" s="10"/>
      <c r="Y1085" s="10"/>
      <c r="Z1085" s="10"/>
      <c r="AA1085" s="125"/>
      <c r="AB1085" s="10"/>
      <c r="AC1085" s="10"/>
      <c r="AD1085" s="22"/>
      <c r="AE1085" s="9"/>
      <c r="AF1085" s="9"/>
      <c r="AG1085" s="9"/>
      <c r="AH1085" s="10"/>
      <c r="AI1085" s="10"/>
      <c r="AJ1085" s="22"/>
      <c r="AN1085" s="29"/>
      <c r="AO1085" s="29"/>
      <c r="AP1085" s="29"/>
      <c r="AR1085" s="10"/>
      <c r="AS1085" s="7"/>
      <c r="AT1085" s="7"/>
    </row>
    <row r="1086" spans="9:46" x14ac:dyDescent="0.25">
      <c r="I1086" s="32"/>
      <c r="J1086" s="10"/>
      <c r="K1086" s="10"/>
      <c r="L1086" s="32"/>
      <c r="M1086" s="9"/>
      <c r="N1086" s="9"/>
      <c r="O1086" s="10"/>
      <c r="P1086" s="13"/>
      <c r="R1086" s="32"/>
      <c r="S1086" s="8"/>
      <c r="T1086" s="9"/>
      <c r="U1086" s="9"/>
      <c r="V1086" s="10"/>
      <c r="W1086" s="10"/>
      <c r="X1086" s="10"/>
      <c r="Y1086" s="10"/>
      <c r="Z1086" s="10"/>
      <c r="AA1086" s="125"/>
      <c r="AB1086" s="10"/>
      <c r="AC1086" s="10"/>
      <c r="AD1086" s="22"/>
      <c r="AE1086" s="9"/>
      <c r="AF1086" s="9"/>
      <c r="AG1086" s="9"/>
      <c r="AH1086" s="10"/>
      <c r="AI1086" s="10"/>
      <c r="AJ1086" s="22"/>
      <c r="AN1086" s="29"/>
      <c r="AO1086" s="29"/>
      <c r="AP1086" s="29"/>
      <c r="AR1086" s="10"/>
      <c r="AS1086" s="7"/>
      <c r="AT1086" s="7"/>
    </row>
    <row r="1087" spans="9:46" x14ac:dyDescent="0.25">
      <c r="I1087" s="32"/>
      <c r="J1087" s="10"/>
      <c r="K1087" s="10"/>
      <c r="L1087" s="32"/>
      <c r="M1087" s="9"/>
      <c r="N1087" s="9"/>
      <c r="O1087" s="10"/>
      <c r="P1087" s="13"/>
      <c r="R1087" s="32"/>
      <c r="S1087" s="8"/>
      <c r="T1087" s="9"/>
      <c r="U1087" s="9"/>
      <c r="V1087" s="10"/>
      <c r="W1087" s="10"/>
      <c r="X1087" s="10"/>
      <c r="Y1087" s="10"/>
      <c r="Z1087" s="10"/>
      <c r="AA1087" s="125"/>
      <c r="AB1087" s="10"/>
      <c r="AC1087" s="10"/>
      <c r="AD1087" s="22"/>
      <c r="AE1087" s="9"/>
      <c r="AF1087" s="9"/>
      <c r="AG1087" s="9"/>
      <c r="AH1087" s="10"/>
      <c r="AI1087" s="10"/>
      <c r="AJ1087" s="22"/>
      <c r="AN1087" s="29"/>
      <c r="AO1087" s="29"/>
      <c r="AP1087" s="29"/>
      <c r="AR1087" s="10"/>
      <c r="AS1087" s="7"/>
      <c r="AT1087" s="7"/>
    </row>
    <row r="1088" spans="9:46" x14ac:dyDescent="0.25">
      <c r="I1088" s="32"/>
      <c r="J1088" s="10"/>
      <c r="K1088" s="10"/>
      <c r="L1088" s="32"/>
      <c r="M1088" s="9"/>
      <c r="N1088" s="9"/>
      <c r="O1088" s="10"/>
      <c r="P1088" s="13"/>
      <c r="R1088" s="32"/>
      <c r="S1088" s="8"/>
      <c r="T1088" s="9"/>
      <c r="U1088" s="9"/>
      <c r="V1088" s="10"/>
      <c r="W1088" s="10"/>
      <c r="X1088" s="10"/>
      <c r="Y1088" s="10"/>
      <c r="Z1088" s="10"/>
      <c r="AA1088" s="125"/>
      <c r="AB1088" s="10"/>
      <c r="AC1088" s="10"/>
      <c r="AD1088" s="22"/>
      <c r="AE1088" s="9"/>
      <c r="AF1088" s="9"/>
      <c r="AG1088" s="9"/>
      <c r="AH1088" s="10"/>
      <c r="AI1088" s="10"/>
      <c r="AJ1088" s="22"/>
      <c r="AN1088" s="29"/>
      <c r="AO1088" s="29"/>
      <c r="AP1088" s="29"/>
      <c r="AR1088" s="10"/>
      <c r="AS1088" s="7"/>
      <c r="AT1088" s="7"/>
    </row>
    <row r="1089" spans="9:46" x14ac:dyDescent="0.25">
      <c r="I1089" s="32"/>
      <c r="J1089" s="10"/>
      <c r="K1089" s="10"/>
      <c r="L1089" s="32"/>
      <c r="M1089" s="9"/>
      <c r="N1089" s="9"/>
      <c r="O1089" s="10"/>
      <c r="P1089" s="13"/>
      <c r="R1089" s="32"/>
      <c r="S1089" s="8"/>
      <c r="T1089" s="9"/>
      <c r="U1089" s="9"/>
      <c r="V1089" s="10"/>
      <c r="W1089" s="10"/>
      <c r="X1089" s="10"/>
      <c r="Y1089" s="10"/>
      <c r="Z1089" s="10"/>
      <c r="AA1089" s="125"/>
      <c r="AB1089" s="10"/>
      <c r="AC1089" s="10"/>
      <c r="AD1089" s="22"/>
      <c r="AE1089" s="9"/>
      <c r="AF1089" s="9"/>
      <c r="AG1089" s="9"/>
      <c r="AH1089" s="10"/>
      <c r="AI1089" s="10"/>
      <c r="AJ1089" s="22"/>
      <c r="AN1089" s="29"/>
      <c r="AO1089" s="29"/>
      <c r="AP1089" s="29"/>
      <c r="AR1089" s="10"/>
      <c r="AS1089" s="7"/>
      <c r="AT1089" s="7"/>
    </row>
    <row r="1090" spans="9:46" x14ac:dyDescent="0.25">
      <c r="I1090" s="32"/>
      <c r="J1090" s="10"/>
      <c r="K1090" s="10"/>
      <c r="L1090" s="32"/>
      <c r="M1090" s="9"/>
      <c r="N1090" s="9"/>
      <c r="O1090" s="10"/>
      <c r="P1090" s="13"/>
      <c r="R1090" s="32"/>
      <c r="S1090" s="8"/>
      <c r="T1090" s="9"/>
      <c r="U1090" s="9"/>
      <c r="V1090" s="10"/>
      <c r="W1090" s="10"/>
      <c r="X1090" s="10"/>
      <c r="Y1090" s="10"/>
      <c r="Z1090" s="10"/>
      <c r="AA1090" s="125"/>
      <c r="AB1090" s="10"/>
      <c r="AC1090" s="10"/>
      <c r="AD1090" s="22"/>
      <c r="AE1090" s="9"/>
      <c r="AF1090" s="9"/>
      <c r="AG1090" s="9"/>
      <c r="AH1090" s="10"/>
      <c r="AI1090" s="10"/>
      <c r="AJ1090" s="22"/>
      <c r="AN1090" s="29"/>
      <c r="AO1090" s="29"/>
      <c r="AP1090" s="29"/>
      <c r="AR1090" s="10"/>
      <c r="AS1090" s="7"/>
      <c r="AT1090" s="7"/>
    </row>
    <row r="1091" spans="9:46" x14ac:dyDescent="0.25">
      <c r="I1091" s="32"/>
      <c r="J1091" s="10"/>
      <c r="K1091" s="10"/>
      <c r="L1091" s="32"/>
      <c r="M1091" s="9"/>
      <c r="N1091" s="9"/>
      <c r="O1091" s="10"/>
      <c r="P1091" s="13"/>
      <c r="R1091" s="32"/>
      <c r="S1091" s="8"/>
      <c r="T1091" s="9"/>
      <c r="U1091" s="9"/>
      <c r="V1091" s="10"/>
      <c r="W1091" s="10"/>
      <c r="X1091" s="10"/>
      <c r="Y1091" s="10"/>
      <c r="Z1091" s="10"/>
      <c r="AA1091" s="125"/>
      <c r="AB1091" s="10"/>
      <c r="AC1091" s="10"/>
      <c r="AD1091" s="22"/>
      <c r="AE1091" s="9"/>
      <c r="AF1091" s="9"/>
      <c r="AG1091" s="9"/>
      <c r="AH1091" s="10"/>
      <c r="AI1091" s="10"/>
      <c r="AJ1091" s="22"/>
      <c r="AN1091" s="29"/>
      <c r="AO1091" s="29"/>
      <c r="AP1091" s="29"/>
      <c r="AR1091" s="10"/>
      <c r="AS1091" s="7"/>
      <c r="AT1091" s="7"/>
    </row>
    <row r="1092" spans="9:46" x14ac:dyDescent="0.25">
      <c r="I1092" s="32"/>
      <c r="J1092" s="10"/>
      <c r="K1092" s="10"/>
      <c r="L1092" s="32"/>
      <c r="M1092" s="9"/>
      <c r="N1092" s="9"/>
      <c r="O1092" s="10"/>
      <c r="P1092" s="13"/>
      <c r="R1092" s="32"/>
      <c r="S1092" s="8"/>
      <c r="T1092" s="9"/>
      <c r="U1092" s="9"/>
      <c r="V1092" s="10"/>
      <c r="W1092" s="10"/>
      <c r="X1092" s="10"/>
      <c r="Y1092" s="10"/>
      <c r="Z1092" s="10"/>
      <c r="AA1092" s="125"/>
      <c r="AB1092" s="10"/>
      <c r="AC1092" s="10"/>
      <c r="AD1092" s="22"/>
      <c r="AE1092" s="9"/>
      <c r="AF1092" s="9"/>
      <c r="AG1092" s="9"/>
      <c r="AH1092" s="10"/>
      <c r="AI1092" s="10"/>
      <c r="AJ1092" s="22"/>
      <c r="AN1092" s="29"/>
      <c r="AO1092" s="29"/>
      <c r="AP1092" s="29"/>
      <c r="AR1092" s="10"/>
      <c r="AS1092" s="7"/>
      <c r="AT1092" s="7"/>
    </row>
    <row r="1093" spans="9:46" x14ac:dyDescent="0.25">
      <c r="I1093" s="32"/>
      <c r="J1093" s="10"/>
      <c r="K1093" s="10"/>
      <c r="L1093" s="32"/>
      <c r="M1093" s="9"/>
      <c r="N1093" s="9"/>
      <c r="O1093" s="10"/>
      <c r="P1093" s="13"/>
      <c r="R1093" s="32"/>
      <c r="S1093" s="8"/>
      <c r="T1093" s="9"/>
      <c r="U1093" s="9"/>
      <c r="V1093" s="10"/>
      <c r="W1093" s="10"/>
      <c r="X1093" s="10"/>
      <c r="Y1093" s="10"/>
      <c r="Z1093" s="10"/>
      <c r="AA1093" s="125"/>
      <c r="AB1093" s="10"/>
      <c r="AC1093" s="10"/>
      <c r="AD1093" s="22"/>
      <c r="AE1093" s="9"/>
      <c r="AF1093" s="9"/>
      <c r="AG1093" s="9"/>
      <c r="AH1093" s="10"/>
      <c r="AI1093" s="10"/>
      <c r="AJ1093" s="22"/>
      <c r="AN1093" s="29"/>
      <c r="AO1093" s="29"/>
      <c r="AP1093" s="29"/>
      <c r="AR1093" s="10"/>
      <c r="AS1093" s="7"/>
      <c r="AT1093" s="7"/>
    </row>
    <row r="1094" spans="9:46" x14ac:dyDescent="0.25">
      <c r="I1094" s="32"/>
      <c r="J1094" s="10"/>
      <c r="K1094" s="10"/>
      <c r="L1094" s="32"/>
      <c r="M1094" s="9"/>
      <c r="N1094" s="9"/>
      <c r="O1094" s="10"/>
      <c r="P1094" s="13"/>
      <c r="R1094" s="32"/>
      <c r="S1094" s="8"/>
      <c r="T1094" s="9"/>
      <c r="U1094" s="9"/>
      <c r="V1094" s="10"/>
      <c r="W1094" s="10"/>
      <c r="X1094" s="10"/>
      <c r="Y1094" s="10"/>
      <c r="Z1094" s="10"/>
      <c r="AA1094" s="125"/>
      <c r="AB1094" s="10"/>
      <c r="AC1094" s="10"/>
      <c r="AD1094" s="22"/>
      <c r="AE1094" s="9"/>
      <c r="AF1094" s="9"/>
      <c r="AG1094" s="9"/>
      <c r="AH1094" s="10"/>
      <c r="AI1094" s="10"/>
      <c r="AJ1094" s="22"/>
      <c r="AN1094" s="29"/>
      <c r="AO1094" s="29"/>
      <c r="AP1094" s="29"/>
      <c r="AR1094" s="10"/>
      <c r="AS1094" s="7"/>
      <c r="AT1094" s="7"/>
    </row>
    <row r="1095" spans="9:46" x14ac:dyDescent="0.25">
      <c r="I1095" s="32"/>
      <c r="J1095" s="10"/>
      <c r="K1095" s="10"/>
      <c r="L1095" s="32"/>
      <c r="M1095" s="9"/>
      <c r="N1095" s="9"/>
      <c r="O1095" s="10"/>
      <c r="P1095" s="13"/>
      <c r="R1095" s="32"/>
      <c r="S1095" s="8"/>
      <c r="T1095" s="9"/>
      <c r="U1095" s="9"/>
      <c r="V1095" s="10"/>
      <c r="W1095" s="10"/>
      <c r="X1095" s="10"/>
      <c r="Y1095" s="10"/>
      <c r="Z1095" s="10"/>
      <c r="AA1095" s="125"/>
      <c r="AB1095" s="10"/>
      <c r="AC1095" s="10"/>
      <c r="AD1095" s="22"/>
      <c r="AE1095" s="9"/>
      <c r="AF1095" s="9"/>
      <c r="AG1095" s="9"/>
      <c r="AH1095" s="10"/>
      <c r="AI1095" s="10"/>
      <c r="AJ1095" s="22"/>
      <c r="AN1095" s="29"/>
      <c r="AO1095" s="29"/>
      <c r="AP1095" s="29"/>
      <c r="AR1095" s="10"/>
      <c r="AS1095" s="7"/>
      <c r="AT1095" s="7"/>
    </row>
    <row r="1096" spans="9:46" x14ac:dyDescent="0.25">
      <c r="I1096" s="32"/>
      <c r="J1096" s="10"/>
      <c r="K1096" s="10"/>
      <c r="L1096" s="32"/>
      <c r="M1096" s="9"/>
      <c r="N1096" s="9"/>
      <c r="O1096" s="10"/>
      <c r="P1096" s="13"/>
      <c r="R1096" s="32"/>
      <c r="S1096" s="8"/>
      <c r="T1096" s="9"/>
      <c r="U1096" s="9"/>
      <c r="V1096" s="10"/>
      <c r="W1096" s="10"/>
      <c r="X1096" s="10"/>
      <c r="Y1096" s="10"/>
      <c r="Z1096" s="10"/>
      <c r="AA1096" s="125"/>
      <c r="AB1096" s="10"/>
      <c r="AC1096" s="10"/>
      <c r="AD1096" s="22"/>
      <c r="AE1096" s="9"/>
      <c r="AF1096" s="9"/>
      <c r="AG1096" s="9"/>
      <c r="AH1096" s="10"/>
      <c r="AI1096" s="10"/>
      <c r="AJ1096" s="22"/>
      <c r="AN1096" s="29"/>
      <c r="AO1096" s="29"/>
      <c r="AP1096" s="29"/>
      <c r="AR1096" s="10"/>
      <c r="AS1096" s="7"/>
      <c r="AT1096" s="7"/>
    </row>
    <row r="1097" spans="9:46" x14ac:dyDescent="0.25">
      <c r="I1097" s="32"/>
      <c r="J1097" s="10"/>
      <c r="K1097" s="10"/>
      <c r="L1097" s="32"/>
      <c r="M1097" s="9"/>
      <c r="N1097" s="9"/>
      <c r="O1097" s="10"/>
      <c r="P1097" s="13"/>
      <c r="R1097" s="32"/>
      <c r="S1097" s="8"/>
      <c r="T1097" s="9"/>
      <c r="U1097" s="9"/>
      <c r="V1097" s="10"/>
      <c r="W1097" s="10"/>
      <c r="X1097" s="10"/>
      <c r="Y1097" s="10"/>
      <c r="Z1097" s="10"/>
      <c r="AA1097" s="125"/>
      <c r="AB1097" s="10"/>
      <c r="AC1097" s="10"/>
      <c r="AD1097" s="22"/>
      <c r="AE1097" s="9"/>
      <c r="AF1097" s="9"/>
      <c r="AG1097" s="9"/>
      <c r="AH1097" s="10"/>
      <c r="AI1097" s="10"/>
      <c r="AJ1097" s="22"/>
      <c r="AN1097" s="29"/>
      <c r="AO1097" s="29"/>
      <c r="AP1097" s="29"/>
      <c r="AR1097" s="10"/>
      <c r="AS1097" s="7"/>
      <c r="AT1097" s="7"/>
    </row>
    <row r="1098" spans="9:46" x14ac:dyDescent="0.25">
      <c r="I1098" s="32"/>
      <c r="J1098" s="10"/>
      <c r="K1098" s="10"/>
      <c r="L1098" s="32"/>
      <c r="M1098" s="9"/>
      <c r="N1098" s="9"/>
      <c r="O1098" s="10"/>
      <c r="P1098" s="13"/>
      <c r="R1098" s="32"/>
      <c r="S1098" s="8"/>
      <c r="T1098" s="9"/>
      <c r="U1098" s="9"/>
      <c r="V1098" s="10"/>
      <c r="W1098" s="10"/>
      <c r="X1098" s="10"/>
      <c r="Y1098" s="10"/>
      <c r="Z1098" s="10"/>
      <c r="AA1098" s="125"/>
      <c r="AB1098" s="10"/>
      <c r="AC1098" s="10"/>
      <c r="AD1098" s="22"/>
      <c r="AE1098" s="9"/>
      <c r="AF1098" s="9"/>
      <c r="AG1098" s="9"/>
      <c r="AH1098" s="10"/>
      <c r="AI1098" s="10"/>
      <c r="AJ1098" s="22"/>
      <c r="AN1098" s="29"/>
      <c r="AO1098" s="29"/>
      <c r="AP1098" s="29"/>
      <c r="AR1098" s="10"/>
      <c r="AS1098" s="7"/>
      <c r="AT1098" s="7"/>
    </row>
    <row r="1099" spans="9:46" x14ac:dyDescent="0.25">
      <c r="I1099" s="32"/>
      <c r="J1099" s="10"/>
      <c r="K1099" s="10"/>
      <c r="L1099" s="32"/>
      <c r="M1099" s="9"/>
      <c r="N1099" s="9"/>
      <c r="O1099" s="10"/>
      <c r="P1099" s="13"/>
      <c r="R1099" s="32"/>
      <c r="S1099" s="8"/>
      <c r="T1099" s="9"/>
      <c r="U1099" s="9"/>
      <c r="V1099" s="10"/>
      <c r="W1099" s="10"/>
      <c r="X1099" s="10"/>
      <c r="Y1099" s="10"/>
      <c r="Z1099" s="10"/>
      <c r="AA1099" s="125"/>
      <c r="AB1099" s="10"/>
      <c r="AC1099" s="10"/>
      <c r="AD1099" s="22"/>
      <c r="AE1099" s="9"/>
      <c r="AF1099" s="9"/>
      <c r="AG1099" s="9"/>
      <c r="AH1099" s="10"/>
      <c r="AI1099" s="10"/>
      <c r="AJ1099" s="22"/>
      <c r="AN1099" s="29"/>
      <c r="AO1099" s="29"/>
      <c r="AP1099" s="29"/>
      <c r="AR1099" s="10"/>
      <c r="AS1099" s="7"/>
      <c r="AT1099" s="7"/>
    </row>
    <row r="1100" spans="9:46" x14ac:dyDescent="0.25">
      <c r="I1100" s="32"/>
      <c r="J1100" s="10"/>
      <c r="K1100" s="10"/>
      <c r="L1100" s="32"/>
      <c r="M1100" s="9"/>
      <c r="N1100" s="9"/>
      <c r="O1100" s="10"/>
      <c r="P1100" s="13"/>
      <c r="R1100" s="32"/>
      <c r="S1100" s="8"/>
      <c r="T1100" s="9"/>
      <c r="U1100" s="9"/>
      <c r="V1100" s="10"/>
      <c r="W1100" s="10"/>
      <c r="X1100" s="10"/>
      <c r="Y1100" s="10"/>
      <c r="Z1100" s="10"/>
      <c r="AA1100" s="125"/>
      <c r="AB1100" s="10"/>
      <c r="AC1100" s="10"/>
      <c r="AD1100" s="22"/>
      <c r="AE1100" s="9"/>
      <c r="AF1100" s="9"/>
      <c r="AG1100" s="9"/>
      <c r="AH1100" s="10"/>
      <c r="AI1100" s="10"/>
      <c r="AJ1100" s="22"/>
      <c r="AN1100" s="29"/>
      <c r="AO1100" s="29"/>
      <c r="AP1100" s="29"/>
      <c r="AR1100" s="10"/>
      <c r="AS1100" s="7"/>
      <c r="AT1100" s="7"/>
    </row>
    <row r="1101" spans="9:46" x14ac:dyDescent="0.25">
      <c r="I1101" s="32"/>
      <c r="J1101" s="10"/>
      <c r="K1101" s="10"/>
      <c r="L1101" s="32"/>
      <c r="M1101" s="9"/>
      <c r="N1101" s="9"/>
      <c r="O1101" s="10"/>
      <c r="P1101" s="13"/>
      <c r="R1101" s="32"/>
      <c r="S1101" s="8"/>
      <c r="T1101" s="9"/>
      <c r="U1101" s="9"/>
      <c r="V1101" s="10"/>
      <c r="W1101" s="10"/>
      <c r="X1101" s="10"/>
      <c r="Y1101" s="10"/>
      <c r="Z1101" s="10"/>
      <c r="AA1101" s="125"/>
      <c r="AB1101" s="10"/>
      <c r="AC1101" s="10"/>
      <c r="AD1101" s="22"/>
      <c r="AE1101" s="9"/>
      <c r="AF1101" s="9"/>
      <c r="AG1101" s="9"/>
      <c r="AH1101" s="10"/>
      <c r="AI1101" s="10"/>
      <c r="AJ1101" s="22"/>
      <c r="AN1101" s="29"/>
      <c r="AO1101" s="29"/>
      <c r="AP1101" s="29"/>
      <c r="AR1101" s="10"/>
      <c r="AS1101" s="7"/>
      <c r="AT1101" s="7"/>
    </row>
    <row r="1102" spans="9:46" x14ac:dyDescent="0.25">
      <c r="I1102" s="32"/>
      <c r="J1102" s="10"/>
      <c r="K1102" s="10"/>
      <c r="L1102" s="32"/>
      <c r="M1102" s="9"/>
      <c r="N1102" s="9"/>
      <c r="O1102" s="10"/>
      <c r="P1102" s="13"/>
      <c r="R1102" s="32"/>
      <c r="S1102" s="8"/>
      <c r="T1102" s="9"/>
      <c r="U1102" s="9"/>
      <c r="V1102" s="10"/>
      <c r="W1102" s="10"/>
      <c r="X1102" s="10"/>
      <c r="Y1102" s="10"/>
      <c r="Z1102" s="10"/>
      <c r="AA1102" s="125"/>
      <c r="AB1102" s="10"/>
      <c r="AC1102" s="10"/>
      <c r="AD1102" s="22"/>
      <c r="AE1102" s="9"/>
      <c r="AF1102" s="9"/>
      <c r="AG1102" s="9"/>
      <c r="AH1102" s="10"/>
      <c r="AI1102" s="10"/>
      <c r="AJ1102" s="22"/>
      <c r="AN1102" s="29"/>
      <c r="AO1102" s="29"/>
      <c r="AP1102" s="29"/>
      <c r="AR1102" s="10"/>
      <c r="AS1102" s="7"/>
      <c r="AT1102" s="7"/>
    </row>
    <row r="1103" spans="9:46" x14ac:dyDescent="0.25">
      <c r="I1103" s="32"/>
      <c r="J1103" s="10"/>
      <c r="K1103" s="10"/>
      <c r="L1103" s="32"/>
      <c r="M1103" s="9"/>
      <c r="N1103" s="9"/>
      <c r="O1103" s="10"/>
      <c r="P1103" s="13"/>
      <c r="R1103" s="32"/>
      <c r="S1103" s="8"/>
      <c r="T1103" s="9"/>
      <c r="U1103" s="9"/>
      <c r="V1103" s="10"/>
      <c r="W1103" s="10"/>
      <c r="X1103" s="10"/>
      <c r="Y1103" s="10"/>
      <c r="Z1103" s="10"/>
      <c r="AA1103" s="125"/>
      <c r="AB1103" s="10"/>
      <c r="AC1103" s="10"/>
      <c r="AD1103" s="22"/>
      <c r="AE1103" s="9"/>
      <c r="AF1103" s="9"/>
      <c r="AG1103" s="9"/>
      <c r="AH1103" s="10"/>
      <c r="AI1103" s="10"/>
      <c r="AJ1103" s="22"/>
      <c r="AN1103" s="29"/>
      <c r="AO1103" s="29"/>
      <c r="AP1103" s="29"/>
      <c r="AR1103" s="10"/>
      <c r="AS1103" s="7"/>
      <c r="AT1103" s="7"/>
    </row>
    <row r="1104" spans="9:46" x14ac:dyDescent="0.25">
      <c r="I1104" s="32"/>
      <c r="J1104" s="10"/>
      <c r="K1104" s="10"/>
      <c r="L1104" s="32"/>
      <c r="M1104" s="9"/>
      <c r="N1104" s="9"/>
      <c r="O1104" s="10"/>
      <c r="P1104" s="13"/>
      <c r="R1104" s="32"/>
      <c r="S1104" s="8"/>
      <c r="T1104" s="9"/>
      <c r="U1104" s="9"/>
      <c r="V1104" s="10"/>
      <c r="W1104" s="10"/>
      <c r="X1104" s="10"/>
      <c r="Y1104" s="10"/>
      <c r="Z1104" s="10"/>
      <c r="AA1104" s="125"/>
      <c r="AB1104" s="10"/>
      <c r="AC1104" s="10"/>
      <c r="AD1104" s="22"/>
      <c r="AE1104" s="9"/>
      <c r="AF1104" s="9"/>
      <c r="AG1104" s="9"/>
      <c r="AH1104" s="10"/>
      <c r="AI1104" s="10"/>
      <c r="AJ1104" s="22"/>
      <c r="AN1104" s="29"/>
      <c r="AO1104" s="29"/>
      <c r="AP1104" s="29"/>
      <c r="AR1104" s="10"/>
      <c r="AS1104" s="7"/>
      <c r="AT1104" s="7"/>
    </row>
    <row r="1105" spans="9:46" x14ac:dyDescent="0.25">
      <c r="I1105" s="32"/>
      <c r="J1105" s="10"/>
      <c r="K1105" s="10"/>
      <c r="L1105" s="32"/>
      <c r="M1105" s="9"/>
      <c r="N1105" s="9"/>
      <c r="O1105" s="10"/>
      <c r="P1105" s="13"/>
      <c r="R1105" s="32"/>
      <c r="S1105" s="8"/>
      <c r="T1105" s="9"/>
      <c r="U1105" s="9"/>
      <c r="V1105" s="10"/>
      <c r="W1105" s="10"/>
      <c r="X1105" s="10"/>
      <c r="Y1105" s="10"/>
      <c r="Z1105" s="10"/>
      <c r="AA1105" s="125"/>
      <c r="AB1105" s="10"/>
      <c r="AC1105" s="10"/>
      <c r="AD1105" s="22"/>
      <c r="AE1105" s="9"/>
      <c r="AF1105" s="9"/>
      <c r="AG1105" s="9"/>
      <c r="AH1105" s="10"/>
      <c r="AI1105" s="10"/>
      <c r="AJ1105" s="22"/>
      <c r="AN1105" s="29"/>
      <c r="AO1105" s="29"/>
      <c r="AP1105" s="29"/>
      <c r="AR1105" s="10"/>
      <c r="AS1105" s="7"/>
      <c r="AT1105" s="7"/>
    </row>
    <row r="1106" spans="9:46" x14ac:dyDescent="0.25">
      <c r="I1106" s="32"/>
      <c r="J1106" s="10"/>
      <c r="K1106" s="10"/>
      <c r="L1106" s="32"/>
      <c r="M1106" s="9"/>
      <c r="N1106" s="9"/>
      <c r="O1106" s="10"/>
      <c r="P1106" s="13"/>
      <c r="R1106" s="32"/>
      <c r="S1106" s="8"/>
      <c r="T1106" s="9"/>
      <c r="U1106" s="9"/>
      <c r="V1106" s="10"/>
      <c r="W1106" s="10"/>
      <c r="X1106" s="10"/>
      <c r="Y1106" s="10"/>
      <c r="Z1106" s="10"/>
      <c r="AA1106" s="125"/>
      <c r="AB1106" s="10"/>
      <c r="AC1106" s="10"/>
      <c r="AD1106" s="22"/>
      <c r="AE1106" s="9"/>
      <c r="AF1106" s="9"/>
      <c r="AG1106" s="9"/>
      <c r="AH1106" s="10"/>
      <c r="AI1106" s="10"/>
      <c r="AJ1106" s="22"/>
      <c r="AN1106" s="29"/>
      <c r="AO1106" s="29"/>
      <c r="AP1106" s="29"/>
      <c r="AR1106" s="10"/>
      <c r="AS1106" s="7"/>
      <c r="AT1106" s="7"/>
    </row>
    <row r="1107" spans="9:46" x14ac:dyDescent="0.25">
      <c r="I1107" s="32"/>
      <c r="J1107" s="10"/>
      <c r="K1107" s="10"/>
      <c r="L1107" s="32"/>
      <c r="M1107" s="9"/>
      <c r="N1107" s="9"/>
      <c r="O1107" s="10"/>
      <c r="P1107" s="13"/>
      <c r="R1107" s="32"/>
      <c r="S1107" s="8"/>
      <c r="T1107" s="9"/>
      <c r="U1107" s="9"/>
      <c r="V1107" s="10"/>
      <c r="W1107" s="10"/>
      <c r="X1107" s="10"/>
      <c r="Y1107" s="10"/>
      <c r="Z1107" s="10"/>
      <c r="AA1107" s="125"/>
      <c r="AB1107" s="10"/>
      <c r="AC1107" s="10"/>
      <c r="AD1107" s="22"/>
      <c r="AE1107" s="9"/>
      <c r="AF1107" s="9"/>
      <c r="AG1107" s="9"/>
      <c r="AH1107" s="10"/>
      <c r="AI1107" s="10"/>
      <c r="AJ1107" s="22"/>
      <c r="AN1107" s="29"/>
      <c r="AO1107" s="29"/>
      <c r="AP1107" s="29"/>
      <c r="AR1107" s="10"/>
      <c r="AS1107" s="7"/>
      <c r="AT1107" s="7"/>
    </row>
    <row r="1108" spans="9:46" x14ac:dyDescent="0.25">
      <c r="I1108" s="32"/>
      <c r="J1108" s="10"/>
      <c r="K1108" s="10"/>
      <c r="L1108" s="32"/>
      <c r="M1108" s="9"/>
      <c r="N1108" s="9"/>
      <c r="O1108" s="10"/>
      <c r="P1108" s="13"/>
      <c r="R1108" s="32"/>
      <c r="S1108" s="8"/>
      <c r="T1108" s="9"/>
      <c r="U1108" s="9"/>
      <c r="V1108" s="10"/>
      <c r="W1108" s="10"/>
      <c r="X1108" s="10"/>
      <c r="Y1108" s="10"/>
      <c r="Z1108" s="10"/>
      <c r="AA1108" s="125"/>
      <c r="AB1108" s="10"/>
      <c r="AC1108" s="10"/>
      <c r="AD1108" s="22"/>
      <c r="AE1108" s="9"/>
      <c r="AF1108" s="9"/>
      <c r="AG1108" s="9"/>
      <c r="AH1108" s="10"/>
      <c r="AI1108" s="10"/>
      <c r="AJ1108" s="22"/>
      <c r="AN1108" s="29"/>
      <c r="AO1108" s="29"/>
      <c r="AP1108" s="29"/>
      <c r="AR1108" s="10"/>
      <c r="AS1108" s="7"/>
      <c r="AT1108" s="7"/>
    </row>
    <row r="1109" spans="9:46" x14ac:dyDescent="0.25">
      <c r="I1109" s="32"/>
      <c r="J1109" s="10"/>
      <c r="K1109" s="10"/>
      <c r="L1109" s="32"/>
      <c r="M1109" s="9"/>
      <c r="N1109" s="9"/>
      <c r="O1109" s="10"/>
      <c r="P1109" s="13"/>
      <c r="R1109" s="32"/>
      <c r="S1109" s="8"/>
      <c r="T1109" s="9"/>
      <c r="U1109" s="9"/>
      <c r="V1109" s="10"/>
      <c r="W1109" s="10"/>
      <c r="X1109" s="10"/>
      <c r="Y1109" s="10"/>
      <c r="Z1109" s="10"/>
      <c r="AA1109" s="125"/>
      <c r="AB1109" s="10"/>
      <c r="AC1109" s="10"/>
      <c r="AD1109" s="22"/>
      <c r="AE1109" s="9"/>
      <c r="AF1109" s="9"/>
      <c r="AG1109" s="9"/>
      <c r="AH1109" s="10"/>
      <c r="AI1109" s="10"/>
      <c r="AJ1109" s="22"/>
      <c r="AN1109" s="29"/>
      <c r="AO1109" s="29"/>
      <c r="AP1109" s="29"/>
      <c r="AR1109" s="10"/>
      <c r="AS1109" s="7"/>
      <c r="AT1109" s="7"/>
    </row>
    <row r="1110" spans="9:46" x14ac:dyDescent="0.25">
      <c r="I1110" s="32"/>
      <c r="J1110" s="10"/>
      <c r="K1110" s="10"/>
      <c r="L1110" s="32"/>
      <c r="M1110" s="9"/>
      <c r="N1110" s="9"/>
      <c r="O1110" s="10"/>
      <c r="P1110" s="13"/>
      <c r="R1110" s="32"/>
      <c r="S1110" s="8"/>
      <c r="T1110" s="9"/>
      <c r="U1110" s="9"/>
      <c r="V1110" s="10"/>
      <c r="W1110" s="10"/>
      <c r="X1110" s="10"/>
      <c r="Y1110" s="10"/>
      <c r="Z1110" s="10"/>
      <c r="AA1110" s="125"/>
      <c r="AB1110" s="10"/>
      <c r="AC1110" s="10"/>
      <c r="AD1110" s="22"/>
      <c r="AE1110" s="9"/>
      <c r="AF1110" s="9"/>
      <c r="AG1110" s="9"/>
      <c r="AH1110" s="10"/>
      <c r="AI1110" s="10"/>
      <c r="AJ1110" s="22"/>
      <c r="AN1110" s="29"/>
      <c r="AO1110" s="29"/>
      <c r="AP1110" s="29"/>
      <c r="AR1110" s="10"/>
      <c r="AS1110" s="7"/>
      <c r="AT1110" s="7"/>
    </row>
    <row r="1111" spans="9:46" x14ac:dyDescent="0.25">
      <c r="I1111" s="32"/>
      <c r="J1111" s="10"/>
      <c r="K1111" s="10"/>
      <c r="L1111" s="32"/>
      <c r="M1111" s="9"/>
      <c r="N1111" s="9"/>
      <c r="O1111" s="10"/>
      <c r="P1111" s="13"/>
      <c r="R1111" s="32"/>
      <c r="S1111" s="8"/>
      <c r="T1111" s="9"/>
      <c r="U1111" s="9"/>
      <c r="V1111" s="10"/>
      <c r="W1111" s="10"/>
      <c r="X1111" s="10"/>
      <c r="Y1111" s="10"/>
      <c r="Z1111" s="10"/>
      <c r="AA1111" s="125"/>
      <c r="AB1111" s="10"/>
      <c r="AC1111" s="10"/>
      <c r="AD1111" s="22"/>
      <c r="AE1111" s="9"/>
      <c r="AF1111" s="9"/>
      <c r="AG1111" s="9"/>
      <c r="AH1111" s="10"/>
      <c r="AI1111" s="10"/>
      <c r="AJ1111" s="22"/>
      <c r="AN1111" s="29"/>
      <c r="AO1111" s="29"/>
      <c r="AP1111" s="29"/>
      <c r="AR1111" s="10"/>
      <c r="AS1111" s="7"/>
      <c r="AT1111" s="7"/>
    </row>
    <row r="1112" spans="9:46" x14ac:dyDescent="0.25">
      <c r="I1112" s="32"/>
      <c r="J1112" s="10"/>
      <c r="K1112" s="10"/>
      <c r="L1112" s="32"/>
      <c r="M1112" s="9"/>
      <c r="N1112" s="9"/>
      <c r="O1112" s="10"/>
      <c r="P1112" s="13"/>
      <c r="R1112" s="32"/>
      <c r="S1112" s="8"/>
      <c r="T1112" s="9"/>
      <c r="U1112" s="9"/>
      <c r="V1112" s="10"/>
      <c r="W1112" s="10"/>
      <c r="X1112" s="10"/>
      <c r="Y1112" s="10"/>
      <c r="Z1112" s="10"/>
      <c r="AA1112" s="125"/>
      <c r="AB1112" s="10"/>
      <c r="AC1112" s="10"/>
      <c r="AD1112" s="22"/>
      <c r="AE1112" s="9"/>
      <c r="AF1112" s="9"/>
      <c r="AG1112" s="9"/>
      <c r="AH1112" s="10"/>
      <c r="AI1112" s="10"/>
      <c r="AJ1112" s="22"/>
      <c r="AN1112" s="29"/>
      <c r="AO1112" s="29"/>
      <c r="AP1112" s="29"/>
      <c r="AR1112" s="10"/>
      <c r="AS1112" s="7"/>
      <c r="AT1112" s="7"/>
    </row>
    <row r="1113" spans="9:46" x14ac:dyDescent="0.25">
      <c r="I1113" s="32"/>
      <c r="J1113" s="10"/>
      <c r="K1113" s="10"/>
      <c r="L1113" s="32"/>
      <c r="M1113" s="9"/>
      <c r="N1113" s="9"/>
      <c r="O1113" s="10"/>
      <c r="P1113" s="13"/>
      <c r="R1113" s="32"/>
      <c r="S1113" s="8"/>
      <c r="T1113" s="9"/>
      <c r="U1113" s="9"/>
      <c r="V1113" s="10"/>
      <c r="W1113" s="10"/>
      <c r="X1113" s="10"/>
      <c r="Y1113" s="10"/>
      <c r="Z1113" s="10"/>
      <c r="AA1113" s="125"/>
      <c r="AB1113" s="10"/>
      <c r="AC1113" s="10"/>
      <c r="AD1113" s="22"/>
      <c r="AE1113" s="9"/>
      <c r="AF1113" s="9"/>
      <c r="AG1113" s="9"/>
      <c r="AH1113" s="10"/>
      <c r="AI1113" s="10"/>
      <c r="AJ1113" s="22"/>
      <c r="AN1113" s="29"/>
      <c r="AO1113" s="29"/>
      <c r="AP1113" s="29"/>
      <c r="AR1113" s="10"/>
      <c r="AS1113" s="7"/>
      <c r="AT1113" s="7"/>
    </row>
    <row r="1114" spans="9:46" x14ac:dyDescent="0.25">
      <c r="I1114" s="32"/>
      <c r="J1114" s="10"/>
      <c r="K1114" s="10"/>
      <c r="L1114" s="32"/>
      <c r="M1114" s="9"/>
      <c r="N1114" s="9"/>
      <c r="O1114" s="10"/>
      <c r="P1114" s="13"/>
      <c r="R1114" s="32"/>
      <c r="S1114" s="8"/>
      <c r="T1114" s="9"/>
      <c r="U1114" s="9"/>
      <c r="V1114" s="10"/>
      <c r="W1114" s="10"/>
      <c r="X1114" s="10"/>
      <c r="Y1114" s="10"/>
      <c r="Z1114" s="10"/>
      <c r="AA1114" s="125"/>
      <c r="AB1114" s="10"/>
      <c r="AC1114" s="10"/>
      <c r="AD1114" s="22"/>
      <c r="AE1114" s="9"/>
      <c r="AF1114" s="9"/>
      <c r="AG1114" s="9"/>
      <c r="AH1114" s="10"/>
      <c r="AI1114" s="10"/>
      <c r="AJ1114" s="22"/>
      <c r="AN1114" s="29"/>
      <c r="AO1114" s="29"/>
      <c r="AP1114" s="29"/>
      <c r="AR1114" s="10"/>
      <c r="AS1114" s="7"/>
      <c r="AT1114" s="7"/>
    </row>
    <row r="1115" spans="9:46" x14ac:dyDescent="0.25">
      <c r="I1115" s="32"/>
      <c r="J1115" s="10"/>
      <c r="K1115" s="10"/>
      <c r="L1115" s="32"/>
      <c r="M1115" s="9"/>
      <c r="N1115" s="9"/>
      <c r="O1115" s="10"/>
      <c r="P1115" s="13"/>
      <c r="R1115" s="32"/>
      <c r="S1115" s="8"/>
      <c r="T1115" s="9"/>
      <c r="U1115" s="9"/>
      <c r="V1115" s="10"/>
      <c r="W1115" s="10"/>
      <c r="X1115" s="10"/>
      <c r="Y1115" s="10"/>
      <c r="Z1115" s="10"/>
      <c r="AA1115" s="125"/>
      <c r="AB1115" s="10"/>
      <c r="AC1115" s="10"/>
      <c r="AD1115" s="22"/>
      <c r="AE1115" s="9"/>
      <c r="AF1115" s="9"/>
      <c r="AG1115" s="9"/>
      <c r="AH1115" s="10"/>
      <c r="AI1115" s="10"/>
      <c r="AJ1115" s="22"/>
      <c r="AN1115" s="29"/>
      <c r="AO1115" s="29"/>
      <c r="AP1115" s="29"/>
      <c r="AR1115" s="10"/>
      <c r="AS1115" s="7"/>
      <c r="AT1115" s="7"/>
    </row>
    <row r="1116" spans="9:46" x14ac:dyDescent="0.25">
      <c r="I1116" s="32"/>
      <c r="J1116" s="10"/>
      <c r="K1116" s="10"/>
      <c r="L1116" s="32"/>
      <c r="M1116" s="9"/>
      <c r="N1116" s="9"/>
      <c r="O1116" s="10"/>
      <c r="P1116" s="13"/>
      <c r="R1116" s="32"/>
      <c r="S1116" s="8"/>
      <c r="T1116" s="9"/>
      <c r="U1116" s="9"/>
      <c r="V1116" s="10"/>
      <c r="W1116" s="10"/>
      <c r="X1116" s="10"/>
      <c r="Y1116" s="10"/>
      <c r="Z1116" s="10"/>
      <c r="AA1116" s="125"/>
      <c r="AB1116" s="10"/>
      <c r="AC1116" s="10"/>
      <c r="AD1116" s="22"/>
      <c r="AE1116" s="9"/>
      <c r="AF1116" s="9"/>
      <c r="AG1116" s="9"/>
      <c r="AH1116" s="10"/>
      <c r="AI1116" s="10"/>
      <c r="AJ1116" s="22"/>
      <c r="AN1116" s="29"/>
      <c r="AO1116" s="29"/>
      <c r="AP1116" s="29"/>
      <c r="AR1116" s="10"/>
      <c r="AS1116" s="7"/>
      <c r="AT1116" s="7"/>
    </row>
    <row r="1117" spans="9:46" x14ac:dyDescent="0.25">
      <c r="I1117" s="32"/>
      <c r="J1117" s="10"/>
      <c r="K1117" s="10"/>
      <c r="L1117" s="32"/>
      <c r="M1117" s="9"/>
      <c r="N1117" s="9"/>
      <c r="O1117" s="10"/>
      <c r="P1117" s="13"/>
      <c r="R1117" s="32"/>
      <c r="S1117" s="8"/>
      <c r="T1117" s="9"/>
      <c r="U1117" s="9"/>
      <c r="V1117" s="10"/>
      <c r="W1117" s="10"/>
      <c r="X1117" s="10"/>
      <c r="Y1117" s="10"/>
      <c r="Z1117" s="10"/>
      <c r="AA1117" s="125"/>
      <c r="AB1117" s="10"/>
      <c r="AC1117" s="10"/>
      <c r="AD1117" s="22"/>
      <c r="AE1117" s="9"/>
      <c r="AF1117" s="9"/>
      <c r="AG1117" s="9"/>
      <c r="AH1117" s="10"/>
      <c r="AI1117" s="10"/>
      <c r="AJ1117" s="22"/>
      <c r="AN1117" s="29"/>
      <c r="AO1117" s="29"/>
      <c r="AP1117" s="29"/>
      <c r="AR1117" s="10"/>
      <c r="AS1117" s="7"/>
      <c r="AT1117" s="7"/>
    </row>
    <row r="1118" spans="9:46" x14ac:dyDescent="0.25">
      <c r="I1118" s="32"/>
      <c r="J1118" s="10"/>
      <c r="K1118" s="10"/>
      <c r="L1118" s="32"/>
      <c r="M1118" s="9"/>
      <c r="N1118" s="9"/>
      <c r="O1118" s="10"/>
      <c r="P1118" s="13"/>
      <c r="R1118" s="32"/>
      <c r="S1118" s="8"/>
      <c r="T1118" s="9"/>
      <c r="U1118" s="9"/>
      <c r="V1118" s="10"/>
      <c r="W1118" s="10"/>
      <c r="X1118" s="10"/>
      <c r="Y1118" s="10"/>
      <c r="Z1118" s="10"/>
      <c r="AA1118" s="125"/>
      <c r="AB1118" s="10"/>
      <c r="AC1118" s="10"/>
      <c r="AD1118" s="22"/>
      <c r="AE1118" s="9"/>
      <c r="AF1118" s="9"/>
      <c r="AG1118" s="9"/>
      <c r="AH1118" s="10"/>
      <c r="AI1118" s="10"/>
      <c r="AJ1118" s="22"/>
      <c r="AN1118" s="29"/>
      <c r="AO1118" s="29"/>
      <c r="AP1118" s="29"/>
      <c r="AR1118" s="10"/>
      <c r="AS1118" s="7"/>
      <c r="AT1118" s="7"/>
    </row>
    <row r="1119" spans="9:46" x14ac:dyDescent="0.25">
      <c r="I1119" s="32"/>
      <c r="J1119" s="10"/>
      <c r="K1119" s="10"/>
      <c r="L1119" s="32"/>
      <c r="M1119" s="9"/>
      <c r="N1119" s="9"/>
      <c r="O1119" s="10"/>
      <c r="P1119" s="13"/>
      <c r="R1119" s="32"/>
      <c r="S1119" s="8"/>
      <c r="T1119" s="9"/>
      <c r="U1119" s="9"/>
      <c r="V1119" s="10"/>
      <c r="W1119" s="10"/>
      <c r="X1119" s="10"/>
      <c r="Y1119" s="10"/>
      <c r="Z1119" s="10"/>
      <c r="AA1119" s="125"/>
      <c r="AB1119" s="10"/>
      <c r="AC1119" s="10"/>
      <c r="AD1119" s="22"/>
      <c r="AE1119" s="9"/>
      <c r="AF1119" s="9"/>
      <c r="AG1119" s="9"/>
      <c r="AH1119" s="10"/>
      <c r="AI1119" s="10"/>
      <c r="AJ1119" s="22"/>
      <c r="AN1119" s="29"/>
      <c r="AO1119" s="29"/>
      <c r="AP1119" s="29"/>
      <c r="AR1119" s="10"/>
      <c r="AS1119" s="7"/>
      <c r="AT1119" s="7"/>
    </row>
    <row r="1120" spans="9:46" x14ac:dyDescent="0.25">
      <c r="I1120" s="32"/>
      <c r="J1120" s="10"/>
      <c r="K1120" s="10"/>
      <c r="L1120" s="32"/>
      <c r="M1120" s="9"/>
      <c r="N1120" s="9"/>
      <c r="O1120" s="10"/>
      <c r="P1120" s="13"/>
      <c r="R1120" s="32"/>
      <c r="S1120" s="8"/>
      <c r="T1120" s="9"/>
      <c r="U1120" s="9"/>
      <c r="V1120" s="10"/>
      <c r="W1120" s="10"/>
      <c r="X1120" s="10"/>
      <c r="Y1120" s="10"/>
      <c r="Z1120" s="10"/>
      <c r="AA1120" s="125"/>
      <c r="AB1120" s="10"/>
      <c r="AC1120" s="10"/>
      <c r="AD1120" s="22"/>
      <c r="AE1120" s="9"/>
      <c r="AF1120" s="9"/>
      <c r="AG1120" s="9"/>
      <c r="AH1120" s="10"/>
      <c r="AI1120" s="10"/>
      <c r="AJ1120" s="22"/>
      <c r="AN1120" s="29"/>
      <c r="AO1120" s="29"/>
      <c r="AP1120" s="29"/>
      <c r="AR1120" s="10"/>
      <c r="AS1120" s="7"/>
      <c r="AT1120" s="7"/>
    </row>
    <row r="1121" spans="9:46" x14ac:dyDescent="0.25">
      <c r="I1121" s="32"/>
      <c r="J1121" s="10"/>
      <c r="K1121" s="10"/>
      <c r="L1121" s="32"/>
      <c r="M1121" s="9"/>
      <c r="N1121" s="9"/>
      <c r="O1121" s="10"/>
      <c r="P1121" s="13"/>
      <c r="R1121" s="32"/>
      <c r="S1121" s="8"/>
      <c r="T1121" s="9"/>
      <c r="U1121" s="9"/>
      <c r="V1121" s="10"/>
      <c r="W1121" s="10"/>
      <c r="X1121" s="10"/>
      <c r="Y1121" s="10"/>
      <c r="Z1121" s="10"/>
      <c r="AA1121" s="125"/>
      <c r="AB1121" s="10"/>
      <c r="AC1121" s="10"/>
      <c r="AD1121" s="22"/>
      <c r="AE1121" s="9"/>
      <c r="AF1121" s="9"/>
      <c r="AG1121" s="9"/>
      <c r="AH1121" s="10"/>
      <c r="AI1121" s="10"/>
      <c r="AJ1121" s="22"/>
      <c r="AN1121" s="29"/>
      <c r="AO1121" s="29"/>
      <c r="AP1121" s="29"/>
      <c r="AR1121" s="10"/>
      <c r="AS1121" s="7"/>
      <c r="AT1121" s="7"/>
    </row>
    <row r="1122" spans="9:46" x14ac:dyDescent="0.25">
      <c r="I1122" s="32"/>
      <c r="J1122" s="10"/>
      <c r="K1122" s="10"/>
      <c r="L1122" s="32"/>
      <c r="M1122" s="9"/>
      <c r="N1122" s="9"/>
      <c r="O1122" s="10"/>
      <c r="P1122" s="13"/>
      <c r="R1122" s="32"/>
      <c r="S1122" s="8"/>
      <c r="T1122" s="9"/>
      <c r="U1122" s="9"/>
      <c r="V1122" s="10"/>
      <c r="W1122" s="10"/>
      <c r="X1122" s="10"/>
      <c r="Y1122" s="10"/>
      <c r="Z1122" s="10"/>
      <c r="AA1122" s="125"/>
      <c r="AB1122" s="10"/>
      <c r="AC1122" s="10"/>
      <c r="AD1122" s="22"/>
      <c r="AE1122" s="9"/>
      <c r="AF1122" s="9"/>
      <c r="AG1122" s="9"/>
      <c r="AH1122" s="10"/>
      <c r="AI1122" s="10"/>
      <c r="AJ1122" s="22"/>
      <c r="AN1122" s="29"/>
      <c r="AO1122" s="29"/>
      <c r="AP1122" s="29"/>
      <c r="AR1122" s="10"/>
      <c r="AS1122" s="7"/>
      <c r="AT1122" s="7"/>
    </row>
    <row r="1123" spans="9:46" x14ac:dyDescent="0.25">
      <c r="I1123" s="32"/>
      <c r="J1123" s="10"/>
      <c r="K1123" s="10"/>
      <c r="L1123" s="32"/>
      <c r="M1123" s="9"/>
      <c r="N1123" s="9"/>
      <c r="O1123" s="10"/>
      <c r="P1123" s="13"/>
      <c r="R1123" s="32"/>
      <c r="S1123" s="8"/>
      <c r="T1123" s="9"/>
      <c r="U1123" s="9"/>
      <c r="V1123" s="10"/>
      <c r="W1123" s="10"/>
      <c r="X1123" s="10"/>
      <c r="Y1123" s="10"/>
      <c r="Z1123" s="10"/>
      <c r="AA1123" s="125"/>
      <c r="AB1123" s="10"/>
      <c r="AC1123" s="10"/>
      <c r="AD1123" s="22"/>
      <c r="AE1123" s="9"/>
      <c r="AF1123" s="9"/>
      <c r="AG1123" s="9"/>
      <c r="AH1123" s="10"/>
      <c r="AI1123" s="10"/>
      <c r="AJ1123" s="22"/>
      <c r="AN1123" s="29"/>
      <c r="AO1123" s="29"/>
      <c r="AP1123" s="29"/>
      <c r="AR1123" s="10"/>
      <c r="AS1123" s="7"/>
      <c r="AT1123" s="7"/>
    </row>
    <row r="1124" spans="9:46" x14ac:dyDescent="0.25">
      <c r="I1124" s="32"/>
      <c r="J1124" s="10"/>
      <c r="K1124" s="10"/>
      <c r="L1124" s="32"/>
      <c r="M1124" s="9"/>
      <c r="N1124" s="9"/>
      <c r="O1124" s="10"/>
      <c r="P1124" s="13"/>
      <c r="R1124" s="32"/>
      <c r="S1124" s="8"/>
      <c r="T1124" s="9"/>
      <c r="U1124" s="9"/>
      <c r="V1124" s="10"/>
      <c r="W1124" s="10"/>
      <c r="X1124" s="10"/>
      <c r="Y1124" s="10"/>
      <c r="Z1124" s="10"/>
      <c r="AA1124" s="125"/>
      <c r="AB1124" s="10"/>
      <c r="AC1124" s="10"/>
      <c r="AD1124" s="22"/>
      <c r="AE1124" s="9"/>
      <c r="AF1124" s="9"/>
      <c r="AG1124" s="9"/>
      <c r="AH1124" s="10"/>
      <c r="AI1124" s="10"/>
      <c r="AJ1124" s="22"/>
      <c r="AN1124" s="29"/>
      <c r="AO1124" s="29"/>
      <c r="AP1124" s="29"/>
      <c r="AR1124" s="10"/>
      <c r="AS1124" s="7"/>
      <c r="AT1124" s="7"/>
    </row>
    <row r="1125" spans="9:46" x14ac:dyDescent="0.25">
      <c r="I1125" s="32"/>
      <c r="J1125" s="10"/>
      <c r="K1125" s="10"/>
      <c r="L1125" s="32"/>
      <c r="M1125" s="9"/>
      <c r="N1125" s="9"/>
      <c r="O1125" s="10"/>
      <c r="P1125" s="13"/>
      <c r="R1125" s="32"/>
      <c r="S1125" s="8"/>
      <c r="T1125" s="9"/>
      <c r="U1125" s="9"/>
      <c r="V1125" s="10"/>
      <c r="W1125" s="10"/>
      <c r="X1125" s="10"/>
      <c r="Y1125" s="10"/>
      <c r="Z1125" s="10"/>
      <c r="AA1125" s="125"/>
      <c r="AB1125" s="10"/>
      <c r="AC1125" s="10"/>
      <c r="AD1125" s="22"/>
      <c r="AE1125" s="9"/>
      <c r="AF1125" s="9"/>
      <c r="AG1125" s="9"/>
      <c r="AH1125" s="10"/>
      <c r="AI1125" s="10"/>
      <c r="AJ1125" s="22"/>
      <c r="AN1125" s="29"/>
      <c r="AO1125" s="29"/>
      <c r="AP1125" s="29"/>
      <c r="AR1125" s="10"/>
      <c r="AS1125" s="7"/>
      <c r="AT1125" s="7"/>
    </row>
    <row r="1126" spans="9:46" x14ac:dyDescent="0.25">
      <c r="I1126" s="32"/>
      <c r="J1126" s="10"/>
      <c r="K1126" s="10"/>
      <c r="L1126" s="32"/>
      <c r="M1126" s="9"/>
      <c r="N1126" s="9"/>
      <c r="O1126" s="10"/>
      <c r="P1126" s="13"/>
      <c r="R1126" s="32"/>
      <c r="S1126" s="8"/>
      <c r="T1126" s="9"/>
      <c r="U1126" s="9"/>
      <c r="V1126" s="10"/>
      <c r="W1126" s="10"/>
      <c r="X1126" s="10"/>
      <c r="Y1126" s="10"/>
      <c r="Z1126" s="10"/>
      <c r="AA1126" s="125"/>
      <c r="AB1126" s="10"/>
      <c r="AC1126" s="10"/>
      <c r="AD1126" s="22"/>
      <c r="AE1126" s="9"/>
      <c r="AF1126" s="9"/>
      <c r="AG1126" s="9"/>
      <c r="AH1126" s="10"/>
      <c r="AI1126" s="10"/>
      <c r="AJ1126" s="22"/>
      <c r="AN1126" s="29"/>
      <c r="AO1126" s="29"/>
      <c r="AP1126" s="29"/>
      <c r="AR1126" s="10"/>
      <c r="AS1126" s="7"/>
      <c r="AT1126" s="7"/>
    </row>
    <row r="1127" spans="9:46" x14ac:dyDescent="0.25">
      <c r="I1127" s="32"/>
      <c r="J1127" s="10"/>
      <c r="K1127" s="10"/>
      <c r="L1127" s="32"/>
      <c r="M1127" s="9"/>
      <c r="N1127" s="9"/>
      <c r="O1127" s="10"/>
      <c r="P1127" s="13"/>
      <c r="R1127" s="32"/>
      <c r="S1127" s="8"/>
      <c r="T1127" s="9"/>
      <c r="U1127" s="9"/>
      <c r="V1127" s="10"/>
      <c r="W1127" s="10"/>
      <c r="X1127" s="10"/>
      <c r="Y1127" s="10"/>
      <c r="Z1127" s="10"/>
      <c r="AA1127" s="125"/>
      <c r="AB1127" s="10"/>
      <c r="AC1127" s="10"/>
      <c r="AD1127" s="22"/>
      <c r="AE1127" s="9"/>
      <c r="AF1127" s="9"/>
      <c r="AG1127" s="9"/>
      <c r="AH1127" s="10"/>
      <c r="AI1127" s="10"/>
      <c r="AJ1127" s="22"/>
      <c r="AN1127" s="29"/>
      <c r="AO1127" s="29"/>
      <c r="AP1127" s="29"/>
      <c r="AR1127" s="10"/>
      <c r="AS1127" s="7"/>
      <c r="AT1127" s="7"/>
    </row>
    <row r="1128" spans="9:46" x14ac:dyDescent="0.25">
      <c r="I1128" s="32"/>
      <c r="J1128" s="10"/>
      <c r="K1128" s="10"/>
      <c r="L1128" s="32"/>
      <c r="M1128" s="9"/>
      <c r="N1128" s="9"/>
      <c r="O1128" s="10"/>
      <c r="P1128" s="13"/>
      <c r="R1128" s="32"/>
      <c r="S1128" s="8"/>
      <c r="T1128" s="9"/>
      <c r="U1128" s="9"/>
      <c r="V1128" s="10"/>
      <c r="W1128" s="10"/>
      <c r="X1128" s="10"/>
      <c r="Y1128" s="10"/>
      <c r="Z1128" s="10"/>
      <c r="AA1128" s="125"/>
      <c r="AB1128" s="10"/>
      <c r="AC1128" s="10"/>
      <c r="AD1128" s="22"/>
      <c r="AE1128" s="9"/>
      <c r="AF1128" s="9"/>
      <c r="AG1128" s="9"/>
      <c r="AH1128" s="10"/>
      <c r="AI1128" s="10"/>
      <c r="AJ1128" s="22"/>
      <c r="AN1128" s="29"/>
      <c r="AO1128" s="29"/>
      <c r="AP1128" s="29"/>
      <c r="AR1128" s="10"/>
      <c r="AS1128" s="7"/>
      <c r="AT1128" s="7"/>
    </row>
    <row r="1129" spans="9:46" x14ac:dyDescent="0.25">
      <c r="I1129" s="32"/>
      <c r="J1129" s="10"/>
      <c r="K1129" s="10"/>
      <c r="L1129" s="32"/>
      <c r="M1129" s="9"/>
      <c r="N1129" s="9"/>
      <c r="O1129" s="10"/>
      <c r="P1129" s="13"/>
      <c r="R1129" s="32"/>
      <c r="S1129" s="8"/>
      <c r="T1129" s="9"/>
      <c r="U1129" s="9"/>
      <c r="V1129" s="10"/>
      <c r="W1129" s="10"/>
      <c r="X1129" s="10"/>
      <c r="Y1129" s="10"/>
      <c r="Z1129" s="10"/>
      <c r="AA1129" s="125"/>
      <c r="AB1129" s="10"/>
      <c r="AC1129" s="10"/>
      <c r="AD1129" s="22"/>
      <c r="AE1129" s="9"/>
      <c r="AF1129" s="9"/>
      <c r="AG1129" s="9"/>
      <c r="AH1129" s="10"/>
      <c r="AI1129" s="10"/>
      <c r="AJ1129" s="22"/>
      <c r="AN1129" s="29"/>
      <c r="AO1129" s="29"/>
      <c r="AP1129" s="29"/>
      <c r="AR1129" s="10"/>
      <c r="AS1129" s="7"/>
      <c r="AT1129" s="7"/>
    </row>
    <row r="1130" spans="9:46" x14ac:dyDescent="0.25">
      <c r="I1130" s="32"/>
      <c r="J1130" s="10"/>
      <c r="K1130" s="10"/>
      <c r="L1130" s="32"/>
      <c r="M1130" s="9"/>
      <c r="N1130" s="9"/>
      <c r="O1130" s="10"/>
      <c r="P1130" s="13"/>
      <c r="R1130" s="32"/>
      <c r="S1130" s="8"/>
      <c r="T1130" s="9"/>
      <c r="U1130" s="9"/>
      <c r="V1130" s="10"/>
      <c r="W1130" s="10"/>
      <c r="X1130" s="10"/>
      <c r="Y1130" s="10"/>
      <c r="Z1130" s="10"/>
      <c r="AA1130" s="125"/>
      <c r="AB1130" s="10"/>
      <c r="AC1130" s="10"/>
      <c r="AD1130" s="22"/>
      <c r="AE1130" s="9"/>
      <c r="AF1130" s="9"/>
      <c r="AG1130" s="9"/>
      <c r="AH1130" s="10"/>
      <c r="AI1130" s="10"/>
      <c r="AJ1130" s="22"/>
      <c r="AN1130" s="29"/>
      <c r="AO1130" s="29"/>
      <c r="AP1130" s="29"/>
      <c r="AR1130" s="10"/>
      <c r="AS1130" s="7"/>
      <c r="AT1130" s="7"/>
    </row>
    <row r="1131" spans="9:46" x14ac:dyDescent="0.25">
      <c r="I1131" s="32"/>
      <c r="J1131" s="10"/>
      <c r="K1131" s="10"/>
      <c r="L1131" s="32"/>
      <c r="M1131" s="9"/>
      <c r="N1131" s="9"/>
      <c r="O1131" s="10"/>
      <c r="P1131" s="13"/>
      <c r="R1131" s="32"/>
      <c r="S1131" s="8"/>
      <c r="T1131" s="9"/>
      <c r="U1131" s="9"/>
      <c r="V1131" s="10"/>
      <c r="W1131" s="10"/>
      <c r="X1131" s="10"/>
      <c r="Y1131" s="10"/>
      <c r="Z1131" s="10"/>
      <c r="AA1131" s="125"/>
      <c r="AB1131" s="10"/>
      <c r="AC1131" s="10"/>
      <c r="AD1131" s="22"/>
      <c r="AE1131" s="9"/>
      <c r="AF1131" s="9"/>
      <c r="AG1131" s="9"/>
      <c r="AH1131" s="10"/>
      <c r="AI1131" s="10"/>
      <c r="AJ1131" s="22"/>
      <c r="AN1131" s="29"/>
      <c r="AO1131" s="29"/>
      <c r="AP1131" s="29"/>
      <c r="AR1131" s="10"/>
      <c r="AS1131" s="7"/>
      <c r="AT1131" s="7"/>
    </row>
    <row r="1132" spans="9:46" x14ac:dyDescent="0.25">
      <c r="I1132" s="32"/>
      <c r="J1132" s="10"/>
      <c r="K1132" s="10"/>
      <c r="L1132" s="32"/>
      <c r="M1132" s="9"/>
      <c r="N1132" s="9"/>
      <c r="O1132" s="10"/>
      <c r="P1132" s="13"/>
      <c r="R1132" s="32"/>
      <c r="S1132" s="8"/>
      <c r="T1132" s="9"/>
      <c r="U1132" s="9"/>
      <c r="V1132" s="10"/>
      <c r="W1132" s="10"/>
      <c r="X1132" s="10"/>
      <c r="Y1132" s="10"/>
      <c r="Z1132" s="10"/>
      <c r="AA1132" s="125"/>
      <c r="AB1132" s="10"/>
      <c r="AC1132" s="10"/>
      <c r="AD1132" s="22"/>
      <c r="AE1132" s="9"/>
      <c r="AF1132" s="9"/>
      <c r="AG1132" s="9"/>
      <c r="AH1132" s="10"/>
      <c r="AI1132" s="10"/>
      <c r="AJ1132" s="22"/>
      <c r="AN1132" s="29"/>
      <c r="AO1132" s="29"/>
      <c r="AP1132" s="29"/>
      <c r="AR1132" s="10"/>
      <c r="AS1132" s="7"/>
      <c r="AT1132" s="7"/>
    </row>
    <row r="1133" spans="9:46" x14ac:dyDescent="0.25">
      <c r="I1133" s="32"/>
      <c r="J1133" s="10"/>
      <c r="K1133" s="10"/>
      <c r="L1133" s="32"/>
      <c r="M1133" s="9"/>
      <c r="N1133" s="9"/>
      <c r="O1133" s="10"/>
      <c r="P1133" s="13"/>
      <c r="R1133" s="32"/>
      <c r="S1133" s="8"/>
      <c r="T1133" s="9"/>
      <c r="U1133" s="9"/>
      <c r="V1133" s="10"/>
      <c r="W1133" s="10"/>
      <c r="X1133" s="10"/>
      <c r="Y1133" s="10"/>
      <c r="Z1133" s="10"/>
      <c r="AA1133" s="125"/>
      <c r="AB1133" s="10"/>
      <c r="AC1133" s="10"/>
      <c r="AD1133" s="22"/>
      <c r="AE1133" s="9"/>
      <c r="AF1133" s="9"/>
      <c r="AG1133" s="9"/>
      <c r="AH1133" s="10"/>
      <c r="AI1133" s="10"/>
      <c r="AJ1133" s="22"/>
      <c r="AN1133" s="29"/>
      <c r="AO1133" s="29"/>
      <c r="AP1133" s="29"/>
      <c r="AR1133" s="10"/>
      <c r="AS1133" s="7"/>
      <c r="AT1133" s="7"/>
    </row>
    <row r="1134" spans="9:46" x14ac:dyDescent="0.25">
      <c r="I1134" s="32"/>
      <c r="J1134" s="10"/>
      <c r="K1134" s="10"/>
      <c r="L1134" s="32"/>
      <c r="M1134" s="9"/>
      <c r="N1134" s="9"/>
      <c r="O1134" s="10"/>
      <c r="P1134" s="13"/>
      <c r="R1134" s="32"/>
      <c r="S1134" s="8"/>
      <c r="T1134" s="9"/>
      <c r="U1134" s="9"/>
      <c r="V1134" s="10"/>
      <c r="W1134" s="10"/>
      <c r="X1134" s="10"/>
      <c r="Y1134" s="10"/>
      <c r="Z1134" s="10"/>
      <c r="AA1134" s="125"/>
      <c r="AB1134" s="10"/>
      <c r="AC1134" s="10"/>
      <c r="AD1134" s="22"/>
      <c r="AE1134" s="9"/>
      <c r="AF1134" s="9"/>
      <c r="AG1134" s="9"/>
      <c r="AH1134" s="10"/>
      <c r="AI1134" s="10"/>
      <c r="AJ1134" s="22"/>
      <c r="AN1134" s="29"/>
      <c r="AO1134" s="29"/>
      <c r="AP1134" s="29"/>
      <c r="AR1134" s="10"/>
      <c r="AS1134" s="7"/>
      <c r="AT1134" s="7"/>
    </row>
    <row r="1135" spans="9:46" x14ac:dyDescent="0.25">
      <c r="I1135" s="32"/>
      <c r="J1135" s="10"/>
      <c r="K1135" s="10"/>
      <c r="L1135" s="32"/>
      <c r="M1135" s="9"/>
      <c r="N1135" s="9"/>
      <c r="O1135" s="10"/>
      <c r="P1135" s="13"/>
      <c r="R1135" s="32"/>
      <c r="S1135" s="8"/>
      <c r="T1135" s="9"/>
      <c r="U1135" s="9"/>
      <c r="V1135" s="10"/>
      <c r="W1135" s="10"/>
      <c r="X1135" s="10"/>
      <c r="Y1135" s="10"/>
      <c r="Z1135" s="10"/>
      <c r="AA1135" s="125"/>
      <c r="AB1135" s="10"/>
      <c r="AC1135" s="10"/>
      <c r="AD1135" s="22"/>
      <c r="AE1135" s="9"/>
      <c r="AF1135" s="9"/>
      <c r="AG1135" s="9"/>
      <c r="AH1135" s="10"/>
      <c r="AI1135" s="10"/>
      <c r="AJ1135" s="22"/>
      <c r="AN1135" s="29"/>
      <c r="AO1135" s="29"/>
      <c r="AP1135" s="29"/>
      <c r="AR1135" s="10"/>
      <c r="AS1135" s="7"/>
      <c r="AT1135" s="7"/>
    </row>
    <row r="1136" spans="9:46" x14ac:dyDescent="0.25">
      <c r="I1136" s="32"/>
      <c r="J1136" s="10"/>
      <c r="K1136" s="10"/>
      <c r="L1136" s="32"/>
      <c r="M1136" s="9"/>
      <c r="N1136" s="9"/>
      <c r="O1136" s="10"/>
      <c r="P1136" s="13"/>
      <c r="R1136" s="32"/>
      <c r="S1136" s="8"/>
      <c r="T1136" s="9"/>
      <c r="U1136" s="9"/>
      <c r="V1136" s="10"/>
      <c r="W1136" s="10"/>
      <c r="X1136" s="10"/>
      <c r="Y1136" s="10"/>
      <c r="Z1136" s="10"/>
      <c r="AA1136" s="125"/>
      <c r="AB1136" s="10"/>
      <c r="AC1136" s="10"/>
      <c r="AD1136" s="22"/>
      <c r="AE1136" s="9"/>
      <c r="AF1136" s="9"/>
      <c r="AG1136" s="9"/>
      <c r="AH1136" s="10"/>
      <c r="AI1136" s="10"/>
      <c r="AJ1136" s="22"/>
      <c r="AN1136" s="29"/>
      <c r="AO1136" s="29"/>
      <c r="AP1136" s="29"/>
      <c r="AR1136" s="10"/>
      <c r="AS1136" s="7"/>
      <c r="AT1136" s="7"/>
    </row>
    <row r="1137" spans="9:46" x14ac:dyDescent="0.25">
      <c r="I1137" s="32"/>
      <c r="J1137" s="10"/>
      <c r="K1137" s="10"/>
      <c r="L1137" s="32"/>
      <c r="M1137" s="9"/>
      <c r="N1137" s="9"/>
      <c r="O1137" s="10"/>
      <c r="P1137" s="13"/>
      <c r="R1137" s="32"/>
      <c r="S1137" s="8"/>
      <c r="T1137" s="9"/>
      <c r="U1137" s="9"/>
      <c r="V1137" s="10"/>
      <c r="W1137" s="10"/>
      <c r="X1137" s="10"/>
      <c r="Y1137" s="10"/>
      <c r="Z1137" s="10"/>
      <c r="AA1137" s="125"/>
      <c r="AB1137" s="10"/>
      <c r="AC1137" s="10"/>
      <c r="AD1137" s="22"/>
      <c r="AE1137" s="9"/>
      <c r="AF1137" s="9"/>
      <c r="AG1137" s="9"/>
      <c r="AH1137" s="10"/>
      <c r="AI1137" s="10"/>
      <c r="AJ1137" s="22"/>
      <c r="AN1137" s="29"/>
      <c r="AO1137" s="29"/>
      <c r="AP1137" s="29"/>
      <c r="AR1137" s="10"/>
      <c r="AS1137" s="7"/>
      <c r="AT1137" s="7"/>
    </row>
    <row r="1138" spans="9:46" x14ac:dyDescent="0.25">
      <c r="I1138" s="32"/>
      <c r="J1138" s="10"/>
      <c r="K1138" s="10"/>
      <c r="L1138" s="32"/>
      <c r="M1138" s="9"/>
      <c r="N1138" s="9"/>
      <c r="O1138" s="10"/>
      <c r="P1138" s="13"/>
      <c r="R1138" s="32"/>
      <c r="S1138" s="8"/>
      <c r="T1138" s="9"/>
      <c r="U1138" s="9"/>
      <c r="V1138" s="10"/>
      <c r="W1138" s="10"/>
      <c r="X1138" s="10"/>
      <c r="Y1138" s="10"/>
      <c r="Z1138" s="10"/>
      <c r="AA1138" s="125"/>
      <c r="AB1138" s="10"/>
      <c r="AC1138" s="10"/>
      <c r="AD1138" s="22"/>
      <c r="AE1138" s="9"/>
      <c r="AF1138" s="9"/>
      <c r="AG1138" s="9"/>
      <c r="AH1138" s="10"/>
      <c r="AI1138" s="10"/>
      <c r="AJ1138" s="22"/>
      <c r="AN1138" s="29"/>
      <c r="AO1138" s="29"/>
      <c r="AP1138" s="29"/>
      <c r="AR1138" s="10"/>
      <c r="AS1138" s="7"/>
      <c r="AT1138" s="7"/>
    </row>
    <row r="1139" spans="9:46" x14ac:dyDescent="0.25">
      <c r="I1139" s="32"/>
      <c r="J1139" s="10"/>
      <c r="K1139" s="10"/>
      <c r="L1139" s="32"/>
      <c r="M1139" s="9"/>
      <c r="N1139" s="9"/>
      <c r="O1139" s="10"/>
      <c r="P1139" s="13"/>
      <c r="R1139" s="32"/>
      <c r="S1139" s="8"/>
      <c r="T1139" s="9"/>
      <c r="U1139" s="9"/>
      <c r="V1139" s="10"/>
      <c r="W1139" s="10"/>
      <c r="X1139" s="10"/>
      <c r="Y1139" s="10"/>
      <c r="Z1139" s="10"/>
      <c r="AA1139" s="125"/>
      <c r="AB1139" s="10"/>
      <c r="AC1139" s="10"/>
      <c r="AD1139" s="22"/>
      <c r="AE1139" s="9"/>
      <c r="AF1139" s="9"/>
      <c r="AG1139" s="9"/>
      <c r="AH1139" s="10"/>
      <c r="AI1139" s="10"/>
      <c r="AJ1139" s="22"/>
      <c r="AN1139" s="29"/>
      <c r="AO1139" s="29"/>
      <c r="AP1139" s="29"/>
      <c r="AR1139" s="10"/>
      <c r="AS1139" s="7"/>
      <c r="AT1139" s="7"/>
    </row>
    <row r="1140" spans="9:46" x14ac:dyDescent="0.25">
      <c r="I1140" s="32"/>
      <c r="J1140" s="10"/>
      <c r="K1140" s="10"/>
      <c r="L1140" s="32"/>
      <c r="M1140" s="9"/>
      <c r="N1140" s="9"/>
      <c r="O1140" s="10"/>
      <c r="P1140" s="13"/>
      <c r="R1140" s="32"/>
      <c r="S1140" s="8"/>
      <c r="T1140" s="9"/>
      <c r="U1140" s="9"/>
      <c r="V1140" s="10"/>
      <c r="W1140" s="10"/>
      <c r="X1140" s="10"/>
      <c r="Y1140" s="10"/>
      <c r="Z1140" s="10"/>
      <c r="AA1140" s="125"/>
      <c r="AB1140" s="10"/>
      <c r="AC1140" s="10"/>
      <c r="AD1140" s="22"/>
      <c r="AE1140" s="9"/>
      <c r="AF1140" s="9"/>
      <c r="AG1140" s="9"/>
      <c r="AH1140" s="10"/>
      <c r="AI1140" s="10"/>
      <c r="AJ1140" s="22"/>
      <c r="AN1140" s="29"/>
      <c r="AO1140" s="29"/>
      <c r="AP1140" s="29"/>
      <c r="AR1140" s="10"/>
      <c r="AS1140" s="7"/>
      <c r="AT1140" s="7"/>
    </row>
    <row r="1141" spans="9:46" x14ac:dyDescent="0.25">
      <c r="I1141" s="32"/>
      <c r="J1141" s="10"/>
      <c r="K1141" s="10"/>
      <c r="L1141" s="32"/>
      <c r="M1141" s="9"/>
      <c r="N1141" s="9"/>
      <c r="O1141" s="10"/>
      <c r="P1141" s="13"/>
      <c r="R1141" s="32"/>
      <c r="S1141" s="8"/>
      <c r="T1141" s="9"/>
      <c r="U1141" s="9"/>
      <c r="V1141" s="10"/>
      <c r="W1141" s="10"/>
      <c r="X1141" s="10"/>
      <c r="Y1141" s="10"/>
      <c r="Z1141" s="10"/>
      <c r="AA1141" s="125"/>
      <c r="AB1141" s="10"/>
      <c r="AC1141" s="10"/>
      <c r="AD1141" s="22"/>
      <c r="AE1141" s="9"/>
      <c r="AF1141" s="9"/>
      <c r="AG1141" s="9"/>
      <c r="AH1141" s="10"/>
      <c r="AI1141" s="10"/>
      <c r="AJ1141" s="22"/>
      <c r="AN1141" s="29"/>
      <c r="AO1141" s="29"/>
      <c r="AP1141" s="29"/>
      <c r="AR1141" s="10"/>
      <c r="AS1141" s="7"/>
      <c r="AT1141" s="7"/>
    </row>
    <row r="1142" spans="9:46" x14ac:dyDescent="0.25">
      <c r="I1142" s="32"/>
      <c r="J1142" s="10"/>
      <c r="K1142" s="10"/>
      <c r="L1142" s="32"/>
      <c r="M1142" s="9"/>
      <c r="N1142" s="9"/>
      <c r="O1142" s="10"/>
      <c r="P1142" s="13"/>
      <c r="R1142" s="32"/>
      <c r="S1142" s="8"/>
      <c r="T1142" s="9"/>
      <c r="U1142" s="9"/>
      <c r="V1142" s="10"/>
      <c r="W1142" s="10"/>
      <c r="X1142" s="10"/>
      <c r="Y1142" s="10"/>
      <c r="Z1142" s="10"/>
      <c r="AA1142" s="125"/>
      <c r="AB1142" s="10"/>
      <c r="AC1142" s="10"/>
      <c r="AD1142" s="22"/>
      <c r="AE1142" s="9"/>
      <c r="AF1142" s="9"/>
      <c r="AG1142" s="9"/>
      <c r="AH1142" s="10"/>
      <c r="AI1142" s="10"/>
      <c r="AJ1142" s="22"/>
      <c r="AN1142" s="29"/>
      <c r="AO1142" s="29"/>
      <c r="AP1142" s="29"/>
      <c r="AR1142" s="10"/>
      <c r="AS1142" s="7"/>
      <c r="AT1142" s="7"/>
    </row>
    <row r="1143" spans="9:46" x14ac:dyDescent="0.25">
      <c r="I1143" s="32"/>
      <c r="J1143" s="10"/>
      <c r="K1143" s="10"/>
      <c r="L1143" s="32"/>
      <c r="M1143" s="9"/>
      <c r="N1143" s="9"/>
      <c r="O1143" s="10"/>
      <c r="P1143" s="13"/>
      <c r="R1143" s="32"/>
      <c r="S1143" s="8"/>
      <c r="T1143" s="9"/>
      <c r="U1143" s="9"/>
      <c r="V1143" s="10"/>
      <c r="W1143" s="10"/>
      <c r="X1143" s="10"/>
      <c r="Y1143" s="10"/>
      <c r="Z1143" s="10"/>
      <c r="AA1143" s="125"/>
      <c r="AB1143" s="10"/>
      <c r="AC1143" s="10"/>
      <c r="AD1143" s="22"/>
      <c r="AE1143" s="9"/>
      <c r="AF1143" s="9"/>
      <c r="AG1143" s="9"/>
      <c r="AH1143" s="10"/>
      <c r="AI1143" s="10"/>
      <c r="AJ1143" s="22"/>
      <c r="AN1143" s="29"/>
      <c r="AO1143" s="29"/>
      <c r="AP1143" s="29"/>
      <c r="AR1143" s="10"/>
      <c r="AS1143" s="7"/>
      <c r="AT1143" s="7"/>
    </row>
    <row r="1144" spans="9:46" x14ac:dyDescent="0.25">
      <c r="I1144" s="32"/>
      <c r="J1144" s="10"/>
      <c r="K1144" s="10"/>
      <c r="L1144" s="32"/>
      <c r="M1144" s="9"/>
      <c r="N1144" s="9"/>
      <c r="O1144" s="10"/>
      <c r="P1144" s="13"/>
      <c r="R1144" s="32"/>
      <c r="S1144" s="8"/>
      <c r="T1144" s="9"/>
      <c r="U1144" s="9"/>
      <c r="V1144" s="10"/>
      <c r="W1144" s="10"/>
      <c r="X1144" s="10"/>
      <c r="Y1144" s="10"/>
      <c r="Z1144" s="10"/>
      <c r="AA1144" s="125"/>
      <c r="AB1144" s="10"/>
      <c r="AC1144" s="10"/>
      <c r="AD1144" s="22"/>
      <c r="AE1144" s="9"/>
      <c r="AF1144" s="9"/>
      <c r="AG1144" s="9"/>
      <c r="AH1144" s="10"/>
      <c r="AI1144" s="10"/>
      <c r="AJ1144" s="22"/>
      <c r="AN1144" s="29"/>
      <c r="AO1144" s="29"/>
      <c r="AP1144" s="29"/>
      <c r="AR1144" s="10"/>
      <c r="AS1144" s="7"/>
      <c r="AT1144" s="7"/>
    </row>
    <row r="1145" spans="9:46" x14ac:dyDescent="0.25">
      <c r="I1145" s="32"/>
      <c r="J1145" s="10"/>
      <c r="K1145" s="10"/>
      <c r="L1145" s="32"/>
      <c r="M1145" s="9"/>
      <c r="N1145" s="9"/>
      <c r="O1145" s="10"/>
      <c r="P1145" s="13"/>
      <c r="R1145" s="32"/>
      <c r="S1145" s="8"/>
      <c r="T1145" s="9"/>
      <c r="U1145" s="9"/>
      <c r="V1145" s="10"/>
      <c r="W1145" s="10"/>
      <c r="X1145" s="10"/>
      <c r="Y1145" s="10"/>
      <c r="Z1145" s="10"/>
      <c r="AA1145" s="125"/>
      <c r="AB1145" s="10"/>
      <c r="AC1145" s="10"/>
      <c r="AD1145" s="22"/>
      <c r="AE1145" s="9"/>
      <c r="AF1145" s="9"/>
      <c r="AG1145" s="9"/>
      <c r="AH1145" s="10"/>
      <c r="AI1145" s="10"/>
      <c r="AJ1145" s="22"/>
      <c r="AN1145" s="29"/>
      <c r="AO1145" s="29"/>
      <c r="AP1145" s="29"/>
      <c r="AR1145" s="10"/>
      <c r="AS1145" s="7"/>
      <c r="AT1145" s="7"/>
    </row>
    <row r="1146" spans="9:46" x14ac:dyDescent="0.25">
      <c r="I1146" s="32"/>
      <c r="J1146" s="10"/>
      <c r="K1146" s="10"/>
      <c r="L1146" s="32"/>
      <c r="M1146" s="9"/>
      <c r="N1146" s="9"/>
      <c r="O1146" s="10"/>
      <c r="P1146" s="13"/>
      <c r="R1146" s="32"/>
      <c r="S1146" s="8"/>
      <c r="T1146" s="9"/>
      <c r="U1146" s="9"/>
      <c r="V1146" s="10"/>
      <c r="W1146" s="10"/>
      <c r="X1146" s="10"/>
      <c r="Y1146" s="10"/>
      <c r="Z1146" s="10"/>
      <c r="AA1146" s="125"/>
      <c r="AB1146" s="10"/>
      <c r="AC1146" s="10"/>
      <c r="AD1146" s="22"/>
      <c r="AE1146" s="9"/>
      <c r="AF1146" s="9"/>
      <c r="AG1146" s="9"/>
      <c r="AH1146" s="10"/>
      <c r="AI1146" s="10"/>
      <c r="AJ1146" s="22"/>
      <c r="AN1146" s="29"/>
      <c r="AO1146" s="29"/>
      <c r="AP1146" s="29"/>
      <c r="AR1146" s="10"/>
      <c r="AS1146" s="7"/>
      <c r="AT1146" s="7"/>
    </row>
    <row r="1147" spans="9:46" x14ac:dyDescent="0.25">
      <c r="I1147" s="32"/>
      <c r="J1147" s="10"/>
      <c r="K1147" s="10"/>
      <c r="L1147" s="32"/>
      <c r="M1147" s="9"/>
      <c r="N1147" s="9"/>
      <c r="O1147" s="10"/>
      <c r="P1147" s="13"/>
      <c r="R1147" s="32"/>
      <c r="S1147" s="8"/>
      <c r="T1147" s="9"/>
      <c r="U1147" s="9"/>
      <c r="V1147" s="10"/>
      <c r="W1147" s="10"/>
      <c r="X1147" s="10"/>
      <c r="Y1147" s="10"/>
      <c r="Z1147" s="10"/>
      <c r="AA1147" s="125"/>
      <c r="AB1147" s="10"/>
      <c r="AC1147" s="10"/>
      <c r="AD1147" s="22"/>
      <c r="AE1147" s="9"/>
      <c r="AF1147" s="9"/>
      <c r="AG1147" s="9"/>
      <c r="AH1147" s="10"/>
      <c r="AI1147" s="10"/>
      <c r="AJ1147" s="22"/>
      <c r="AN1147" s="29"/>
      <c r="AO1147" s="29"/>
      <c r="AP1147" s="29"/>
      <c r="AR1147" s="10"/>
      <c r="AS1147" s="7"/>
      <c r="AT1147" s="7"/>
    </row>
    <row r="1148" spans="9:46" x14ac:dyDescent="0.25">
      <c r="I1148" s="32"/>
      <c r="J1148" s="10"/>
      <c r="K1148" s="10"/>
      <c r="L1148" s="32"/>
      <c r="M1148" s="9"/>
      <c r="N1148" s="9"/>
      <c r="O1148" s="10"/>
      <c r="P1148" s="13"/>
      <c r="R1148" s="32"/>
      <c r="S1148" s="8"/>
      <c r="T1148" s="9"/>
      <c r="U1148" s="9"/>
      <c r="V1148" s="10"/>
      <c r="W1148" s="10"/>
      <c r="X1148" s="10"/>
      <c r="Y1148" s="10"/>
      <c r="Z1148" s="10"/>
      <c r="AA1148" s="125"/>
      <c r="AB1148" s="10"/>
      <c r="AC1148" s="10"/>
      <c r="AD1148" s="22"/>
      <c r="AE1148" s="9"/>
      <c r="AF1148" s="9"/>
      <c r="AG1148" s="9"/>
      <c r="AH1148" s="10"/>
      <c r="AI1148" s="10"/>
      <c r="AJ1148" s="22"/>
      <c r="AN1148" s="29"/>
      <c r="AO1148" s="29"/>
      <c r="AP1148" s="29"/>
      <c r="AR1148" s="10"/>
      <c r="AS1148" s="7"/>
      <c r="AT1148" s="7"/>
    </row>
    <row r="1149" spans="9:46" x14ac:dyDescent="0.25">
      <c r="I1149" s="32"/>
      <c r="J1149" s="10"/>
      <c r="K1149" s="10"/>
      <c r="L1149" s="32"/>
      <c r="M1149" s="9"/>
      <c r="N1149" s="9"/>
      <c r="O1149" s="10"/>
      <c r="P1149" s="13"/>
      <c r="R1149" s="32"/>
      <c r="S1149" s="8"/>
      <c r="T1149" s="9"/>
      <c r="U1149" s="9"/>
      <c r="V1149" s="10"/>
      <c r="W1149" s="10"/>
      <c r="X1149" s="10"/>
      <c r="Y1149" s="10"/>
      <c r="Z1149" s="10"/>
      <c r="AA1149" s="125"/>
      <c r="AB1149" s="10"/>
      <c r="AC1149" s="10"/>
      <c r="AD1149" s="22"/>
      <c r="AE1149" s="9"/>
      <c r="AF1149" s="9"/>
      <c r="AG1149" s="9"/>
      <c r="AH1149" s="10"/>
      <c r="AI1149" s="10"/>
      <c r="AJ1149" s="22"/>
      <c r="AN1149" s="29"/>
      <c r="AO1149" s="29"/>
      <c r="AP1149" s="29"/>
      <c r="AR1149" s="10"/>
      <c r="AS1149" s="7"/>
      <c r="AT1149" s="7"/>
    </row>
    <row r="1150" spans="9:46" x14ac:dyDescent="0.25">
      <c r="I1150" s="32"/>
      <c r="J1150" s="10"/>
      <c r="K1150" s="10"/>
      <c r="L1150" s="32"/>
      <c r="M1150" s="9"/>
      <c r="N1150" s="9"/>
      <c r="O1150" s="10"/>
      <c r="P1150" s="13"/>
      <c r="R1150" s="32"/>
      <c r="S1150" s="8"/>
      <c r="T1150" s="9"/>
      <c r="U1150" s="9"/>
      <c r="V1150" s="10"/>
      <c r="W1150" s="10"/>
      <c r="X1150" s="10"/>
      <c r="Y1150" s="10"/>
      <c r="Z1150" s="10"/>
      <c r="AA1150" s="125"/>
      <c r="AB1150" s="10"/>
      <c r="AC1150" s="10"/>
      <c r="AD1150" s="22"/>
      <c r="AE1150" s="9"/>
      <c r="AF1150" s="9"/>
      <c r="AG1150" s="9"/>
      <c r="AH1150" s="10"/>
      <c r="AI1150" s="10"/>
      <c r="AJ1150" s="22"/>
      <c r="AN1150" s="29"/>
      <c r="AO1150" s="29"/>
      <c r="AP1150" s="29"/>
      <c r="AR1150" s="10"/>
      <c r="AS1150" s="7"/>
      <c r="AT1150" s="7"/>
    </row>
    <row r="1151" spans="9:46" x14ac:dyDescent="0.25">
      <c r="I1151" s="32"/>
      <c r="J1151" s="10"/>
      <c r="K1151" s="10"/>
      <c r="L1151" s="32"/>
      <c r="M1151" s="9"/>
      <c r="N1151" s="9"/>
      <c r="O1151" s="10"/>
      <c r="P1151" s="13"/>
      <c r="R1151" s="32"/>
      <c r="S1151" s="8"/>
      <c r="T1151" s="9"/>
      <c r="U1151" s="9"/>
      <c r="V1151" s="10"/>
      <c r="W1151" s="10"/>
      <c r="X1151" s="10"/>
      <c r="Y1151" s="10"/>
      <c r="Z1151" s="10"/>
      <c r="AA1151" s="125"/>
      <c r="AB1151" s="10"/>
      <c r="AC1151" s="10"/>
      <c r="AD1151" s="22"/>
      <c r="AE1151" s="9"/>
      <c r="AF1151" s="9"/>
      <c r="AG1151" s="9"/>
      <c r="AH1151" s="10"/>
      <c r="AI1151" s="10"/>
      <c r="AJ1151" s="22"/>
      <c r="AN1151" s="29"/>
      <c r="AO1151" s="29"/>
      <c r="AP1151" s="29"/>
      <c r="AR1151" s="10"/>
      <c r="AS1151" s="7"/>
      <c r="AT1151" s="7"/>
    </row>
    <row r="1152" spans="9:46" x14ac:dyDescent="0.25">
      <c r="I1152" s="32"/>
      <c r="J1152" s="10"/>
      <c r="K1152" s="10"/>
      <c r="L1152" s="32"/>
      <c r="M1152" s="9"/>
      <c r="N1152" s="9"/>
      <c r="O1152" s="10"/>
      <c r="P1152" s="13"/>
      <c r="R1152" s="32"/>
      <c r="S1152" s="8"/>
      <c r="T1152" s="9"/>
      <c r="U1152" s="9"/>
      <c r="V1152" s="10"/>
      <c r="W1152" s="10"/>
      <c r="X1152" s="10"/>
      <c r="Y1152" s="10"/>
      <c r="Z1152" s="10"/>
      <c r="AA1152" s="125"/>
      <c r="AB1152" s="10"/>
      <c r="AC1152" s="10"/>
      <c r="AD1152" s="22"/>
      <c r="AE1152" s="9"/>
      <c r="AF1152" s="9"/>
      <c r="AG1152" s="9"/>
      <c r="AH1152" s="10"/>
      <c r="AI1152" s="10"/>
      <c r="AJ1152" s="22"/>
      <c r="AN1152" s="29"/>
      <c r="AO1152" s="29"/>
      <c r="AP1152" s="29"/>
      <c r="AR1152" s="10"/>
      <c r="AS1152" s="7"/>
      <c r="AT1152" s="7"/>
    </row>
    <row r="1153" spans="9:46" x14ac:dyDescent="0.25">
      <c r="I1153" s="32"/>
      <c r="J1153" s="10"/>
      <c r="K1153" s="10"/>
      <c r="L1153" s="32"/>
      <c r="M1153" s="9"/>
      <c r="N1153" s="9"/>
      <c r="O1153" s="10"/>
      <c r="P1153" s="13"/>
      <c r="R1153" s="32"/>
      <c r="S1153" s="8"/>
      <c r="T1153" s="9"/>
      <c r="U1153" s="9"/>
      <c r="V1153" s="10"/>
      <c r="W1153" s="10"/>
      <c r="X1153" s="10"/>
      <c r="Y1153" s="10"/>
      <c r="Z1153" s="10"/>
      <c r="AA1153" s="125"/>
      <c r="AB1153" s="10"/>
      <c r="AC1153" s="10"/>
      <c r="AD1153" s="22"/>
      <c r="AE1153" s="9"/>
      <c r="AF1153" s="9"/>
      <c r="AG1153" s="9"/>
      <c r="AH1153" s="10"/>
      <c r="AI1153" s="10"/>
      <c r="AJ1153" s="22"/>
      <c r="AN1153" s="29"/>
      <c r="AO1153" s="29"/>
      <c r="AP1153" s="29"/>
      <c r="AR1153" s="10"/>
      <c r="AS1153" s="7"/>
      <c r="AT1153" s="7"/>
    </row>
    <row r="1154" spans="9:46" x14ac:dyDescent="0.25">
      <c r="I1154" s="32"/>
      <c r="J1154" s="10"/>
      <c r="K1154" s="10"/>
      <c r="L1154" s="32"/>
      <c r="M1154" s="9"/>
      <c r="N1154" s="9"/>
      <c r="O1154" s="10"/>
      <c r="P1154" s="13"/>
      <c r="R1154" s="32"/>
      <c r="S1154" s="8"/>
      <c r="T1154" s="9"/>
      <c r="U1154" s="9"/>
      <c r="V1154" s="10"/>
      <c r="W1154" s="10"/>
      <c r="X1154" s="10"/>
      <c r="Y1154" s="10"/>
      <c r="Z1154" s="10"/>
      <c r="AA1154" s="125"/>
      <c r="AB1154" s="10"/>
      <c r="AC1154" s="10"/>
      <c r="AD1154" s="22"/>
      <c r="AE1154" s="9"/>
      <c r="AF1154" s="9"/>
      <c r="AG1154" s="9"/>
      <c r="AH1154" s="10"/>
      <c r="AI1154" s="10"/>
      <c r="AJ1154" s="22"/>
      <c r="AN1154" s="29"/>
      <c r="AO1154" s="29"/>
      <c r="AP1154" s="29"/>
      <c r="AR1154" s="10"/>
      <c r="AS1154" s="7"/>
      <c r="AT1154" s="7"/>
    </row>
    <row r="1155" spans="9:46" x14ac:dyDescent="0.25">
      <c r="I1155" s="32"/>
      <c r="J1155" s="10"/>
      <c r="K1155" s="10"/>
      <c r="L1155" s="32"/>
      <c r="M1155" s="9"/>
      <c r="N1155" s="9"/>
      <c r="O1155" s="10"/>
      <c r="P1155" s="13"/>
      <c r="R1155" s="32"/>
      <c r="S1155" s="8"/>
      <c r="T1155" s="9"/>
      <c r="U1155" s="9"/>
      <c r="V1155" s="10"/>
      <c r="W1155" s="10"/>
      <c r="X1155" s="10"/>
      <c r="Y1155" s="10"/>
      <c r="Z1155" s="10"/>
      <c r="AA1155" s="125"/>
      <c r="AB1155" s="10"/>
      <c r="AC1155" s="10"/>
      <c r="AD1155" s="22"/>
      <c r="AE1155" s="9"/>
      <c r="AF1155" s="9"/>
      <c r="AG1155" s="9"/>
      <c r="AH1155" s="10"/>
      <c r="AI1155" s="10"/>
      <c r="AJ1155" s="22"/>
      <c r="AN1155" s="29"/>
      <c r="AO1155" s="29"/>
      <c r="AP1155" s="29"/>
      <c r="AR1155" s="10"/>
      <c r="AS1155" s="7"/>
      <c r="AT1155" s="7"/>
    </row>
    <row r="1156" spans="9:46" x14ac:dyDescent="0.25">
      <c r="I1156" s="32"/>
      <c r="J1156" s="10"/>
      <c r="K1156" s="10"/>
      <c r="L1156" s="32"/>
      <c r="M1156" s="9"/>
      <c r="N1156" s="9"/>
      <c r="O1156" s="10"/>
      <c r="P1156" s="13"/>
      <c r="R1156" s="32"/>
      <c r="S1156" s="8"/>
      <c r="T1156" s="9"/>
      <c r="U1156" s="9"/>
      <c r="V1156" s="10"/>
      <c r="W1156" s="10"/>
      <c r="X1156" s="10"/>
      <c r="Y1156" s="10"/>
      <c r="Z1156" s="10"/>
      <c r="AA1156" s="125"/>
      <c r="AB1156" s="10"/>
      <c r="AC1156" s="10"/>
      <c r="AD1156" s="22"/>
      <c r="AE1156" s="9"/>
      <c r="AF1156" s="9"/>
      <c r="AG1156" s="9"/>
      <c r="AH1156" s="10"/>
      <c r="AI1156" s="10"/>
      <c r="AJ1156" s="22"/>
      <c r="AN1156" s="29"/>
      <c r="AO1156" s="29"/>
      <c r="AP1156" s="29"/>
      <c r="AR1156" s="10"/>
      <c r="AS1156" s="7"/>
      <c r="AT1156" s="7"/>
    </row>
    <row r="1157" spans="9:46" x14ac:dyDescent="0.25">
      <c r="I1157" s="32"/>
      <c r="J1157" s="10"/>
      <c r="K1157" s="10"/>
      <c r="L1157" s="32"/>
      <c r="M1157" s="9"/>
      <c r="N1157" s="9"/>
      <c r="O1157" s="10"/>
      <c r="P1157" s="13"/>
      <c r="R1157" s="32"/>
      <c r="S1157" s="8"/>
      <c r="T1157" s="9"/>
      <c r="U1157" s="9"/>
      <c r="V1157" s="10"/>
      <c r="W1157" s="10"/>
      <c r="X1157" s="10"/>
      <c r="Y1157" s="10"/>
      <c r="Z1157" s="10"/>
      <c r="AA1157" s="125"/>
      <c r="AB1157" s="10"/>
      <c r="AC1157" s="10"/>
      <c r="AD1157" s="22"/>
      <c r="AE1157" s="9"/>
      <c r="AF1157" s="9"/>
      <c r="AG1157" s="9"/>
      <c r="AH1157" s="10"/>
      <c r="AI1157" s="10"/>
      <c r="AJ1157" s="22"/>
      <c r="AN1157" s="29"/>
      <c r="AO1157" s="29"/>
      <c r="AP1157" s="29"/>
      <c r="AR1157" s="10"/>
      <c r="AS1157" s="7"/>
      <c r="AT1157" s="7"/>
    </row>
    <row r="1158" spans="9:46" x14ac:dyDescent="0.25">
      <c r="I1158" s="32"/>
      <c r="J1158" s="10"/>
      <c r="K1158" s="10"/>
      <c r="L1158" s="32"/>
      <c r="M1158" s="9"/>
      <c r="N1158" s="9"/>
      <c r="O1158" s="10"/>
      <c r="P1158" s="13"/>
      <c r="R1158" s="32"/>
      <c r="S1158" s="8"/>
      <c r="T1158" s="9"/>
      <c r="U1158" s="9"/>
      <c r="V1158" s="10"/>
      <c r="W1158" s="10"/>
      <c r="X1158" s="10"/>
      <c r="Y1158" s="10"/>
      <c r="Z1158" s="10"/>
      <c r="AA1158" s="125"/>
      <c r="AB1158" s="10"/>
      <c r="AC1158" s="10"/>
      <c r="AD1158" s="22"/>
      <c r="AE1158" s="9"/>
      <c r="AF1158" s="9"/>
      <c r="AG1158" s="9"/>
      <c r="AH1158" s="10"/>
      <c r="AI1158" s="10"/>
      <c r="AJ1158" s="22"/>
      <c r="AN1158" s="29"/>
      <c r="AO1158" s="29"/>
      <c r="AP1158" s="29"/>
      <c r="AR1158" s="10"/>
      <c r="AS1158" s="7"/>
      <c r="AT1158" s="7"/>
    </row>
    <row r="1159" spans="9:46" x14ac:dyDescent="0.25">
      <c r="I1159" s="32"/>
      <c r="J1159" s="10"/>
      <c r="K1159" s="10"/>
      <c r="L1159" s="32"/>
      <c r="M1159" s="9"/>
      <c r="N1159" s="9"/>
      <c r="O1159" s="10"/>
      <c r="P1159" s="13"/>
      <c r="R1159" s="32"/>
      <c r="S1159" s="8"/>
      <c r="T1159" s="9"/>
      <c r="U1159" s="9"/>
      <c r="V1159" s="10"/>
      <c r="W1159" s="10"/>
      <c r="X1159" s="10"/>
      <c r="Y1159" s="10"/>
      <c r="Z1159" s="10"/>
      <c r="AA1159" s="125"/>
      <c r="AB1159" s="10"/>
      <c r="AC1159" s="10"/>
      <c r="AD1159" s="22"/>
      <c r="AE1159" s="9"/>
      <c r="AF1159" s="9"/>
      <c r="AG1159" s="9"/>
      <c r="AH1159" s="10"/>
      <c r="AI1159" s="10"/>
      <c r="AJ1159" s="22"/>
      <c r="AN1159" s="29"/>
      <c r="AO1159" s="29"/>
      <c r="AP1159" s="29"/>
      <c r="AR1159" s="10"/>
      <c r="AS1159" s="7"/>
      <c r="AT1159" s="7"/>
    </row>
    <row r="1160" spans="9:46" x14ac:dyDescent="0.25">
      <c r="I1160" s="32"/>
      <c r="J1160" s="10"/>
      <c r="K1160" s="10"/>
      <c r="L1160" s="32"/>
      <c r="M1160" s="9"/>
      <c r="N1160" s="9"/>
      <c r="O1160" s="10"/>
      <c r="P1160" s="13"/>
      <c r="R1160" s="32"/>
      <c r="S1160" s="8"/>
      <c r="T1160" s="9"/>
      <c r="U1160" s="9"/>
      <c r="V1160" s="10"/>
      <c r="W1160" s="10"/>
      <c r="X1160" s="10"/>
      <c r="Y1160" s="10"/>
      <c r="Z1160" s="10"/>
      <c r="AA1160" s="125"/>
      <c r="AB1160" s="10"/>
      <c r="AC1160" s="10"/>
      <c r="AD1160" s="22"/>
      <c r="AE1160" s="9"/>
      <c r="AF1160" s="9"/>
      <c r="AG1160" s="9"/>
      <c r="AH1160" s="10"/>
      <c r="AI1160" s="10"/>
      <c r="AJ1160" s="22"/>
      <c r="AN1160" s="29"/>
      <c r="AO1160" s="29"/>
      <c r="AP1160" s="29"/>
      <c r="AR1160" s="10"/>
      <c r="AS1160" s="7"/>
      <c r="AT1160" s="7"/>
    </row>
    <row r="1161" spans="9:46" x14ac:dyDescent="0.25">
      <c r="I1161" s="32"/>
      <c r="J1161" s="10"/>
      <c r="K1161" s="10"/>
      <c r="L1161" s="32"/>
      <c r="M1161" s="9"/>
      <c r="N1161" s="9"/>
      <c r="O1161" s="10"/>
      <c r="P1161" s="13"/>
      <c r="R1161" s="32"/>
      <c r="S1161" s="8"/>
      <c r="T1161" s="9"/>
      <c r="U1161" s="9"/>
      <c r="V1161" s="10"/>
      <c r="W1161" s="10"/>
      <c r="X1161" s="10"/>
      <c r="Y1161" s="10"/>
      <c r="Z1161" s="10"/>
      <c r="AA1161" s="125"/>
      <c r="AB1161" s="10"/>
      <c r="AC1161" s="10"/>
      <c r="AD1161" s="22"/>
      <c r="AE1161" s="9"/>
      <c r="AF1161" s="9"/>
      <c r="AG1161" s="9"/>
      <c r="AH1161" s="10"/>
      <c r="AI1161" s="10"/>
      <c r="AJ1161" s="22"/>
      <c r="AN1161" s="29"/>
      <c r="AO1161" s="29"/>
      <c r="AP1161" s="29"/>
      <c r="AR1161" s="10"/>
      <c r="AS1161" s="7"/>
      <c r="AT1161" s="7"/>
    </row>
    <row r="1162" spans="9:46" x14ac:dyDescent="0.25">
      <c r="I1162" s="32"/>
      <c r="J1162" s="10"/>
      <c r="K1162" s="10"/>
      <c r="L1162" s="32"/>
      <c r="M1162" s="9"/>
      <c r="N1162" s="9"/>
      <c r="O1162" s="10"/>
      <c r="P1162" s="13"/>
      <c r="R1162" s="32"/>
      <c r="S1162" s="8"/>
      <c r="T1162" s="9"/>
      <c r="U1162" s="9"/>
      <c r="V1162" s="10"/>
      <c r="W1162" s="10"/>
      <c r="X1162" s="10"/>
      <c r="Y1162" s="10"/>
      <c r="Z1162" s="10"/>
      <c r="AA1162" s="125"/>
      <c r="AB1162" s="10"/>
      <c r="AC1162" s="10"/>
      <c r="AD1162" s="22"/>
      <c r="AE1162" s="9"/>
      <c r="AF1162" s="9"/>
      <c r="AG1162" s="9"/>
      <c r="AH1162" s="10"/>
      <c r="AI1162" s="10"/>
      <c r="AJ1162" s="22"/>
      <c r="AN1162" s="29"/>
      <c r="AO1162" s="29"/>
      <c r="AP1162" s="29"/>
      <c r="AR1162" s="10"/>
      <c r="AS1162" s="7"/>
      <c r="AT1162" s="7"/>
    </row>
    <row r="1163" spans="9:46" x14ac:dyDescent="0.25">
      <c r="I1163" s="32"/>
      <c r="J1163" s="10"/>
      <c r="K1163" s="10"/>
      <c r="L1163" s="32"/>
      <c r="M1163" s="9"/>
      <c r="N1163" s="9"/>
      <c r="O1163" s="10"/>
      <c r="P1163" s="13"/>
      <c r="R1163" s="32"/>
      <c r="S1163" s="8"/>
      <c r="T1163" s="9"/>
      <c r="U1163" s="9"/>
      <c r="V1163" s="10"/>
      <c r="W1163" s="10"/>
      <c r="X1163" s="10"/>
      <c r="Y1163" s="10"/>
      <c r="Z1163" s="10"/>
      <c r="AA1163" s="125"/>
      <c r="AB1163" s="10"/>
      <c r="AC1163" s="10"/>
      <c r="AD1163" s="22"/>
      <c r="AE1163" s="9"/>
      <c r="AF1163" s="9"/>
      <c r="AG1163" s="9"/>
      <c r="AH1163" s="10"/>
      <c r="AI1163" s="10"/>
      <c r="AJ1163" s="22"/>
      <c r="AN1163" s="29"/>
      <c r="AO1163" s="29"/>
      <c r="AP1163" s="29"/>
      <c r="AR1163" s="10"/>
      <c r="AS1163" s="7"/>
      <c r="AT1163" s="7"/>
    </row>
    <row r="1164" spans="9:46" x14ac:dyDescent="0.25">
      <c r="I1164" s="32"/>
      <c r="J1164" s="10"/>
      <c r="K1164" s="10"/>
      <c r="L1164" s="32"/>
      <c r="M1164" s="9"/>
      <c r="N1164" s="9"/>
      <c r="O1164" s="10"/>
      <c r="P1164" s="13"/>
      <c r="R1164" s="32"/>
      <c r="S1164" s="8"/>
      <c r="T1164" s="9"/>
      <c r="U1164" s="9"/>
      <c r="V1164" s="10"/>
      <c r="W1164" s="10"/>
      <c r="X1164" s="10"/>
      <c r="Y1164" s="10"/>
      <c r="Z1164" s="10"/>
      <c r="AA1164" s="125"/>
      <c r="AB1164" s="10"/>
      <c r="AC1164" s="10"/>
      <c r="AD1164" s="22"/>
      <c r="AE1164" s="9"/>
      <c r="AF1164" s="9"/>
      <c r="AG1164" s="9"/>
      <c r="AH1164" s="10"/>
      <c r="AI1164" s="10"/>
      <c r="AJ1164" s="22"/>
      <c r="AN1164" s="29"/>
      <c r="AO1164" s="29"/>
      <c r="AP1164" s="29"/>
      <c r="AR1164" s="10"/>
      <c r="AS1164" s="7"/>
      <c r="AT1164" s="7"/>
    </row>
    <row r="1165" spans="9:46" x14ac:dyDescent="0.25">
      <c r="I1165" s="32"/>
      <c r="J1165" s="10"/>
      <c r="K1165" s="10"/>
      <c r="L1165" s="32"/>
      <c r="M1165" s="9"/>
      <c r="N1165" s="9"/>
      <c r="O1165" s="10"/>
      <c r="P1165" s="13"/>
      <c r="R1165" s="32"/>
      <c r="S1165" s="8"/>
      <c r="T1165" s="9"/>
      <c r="U1165" s="9"/>
      <c r="V1165" s="10"/>
      <c r="W1165" s="10"/>
      <c r="X1165" s="10"/>
      <c r="Y1165" s="10"/>
      <c r="Z1165" s="10"/>
      <c r="AA1165" s="125"/>
      <c r="AB1165" s="10"/>
      <c r="AC1165" s="10"/>
      <c r="AD1165" s="22"/>
      <c r="AE1165" s="9"/>
      <c r="AF1165" s="9"/>
      <c r="AG1165" s="9"/>
      <c r="AH1165" s="10"/>
      <c r="AI1165" s="10"/>
      <c r="AJ1165" s="22"/>
      <c r="AN1165" s="29"/>
      <c r="AO1165" s="29"/>
      <c r="AP1165" s="29"/>
      <c r="AR1165" s="10"/>
      <c r="AS1165" s="7"/>
      <c r="AT1165" s="7"/>
    </row>
    <row r="1166" spans="9:46" x14ac:dyDescent="0.25">
      <c r="I1166" s="32"/>
      <c r="J1166" s="10"/>
      <c r="K1166" s="10"/>
      <c r="L1166" s="32"/>
      <c r="M1166" s="9"/>
      <c r="N1166" s="9"/>
      <c r="O1166" s="10"/>
      <c r="P1166" s="13"/>
      <c r="R1166" s="32"/>
      <c r="S1166" s="8"/>
      <c r="T1166" s="9"/>
      <c r="U1166" s="9"/>
      <c r="V1166" s="10"/>
      <c r="W1166" s="10"/>
      <c r="X1166" s="10"/>
      <c r="Y1166" s="10"/>
      <c r="Z1166" s="10"/>
      <c r="AA1166" s="125"/>
      <c r="AB1166" s="10"/>
      <c r="AC1166" s="10"/>
      <c r="AD1166" s="22"/>
      <c r="AE1166" s="9"/>
      <c r="AF1166" s="9"/>
      <c r="AG1166" s="9"/>
      <c r="AH1166" s="10"/>
      <c r="AI1166" s="10"/>
      <c r="AJ1166" s="22"/>
      <c r="AN1166" s="29"/>
      <c r="AO1166" s="29"/>
      <c r="AP1166" s="29"/>
      <c r="AR1166" s="10"/>
      <c r="AS1166" s="7"/>
      <c r="AT1166" s="7"/>
    </row>
    <row r="1167" spans="9:46" x14ac:dyDescent="0.25">
      <c r="I1167" s="32"/>
      <c r="J1167" s="10"/>
      <c r="K1167" s="10"/>
      <c r="L1167" s="32"/>
      <c r="M1167" s="9"/>
      <c r="N1167" s="9"/>
      <c r="O1167" s="10"/>
      <c r="P1167" s="13"/>
      <c r="R1167" s="32"/>
      <c r="S1167" s="8"/>
      <c r="T1167" s="9"/>
      <c r="U1167" s="9"/>
      <c r="V1167" s="10"/>
      <c r="W1167" s="10"/>
      <c r="X1167" s="10"/>
      <c r="Y1167" s="10"/>
      <c r="Z1167" s="10"/>
      <c r="AA1167" s="125"/>
      <c r="AB1167" s="10"/>
      <c r="AC1167" s="10"/>
      <c r="AD1167" s="22"/>
      <c r="AE1167" s="9"/>
      <c r="AF1167" s="9"/>
      <c r="AG1167" s="9"/>
      <c r="AH1167" s="10"/>
      <c r="AI1167" s="10"/>
      <c r="AJ1167" s="22"/>
      <c r="AN1167" s="29"/>
      <c r="AO1167" s="29"/>
      <c r="AP1167" s="29"/>
      <c r="AR1167" s="10"/>
      <c r="AS1167" s="7"/>
      <c r="AT1167" s="7"/>
    </row>
    <row r="1168" spans="9:46" x14ac:dyDescent="0.25">
      <c r="I1168" s="32"/>
      <c r="J1168" s="10"/>
      <c r="K1168" s="10"/>
      <c r="L1168" s="32"/>
      <c r="M1168" s="9"/>
      <c r="N1168" s="9"/>
      <c r="O1168" s="10"/>
      <c r="P1168" s="13"/>
      <c r="R1168" s="32"/>
      <c r="S1168" s="8"/>
      <c r="T1168" s="9"/>
      <c r="U1168" s="9"/>
      <c r="V1168" s="10"/>
      <c r="W1168" s="10"/>
      <c r="X1168" s="10"/>
      <c r="Y1168" s="10"/>
      <c r="Z1168" s="10"/>
      <c r="AA1168" s="125"/>
      <c r="AB1168" s="10"/>
      <c r="AC1168" s="10"/>
      <c r="AD1168" s="22"/>
      <c r="AE1168" s="9"/>
      <c r="AF1168" s="9"/>
      <c r="AG1168" s="9"/>
      <c r="AH1168" s="10"/>
      <c r="AI1168" s="10"/>
      <c r="AJ1168" s="22"/>
      <c r="AN1168" s="29"/>
      <c r="AO1168" s="29"/>
      <c r="AP1168" s="29"/>
      <c r="AR1168" s="10"/>
      <c r="AS1168" s="7"/>
      <c r="AT1168" s="7"/>
    </row>
    <row r="1169" spans="9:46" x14ac:dyDescent="0.25">
      <c r="I1169" s="32"/>
      <c r="J1169" s="10"/>
      <c r="K1169" s="10"/>
      <c r="L1169" s="32"/>
      <c r="M1169" s="9"/>
      <c r="N1169" s="9"/>
      <c r="O1169" s="10"/>
      <c r="P1169" s="13"/>
      <c r="R1169" s="32"/>
      <c r="S1169" s="8"/>
      <c r="T1169" s="9"/>
      <c r="U1169" s="9"/>
      <c r="V1169" s="10"/>
      <c r="W1169" s="10"/>
      <c r="X1169" s="10"/>
      <c r="Y1169" s="10"/>
      <c r="Z1169" s="10"/>
      <c r="AA1169" s="125"/>
      <c r="AB1169" s="10"/>
      <c r="AC1169" s="10"/>
      <c r="AD1169" s="22"/>
      <c r="AE1169" s="9"/>
      <c r="AF1169" s="9"/>
      <c r="AG1169" s="9"/>
      <c r="AH1169" s="10"/>
      <c r="AI1169" s="10"/>
      <c r="AJ1169" s="22"/>
      <c r="AN1169" s="29"/>
      <c r="AO1169" s="29"/>
      <c r="AP1169" s="29"/>
      <c r="AR1169" s="10"/>
      <c r="AS1169" s="7"/>
      <c r="AT1169" s="7"/>
    </row>
    <row r="1170" spans="9:46" x14ac:dyDescent="0.25">
      <c r="I1170" s="32"/>
      <c r="J1170" s="10"/>
      <c r="K1170" s="10"/>
      <c r="L1170" s="32"/>
      <c r="M1170" s="9"/>
      <c r="N1170" s="9"/>
      <c r="O1170" s="10"/>
      <c r="P1170" s="13"/>
      <c r="R1170" s="32"/>
      <c r="S1170" s="8"/>
      <c r="T1170" s="9"/>
      <c r="U1170" s="9"/>
      <c r="V1170" s="10"/>
      <c r="W1170" s="10"/>
      <c r="X1170" s="10"/>
      <c r="Y1170" s="10"/>
      <c r="Z1170" s="10"/>
      <c r="AA1170" s="125"/>
      <c r="AB1170" s="10"/>
      <c r="AC1170" s="10"/>
      <c r="AD1170" s="22"/>
      <c r="AE1170" s="9"/>
      <c r="AF1170" s="9"/>
      <c r="AG1170" s="9"/>
      <c r="AH1170" s="10"/>
      <c r="AI1170" s="10"/>
      <c r="AJ1170" s="22"/>
      <c r="AN1170" s="29"/>
      <c r="AO1170" s="29"/>
      <c r="AP1170" s="29"/>
      <c r="AR1170" s="10"/>
      <c r="AS1170" s="7"/>
      <c r="AT1170" s="7"/>
    </row>
    <row r="1171" spans="9:46" x14ac:dyDescent="0.25">
      <c r="I1171" s="32"/>
      <c r="J1171" s="10"/>
      <c r="K1171" s="10"/>
      <c r="L1171" s="32"/>
      <c r="M1171" s="9"/>
      <c r="N1171" s="9"/>
      <c r="O1171" s="10"/>
      <c r="P1171" s="13"/>
      <c r="R1171" s="32"/>
      <c r="S1171" s="8"/>
      <c r="T1171" s="9"/>
      <c r="U1171" s="9"/>
      <c r="V1171" s="10"/>
      <c r="W1171" s="10"/>
      <c r="X1171" s="10"/>
      <c r="Y1171" s="10"/>
      <c r="Z1171" s="10"/>
      <c r="AA1171" s="125"/>
      <c r="AB1171" s="10"/>
      <c r="AC1171" s="10"/>
      <c r="AD1171" s="22"/>
      <c r="AE1171" s="9"/>
      <c r="AF1171" s="9"/>
      <c r="AG1171" s="9"/>
      <c r="AH1171" s="10"/>
      <c r="AI1171" s="10"/>
      <c r="AJ1171" s="22"/>
      <c r="AN1171" s="29"/>
      <c r="AO1171" s="29"/>
      <c r="AP1171" s="29"/>
      <c r="AR1171" s="10"/>
      <c r="AS1171" s="7"/>
      <c r="AT1171" s="7"/>
    </row>
    <row r="1172" spans="9:46" x14ac:dyDescent="0.25">
      <c r="I1172" s="32"/>
      <c r="J1172" s="10"/>
      <c r="K1172" s="10"/>
      <c r="L1172" s="32"/>
      <c r="M1172" s="9"/>
      <c r="N1172" s="9"/>
      <c r="O1172" s="10"/>
      <c r="P1172" s="13"/>
      <c r="R1172" s="32"/>
      <c r="S1172" s="8"/>
      <c r="T1172" s="9"/>
      <c r="U1172" s="9"/>
      <c r="V1172" s="10"/>
      <c r="W1172" s="10"/>
      <c r="X1172" s="10"/>
      <c r="Y1172" s="10"/>
      <c r="Z1172" s="10"/>
      <c r="AA1172" s="125"/>
      <c r="AB1172" s="10"/>
      <c r="AC1172" s="10"/>
      <c r="AD1172" s="22"/>
      <c r="AE1172" s="9"/>
      <c r="AF1172" s="9"/>
      <c r="AG1172" s="9"/>
      <c r="AH1172" s="10"/>
      <c r="AI1172" s="10"/>
      <c r="AJ1172" s="22"/>
      <c r="AN1172" s="29"/>
      <c r="AO1172" s="29"/>
      <c r="AP1172" s="29"/>
      <c r="AR1172" s="10"/>
      <c r="AS1172" s="7"/>
      <c r="AT1172" s="7"/>
    </row>
    <row r="1173" spans="9:46" x14ac:dyDescent="0.25">
      <c r="I1173" s="32"/>
      <c r="J1173" s="10"/>
      <c r="K1173" s="10"/>
      <c r="L1173" s="32"/>
      <c r="M1173" s="9"/>
      <c r="N1173" s="9"/>
      <c r="O1173" s="10"/>
      <c r="P1173" s="13"/>
      <c r="R1173" s="32"/>
      <c r="S1173" s="8"/>
      <c r="T1173" s="9"/>
      <c r="U1173" s="9"/>
      <c r="V1173" s="10"/>
      <c r="W1173" s="10"/>
      <c r="X1173" s="10"/>
      <c r="Y1173" s="10"/>
      <c r="Z1173" s="10"/>
      <c r="AA1173" s="125"/>
      <c r="AB1173" s="10"/>
      <c r="AC1173" s="10"/>
      <c r="AD1173" s="22"/>
      <c r="AE1173" s="9"/>
      <c r="AF1173" s="9"/>
      <c r="AG1173" s="9"/>
      <c r="AH1173" s="10"/>
      <c r="AI1173" s="10"/>
      <c r="AJ1173" s="22"/>
      <c r="AN1173" s="29"/>
      <c r="AO1173" s="29"/>
      <c r="AP1173" s="29"/>
      <c r="AR1173" s="10"/>
      <c r="AS1173" s="7"/>
      <c r="AT1173" s="7"/>
    </row>
    <row r="1174" spans="9:46" x14ac:dyDescent="0.25">
      <c r="I1174" s="32"/>
      <c r="J1174" s="10"/>
      <c r="K1174" s="10"/>
      <c r="L1174" s="32"/>
      <c r="M1174" s="9"/>
      <c r="N1174" s="9"/>
      <c r="O1174" s="10"/>
      <c r="P1174" s="13"/>
      <c r="R1174" s="32"/>
      <c r="S1174" s="8"/>
      <c r="T1174" s="9"/>
      <c r="U1174" s="9"/>
      <c r="V1174" s="10"/>
      <c r="W1174" s="10"/>
      <c r="X1174" s="10"/>
      <c r="Y1174" s="10"/>
      <c r="Z1174" s="10"/>
      <c r="AA1174" s="125"/>
      <c r="AB1174" s="10"/>
      <c r="AC1174" s="10"/>
      <c r="AD1174" s="22"/>
      <c r="AE1174" s="9"/>
      <c r="AF1174" s="9"/>
      <c r="AG1174" s="9"/>
      <c r="AH1174" s="10"/>
      <c r="AI1174" s="10"/>
      <c r="AJ1174" s="22"/>
      <c r="AN1174" s="29"/>
      <c r="AO1174" s="29"/>
      <c r="AP1174" s="29"/>
      <c r="AR1174" s="10"/>
      <c r="AS1174" s="7"/>
      <c r="AT1174" s="7"/>
    </row>
    <row r="1175" spans="9:46" x14ac:dyDescent="0.25">
      <c r="I1175" s="32"/>
      <c r="J1175" s="10"/>
      <c r="K1175" s="10"/>
      <c r="L1175" s="32"/>
      <c r="M1175" s="9"/>
      <c r="N1175" s="9"/>
      <c r="O1175" s="10"/>
      <c r="P1175" s="13"/>
      <c r="R1175" s="32"/>
      <c r="S1175" s="8"/>
      <c r="T1175" s="9"/>
      <c r="U1175" s="9"/>
      <c r="V1175" s="10"/>
      <c r="W1175" s="10"/>
      <c r="X1175" s="10"/>
      <c r="Y1175" s="10"/>
      <c r="Z1175" s="10"/>
      <c r="AA1175" s="125"/>
      <c r="AB1175" s="10"/>
      <c r="AC1175" s="10"/>
      <c r="AD1175" s="22"/>
      <c r="AE1175" s="9"/>
      <c r="AF1175" s="9"/>
      <c r="AG1175" s="9"/>
      <c r="AH1175" s="10"/>
      <c r="AI1175" s="10"/>
      <c r="AJ1175" s="22"/>
      <c r="AN1175" s="29"/>
      <c r="AO1175" s="29"/>
      <c r="AP1175" s="29"/>
      <c r="AR1175" s="10"/>
      <c r="AS1175" s="7"/>
      <c r="AT1175" s="7"/>
    </row>
    <row r="1176" spans="9:46" x14ac:dyDescent="0.25">
      <c r="I1176" s="32"/>
      <c r="J1176" s="10"/>
      <c r="K1176" s="10"/>
      <c r="L1176" s="32"/>
      <c r="M1176" s="9"/>
      <c r="N1176" s="9"/>
      <c r="O1176" s="10"/>
      <c r="P1176" s="13"/>
      <c r="R1176" s="32"/>
      <c r="S1176" s="8"/>
      <c r="T1176" s="9"/>
      <c r="U1176" s="9"/>
      <c r="V1176" s="10"/>
      <c r="W1176" s="10"/>
      <c r="X1176" s="10"/>
      <c r="Y1176" s="10"/>
      <c r="Z1176" s="10"/>
      <c r="AA1176" s="125"/>
      <c r="AB1176" s="10"/>
      <c r="AC1176" s="10"/>
      <c r="AD1176" s="22"/>
      <c r="AE1176" s="9"/>
      <c r="AF1176" s="9"/>
      <c r="AG1176" s="9"/>
      <c r="AH1176" s="10"/>
      <c r="AI1176" s="10"/>
      <c r="AJ1176" s="22"/>
      <c r="AN1176" s="29"/>
      <c r="AO1176" s="29"/>
      <c r="AP1176" s="29"/>
      <c r="AR1176" s="10"/>
      <c r="AS1176" s="7"/>
      <c r="AT1176" s="7"/>
    </row>
    <row r="1177" spans="9:46" x14ac:dyDescent="0.25">
      <c r="I1177" s="32"/>
      <c r="J1177" s="10"/>
      <c r="K1177" s="10"/>
      <c r="L1177" s="32"/>
      <c r="M1177" s="9"/>
      <c r="N1177" s="9"/>
      <c r="O1177" s="10"/>
      <c r="P1177" s="13"/>
      <c r="R1177" s="32"/>
      <c r="S1177" s="8"/>
      <c r="T1177" s="9"/>
      <c r="U1177" s="9"/>
      <c r="V1177" s="10"/>
      <c r="W1177" s="10"/>
      <c r="X1177" s="10"/>
      <c r="Y1177" s="10"/>
      <c r="Z1177" s="10"/>
      <c r="AA1177" s="125"/>
      <c r="AB1177" s="10"/>
      <c r="AC1177" s="10"/>
      <c r="AD1177" s="22"/>
      <c r="AE1177" s="9"/>
      <c r="AF1177" s="9"/>
      <c r="AG1177" s="9"/>
      <c r="AH1177" s="10"/>
      <c r="AI1177" s="10"/>
      <c r="AJ1177" s="22"/>
      <c r="AN1177" s="29"/>
      <c r="AO1177" s="29"/>
      <c r="AP1177" s="29"/>
      <c r="AR1177" s="10"/>
      <c r="AS1177" s="7"/>
      <c r="AT1177" s="7"/>
    </row>
    <row r="1178" spans="9:46" x14ac:dyDescent="0.25">
      <c r="I1178" s="32"/>
      <c r="J1178" s="10"/>
      <c r="K1178" s="10"/>
      <c r="L1178" s="32"/>
      <c r="M1178" s="9"/>
      <c r="N1178" s="9"/>
      <c r="O1178" s="10"/>
      <c r="P1178" s="13"/>
      <c r="R1178" s="32"/>
      <c r="S1178" s="8"/>
      <c r="T1178" s="9"/>
      <c r="U1178" s="9"/>
      <c r="V1178" s="10"/>
      <c r="W1178" s="10"/>
      <c r="X1178" s="10"/>
      <c r="Y1178" s="10"/>
      <c r="Z1178" s="10"/>
      <c r="AA1178" s="125"/>
      <c r="AB1178" s="10"/>
      <c r="AC1178" s="10"/>
      <c r="AD1178" s="22"/>
      <c r="AE1178" s="9"/>
      <c r="AF1178" s="9"/>
      <c r="AG1178" s="9"/>
      <c r="AH1178" s="10"/>
      <c r="AI1178" s="10"/>
      <c r="AJ1178" s="22"/>
      <c r="AN1178" s="29"/>
      <c r="AO1178" s="29"/>
      <c r="AP1178" s="29"/>
      <c r="AR1178" s="10"/>
      <c r="AS1178" s="7"/>
      <c r="AT1178" s="7"/>
    </row>
    <row r="1179" spans="9:46" x14ac:dyDescent="0.25">
      <c r="I1179" s="32"/>
      <c r="J1179" s="10"/>
      <c r="K1179" s="10"/>
      <c r="L1179" s="32"/>
      <c r="M1179" s="9"/>
      <c r="N1179" s="9"/>
      <c r="O1179" s="10"/>
      <c r="P1179" s="13"/>
      <c r="R1179" s="32"/>
      <c r="S1179" s="8"/>
      <c r="T1179" s="9"/>
      <c r="U1179" s="9"/>
      <c r="V1179" s="10"/>
      <c r="W1179" s="10"/>
      <c r="X1179" s="10"/>
      <c r="Y1179" s="10"/>
      <c r="Z1179" s="10"/>
      <c r="AA1179" s="125"/>
      <c r="AB1179" s="10"/>
      <c r="AC1179" s="10"/>
      <c r="AD1179" s="22"/>
      <c r="AE1179" s="9"/>
      <c r="AF1179" s="9"/>
      <c r="AG1179" s="9"/>
      <c r="AH1179" s="10"/>
      <c r="AI1179" s="10"/>
      <c r="AJ1179" s="22"/>
      <c r="AN1179" s="29"/>
      <c r="AO1179" s="29"/>
      <c r="AP1179" s="29"/>
      <c r="AR1179" s="10"/>
      <c r="AS1179" s="7"/>
      <c r="AT1179" s="7"/>
    </row>
    <row r="1180" spans="9:46" x14ac:dyDescent="0.25">
      <c r="I1180" s="32"/>
      <c r="J1180" s="10"/>
      <c r="K1180" s="10"/>
      <c r="L1180" s="32"/>
      <c r="M1180" s="9"/>
      <c r="N1180" s="9"/>
      <c r="O1180" s="10"/>
      <c r="P1180" s="13"/>
      <c r="R1180" s="32"/>
      <c r="S1180" s="8"/>
      <c r="T1180" s="9"/>
      <c r="U1180" s="9"/>
      <c r="V1180" s="10"/>
      <c r="W1180" s="10"/>
      <c r="X1180" s="10"/>
      <c r="Y1180" s="10"/>
      <c r="Z1180" s="10"/>
      <c r="AA1180" s="125"/>
      <c r="AB1180" s="10"/>
      <c r="AC1180" s="10"/>
      <c r="AD1180" s="22"/>
      <c r="AE1180" s="9"/>
      <c r="AF1180" s="9"/>
      <c r="AG1180" s="9"/>
      <c r="AH1180" s="10"/>
      <c r="AI1180" s="10"/>
      <c r="AJ1180" s="22"/>
      <c r="AN1180" s="29"/>
      <c r="AO1180" s="29"/>
      <c r="AP1180" s="29"/>
      <c r="AR1180" s="10"/>
      <c r="AS1180" s="7"/>
      <c r="AT1180" s="7"/>
    </row>
  </sheetData>
  <mergeCells count="3">
    <mergeCell ref="B2:D2"/>
    <mergeCell ref="AK1:AL1"/>
    <mergeCell ref="D3:D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6786-0A4A-452D-9C34-307719F9B158}">
  <dimension ref="A1:S1008"/>
  <sheetViews>
    <sheetView workbookViewId="0">
      <pane ySplit="7" topLeftCell="A50" activePane="bottomLeft" state="frozen"/>
      <selection pane="bottomLeft" activeCell="F159" sqref="F159"/>
    </sheetView>
  </sheetViews>
  <sheetFormatPr defaultRowHeight="15" x14ac:dyDescent="0.25"/>
  <cols>
    <col min="1" max="1" width="10.5703125" customWidth="1"/>
    <col min="2" max="2" width="2" customWidth="1"/>
    <col min="3" max="3" width="8.42578125" customWidth="1"/>
    <col min="4" max="5" width="9.85546875" customWidth="1"/>
    <col min="6" max="7" width="12.42578125" customWidth="1"/>
    <col min="8" max="8" width="2.42578125" customWidth="1"/>
    <col min="9" max="9" width="11.5703125" customWidth="1"/>
    <col min="10" max="10" width="13.42578125" customWidth="1"/>
    <col min="11" max="11" width="12.7109375" customWidth="1"/>
    <col min="12" max="12" width="11" customWidth="1"/>
    <col min="13" max="13" width="2" customWidth="1"/>
    <col min="14" max="14" width="9.85546875" customWidth="1"/>
    <col min="15" max="16" width="9" customWidth="1"/>
    <col min="17" max="17" width="9.5703125" bestFit="1" customWidth="1"/>
    <col min="18" max="18" width="9.5703125" customWidth="1"/>
    <col min="19" max="19" width="2.140625" customWidth="1"/>
  </cols>
  <sheetData>
    <row r="1" spans="1:19" ht="7.5" customHeight="1" x14ac:dyDescent="0.25"/>
    <row r="2" spans="1:19" x14ac:dyDescent="0.25">
      <c r="C2" t="s">
        <v>58</v>
      </c>
      <c r="G2" s="105">
        <v>0.75</v>
      </c>
      <c r="I2" t="s">
        <v>61</v>
      </c>
      <c r="L2" s="105">
        <v>0.3</v>
      </c>
    </row>
    <row r="3" spans="1:19" x14ac:dyDescent="0.25">
      <c r="C3" t="s">
        <v>47</v>
      </c>
      <c r="G3" s="106">
        <v>150000</v>
      </c>
      <c r="I3" t="s">
        <v>46</v>
      </c>
      <c r="L3" s="106">
        <v>30000</v>
      </c>
    </row>
    <row r="4" spans="1:19" x14ac:dyDescent="0.25">
      <c r="C4" t="s">
        <v>59</v>
      </c>
      <c r="G4" s="105">
        <v>0.15</v>
      </c>
      <c r="I4" t="s">
        <v>62</v>
      </c>
      <c r="L4" s="105">
        <v>0.34</v>
      </c>
    </row>
    <row r="5" spans="1:19" ht="8.25" customHeight="1" x14ac:dyDescent="0.25"/>
    <row r="6" spans="1:19" s="20" customFormat="1" x14ac:dyDescent="0.25">
      <c r="A6" s="33"/>
      <c r="B6" s="34"/>
      <c r="C6" s="142" t="s">
        <v>81</v>
      </c>
      <c r="D6" s="142"/>
      <c r="E6" s="142"/>
      <c r="F6" s="142"/>
      <c r="G6" s="142"/>
      <c r="H6" s="34"/>
      <c r="I6" s="142" t="s">
        <v>84</v>
      </c>
      <c r="J6" s="142"/>
      <c r="K6" s="142"/>
      <c r="L6" s="142"/>
      <c r="M6" s="34"/>
      <c r="N6" s="142" t="s">
        <v>85</v>
      </c>
      <c r="O6" s="142"/>
      <c r="P6" s="142"/>
      <c r="Q6" s="142"/>
      <c r="R6" s="35"/>
      <c r="S6" s="34"/>
    </row>
    <row r="7" spans="1:19" s="19" customFormat="1" ht="30.75" customHeight="1" x14ac:dyDescent="0.25">
      <c r="A7" s="19" t="s">
        <v>48</v>
      </c>
      <c r="B7" s="19" t="s">
        <v>28</v>
      </c>
      <c r="C7" s="19" t="s">
        <v>77</v>
      </c>
      <c r="D7" s="19" t="s">
        <v>76</v>
      </c>
      <c r="E7" s="19" t="s">
        <v>78</v>
      </c>
      <c r="F7" s="19" t="s">
        <v>79</v>
      </c>
      <c r="G7" s="19" t="s">
        <v>80</v>
      </c>
      <c r="H7" s="19" t="s">
        <v>28</v>
      </c>
      <c r="I7" s="19" t="str">
        <f>"veronalaista " &amp; pääomatuloveropros_progression_raja &amp; " asti"</f>
        <v>veronalaista 30000 asti</v>
      </c>
      <c r="J7" s="19" t="str">
        <f xml:space="preserve"> "vero " &amp; pääomatuloveropros_progression_raja &amp; " asti"</f>
        <v>vero 30000 asti</v>
      </c>
      <c r="K7" s="19" t="s">
        <v>82</v>
      </c>
      <c r="L7" s="19" t="s">
        <v>83</v>
      </c>
      <c r="M7" s="19" t="s">
        <v>28</v>
      </c>
      <c r="N7" s="19" t="s">
        <v>16</v>
      </c>
      <c r="O7" s="19" t="s">
        <v>73</v>
      </c>
      <c r="P7" s="19" t="s">
        <v>87</v>
      </c>
      <c r="Q7" s="19" t="s">
        <v>86</v>
      </c>
      <c r="R7" s="19" t="s">
        <v>90</v>
      </c>
    </row>
    <row r="8" spans="1:19" s="19" customFormat="1" x14ac:dyDescent="0.25">
      <c r="A8" s="19">
        <v>0</v>
      </c>
      <c r="C8" s="19">
        <f t="shared" ref="C8:C71" si="0">IF(A8&gt;pot_osingon_veron_progression_raja,pot_osingon_veron_progression_raja,A8)</f>
        <v>0</v>
      </c>
      <c r="D8" s="19">
        <f t="shared" ref="D8:D71" si="1">C8*(1-pot_osingon_verovapaa_osuus)</f>
        <v>0</v>
      </c>
      <c r="E8" s="19">
        <f t="shared" ref="E8:E71" si="2">IF(A8&gt;pot_osingon_veron_progression_raja,A8-pot_osingon_veron_progression_raja,0)</f>
        <v>0</v>
      </c>
      <c r="F8" s="19">
        <f t="shared" ref="F8:F71" si="3">E8*(1-pot_osingon_verovapaa_osuus_rajan_jälk)</f>
        <v>0</v>
      </c>
      <c r="G8" s="19">
        <f>+D8+F8</f>
        <v>0</v>
      </c>
      <c r="H8"/>
      <c r="I8" s="19">
        <f t="shared" ref="I8:I71" si="4">IF(G8&gt;pääomatuloveropros_progression_raja,pääomatuloveropros_progression_raja,G8)</f>
        <v>0</v>
      </c>
      <c r="J8" s="36">
        <f t="shared" ref="J8:J71" si="5">I8*pääomatuloveropros</f>
        <v>0</v>
      </c>
      <c r="K8" s="19">
        <f t="shared" ref="K8:K71" si="6">IF(G8&gt;pääomatuloveropros_progression_raja,G8-pääomatuloveropros_progression_raja,0)</f>
        <v>0</v>
      </c>
      <c r="L8" s="36">
        <f t="shared" ref="L8:L71" si="7">K8*pääomatuloveropros_rajan_jälkeen</f>
        <v>0</v>
      </c>
      <c r="M8"/>
      <c r="N8" s="19">
        <f>+J8+L8</f>
        <v>0</v>
      </c>
      <c r="O8" s="37">
        <f>IFERROR(N8/A8,0)</f>
        <v>0</v>
      </c>
      <c r="P8" s="37">
        <f>IFERROR((N8-N7)/(A8-A7),0)</f>
        <v>0</v>
      </c>
      <c r="Q8" s="37">
        <f t="shared" ref="Q8:Q71" si="8">(1-yhteisövero_pros)*O8+yhteisövero_pros</f>
        <v>0.2</v>
      </c>
      <c r="R8" s="37">
        <f t="shared" ref="R8:R71" si="9">(1-yhteisövero_pros)*P8+yhteisövero_pros</f>
        <v>0.2</v>
      </c>
    </row>
    <row r="9" spans="1:19" x14ac:dyDescent="0.25">
      <c r="A9">
        <v>1000</v>
      </c>
      <c r="C9" s="19">
        <f t="shared" si="0"/>
        <v>1000</v>
      </c>
      <c r="D9" s="19">
        <f t="shared" si="1"/>
        <v>250</v>
      </c>
      <c r="E9" s="19">
        <f t="shared" si="2"/>
        <v>0</v>
      </c>
      <c r="F9" s="19">
        <f t="shared" si="3"/>
        <v>0</v>
      </c>
      <c r="G9" s="19">
        <f t="shared" ref="G9:G72" si="10">+D9+F9</f>
        <v>250</v>
      </c>
      <c r="I9" s="19">
        <f t="shared" si="4"/>
        <v>250</v>
      </c>
      <c r="J9" s="36">
        <f t="shared" si="5"/>
        <v>75</v>
      </c>
      <c r="K9" s="19">
        <f t="shared" si="6"/>
        <v>0</v>
      </c>
      <c r="L9" s="36">
        <f t="shared" si="7"/>
        <v>0</v>
      </c>
      <c r="N9" s="19">
        <f t="shared" ref="N9:N72" si="11">+J9+L9</f>
        <v>75</v>
      </c>
      <c r="O9" s="37">
        <f t="shared" ref="O9:O72" si="12">IFERROR(N9/A9,0)</f>
        <v>7.4999999999999997E-2</v>
      </c>
      <c r="P9" s="37">
        <f t="shared" ref="P9:P72" si="13">IFERROR((N9-N8)/(A9-A8),0)</f>
        <v>7.4999999999999997E-2</v>
      </c>
      <c r="Q9" s="37">
        <f t="shared" si="8"/>
        <v>0.26</v>
      </c>
      <c r="R9" s="37">
        <f t="shared" si="9"/>
        <v>0.26</v>
      </c>
    </row>
    <row r="10" spans="1:19" x14ac:dyDescent="0.25">
      <c r="A10">
        <f>A9+1000</f>
        <v>2000</v>
      </c>
      <c r="C10" s="19">
        <f t="shared" si="0"/>
        <v>2000</v>
      </c>
      <c r="D10" s="19">
        <f t="shared" si="1"/>
        <v>500</v>
      </c>
      <c r="E10" s="19">
        <f t="shared" si="2"/>
        <v>0</v>
      </c>
      <c r="F10" s="19">
        <f t="shared" si="3"/>
        <v>0</v>
      </c>
      <c r="G10" s="19">
        <f t="shared" si="10"/>
        <v>500</v>
      </c>
      <c r="I10" s="19">
        <f t="shared" si="4"/>
        <v>500</v>
      </c>
      <c r="J10" s="36">
        <f t="shared" si="5"/>
        <v>150</v>
      </c>
      <c r="K10" s="19">
        <f t="shared" si="6"/>
        <v>0</v>
      </c>
      <c r="L10" s="36">
        <f t="shared" si="7"/>
        <v>0</v>
      </c>
      <c r="N10" s="19">
        <f t="shared" si="11"/>
        <v>150</v>
      </c>
      <c r="O10" s="37">
        <f t="shared" si="12"/>
        <v>7.4999999999999997E-2</v>
      </c>
      <c r="P10" s="37">
        <f t="shared" si="13"/>
        <v>7.4999999999999997E-2</v>
      </c>
      <c r="Q10" s="37">
        <f t="shared" si="8"/>
        <v>0.26</v>
      </c>
      <c r="R10" s="37">
        <f t="shared" si="9"/>
        <v>0.26</v>
      </c>
    </row>
    <row r="11" spans="1:19" x14ac:dyDescent="0.25">
      <c r="A11">
        <f t="shared" ref="A11:A74" si="14">A10+1000</f>
        <v>3000</v>
      </c>
      <c r="C11" s="19">
        <f t="shared" si="0"/>
        <v>3000</v>
      </c>
      <c r="D11" s="19">
        <f t="shared" si="1"/>
        <v>750</v>
      </c>
      <c r="E11" s="19">
        <f t="shared" si="2"/>
        <v>0</v>
      </c>
      <c r="F11" s="19">
        <f t="shared" si="3"/>
        <v>0</v>
      </c>
      <c r="G11" s="19">
        <f t="shared" si="10"/>
        <v>750</v>
      </c>
      <c r="I11" s="19">
        <f t="shared" si="4"/>
        <v>750</v>
      </c>
      <c r="J11" s="36">
        <f t="shared" si="5"/>
        <v>225</v>
      </c>
      <c r="K11" s="19">
        <f t="shared" si="6"/>
        <v>0</v>
      </c>
      <c r="L11" s="36">
        <f t="shared" si="7"/>
        <v>0</v>
      </c>
      <c r="N11" s="19">
        <f t="shared" si="11"/>
        <v>225</v>
      </c>
      <c r="O11" s="37">
        <f t="shared" si="12"/>
        <v>7.4999999999999997E-2</v>
      </c>
      <c r="P11" s="37">
        <f t="shared" si="13"/>
        <v>7.4999999999999997E-2</v>
      </c>
      <c r="Q11" s="37">
        <f t="shared" si="8"/>
        <v>0.26</v>
      </c>
      <c r="R11" s="37">
        <f t="shared" si="9"/>
        <v>0.26</v>
      </c>
    </row>
    <row r="12" spans="1:19" x14ac:dyDescent="0.25">
      <c r="A12">
        <f t="shared" si="14"/>
        <v>4000</v>
      </c>
      <c r="C12" s="19">
        <f t="shared" si="0"/>
        <v>4000</v>
      </c>
      <c r="D12" s="19">
        <f t="shared" si="1"/>
        <v>1000</v>
      </c>
      <c r="E12" s="19">
        <f t="shared" si="2"/>
        <v>0</v>
      </c>
      <c r="F12" s="19">
        <f t="shared" si="3"/>
        <v>0</v>
      </c>
      <c r="G12" s="19">
        <f t="shared" si="10"/>
        <v>1000</v>
      </c>
      <c r="I12" s="19">
        <f t="shared" si="4"/>
        <v>1000</v>
      </c>
      <c r="J12" s="36">
        <f t="shared" si="5"/>
        <v>300</v>
      </c>
      <c r="K12" s="19">
        <f t="shared" si="6"/>
        <v>0</v>
      </c>
      <c r="L12" s="36">
        <f t="shared" si="7"/>
        <v>0</v>
      </c>
      <c r="N12" s="19">
        <f t="shared" si="11"/>
        <v>300</v>
      </c>
      <c r="O12" s="37">
        <f t="shared" si="12"/>
        <v>7.4999999999999997E-2</v>
      </c>
      <c r="P12" s="37">
        <f t="shared" si="13"/>
        <v>7.4999999999999997E-2</v>
      </c>
      <c r="Q12" s="37">
        <f t="shared" si="8"/>
        <v>0.26</v>
      </c>
      <c r="R12" s="37">
        <f t="shared" si="9"/>
        <v>0.26</v>
      </c>
    </row>
    <row r="13" spans="1:19" x14ac:dyDescent="0.25">
      <c r="A13">
        <f t="shared" si="14"/>
        <v>5000</v>
      </c>
      <c r="C13" s="19">
        <f t="shared" si="0"/>
        <v>5000</v>
      </c>
      <c r="D13" s="19">
        <f t="shared" si="1"/>
        <v>1250</v>
      </c>
      <c r="E13" s="19">
        <f t="shared" si="2"/>
        <v>0</v>
      </c>
      <c r="F13" s="19">
        <f t="shared" si="3"/>
        <v>0</v>
      </c>
      <c r="G13" s="19">
        <f t="shared" si="10"/>
        <v>1250</v>
      </c>
      <c r="I13" s="19">
        <f t="shared" si="4"/>
        <v>1250</v>
      </c>
      <c r="J13" s="36">
        <f t="shared" si="5"/>
        <v>375</v>
      </c>
      <c r="K13" s="19">
        <f t="shared" si="6"/>
        <v>0</v>
      </c>
      <c r="L13" s="36">
        <f t="shared" si="7"/>
        <v>0</v>
      </c>
      <c r="N13" s="19">
        <f t="shared" si="11"/>
        <v>375</v>
      </c>
      <c r="O13" s="37">
        <f t="shared" si="12"/>
        <v>7.4999999999999997E-2</v>
      </c>
      <c r="P13" s="37">
        <f t="shared" si="13"/>
        <v>7.4999999999999997E-2</v>
      </c>
      <c r="Q13" s="37">
        <f t="shared" si="8"/>
        <v>0.26</v>
      </c>
      <c r="R13" s="37">
        <f t="shared" si="9"/>
        <v>0.26</v>
      </c>
    </row>
    <row r="14" spans="1:19" x14ac:dyDescent="0.25">
      <c r="A14">
        <f t="shared" si="14"/>
        <v>6000</v>
      </c>
      <c r="C14" s="19">
        <f t="shared" si="0"/>
        <v>6000</v>
      </c>
      <c r="D14" s="19">
        <f t="shared" si="1"/>
        <v>1500</v>
      </c>
      <c r="E14" s="19">
        <f t="shared" si="2"/>
        <v>0</v>
      </c>
      <c r="F14" s="19">
        <f t="shared" si="3"/>
        <v>0</v>
      </c>
      <c r="G14" s="19">
        <f t="shared" si="10"/>
        <v>1500</v>
      </c>
      <c r="I14" s="19">
        <f t="shared" si="4"/>
        <v>1500</v>
      </c>
      <c r="J14" s="36">
        <f t="shared" si="5"/>
        <v>450</v>
      </c>
      <c r="K14" s="19">
        <f t="shared" si="6"/>
        <v>0</v>
      </c>
      <c r="L14" s="36">
        <f t="shared" si="7"/>
        <v>0</v>
      </c>
      <c r="N14" s="19">
        <f t="shared" si="11"/>
        <v>450</v>
      </c>
      <c r="O14" s="37">
        <f t="shared" si="12"/>
        <v>7.4999999999999997E-2</v>
      </c>
      <c r="P14" s="37">
        <f t="shared" si="13"/>
        <v>7.4999999999999997E-2</v>
      </c>
      <c r="Q14" s="37">
        <f t="shared" si="8"/>
        <v>0.26</v>
      </c>
      <c r="R14" s="37">
        <f t="shared" si="9"/>
        <v>0.26</v>
      </c>
    </row>
    <row r="15" spans="1:19" x14ac:dyDescent="0.25">
      <c r="A15">
        <f t="shared" si="14"/>
        <v>7000</v>
      </c>
      <c r="C15" s="19">
        <f t="shared" si="0"/>
        <v>7000</v>
      </c>
      <c r="D15" s="19">
        <f t="shared" si="1"/>
        <v>1750</v>
      </c>
      <c r="E15" s="19">
        <f t="shared" si="2"/>
        <v>0</v>
      </c>
      <c r="F15" s="19">
        <f t="shared" si="3"/>
        <v>0</v>
      </c>
      <c r="G15" s="19">
        <f t="shared" si="10"/>
        <v>1750</v>
      </c>
      <c r="I15" s="19">
        <f t="shared" si="4"/>
        <v>1750</v>
      </c>
      <c r="J15" s="36">
        <f t="shared" si="5"/>
        <v>525</v>
      </c>
      <c r="K15" s="19">
        <f t="shared" si="6"/>
        <v>0</v>
      </c>
      <c r="L15" s="36">
        <f t="shared" si="7"/>
        <v>0</v>
      </c>
      <c r="N15" s="19">
        <f t="shared" si="11"/>
        <v>525</v>
      </c>
      <c r="O15" s="37">
        <f t="shared" si="12"/>
        <v>7.4999999999999997E-2</v>
      </c>
      <c r="P15" s="37">
        <f t="shared" si="13"/>
        <v>7.4999999999999997E-2</v>
      </c>
      <c r="Q15" s="37">
        <f t="shared" si="8"/>
        <v>0.26</v>
      </c>
      <c r="R15" s="37">
        <f t="shared" si="9"/>
        <v>0.26</v>
      </c>
    </row>
    <row r="16" spans="1:19" x14ac:dyDescent="0.25">
      <c r="A16">
        <f t="shared" si="14"/>
        <v>8000</v>
      </c>
      <c r="C16" s="19">
        <f t="shared" si="0"/>
        <v>8000</v>
      </c>
      <c r="D16" s="19">
        <f t="shared" si="1"/>
        <v>2000</v>
      </c>
      <c r="E16" s="19">
        <f t="shared" si="2"/>
        <v>0</v>
      </c>
      <c r="F16" s="19">
        <f t="shared" si="3"/>
        <v>0</v>
      </c>
      <c r="G16" s="19">
        <f t="shared" si="10"/>
        <v>2000</v>
      </c>
      <c r="I16" s="19">
        <f t="shared" si="4"/>
        <v>2000</v>
      </c>
      <c r="J16" s="36">
        <f t="shared" si="5"/>
        <v>600</v>
      </c>
      <c r="K16" s="19">
        <f t="shared" si="6"/>
        <v>0</v>
      </c>
      <c r="L16" s="36">
        <f t="shared" si="7"/>
        <v>0</v>
      </c>
      <c r="N16" s="19">
        <f t="shared" si="11"/>
        <v>600</v>
      </c>
      <c r="O16" s="37">
        <f t="shared" si="12"/>
        <v>7.4999999999999997E-2</v>
      </c>
      <c r="P16" s="37">
        <f t="shared" si="13"/>
        <v>7.4999999999999997E-2</v>
      </c>
      <c r="Q16" s="37">
        <f t="shared" si="8"/>
        <v>0.26</v>
      </c>
      <c r="R16" s="37">
        <f t="shared" si="9"/>
        <v>0.26</v>
      </c>
    </row>
    <row r="17" spans="1:18" x14ac:dyDescent="0.25">
      <c r="A17">
        <f t="shared" si="14"/>
        <v>9000</v>
      </c>
      <c r="C17" s="19">
        <f t="shared" si="0"/>
        <v>9000</v>
      </c>
      <c r="D17" s="19">
        <f t="shared" si="1"/>
        <v>2250</v>
      </c>
      <c r="E17" s="19">
        <f t="shared" si="2"/>
        <v>0</v>
      </c>
      <c r="F17" s="19">
        <f t="shared" si="3"/>
        <v>0</v>
      </c>
      <c r="G17" s="19">
        <f t="shared" si="10"/>
        <v>2250</v>
      </c>
      <c r="I17" s="19">
        <f t="shared" si="4"/>
        <v>2250</v>
      </c>
      <c r="J17" s="36">
        <f t="shared" si="5"/>
        <v>675</v>
      </c>
      <c r="K17" s="19">
        <f t="shared" si="6"/>
        <v>0</v>
      </c>
      <c r="L17" s="36">
        <f t="shared" si="7"/>
        <v>0</v>
      </c>
      <c r="N17" s="19">
        <f t="shared" si="11"/>
        <v>675</v>
      </c>
      <c r="O17" s="37">
        <f t="shared" si="12"/>
        <v>7.4999999999999997E-2</v>
      </c>
      <c r="P17" s="37">
        <f t="shared" si="13"/>
        <v>7.4999999999999997E-2</v>
      </c>
      <c r="Q17" s="37">
        <f t="shared" si="8"/>
        <v>0.26</v>
      </c>
      <c r="R17" s="37">
        <f t="shared" si="9"/>
        <v>0.26</v>
      </c>
    </row>
    <row r="18" spans="1:18" x14ac:dyDescent="0.25">
      <c r="A18">
        <f t="shared" si="14"/>
        <v>10000</v>
      </c>
      <c r="C18" s="19">
        <f t="shared" si="0"/>
        <v>10000</v>
      </c>
      <c r="D18" s="19">
        <f t="shared" si="1"/>
        <v>2500</v>
      </c>
      <c r="E18" s="19">
        <f t="shared" si="2"/>
        <v>0</v>
      </c>
      <c r="F18" s="19">
        <f t="shared" si="3"/>
        <v>0</v>
      </c>
      <c r="G18" s="19">
        <f t="shared" si="10"/>
        <v>2500</v>
      </c>
      <c r="I18" s="19">
        <f t="shared" si="4"/>
        <v>2500</v>
      </c>
      <c r="J18" s="36">
        <f t="shared" si="5"/>
        <v>750</v>
      </c>
      <c r="K18" s="19">
        <f t="shared" si="6"/>
        <v>0</v>
      </c>
      <c r="L18" s="36">
        <f t="shared" si="7"/>
        <v>0</v>
      </c>
      <c r="N18" s="19">
        <f t="shared" si="11"/>
        <v>750</v>
      </c>
      <c r="O18" s="37">
        <f t="shared" si="12"/>
        <v>7.4999999999999997E-2</v>
      </c>
      <c r="P18" s="37">
        <f t="shared" si="13"/>
        <v>7.4999999999999997E-2</v>
      </c>
      <c r="Q18" s="37">
        <f t="shared" si="8"/>
        <v>0.26</v>
      </c>
      <c r="R18" s="37">
        <f t="shared" si="9"/>
        <v>0.26</v>
      </c>
    </row>
    <row r="19" spans="1:18" x14ac:dyDescent="0.25">
      <c r="A19">
        <f t="shared" si="14"/>
        <v>11000</v>
      </c>
      <c r="C19" s="19">
        <f t="shared" si="0"/>
        <v>11000</v>
      </c>
      <c r="D19" s="19">
        <f t="shared" si="1"/>
        <v>2750</v>
      </c>
      <c r="E19" s="19">
        <f t="shared" si="2"/>
        <v>0</v>
      </c>
      <c r="F19" s="19">
        <f t="shared" si="3"/>
        <v>0</v>
      </c>
      <c r="G19" s="19">
        <f t="shared" si="10"/>
        <v>2750</v>
      </c>
      <c r="I19" s="19">
        <f t="shared" si="4"/>
        <v>2750</v>
      </c>
      <c r="J19" s="36">
        <f t="shared" si="5"/>
        <v>825</v>
      </c>
      <c r="K19" s="19">
        <f t="shared" si="6"/>
        <v>0</v>
      </c>
      <c r="L19" s="36">
        <f t="shared" si="7"/>
        <v>0</v>
      </c>
      <c r="N19" s="19">
        <f t="shared" si="11"/>
        <v>825</v>
      </c>
      <c r="O19" s="37">
        <f t="shared" si="12"/>
        <v>7.4999999999999997E-2</v>
      </c>
      <c r="P19" s="37">
        <f t="shared" si="13"/>
        <v>7.4999999999999997E-2</v>
      </c>
      <c r="Q19" s="37">
        <f t="shared" si="8"/>
        <v>0.26</v>
      </c>
      <c r="R19" s="37">
        <f t="shared" si="9"/>
        <v>0.26</v>
      </c>
    </row>
    <row r="20" spans="1:18" x14ac:dyDescent="0.25">
      <c r="A20">
        <f t="shared" si="14"/>
        <v>12000</v>
      </c>
      <c r="C20" s="19">
        <f t="shared" si="0"/>
        <v>12000</v>
      </c>
      <c r="D20" s="19">
        <f t="shared" si="1"/>
        <v>3000</v>
      </c>
      <c r="E20" s="19">
        <f t="shared" si="2"/>
        <v>0</v>
      </c>
      <c r="F20" s="19">
        <f t="shared" si="3"/>
        <v>0</v>
      </c>
      <c r="G20" s="19">
        <f t="shared" si="10"/>
        <v>3000</v>
      </c>
      <c r="I20" s="19">
        <f t="shared" si="4"/>
        <v>3000</v>
      </c>
      <c r="J20" s="36">
        <f t="shared" si="5"/>
        <v>900</v>
      </c>
      <c r="K20" s="19">
        <f t="shared" si="6"/>
        <v>0</v>
      </c>
      <c r="L20" s="36">
        <f t="shared" si="7"/>
        <v>0</v>
      </c>
      <c r="N20" s="19">
        <f t="shared" si="11"/>
        <v>900</v>
      </c>
      <c r="O20" s="37">
        <f t="shared" si="12"/>
        <v>7.4999999999999997E-2</v>
      </c>
      <c r="P20" s="37">
        <f t="shared" si="13"/>
        <v>7.4999999999999997E-2</v>
      </c>
      <c r="Q20" s="37">
        <f t="shared" si="8"/>
        <v>0.26</v>
      </c>
      <c r="R20" s="37">
        <f t="shared" si="9"/>
        <v>0.26</v>
      </c>
    </row>
    <row r="21" spans="1:18" x14ac:dyDescent="0.25">
      <c r="A21">
        <f t="shared" si="14"/>
        <v>13000</v>
      </c>
      <c r="C21" s="19">
        <f t="shared" si="0"/>
        <v>13000</v>
      </c>
      <c r="D21" s="19">
        <f t="shared" si="1"/>
        <v>3250</v>
      </c>
      <c r="E21" s="19">
        <f t="shared" si="2"/>
        <v>0</v>
      </c>
      <c r="F21" s="19">
        <f t="shared" si="3"/>
        <v>0</v>
      </c>
      <c r="G21" s="19">
        <f t="shared" si="10"/>
        <v>3250</v>
      </c>
      <c r="I21" s="19">
        <f t="shared" si="4"/>
        <v>3250</v>
      </c>
      <c r="J21" s="36">
        <f t="shared" si="5"/>
        <v>975</v>
      </c>
      <c r="K21" s="19">
        <f t="shared" si="6"/>
        <v>0</v>
      </c>
      <c r="L21" s="36">
        <f t="shared" si="7"/>
        <v>0</v>
      </c>
      <c r="N21" s="19">
        <f t="shared" si="11"/>
        <v>975</v>
      </c>
      <c r="O21" s="37">
        <f t="shared" si="12"/>
        <v>7.4999999999999997E-2</v>
      </c>
      <c r="P21" s="37">
        <f t="shared" si="13"/>
        <v>7.4999999999999997E-2</v>
      </c>
      <c r="Q21" s="37">
        <f t="shared" si="8"/>
        <v>0.26</v>
      </c>
      <c r="R21" s="37">
        <f t="shared" si="9"/>
        <v>0.26</v>
      </c>
    </row>
    <row r="22" spans="1:18" x14ac:dyDescent="0.25">
      <c r="A22">
        <f t="shared" si="14"/>
        <v>14000</v>
      </c>
      <c r="C22" s="19">
        <f t="shared" si="0"/>
        <v>14000</v>
      </c>
      <c r="D22" s="19">
        <f t="shared" si="1"/>
        <v>3500</v>
      </c>
      <c r="E22" s="19">
        <f t="shared" si="2"/>
        <v>0</v>
      </c>
      <c r="F22" s="19">
        <f t="shared" si="3"/>
        <v>0</v>
      </c>
      <c r="G22" s="19">
        <f t="shared" si="10"/>
        <v>3500</v>
      </c>
      <c r="I22" s="19">
        <f t="shared" si="4"/>
        <v>3500</v>
      </c>
      <c r="J22" s="36">
        <f t="shared" si="5"/>
        <v>1050</v>
      </c>
      <c r="K22" s="19">
        <f t="shared" si="6"/>
        <v>0</v>
      </c>
      <c r="L22" s="36">
        <f t="shared" si="7"/>
        <v>0</v>
      </c>
      <c r="N22" s="19">
        <f t="shared" si="11"/>
        <v>1050</v>
      </c>
      <c r="O22" s="37">
        <f t="shared" si="12"/>
        <v>7.4999999999999997E-2</v>
      </c>
      <c r="P22" s="37">
        <f t="shared" si="13"/>
        <v>7.4999999999999997E-2</v>
      </c>
      <c r="Q22" s="37">
        <f t="shared" si="8"/>
        <v>0.26</v>
      </c>
      <c r="R22" s="37">
        <f t="shared" si="9"/>
        <v>0.26</v>
      </c>
    </row>
    <row r="23" spans="1:18" x14ac:dyDescent="0.25">
      <c r="A23">
        <f t="shared" si="14"/>
        <v>15000</v>
      </c>
      <c r="C23" s="19">
        <f t="shared" si="0"/>
        <v>15000</v>
      </c>
      <c r="D23" s="19">
        <f t="shared" si="1"/>
        <v>3750</v>
      </c>
      <c r="E23" s="19">
        <f t="shared" si="2"/>
        <v>0</v>
      </c>
      <c r="F23" s="19">
        <f t="shared" si="3"/>
        <v>0</v>
      </c>
      <c r="G23" s="19">
        <f t="shared" si="10"/>
        <v>3750</v>
      </c>
      <c r="I23" s="19">
        <f t="shared" si="4"/>
        <v>3750</v>
      </c>
      <c r="J23" s="36">
        <f t="shared" si="5"/>
        <v>1125</v>
      </c>
      <c r="K23" s="19">
        <f t="shared" si="6"/>
        <v>0</v>
      </c>
      <c r="L23" s="36">
        <f t="shared" si="7"/>
        <v>0</v>
      </c>
      <c r="N23" s="19">
        <f t="shared" si="11"/>
        <v>1125</v>
      </c>
      <c r="O23" s="37">
        <f t="shared" si="12"/>
        <v>7.4999999999999997E-2</v>
      </c>
      <c r="P23" s="37">
        <f t="shared" si="13"/>
        <v>7.4999999999999997E-2</v>
      </c>
      <c r="Q23" s="37">
        <f t="shared" si="8"/>
        <v>0.26</v>
      </c>
      <c r="R23" s="37">
        <f t="shared" si="9"/>
        <v>0.26</v>
      </c>
    </row>
    <row r="24" spans="1:18" x14ac:dyDescent="0.25">
      <c r="A24">
        <f t="shared" si="14"/>
        <v>16000</v>
      </c>
      <c r="C24" s="19">
        <f t="shared" si="0"/>
        <v>16000</v>
      </c>
      <c r="D24" s="19">
        <f t="shared" si="1"/>
        <v>4000</v>
      </c>
      <c r="E24" s="19">
        <f t="shared" si="2"/>
        <v>0</v>
      </c>
      <c r="F24" s="19">
        <f t="shared" si="3"/>
        <v>0</v>
      </c>
      <c r="G24" s="19">
        <f t="shared" si="10"/>
        <v>4000</v>
      </c>
      <c r="I24" s="19">
        <f t="shared" si="4"/>
        <v>4000</v>
      </c>
      <c r="J24" s="36">
        <f t="shared" si="5"/>
        <v>1200</v>
      </c>
      <c r="K24" s="19">
        <f t="shared" si="6"/>
        <v>0</v>
      </c>
      <c r="L24" s="36">
        <f t="shared" si="7"/>
        <v>0</v>
      </c>
      <c r="N24" s="19">
        <f t="shared" si="11"/>
        <v>1200</v>
      </c>
      <c r="O24" s="37">
        <f t="shared" si="12"/>
        <v>7.4999999999999997E-2</v>
      </c>
      <c r="P24" s="37">
        <f t="shared" si="13"/>
        <v>7.4999999999999997E-2</v>
      </c>
      <c r="Q24" s="37">
        <f t="shared" si="8"/>
        <v>0.26</v>
      </c>
      <c r="R24" s="37">
        <f t="shared" si="9"/>
        <v>0.26</v>
      </c>
    </row>
    <row r="25" spans="1:18" x14ac:dyDescent="0.25">
      <c r="A25">
        <f t="shared" si="14"/>
        <v>17000</v>
      </c>
      <c r="C25" s="19">
        <f t="shared" si="0"/>
        <v>17000</v>
      </c>
      <c r="D25" s="19">
        <f t="shared" si="1"/>
        <v>4250</v>
      </c>
      <c r="E25" s="19">
        <f t="shared" si="2"/>
        <v>0</v>
      </c>
      <c r="F25" s="19">
        <f t="shared" si="3"/>
        <v>0</v>
      </c>
      <c r="G25" s="19">
        <f t="shared" si="10"/>
        <v>4250</v>
      </c>
      <c r="I25" s="19">
        <f t="shared" si="4"/>
        <v>4250</v>
      </c>
      <c r="J25" s="36">
        <f t="shared" si="5"/>
        <v>1275</v>
      </c>
      <c r="K25" s="19">
        <f t="shared" si="6"/>
        <v>0</v>
      </c>
      <c r="L25" s="36">
        <f t="shared" si="7"/>
        <v>0</v>
      </c>
      <c r="N25" s="19">
        <f t="shared" si="11"/>
        <v>1275</v>
      </c>
      <c r="O25" s="37">
        <f t="shared" si="12"/>
        <v>7.4999999999999997E-2</v>
      </c>
      <c r="P25" s="37">
        <f t="shared" si="13"/>
        <v>7.4999999999999997E-2</v>
      </c>
      <c r="Q25" s="37">
        <f t="shared" si="8"/>
        <v>0.26</v>
      </c>
      <c r="R25" s="37">
        <f t="shared" si="9"/>
        <v>0.26</v>
      </c>
    </row>
    <row r="26" spans="1:18" x14ac:dyDescent="0.25">
      <c r="A26">
        <f t="shared" si="14"/>
        <v>18000</v>
      </c>
      <c r="C26" s="19">
        <f t="shared" si="0"/>
        <v>18000</v>
      </c>
      <c r="D26" s="19">
        <f t="shared" si="1"/>
        <v>4500</v>
      </c>
      <c r="E26" s="19">
        <f t="shared" si="2"/>
        <v>0</v>
      </c>
      <c r="F26" s="19">
        <f t="shared" si="3"/>
        <v>0</v>
      </c>
      <c r="G26" s="19">
        <f t="shared" si="10"/>
        <v>4500</v>
      </c>
      <c r="I26" s="19">
        <f t="shared" si="4"/>
        <v>4500</v>
      </c>
      <c r="J26" s="36">
        <f t="shared" si="5"/>
        <v>1350</v>
      </c>
      <c r="K26" s="19">
        <f t="shared" si="6"/>
        <v>0</v>
      </c>
      <c r="L26" s="36">
        <f t="shared" si="7"/>
        <v>0</v>
      </c>
      <c r="N26" s="19">
        <f t="shared" si="11"/>
        <v>1350</v>
      </c>
      <c r="O26" s="37">
        <f t="shared" si="12"/>
        <v>7.4999999999999997E-2</v>
      </c>
      <c r="P26" s="37">
        <f t="shared" si="13"/>
        <v>7.4999999999999997E-2</v>
      </c>
      <c r="Q26" s="37">
        <f t="shared" si="8"/>
        <v>0.26</v>
      </c>
      <c r="R26" s="37">
        <f t="shared" si="9"/>
        <v>0.26</v>
      </c>
    </row>
    <row r="27" spans="1:18" x14ac:dyDescent="0.25">
      <c r="A27">
        <f t="shared" si="14"/>
        <v>19000</v>
      </c>
      <c r="C27" s="19">
        <f t="shared" si="0"/>
        <v>19000</v>
      </c>
      <c r="D27" s="19">
        <f t="shared" si="1"/>
        <v>4750</v>
      </c>
      <c r="E27" s="19">
        <f t="shared" si="2"/>
        <v>0</v>
      </c>
      <c r="F27" s="19">
        <f t="shared" si="3"/>
        <v>0</v>
      </c>
      <c r="G27" s="19">
        <f t="shared" si="10"/>
        <v>4750</v>
      </c>
      <c r="I27" s="19">
        <f t="shared" si="4"/>
        <v>4750</v>
      </c>
      <c r="J27" s="36">
        <f t="shared" si="5"/>
        <v>1425</v>
      </c>
      <c r="K27" s="19">
        <f t="shared" si="6"/>
        <v>0</v>
      </c>
      <c r="L27" s="36">
        <f t="shared" si="7"/>
        <v>0</v>
      </c>
      <c r="N27" s="19">
        <f t="shared" si="11"/>
        <v>1425</v>
      </c>
      <c r="O27" s="37">
        <f t="shared" si="12"/>
        <v>7.4999999999999997E-2</v>
      </c>
      <c r="P27" s="37">
        <f t="shared" si="13"/>
        <v>7.4999999999999997E-2</v>
      </c>
      <c r="Q27" s="37">
        <f t="shared" si="8"/>
        <v>0.26</v>
      </c>
      <c r="R27" s="37">
        <f t="shared" si="9"/>
        <v>0.26</v>
      </c>
    </row>
    <row r="28" spans="1:18" x14ac:dyDescent="0.25">
      <c r="A28">
        <f t="shared" si="14"/>
        <v>20000</v>
      </c>
      <c r="C28" s="19">
        <f t="shared" si="0"/>
        <v>20000</v>
      </c>
      <c r="D28" s="19">
        <f t="shared" si="1"/>
        <v>5000</v>
      </c>
      <c r="E28" s="19">
        <f t="shared" si="2"/>
        <v>0</v>
      </c>
      <c r="F28" s="19">
        <f t="shared" si="3"/>
        <v>0</v>
      </c>
      <c r="G28" s="19">
        <f t="shared" si="10"/>
        <v>5000</v>
      </c>
      <c r="I28" s="19">
        <f t="shared" si="4"/>
        <v>5000</v>
      </c>
      <c r="J28" s="36">
        <f t="shared" si="5"/>
        <v>1500</v>
      </c>
      <c r="K28" s="19">
        <f t="shared" si="6"/>
        <v>0</v>
      </c>
      <c r="L28" s="36">
        <f t="shared" si="7"/>
        <v>0</v>
      </c>
      <c r="N28" s="19">
        <f t="shared" si="11"/>
        <v>1500</v>
      </c>
      <c r="O28" s="37">
        <f t="shared" si="12"/>
        <v>7.4999999999999997E-2</v>
      </c>
      <c r="P28" s="37">
        <f t="shared" si="13"/>
        <v>7.4999999999999997E-2</v>
      </c>
      <c r="Q28" s="37">
        <f t="shared" si="8"/>
        <v>0.26</v>
      </c>
      <c r="R28" s="37">
        <f t="shared" si="9"/>
        <v>0.26</v>
      </c>
    </row>
    <row r="29" spans="1:18" x14ac:dyDescent="0.25">
      <c r="A29">
        <f t="shared" si="14"/>
        <v>21000</v>
      </c>
      <c r="C29" s="19">
        <f t="shared" si="0"/>
        <v>21000</v>
      </c>
      <c r="D29" s="19">
        <f t="shared" si="1"/>
        <v>5250</v>
      </c>
      <c r="E29" s="19">
        <f t="shared" si="2"/>
        <v>0</v>
      </c>
      <c r="F29" s="19">
        <f t="shared" si="3"/>
        <v>0</v>
      </c>
      <c r="G29" s="19">
        <f t="shared" si="10"/>
        <v>5250</v>
      </c>
      <c r="I29" s="19">
        <f t="shared" si="4"/>
        <v>5250</v>
      </c>
      <c r="J29" s="36">
        <f t="shared" si="5"/>
        <v>1575</v>
      </c>
      <c r="K29" s="19">
        <f t="shared" si="6"/>
        <v>0</v>
      </c>
      <c r="L29" s="36">
        <f t="shared" si="7"/>
        <v>0</v>
      </c>
      <c r="N29" s="19">
        <f t="shared" si="11"/>
        <v>1575</v>
      </c>
      <c r="O29" s="37">
        <f t="shared" si="12"/>
        <v>7.4999999999999997E-2</v>
      </c>
      <c r="P29" s="37">
        <f t="shared" si="13"/>
        <v>7.4999999999999997E-2</v>
      </c>
      <c r="Q29" s="37">
        <f t="shared" si="8"/>
        <v>0.26</v>
      </c>
      <c r="R29" s="37">
        <f t="shared" si="9"/>
        <v>0.26</v>
      </c>
    </row>
    <row r="30" spans="1:18" x14ac:dyDescent="0.25">
      <c r="A30">
        <f t="shared" si="14"/>
        <v>22000</v>
      </c>
      <c r="C30" s="19">
        <f t="shared" si="0"/>
        <v>22000</v>
      </c>
      <c r="D30" s="19">
        <f t="shared" si="1"/>
        <v>5500</v>
      </c>
      <c r="E30" s="19">
        <f t="shared" si="2"/>
        <v>0</v>
      </c>
      <c r="F30" s="19">
        <f t="shared" si="3"/>
        <v>0</v>
      </c>
      <c r="G30" s="19">
        <f t="shared" si="10"/>
        <v>5500</v>
      </c>
      <c r="I30" s="19">
        <f t="shared" si="4"/>
        <v>5500</v>
      </c>
      <c r="J30" s="36">
        <f t="shared" si="5"/>
        <v>1650</v>
      </c>
      <c r="K30" s="19">
        <f t="shared" si="6"/>
        <v>0</v>
      </c>
      <c r="L30" s="36">
        <f t="shared" si="7"/>
        <v>0</v>
      </c>
      <c r="N30" s="19">
        <f t="shared" si="11"/>
        <v>1650</v>
      </c>
      <c r="O30" s="37">
        <f t="shared" si="12"/>
        <v>7.4999999999999997E-2</v>
      </c>
      <c r="P30" s="37">
        <f t="shared" si="13"/>
        <v>7.4999999999999997E-2</v>
      </c>
      <c r="Q30" s="37">
        <f t="shared" si="8"/>
        <v>0.26</v>
      </c>
      <c r="R30" s="37">
        <f t="shared" si="9"/>
        <v>0.26</v>
      </c>
    </row>
    <row r="31" spans="1:18" x14ac:dyDescent="0.25">
      <c r="A31">
        <f t="shared" si="14"/>
        <v>23000</v>
      </c>
      <c r="C31" s="19">
        <f t="shared" si="0"/>
        <v>23000</v>
      </c>
      <c r="D31" s="19">
        <f t="shared" si="1"/>
        <v>5750</v>
      </c>
      <c r="E31" s="19">
        <f t="shared" si="2"/>
        <v>0</v>
      </c>
      <c r="F31" s="19">
        <f t="shared" si="3"/>
        <v>0</v>
      </c>
      <c r="G31" s="19">
        <f t="shared" si="10"/>
        <v>5750</v>
      </c>
      <c r="I31" s="19">
        <f t="shared" si="4"/>
        <v>5750</v>
      </c>
      <c r="J31" s="36">
        <f t="shared" si="5"/>
        <v>1725</v>
      </c>
      <c r="K31" s="19">
        <f t="shared" si="6"/>
        <v>0</v>
      </c>
      <c r="L31" s="36">
        <f t="shared" si="7"/>
        <v>0</v>
      </c>
      <c r="N31" s="19">
        <f t="shared" si="11"/>
        <v>1725</v>
      </c>
      <c r="O31" s="37">
        <f t="shared" si="12"/>
        <v>7.4999999999999997E-2</v>
      </c>
      <c r="P31" s="37">
        <f t="shared" si="13"/>
        <v>7.4999999999999997E-2</v>
      </c>
      <c r="Q31" s="37">
        <f t="shared" si="8"/>
        <v>0.26</v>
      </c>
      <c r="R31" s="37">
        <f t="shared" si="9"/>
        <v>0.26</v>
      </c>
    </row>
    <row r="32" spans="1:18" x14ac:dyDescent="0.25">
      <c r="A32">
        <f t="shared" si="14"/>
        <v>24000</v>
      </c>
      <c r="C32" s="19">
        <f t="shared" si="0"/>
        <v>24000</v>
      </c>
      <c r="D32" s="19">
        <f t="shared" si="1"/>
        <v>6000</v>
      </c>
      <c r="E32" s="19">
        <f t="shared" si="2"/>
        <v>0</v>
      </c>
      <c r="F32" s="19">
        <f t="shared" si="3"/>
        <v>0</v>
      </c>
      <c r="G32" s="19">
        <f t="shared" si="10"/>
        <v>6000</v>
      </c>
      <c r="I32" s="19">
        <f t="shared" si="4"/>
        <v>6000</v>
      </c>
      <c r="J32" s="36">
        <f t="shared" si="5"/>
        <v>1800</v>
      </c>
      <c r="K32" s="19">
        <f t="shared" si="6"/>
        <v>0</v>
      </c>
      <c r="L32" s="36">
        <f t="shared" si="7"/>
        <v>0</v>
      </c>
      <c r="N32" s="19">
        <f t="shared" si="11"/>
        <v>1800</v>
      </c>
      <c r="O32" s="37">
        <f t="shared" si="12"/>
        <v>7.4999999999999997E-2</v>
      </c>
      <c r="P32" s="37">
        <f t="shared" si="13"/>
        <v>7.4999999999999997E-2</v>
      </c>
      <c r="Q32" s="37">
        <f t="shared" si="8"/>
        <v>0.26</v>
      </c>
      <c r="R32" s="37">
        <f t="shared" si="9"/>
        <v>0.26</v>
      </c>
    </row>
    <row r="33" spans="1:18" x14ac:dyDescent="0.25">
      <c r="A33">
        <f t="shared" si="14"/>
        <v>25000</v>
      </c>
      <c r="C33" s="19">
        <f t="shared" si="0"/>
        <v>25000</v>
      </c>
      <c r="D33" s="19">
        <f t="shared" si="1"/>
        <v>6250</v>
      </c>
      <c r="E33" s="19">
        <f t="shared" si="2"/>
        <v>0</v>
      </c>
      <c r="F33" s="19">
        <f t="shared" si="3"/>
        <v>0</v>
      </c>
      <c r="G33" s="19">
        <f t="shared" si="10"/>
        <v>6250</v>
      </c>
      <c r="I33" s="19">
        <f t="shared" si="4"/>
        <v>6250</v>
      </c>
      <c r="J33" s="36">
        <f t="shared" si="5"/>
        <v>1875</v>
      </c>
      <c r="K33" s="19">
        <f t="shared" si="6"/>
        <v>0</v>
      </c>
      <c r="L33" s="36">
        <f t="shared" si="7"/>
        <v>0</v>
      </c>
      <c r="N33" s="19">
        <f t="shared" si="11"/>
        <v>1875</v>
      </c>
      <c r="O33" s="37">
        <f t="shared" si="12"/>
        <v>7.4999999999999997E-2</v>
      </c>
      <c r="P33" s="37">
        <f t="shared" si="13"/>
        <v>7.4999999999999997E-2</v>
      </c>
      <c r="Q33" s="37">
        <f t="shared" si="8"/>
        <v>0.26</v>
      </c>
      <c r="R33" s="37">
        <f t="shared" si="9"/>
        <v>0.26</v>
      </c>
    </row>
    <row r="34" spans="1:18" x14ac:dyDescent="0.25">
      <c r="A34">
        <f t="shared" si="14"/>
        <v>26000</v>
      </c>
      <c r="C34" s="19">
        <f t="shared" si="0"/>
        <v>26000</v>
      </c>
      <c r="D34" s="19">
        <f t="shared" si="1"/>
        <v>6500</v>
      </c>
      <c r="E34" s="19">
        <f t="shared" si="2"/>
        <v>0</v>
      </c>
      <c r="F34" s="19">
        <f t="shared" si="3"/>
        <v>0</v>
      </c>
      <c r="G34" s="19">
        <f t="shared" si="10"/>
        <v>6500</v>
      </c>
      <c r="I34" s="19">
        <f t="shared" si="4"/>
        <v>6500</v>
      </c>
      <c r="J34" s="36">
        <f t="shared" si="5"/>
        <v>1950</v>
      </c>
      <c r="K34" s="19">
        <f t="shared" si="6"/>
        <v>0</v>
      </c>
      <c r="L34" s="36">
        <f t="shared" si="7"/>
        <v>0</v>
      </c>
      <c r="N34" s="19">
        <f t="shared" si="11"/>
        <v>1950</v>
      </c>
      <c r="O34" s="37">
        <f t="shared" si="12"/>
        <v>7.4999999999999997E-2</v>
      </c>
      <c r="P34" s="37">
        <f t="shared" si="13"/>
        <v>7.4999999999999997E-2</v>
      </c>
      <c r="Q34" s="37">
        <f t="shared" si="8"/>
        <v>0.26</v>
      </c>
      <c r="R34" s="37">
        <f t="shared" si="9"/>
        <v>0.26</v>
      </c>
    </row>
    <row r="35" spans="1:18" x14ac:dyDescent="0.25">
      <c r="A35">
        <f t="shared" si="14"/>
        <v>27000</v>
      </c>
      <c r="C35" s="19">
        <f t="shared" si="0"/>
        <v>27000</v>
      </c>
      <c r="D35" s="19">
        <f t="shared" si="1"/>
        <v>6750</v>
      </c>
      <c r="E35" s="19">
        <f t="shared" si="2"/>
        <v>0</v>
      </c>
      <c r="F35" s="19">
        <f t="shared" si="3"/>
        <v>0</v>
      </c>
      <c r="G35" s="19">
        <f t="shared" si="10"/>
        <v>6750</v>
      </c>
      <c r="I35" s="19">
        <f t="shared" si="4"/>
        <v>6750</v>
      </c>
      <c r="J35" s="36">
        <f t="shared" si="5"/>
        <v>2025</v>
      </c>
      <c r="K35" s="19">
        <f t="shared" si="6"/>
        <v>0</v>
      </c>
      <c r="L35" s="36">
        <f t="shared" si="7"/>
        <v>0</v>
      </c>
      <c r="N35" s="19">
        <f t="shared" si="11"/>
        <v>2025</v>
      </c>
      <c r="O35" s="37">
        <f t="shared" si="12"/>
        <v>7.4999999999999997E-2</v>
      </c>
      <c r="P35" s="37">
        <f t="shared" si="13"/>
        <v>7.4999999999999997E-2</v>
      </c>
      <c r="Q35" s="37">
        <f t="shared" si="8"/>
        <v>0.26</v>
      </c>
      <c r="R35" s="37">
        <f t="shared" si="9"/>
        <v>0.26</v>
      </c>
    </row>
    <row r="36" spans="1:18" x14ac:dyDescent="0.25">
      <c r="A36">
        <f t="shared" si="14"/>
        <v>28000</v>
      </c>
      <c r="C36" s="19">
        <f t="shared" si="0"/>
        <v>28000</v>
      </c>
      <c r="D36" s="19">
        <f t="shared" si="1"/>
        <v>7000</v>
      </c>
      <c r="E36" s="19">
        <f t="shared" si="2"/>
        <v>0</v>
      </c>
      <c r="F36" s="19">
        <f t="shared" si="3"/>
        <v>0</v>
      </c>
      <c r="G36" s="19">
        <f t="shared" si="10"/>
        <v>7000</v>
      </c>
      <c r="I36" s="19">
        <f t="shared" si="4"/>
        <v>7000</v>
      </c>
      <c r="J36" s="36">
        <f t="shared" si="5"/>
        <v>2100</v>
      </c>
      <c r="K36" s="19">
        <f t="shared" si="6"/>
        <v>0</v>
      </c>
      <c r="L36" s="36">
        <f t="shared" si="7"/>
        <v>0</v>
      </c>
      <c r="N36" s="19">
        <f t="shared" si="11"/>
        <v>2100</v>
      </c>
      <c r="O36" s="37">
        <f t="shared" si="12"/>
        <v>7.4999999999999997E-2</v>
      </c>
      <c r="P36" s="37">
        <f t="shared" si="13"/>
        <v>7.4999999999999997E-2</v>
      </c>
      <c r="Q36" s="37">
        <f t="shared" si="8"/>
        <v>0.26</v>
      </c>
      <c r="R36" s="37">
        <f t="shared" si="9"/>
        <v>0.26</v>
      </c>
    </row>
    <row r="37" spans="1:18" x14ac:dyDescent="0.25">
      <c r="A37">
        <f t="shared" si="14"/>
        <v>29000</v>
      </c>
      <c r="C37" s="19">
        <f t="shared" si="0"/>
        <v>29000</v>
      </c>
      <c r="D37" s="19">
        <f t="shared" si="1"/>
        <v>7250</v>
      </c>
      <c r="E37" s="19">
        <f t="shared" si="2"/>
        <v>0</v>
      </c>
      <c r="F37" s="19">
        <f t="shared" si="3"/>
        <v>0</v>
      </c>
      <c r="G37" s="19">
        <f t="shared" si="10"/>
        <v>7250</v>
      </c>
      <c r="I37" s="19">
        <f t="shared" si="4"/>
        <v>7250</v>
      </c>
      <c r="J37" s="36">
        <f t="shared" si="5"/>
        <v>2175</v>
      </c>
      <c r="K37" s="19">
        <f t="shared" si="6"/>
        <v>0</v>
      </c>
      <c r="L37" s="36">
        <f t="shared" si="7"/>
        <v>0</v>
      </c>
      <c r="N37" s="19">
        <f t="shared" si="11"/>
        <v>2175</v>
      </c>
      <c r="O37" s="37">
        <f t="shared" si="12"/>
        <v>7.4999999999999997E-2</v>
      </c>
      <c r="P37" s="37">
        <f t="shared" si="13"/>
        <v>7.4999999999999997E-2</v>
      </c>
      <c r="Q37" s="37">
        <f t="shared" si="8"/>
        <v>0.26</v>
      </c>
      <c r="R37" s="37">
        <f t="shared" si="9"/>
        <v>0.26</v>
      </c>
    </row>
    <row r="38" spans="1:18" x14ac:dyDescent="0.25">
      <c r="A38">
        <f t="shared" si="14"/>
        <v>30000</v>
      </c>
      <c r="C38" s="19">
        <f t="shared" si="0"/>
        <v>30000</v>
      </c>
      <c r="D38" s="19">
        <f t="shared" si="1"/>
        <v>7500</v>
      </c>
      <c r="E38" s="19">
        <f t="shared" si="2"/>
        <v>0</v>
      </c>
      <c r="F38" s="19">
        <f t="shared" si="3"/>
        <v>0</v>
      </c>
      <c r="G38" s="19">
        <f t="shared" si="10"/>
        <v>7500</v>
      </c>
      <c r="I38" s="19">
        <f t="shared" si="4"/>
        <v>7500</v>
      </c>
      <c r="J38" s="36">
        <f t="shared" si="5"/>
        <v>2250</v>
      </c>
      <c r="K38" s="19">
        <f t="shared" si="6"/>
        <v>0</v>
      </c>
      <c r="L38" s="36">
        <f t="shared" si="7"/>
        <v>0</v>
      </c>
      <c r="N38" s="19">
        <f t="shared" si="11"/>
        <v>2250</v>
      </c>
      <c r="O38" s="37">
        <f t="shared" si="12"/>
        <v>7.4999999999999997E-2</v>
      </c>
      <c r="P38" s="37">
        <f t="shared" si="13"/>
        <v>7.4999999999999997E-2</v>
      </c>
      <c r="Q38" s="37">
        <f t="shared" si="8"/>
        <v>0.26</v>
      </c>
      <c r="R38" s="37">
        <f t="shared" si="9"/>
        <v>0.26</v>
      </c>
    </row>
    <row r="39" spans="1:18" x14ac:dyDescent="0.25">
      <c r="A39">
        <f t="shared" si="14"/>
        <v>31000</v>
      </c>
      <c r="C39" s="19">
        <f t="shared" si="0"/>
        <v>31000</v>
      </c>
      <c r="D39" s="19">
        <f t="shared" si="1"/>
        <v>7750</v>
      </c>
      <c r="E39" s="19">
        <f t="shared" si="2"/>
        <v>0</v>
      </c>
      <c r="F39" s="19">
        <f t="shared" si="3"/>
        <v>0</v>
      </c>
      <c r="G39" s="19">
        <f t="shared" si="10"/>
        <v>7750</v>
      </c>
      <c r="I39" s="19">
        <f t="shared" si="4"/>
        <v>7750</v>
      </c>
      <c r="J39" s="36">
        <f t="shared" si="5"/>
        <v>2325</v>
      </c>
      <c r="K39" s="19">
        <f t="shared" si="6"/>
        <v>0</v>
      </c>
      <c r="L39" s="36">
        <f t="shared" si="7"/>
        <v>0</v>
      </c>
      <c r="N39" s="19">
        <f t="shared" si="11"/>
        <v>2325</v>
      </c>
      <c r="O39" s="37">
        <f t="shared" si="12"/>
        <v>7.4999999999999997E-2</v>
      </c>
      <c r="P39" s="37">
        <f t="shared" si="13"/>
        <v>7.4999999999999997E-2</v>
      </c>
      <c r="Q39" s="37">
        <f t="shared" si="8"/>
        <v>0.26</v>
      </c>
      <c r="R39" s="37">
        <f t="shared" si="9"/>
        <v>0.26</v>
      </c>
    </row>
    <row r="40" spans="1:18" x14ac:dyDescent="0.25">
      <c r="A40">
        <f t="shared" si="14"/>
        <v>32000</v>
      </c>
      <c r="C40" s="19">
        <f t="shared" si="0"/>
        <v>32000</v>
      </c>
      <c r="D40" s="19">
        <f t="shared" si="1"/>
        <v>8000</v>
      </c>
      <c r="E40" s="19">
        <f t="shared" si="2"/>
        <v>0</v>
      </c>
      <c r="F40" s="19">
        <f t="shared" si="3"/>
        <v>0</v>
      </c>
      <c r="G40" s="19">
        <f t="shared" si="10"/>
        <v>8000</v>
      </c>
      <c r="I40" s="19">
        <f t="shared" si="4"/>
        <v>8000</v>
      </c>
      <c r="J40" s="36">
        <f t="shared" si="5"/>
        <v>2400</v>
      </c>
      <c r="K40" s="19">
        <f t="shared" si="6"/>
        <v>0</v>
      </c>
      <c r="L40" s="36">
        <f t="shared" si="7"/>
        <v>0</v>
      </c>
      <c r="N40" s="19">
        <f t="shared" si="11"/>
        <v>2400</v>
      </c>
      <c r="O40" s="37">
        <f t="shared" si="12"/>
        <v>7.4999999999999997E-2</v>
      </c>
      <c r="P40" s="37">
        <f t="shared" si="13"/>
        <v>7.4999999999999997E-2</v>
      </c>
      <c r="Q40" s="37">
        <f t="shared" si="8"/>
        <v>0.26</v>
      </c>
      <c r="R40" s="37">
        <f t="shared" si="9"/>
        <v>0.26</v>
      </c>
    </row>
    <row r="41" spans="1:18" x14ac:dyDescent="0.25">
      <c r="A41">
        <f t="shared" si="14"/>
        <v>33000</v>
      </c>
      <c r="C41" s="19">
        <f t="shared" si="0"/>
        <v>33000</v>
      </c>
      <c r="D41" s="19">
        <f t="shared" si="1"/>
        <v>8250</v>
      </c>
      <c r="E41" s="19">
        <f t="shared" si="2"/>
        <v>0</v>
      </c>
      <c r="F41" s="19">
        <f t="shared" si="3"/>
        <v>0</v>
      </c>
      <c r="G41" s="19">
        <f t="shared" si="10"/>
        <v>8250</v>
      </c>
      <c r="I41" s="19">
        <f t="shared" si="4"/>
        <v>8250</v>
      </c>
      <c r="J41" s="36">
        <f t="shared" si="5"/>
        <v>2475</v>
      </c>
      <c r="K41" s="19">
        <f t="shared" si="6"/>
        <v>0</v>
      </c>
      <c r="L41" s="36">
        <f t="shared" si="7"/>
        <v>0</v>
      </c>
      <c r="N41" s="19">
        <f t="shared" si="11"/>
        <v>2475</v>
      </c>
      <c r="O41" s="37">
        <f t="shared" si="12"/>
        <v>7.4999999999999997E-2</v>
      </c>
      <c r="P41" s="37">
        <f t="shared" si="13"/>
        <v>7.4999999999999997E-2</v>
      </c>
      <c r="Q41" s="37">
        <f t="shared" si="8"/>
        <v>0.26</v>
      </c>
      <c r="R41" s="37">
        <f t="shared" si="9"/>
        <v>0.26</v>
      </c>
    </row>
    <row r="42" spans="1:18" x14ac:dyDescent="0.25">
      <c r="A42">
        <f t="shared" si="14"/>
        <v>34000</v>
      </c>
      <c r="C42" s="19">
        <f t="shared" si="0"/>
        <v>34000</v>
      </c>
      <c r="D42" s="19">
        <f t="shared" si="1"/>
        <v>8500</v>
      </c>
      <c r="E42" s="19">
        <f t="shared" si="2"/>
        <v>0</v>
      </c>
      <c r="F42" s="19">
        <f t="shared" si="3"/>
        <v>0</v>
      </c>
      <c r="G42" s="19">
        <f t="shared" si="10"/>
        <v>8500</v>
      </c>
      <c r="I42" s="19">
        <f t="shared" si="4"/>
        <v>8500</v>
      </c>
      <c r="J42" s="36">
        <f t="shared" si="5"/>
        <v>2550</v>
      </c>
      <c r="K42" s="19">
        <f t="shared" si="6"/>
        <v>0</v>
      </c>
      <c r="L42" s="36">
        <f t="shared" si="7"/>
        <v>0</v>
      </c>
      <c r="N42" s="19">
        <f t="shared" si="11"/>
        <v>2550</v>
      </c>
      <c r="O42" s="37">
        <f t="shared" si="12"/>
        <v>7.4999999999999997E-2</v>
      </c>
      <c r="P42" s="37">
        <f t="shared" si="13"/>
        <v>7.4999999999999997E-2</v>
      </c>
      <c r="Q42" s="37">
        <f t="shared" si="8"/>
        <v>0.26</v>
      </c>
      <c r="R42" s="37">
        <f t="shared" si="9"/>
        <v>0.26</v>
      </c>
    </row>
    <row r="43" spans="1:18" x14ac:dyDescent="0.25">
      <c r="A43">
        <f t="shared" si="14"/>
        <v>35000</v>
      </c>
      <c r="C43" s="19">
        <f t="shared" si="0"/>
        <v>35000</v>
      </c>
      <c r="D43" s="19">
        <f t="shared" si="1"/>
        <v>8750</v>
      </c>
      <c r="E43" s="19">
        <f t="shared" si="2"/>
        <v>0</v>
      </c>
      <c r="F43" s="19">
        <f t="shared" si="3"/>
        <v>0</v>
      </c>
      <c r="G43" s="19">
        <f t="shared" si="10"/>
        <v>8750</v>
      </c>
      <c r="I43" s="19">
        <f t="shared" si="4"/>
        <v>8750</v>
      </c>
      <c r="J43" s="36">
        <f t="shared" si="5"/>
        <v>2625</v>
      </c>
      <c r="K43" s="19">
        <f t="shared" si="6"/>
        <v>0</v>
      </c>
      <c r="L43" s="36">
        <f t="shared" si="7"/>
        <v>0</v>
      </c>
      <c r="N43" s="19">
        <f t="shared" si="11"/>
        <v>2625</v>
      </c>
      <c r="O43" s="37">
        <f t="shared" si="12"/>
        <v>7.4999999999999997E-2</v>
      </c>
      <c r="P43" s="37">
        <f t="shared" si="13"/>
        <v>7.4999999999999997E-2</v>
      </c>
      <c r="Q43" s="37">
        <f t="shared" si="8"/>
        <v>0.26</v>
      </c>
      <c r="R43" s="37">
        <f t="shared" si="9"/>
        <v>0.26</v>
      </c>
    </row>
    <row r="44" spans="1:18" x14ac:dyDescent="0.25">
      <c r="A44">
        <f t="shared" si="14"/>
        <v>36000</v>
      </c>
      <c r="C44" s="19">
        <f t="shared" si="0"/>
        <v>36000</v>
      </c>
      <c r="D44" s="19">
        <f t="shared" si="1"/>
        <v>9000</v>
      </c>
      <c r="E44" s="19">
        <f t="shared" si="2"/>
        <v>0</v>
      </c>
      <c r="F44" s="19">
        <f t="shared" si="3"/>
        <v>0</v>
      </c>
      <c r="G44" s="19">
        <f t="shared" si="10"/>
        <v>9000</v>
      </c>
      <c r="I44" s="19">
        <f t="shared" si="4"/>
        <v>9000</v>
      </c>
      <c r="J44" s="36">
        <f t="shared" si="5"/>
        <v>2700</v>
      </c>
      <c r="K44" s="19">
        <f t="shared" si="6"/>
        <v>0</v>
      </c>
      <c r="L44" s="36">
        <f t="shared" si="7"/>
        <v>0</v>
      </c>
      <c r="N44" s="19">
        <f t="shared" si="11"/>
        <v>2700</v>
      </c>
      <c r="O44" s="37">
        <f t="shared" si="12"/>
        <v>7.4999999999999997E-2</v>
      </c>
      <c r="P44" s="37">
        <f t="shared" si="13"/>
        <v>7.4999999999999997E-2</v>
      </c>
      <c r="Q44" s="37">
        <f t="shared" si="8"/>
        <v>0.26</v>
      </c>
      <c r="R44" s="37">
        <f t="shared" si="9"/>
        <v>0.26</v>
      </c>
    </row>
    <row r="45" spans="1:18" x14ac:dyDescent="0.25">
      <c r="A45">
        <f t="shared" si="14"/>
        <v>37000</v>
      </c>
      <c r="C45" s="19">
        <f t="shared" si="0"/>
        <v>37000</v>
      </c>
      <c r="D45" s="19">
        <f t="shared" si="1"/>
        <v>9250</v>
      </c>
      <c r="E45" s="19">
        <f t="shared" si="2"/>
        <v>0</v>
      </c>
      <c r="F45" s="19">
        <f t="shared" si="3"/>
        <v>0</v>
      </c>
      <c r="G45" s="19">
        <f t="shared" si="10"/>
        <v>9250</v>
      </c>
      <c r="I45" s="19">
        <f t="shared" si="4"/>
        <v>9250</v>
      </c>
      <c r="J45" s="36">
        <f t="shared" si="5"/>
        <v>2775</v>
      </c>
      <c r="K45" s="19">
        <f t="shared" si="6"/>
        <v>0</v>
      </c>
      <c r="L45" s="36">
        <f t="shared" si="7"/>
        <v>0</v>
      </c>
      <c r="N45" s="19">
        <f t="shared" si="11"/>
        <v>2775</v>
      </c>
      <c r="O45" s="37">
        <f t="shared" si="12"/>
        <v>7.4999999999999997E-2</v>
      </c>
      <c r="P45" s="37">
        <f t="shared" si="13"/>
        <v>7.4999999999999997E-2</v>
      </c>
      <c r="Q45" s="37">
        <f t="shared" si="8"/>
        <v>0.26</v>
      </c>
      <c r="R45" s="37">
        <f t="shared" si="9"/>
        <v>0.26</v>
      </c>
    </row>
    <row r="46" spans="1:18" x14ac:dyDescent="0.25">
      <c r="A46">
        <f t="shared" si="14"/>
        <v>38000</v>
      </c>
      <c r="C46" s="19">
        <f t="shared" si="0"/>
        <v>38000</v>
      </c>
      <c r="D46" s="19">
        <f t="shared" si="1"/>
        <v>9500</v>
      </c>
      <c r="E46" s="19">
        <f t="shared" si="2"/>
        <v>0</v>
      </c>
      <c r="F46" s="19">
        <f t="shared" si="3"/>
        <v>0</v>
      </c>
      <c r="G46" s="19">
        <f t="shared" si="10"/>
        <v>9500</v>
      </c>
      <c r="I46" s="19">
        <f t="shared" si="4"/>
        <v>9500</v>
      </c>
      <c r="J46" s="36">
        <f t="shared" si="5"/>
        <v>2850</v>
      </c>
      <c r="K46" s="19">
        <f t="shared" si="6"/>
        <v>0</v>
      </c>
      <c r="L46" s="36">
        <f t="shared" si="7"/>
        <v>0</v>
      </c>
      <c r="N46" s="19">
        <f t="shared" si="11"/>
        <v>2850</v>
      </c>
      <c r="O46" s="37">
        <f t="shared" si="12"/>
        <v>7.4999999999999997E-2</v>
      </c>
      <c r="P46" s="37">
        <f t="shared" si="13"/>
        <v>7.4999999999999997E-2</v>
      </c>
      <c r="Q46" s="37">
        <f t="shared" si="8"/>
        <v>0.26</v>
      </c>
      <c r="R46" s="37">
        <f t="shared" si="9"/>
        <v>0.26</v>
      </c>
    </row>
    <row r="47" spans="1:18" x14ac:dyDescent="0.25">
      <c r="A47">
        <f t="shared" si="14"/>
        <v>39000</v>
      </c>
      <c r="C47" s="19">
        <f t="shared" si="0"/>
        <v>39000</v>
      </c>
      <c r="D47" s="19">
        <f t="shared" si="1"/>
        <v>9750</v>
      </c>
      <c r="E47" s="19">
        <f t="shared" si="2"/>
        <v>0</v>
      </c>
      <c r="F47" s="19">
        <f t="shared" si="3"/>
        <v>0</v>
      </c>
      <c r="G47" s="19">
        <f t="shared" si="10"/>
        <v>9750</v>
      </c>
      <c r="I47" s="19">
        <f t="shared" si="4"/>
        <v>9750</v>
      </c>
      <c r="J47" s="36">
        <f t="shared" si="5"/>
        <v>2925</v>
      </c>
      <c r="K47" s="19">
        <f t="shared" si="6"/>
        <v>0</v>
      </c>
      <c r="L47" s="36">
        <f t="shared" si="7"/>
        <v>0</v>
      </c>
      <c r="N47" s="19">
        <f t="shared" si="11"/>
        <v>2925</v>
      </c>
      <c r="O47" s="37">
        <f t="shared" si="12"/>
        <v>7.4999999999999997E-2</v>
      </c>
      <c r="P47" s="37">
        <f t="shared" si="13"/>
        <v>7.4999999999999997E-2</v>
      </c>
      <c r="Q47" s="37">
        <f t="shared" si="8"/>
        <v>0.26</v>
      </c>
      <c r="R47" s="37">
        <f t="shared" si="9"/>
        <v>0.26</v>
      </c>
    </row>
    <row r="48" spans="1:18" x14ac:dyDescent="0.25">
      <c r="A48">
        <f t="shared" si="14"/>
        <v>40000</v>
      </c>
      <c r="C48" s="19">
        <f t="shared" si="0"/>
        <v>40000</v>
      </c>
      <c r="D48" s="19">
        <f t="shared" si="1"/>
        <v>10000</v>
      </c>
      <c r="E48" s="19">
        <f t="shared" si="2"/>
        <v>0</v>
      </c>
      <c r="F48" s="19">
        <f t="shared" si="3"/>
        <v>0</v>
      </c>
      <c r="G48" s="19">
        <f t="shared" si="10"/>
        <v>10000</v>
      </c>
      <c r="I48" s="19">
        <f t="shared" si="4"/>
        <v>10000</v>
      </c>
      <c r="J48" s="36">
        <f t="shared" si="5"/>
        <v>3000</v>
      </c>
      <c r="K48" s="19">
        <f t="shared" si="6"/>
        <v>0</v>
      </c>
      <c r="L48" s="36">
        <f t="shared" si="7"/>
        <v>0</v>
      </c>
      <c r="N48" s="19">
        <f t="shared" si="11"/>
        <v>3000</v>
      </c>
      <c r="O48" s="37">
        <f t="shared" si="12"/>
        <v>7.4999999999999997E-2</v>
      </c>
      <c r="P48" s="37">
        <f t="shared" si="13"/>
        <v>7.4999999999999997E-2</v>
      </c>
      <c r="Q48" s="37">
        <f t="shared" si="8"/>
        <v>0.26</v>
      </c>
      <c r="R48" s="37">
        <f t="shared" si="9"/>
        <v>0.26</v>
      </c>
    </row>
    <row r="49" spans="1:18" x14ac:dyDescent="0.25">
      <c r="A49">
        <f t="shared" si="14"/>
        <v>41000</v>
      </c>
      <c r="C49" s="19">
        <f t="shared" si="0"/>
        <v>41000</v>
      </c>
      <c r="D49" s="19">
        <f t="shared" si="1"/>
        <v>10250</v>
      </c>
      <c r="E49" s="19">
        <f t="shared" si="2"/>
        <v>0</v>
      </c>
      <c r="F49" s="19">
        <f t="shared" si="3"/>
        <v>0</v>
      </c>
      <c r="G49" s="19">
        <f t="shared" si="10"/>
        <v>10250</v>
      </c>
      <c r="I49" s="19">
        <f t="shared" si="4"/>
        <v>10250</v>
      </c>
      <c r="J49" s="36">
        <f t="shared" si="5"/>
        <v>3075</v>
      </c>
      <c r="K49" s="19">
        <f t="shared" si="6"/>
        <v>0</v>
      </c>
      <c r="L49" s="36">
        <f t="shared" si="7"/>
        <v>0</v>
      </c>
      <c r="N49" s="19">
        <f t="shared" si="11"/>
        <v>3075</v>
      </c>
      <c r="O49" s="37">
        <f t="shared" si="12"/>
        <v>7.4999999999999997E-2</v>
      </c>
      <c r="P49" s="37">
        <f t="shared" si="13"/>
        <v>7.4999999999999997E-2</v>
      </c>
      <c r="Q49" s="37">
        <f t="shared" si="8"/>
        <v>0.26</v>
      </c>
      <c r="R49" s="37">
        <f t="shared" si="9"/>
        <v>0.26</v>
      </c>
    </row>
    <row r="50" spans="1:18" x14ac:dyDescent="0.25">
      <c r="A50">
        <f t="shared" si="14"/>
        <v>42000</v>
      </c>
      <c r="C50" s="19">
        <f t="shared" si="0"/>
        <v>42000</v>
      </c>
      <c r="D50" s="19">
        <f t="shared" si="1"/>
        <v>10500</v>
      </c>
      <c r="E50" s="19">
        <f t="shared" si="2"/>
        <v>0</v>
      </c>
      <c r="F50" s="19">
        <f t="shared" si="3"/>
        <v>0</v>
      </c>
      <c r="G50" s="19">
        <f t="shared" si="10"/>
        <v>10500</v>
      </c>
      <c r="I50" s="19">
        <f t="shared" si="4"/>
        <v>10500</v>
      </c>
      <c r="J50" s="36">
        <f t="shared" si="5"/>
        <v>3150</v>
      </c>
      <c r="K50" s="19">
        <f t="shared" si="6"/>
        <v>0</v>
      </c>
      <c r="L50" s="36">
        <f t="shared" si="7"/>
        <v>0</v>
      </c>
      <c r="N50" s="19">
        <f t="shared" si="11"/>
        <v>3150</v>
      </c>
      <c r="O50" s="37">
        <f t="shared" si="12"/>
        <v>7.4999999999999997E-2</v>
      </c>
      <c r="P50" s="37">
        <f t="shared" si="13"/>
        <v>7.4999999999999997E-2</v>
      </c>
      <c r="Q50" s="37">
        <f t="shared" si="8"/>
        <v>0.26</v>
      </c>
      <c r="R50" s="37">
        <f t="shared" si="9"/>
        <v>0.26</v>
      </c>
    </row>
    <row r="51" spans="1:18" x14ac:dyDescent="0.25">
      <c r="A51">
        <f t="shared" si="14"/>
        <v>43000</v>
      </c>
      <c r="C51" s="19">
        <f t="shared" si="0"/>
        <v>43000</v>
      </c>
      <c r="D51" s="19">
        <f t="shared" si="1"/>
        <v>10750</v>
      </c>
      <c r="E51" s="19">
        <f t="shared" si="2"/>
        <v>0</v>
      </c>
      <c r="F51" s="19">
        <f t="shared" si="3"/>
        <v>0</v>
      </c>
      <c r="G51" s="19">
        <f t="shared" si="10"/>
        <v>10750</v>
      </c>
      <c r="I51" s="19">
        <f t="shared" si="4"/>
        <v>10750</v>
      </c>
      <c r="J51" s="36">
        <f t="shared" si="5"/>
        <v>3225</v>
      </c>
      <c r="K51" s="19">
        <f t="shared" si="6"/>
        <v>0</v>
      </c>
      <c r="L51" s="36">
        <f t="shared" si="7"/>
        <v>0</v>
      </c>
      <c r="N51" s="19">
        <f t="shared" si="11"/>
        <v>3225</v>
      </c>
      <c r="O51" s="37">
        <f t="shared" si="12"/>
        <v>7.4999999999999997E-2</v>
      </c>
      <c r="P51" s="37">
        <f t="shared" si="13"/>
        <v>7.4999999999999997E-2</v>
      </c>
      <c r="Q51" s="37">
        <f t="shared" si="8"/>
        <v>0.26</v>
      </c>
      <c r="R51" s="37">
        <f t="shared" si="9"/>
        <v>0.26</v>
      </c>
    </row>
    <row r="52" spans="1:18" x14ac:dyDescent="0.25">
      <c r="A52">
        <f t="shared" si="14"/>
        <v>44000</v>
      </c>
      <c r="C52" s="19">
        <f t="shared" si="0"/>
        <v>44000</v>
      </c>
      <c r="D52" s="19">
        <f t="shared" si="1"/>
        <v>11000</v>
      </c>
      <c r="E52" s="19">
        <f t="shared" si="2"/>
        <v>0</v>
      </c>
      <c r="F52" s="19">
        <f t="shared" si="3"/>
        <v>0</v>
      </c>
      <c r="G52" s="19">
        <f t="shared" si="10"/>
        <v>11000</v>
      </c>
      <c r="I52" s="19">
        <f t="shared" si="4"/>
        <v>11000</v>
      </c>
      <c r="J52" s="36">
        <f t="shared" si="5"/>
        <v>3300</v>
      </c>
      <c r="K52" s="19">
        <f t="shared" si="6"/>
        <v>0</v>
      </c>
      <c r="L52" s="36">
        <f t="shared" si="7"/>
        <v>0</v>
      </c>
      <c r="N52" s="19">
        <f t="shared" si="11"/>
        <v>3300</v>
      </c>
      <c r="O52" s="37">
        <f t="shared" si="12"/>
        <v>7.4999999999999997E-2</v>
      </c>
      <c r="P52" s="37">
        <f t="shared" si="13"/>
        <v>7.4999999999999997E-2</v>
      </c>
      <c r="Q52" s="37">
        <f t="shared" si="8"/>
        <v>0.26</v>
      </c>
      <c r="R52" s="37">
        <f t="shared" si="9"/>
        <v>0.26</v>
      </c>
    </row>
    <row r="53" spans="1:18" x14ac:dyDescent="0.25">
      <c r="A53">
        <f t="shared" si="14"/>
        <v>45000</v>
      </c>
      <c r="C53" s="19">
        <f t="shared" si="0"/>
        <v>45000</v>
      </c>
      <c r="D53" s="19">
        <f t="shared" si="1"/>
        <v>11250</v>
      </c>
      <c r="E53" s="19">
        <f t="shared" si="2"/>
        <v>0</v>
      </c>
      <c r="F53" s="19">
        <f t="shared" si="3"/>
        <v>0</v>
      </c>
      <c r="G53" s="19">
        <f t="shared" si="10"/>
        <v>11250</v>
      </c>
      <c r="I53" s="19">
        <f t="shared" si="4"/>
        <v>11250</v>
      </c>
      <c r="J53" s="36">
        <f t="shared" si="5"/>
        <v>3375</v>
      </c>
      <c r="K53" s="19">
        <f t="shared" si="6"/>
        <v>0</v>
      </c>
      <c r="L53" s="36">
        <f t="shared" si="7"/>
        <v>0</v>
      </c>
      <c r="N53" s="19">
        <f t="shared" si="11"/>
        <v>3375</v>
      </c>
      <c r="O53" s="37">
        <f t="shared" si="12"/>
        <v>7.4999999999999997E-2</v>
      </c>
      <c r="P53" s="37">
        <f t="shared" si="13"/>
        <v>7.4999999999999997E-2</v>
      </c>
      <c r="Q53" s="37">
        <f t="shared" si="8"/>
        <v>0.26</v>
      </c>
      <c r="R53" s="37">
        <f t="shared" si="9"/>
        <v>0.26</v>
      </c>
    </row>
    <row r="54" spans="1:18" x14ac:dyDescent="0.25">
      <c r="A54">
        <f t="shared" si="14"/>
        <v>46000</v>
      </c>
      <c r="C54" s="19">
        <f t="shared" si="0"/>
        <v>46000</v>
      </c>
      <c r="D54" s="19">
        <f t="shared" si="1"/>
        <v>11500</v>
      </c>
      <c r="E54" s="19">
        <f t="shared" si="2"/>
        <v>0</v>
      </c>
      <c r="F54" s="19">
        <f t="shared" si="3"/>
        <v>0</v>
      </c>
      <c r="G54" s="19">
        <f t="shared" si="10"/>
        <v>11500</v>
      </c>
      <c r="I54" s="19">
        <f t="shared" si="4"/>
        <v>11500</v>
      </c>
      <c r="J54" s="36">
        <f t="shared" si="5"/>
        <v>3450</v>
      </c>
      <c r="K54" s="19">
        <f t="shared" si="6"/>
        <v>0</v>
      </c>
      <c r="L54" s="36">
        <f t="shared" si="7"/>
        <v>0</v>
      </c>
      <c r="N54" s="19">
        <f t="shared" si="11"/>
        <v>3450</v>
      </c>
      <c r="O54" s="37">
        <f t="shared" si="12"/>
        <v>7.4999999999999997E-2</v>
      </c>
      <c r="P54" s="37">
        <f t="shared" si="13"/>
        <v>7.4999999999999997E-2</v>
      </c>
      <c r="Q54" s="37">
        <f t="shared" si="8"/>
        <v>0.26</v>
      </c>
      <c r="R54" s="37">
        <f t="shared" si="9"/>
        <v>0.26</v>
      </c>
    </row>
    <row r="55" spans="1:18" x14ac:dyDescent="0.25">
      <c r="A55">
        <f t="shared" si="14"/>
        <v>47000</v>
      </c>
      <c r="C55" s="19">
        <f t="shared" si="0"/>
        <v>47000</v>
      </c>
      <c r="D55" s="19">
        <f t="shared" si="1"/>
        <v>11750</v>
      </c>
      <c r="E55" s="19">
        <f t="shared" si="2"/>
        <v>0</v>
      </c>
      <c r="F55" s="19">
        <f t="shared" si="3"/>
        <v>0</v>
      </c>
      <c r="G55" s="19">
        <f t="shared" si="10"/>
        <v>11750</v>
      </c>
      <c r="I55" s="19">
        <f t="shared" si="4"/>
        <v>11750</v>
      </c>
      <c r="J55" s="36">
        <f t="shared" si="5"/>
        <v>3525</v>
      </c>
      <c r="K55" s="19">
        <f t="shared" si="6"/>
        <v>0</v>
      </c>
      <c r="L55" s="36">
        <f t="shared" si="7"/>
        <v>0</v>
      </c>
      <c r="N55" s="19">
        <f t="shared" si="11"/>
        <v>3525</v>
      </c>
      <c r="O55" s="37">
        <f t="shared" si="12"/>
        <v>7.4999999999999997E-2</v>
      </c>
      <c r="P55" s="37">
        <f t="shared" si="13"/>
        <v>7.4999999999999997E-2</v>
      </c>
      <c r="Q55" s="37">
        <f t="shared" si="8"/>
        <v>0.26</v>
      </c>
      <c r="R55" s="37">
        <f t="shared" si="9"/>
        <v>0.26</v>
      </c>
    </row>
    <row r="56" spans="1:18" x14ac:dyDescent="0.25">
      <c r="A56">
        <f t="shared" si="14"/>
        <v>48000</v>
      </c>
      <c r="C56" s="19">
        <f t="shared" si="0"/>
        <v>48000</v>
      </c>
      <c r="D56" s="19">
        <f t="shared" si="1"/>
        <v>12000</v>
      </c>
      <c r="E56" s="19">
        <f t="shared" si="2"/>
        <v>0</v>
      </c>
      <c r="F56" s="19">
        <f t="shared" si="3"/>
        <v>0</v>
      </c>
      <c r="G56" s="19">
        <f t="shared" si="10"/>
        <v>12000</v>
      </c>
      <c r="I56" s="19">
        <f t="shared" si="4"/>
        <v>12000</v>
      </c>
      <c r="J56" s="36">
        <f t="shared" si="5"/>
        <v>3600</v>
      </c>
      <c r="K56" s="19">
        <f t="shared" si="6"/>
        <v>0</v>
      </c>
      <c r="L56" s="36">
        <f t="shared" si="7"/>
        <v>0</v>
      </c>
      <c r="N56" s="19">
        <f t="shared" si="11"/>
        <v>3600</v>
      </c>
      <c r="O56" s="37">
        <f t="shared" si="12"/>
        <v>7.4999999999999997E-2</v>
      </c>
      <c r="P56" s="37">
        <f t="shared" si="13"/>
        <v>7.4999999999999997E-2</v>
      </c>
      <c r="Q56" s="37">
        <f t="shared" si="8"/>
        <v>0.26</v>
      </c>
      <c r="R56" s="37">
        <f t="shared" si="9"/>
        <v>0.26</v>
      </c>
    </row>
    <row r="57" spans="1:18" x14ac:dyDescent="0.25">
      <c r="A57">
        <f t="shared" si="14"/>
        <v>49000</v>
      </c>
      <c r="C57" s="19">
        <f t="shared" si="0"/>
        <v>49000</v>
      </c>
      <c r="D57" s="19">
        <f t="shared" si="1"/>
        <v>12250</v>
      </c>
      <c r="E57" s="19">
        <f t="shared" si="2"/>
        <v>0</v>
      </c>
      <c r="F57" s="19">
        <f t="shared" si="3"/>
        <v>0</v>
      </c>
      <c r="G57" s="19">
        <f t="shared" si="10"/>
        <v>12250</v>
      </c>
      <c r="I57" s="19">
        <f t="shared" si="4"/>
        <v>12250</v>
      </c>
      <c r="J57" s="36">
        <f t="shared" si="5"/>
        <v>3675</v>
      </c>
      <c r="K57" s="19">
        <f t="shared" si="6"/>
        <v>0</v>
      </c>
      <c r="L57" s="36">
        <f t="shared" si="7"/>
        <v>0</v>
      </c>
      <c r="N57" s="19">
        <f t="shared" si="11"/>
        <v>3675</v>
      </c>
      <c r="O57" s="37">
        <f t="shared" si="12"/>
        <v>7.4999999999999997E-2</v>
      </c>
      <c r="P57" s="37">
        <f t="shared" si="13"/>
        <v>7.4999999999999997E-2</v>
      </c>
      <c r="Q57" s="37">
        <f t="shared" si="8"/>
        <v>0.26</v>
      </c>
      <c r="R57" s="37">
        <f t="shared" si="9"/>
        <v>0.26</v>
      </c>
    </row>
    <row r="58" spans="1:18" x14ac:dyDescent="0.25">
      <c r="A58">
        <f t="shared" si="14"/>
        <v>50000</v>
      </c>
      <c r="C58" s="19">
        <f t="shared" si="0"/>
        <v>50000</v>
      </c>
      <c r="D58" s="19">
        <f t="shared" si="1"/>
        <v>12500</v>
      </c>
      <c r="E58" s="19">
        <f t="shared" si="2"/>
        <v>0</v>
      </c>
      <c r="F58" s="19">
        <f t="shared" si="3"/>
        <v>0</v>
      </c>
      <c r="G58" s="19">
        <f t="shared" si="10"/>
        <v>12500</v>
      </c>
      <c r="I58" s="19">
        <f t="shared" si="4"/>
        <v>12500</v>
      </c>
      <c r="J58" s="36">
        <f t="shared" si="5"/>
        <v>3750</v>
      </c>
      <c r="K58" s="19">
        <f t="shared" si="6"/>
        <v>0</v>
      </c>
      <c r="L58" s="36">
        <f t="shared" si="7"/>
        <v>0</v>
      </c>
      <c r="N58" s="19">
        <f t="shared" si="11"/>
        <v>3750</v>
      </c>
      <c r="O58" s="37">
        <f t="shared" si="12"/>
        <v>7.4999999999999997E-2</v>
      </c>
      <c r="P58" s="37">
        <f t="shared" si="13"/>
        <v>7.4999999999999997E-2</v>
      </c>
      <c r="Q58" s="37">
        <f t="shared" si="8"/>
        <v>0.26</v>
      </c>
      <c r="R58" s="37">
        <f t="shared" si="9"/>
        <v>0.26</v>
      </c>
    </row>
    <row r="59" spans="1:18" x14ac:dyDescent="0.25">
      <c r="A59">
        <f t="shared" si="14"/>
        <v>51000</v>
      </c>
      <c r="C59" s="19">
        <f t="shared" si="0"/>
        <v>51000</v>
      </c>
      <c r="D59" s="19">
        <f t="shared" si="1"/>
        <v>12750</v>
      </c>
      <c r="E59" s="19">
        <f t="shared" si="2"/>
        <v>0</v>
      </c>
      <c r="F59" s="19">
        <f t="shared" si="3"/>
        <v>0</v>
      </c>
      <c r="G59" s="19">
        <f t="shared" si="10"/>
        <v>12750</v>
      </c>
      <c r="I59" s="19">
        <f t="shared" si="4"/>
        <v>12750</v>
      </c>
      <c r="J59" s="36">
        <f t="shared" si="5"/>
        <v>3825</v>
      </c>
      <c r="K59" s="19">
        <f t="shared" si="6"/>
        <v>0</v>
      </c>
      <c r="L59" s="36">
        <f t="shared" si="7"/>
        <v>0</v>
      </c>
      <c r="N59" s="19">
        <f t="shared" si="11"/>
        <v>3825</v>
      </c>
      <c r="O59" s="37">
        <f t="shared" si="12"/>
        <v>7.4999999999999997E-2</v>
      </c>
      <c r="P59" s="37">
        <f t="shared" si="13"/>
        <v>7.4999999999999997E-2</v>
      </c>
      <c r="Q59" s="37">
        <f t="shared" si="8"/>
        <v>0.26</v>
      </c>
      <c r="R59" s="37">
        <f t="shared" si="9"/>
        <v>0.26</v>
      </c>
    </row>
    <row r="60" spans="1:18" x14ac:dyDescent="0.25">
      <c r="A60">
        <f t="shared" si="14"/>
        <v>52000</v>
      </c>
      <c r="C60" s="19">
        <f t="shared" si="0"/>
        <v>52000</v>
      </c>
      <c r="D60" s="19">
        <f t="shared" si="1"/>
        <v>13000</v>
      </c>
      <c r="E60" s="19">
        <f t="shared" si="2"/>
        <v>0</v>
      </c>
      <c r="F60" s="19">
        <f t="shared" si="3"/>
        <v>0</v>
      </c>
      <c r="G60" s="19">
        <f t="shared" si="10"/>
        <v>13000</v>
      </c>
      <c r="I60" s="19">
        <f t="shared" si="4"/>
        <v>13000</v>
      </c>
      <c r="J60" s="36">
        <f t="shared" si="5"/>
        <v>3900</v>
      </c>
      <c r="K60" s="19">
        <f t="shared" si="6"/>
        <v>0</v>
      </c>
      <c r="L60" s="36">
        <f t="shared" si="7"/>
        <v>0</v>
      </c>
      <c r="N60" s="19">
        <f t="shared" si="11"/>
        <v>3900</v>
      </c>
      <c r="O60" s="37">
        <f t="shared" si="12"/>
        <v>7.4999999999999997E-2</v>
      </c>
      <c r="P60" s="37">
        <f t="shared" si="13"/>
        <v>7.4999999999999997E-2</v>
      </c>
      <c r="Q60" s="37">
        <f t="shared" si="8"/>
        <v>0.26</v>
      </c>
      <c r="R60" s="37">
        <f t="shared" si="9"/>
        <v>0.26</v>
      </c>
    </row>
    <row r="61" spans="1:18" x14ac:dyDescent="0.25">
      <c r="A61">
        <f t="shared" si="14"/>
        <v>53000</v>
      </c>
      <c r="C61" s="19">
        <f t="shared" si="0"/>
        <v>53000</v>
      </c>
      <c r="D61" s="19">
        <f t="shared" si="1"/>
        <v>13250</v>
      </c>
      <c r="E61" s="19">
        <f t="shared" si="2"/>
        <v>0</v>
      </c>
      <c r="F61" s="19">
        <f t="shared" si="3"/>
        <v>0</v>
      </c>
      <c r="G61" s="19">
        <f t="shared" si="10"/>
        <v>13250</v>
      </c>
      <c r="I61" s="19">
        <f t="shared" si="4"/>
        <v>13250</v>
      </c>
      <c r="J61" s="36">
        <f t="shared" si="5"/>
        <v>3975</v>
      </c>
      <c r="K61" s="19">
        <f t="shared" si="6"/>
        <v>0</v>
      </c>
      <c r="L61" s="36">
        <f t="shared" si="7"/>
        <v>0</v>
      </c>
      <c r="N61" s="19">
        <f t="shared" si="11"/>
        <v>3975</v>
      </c>
      <c r="O61" s="37">
        <f t="shared" si="12"/>
        <v>7.4999999999999997E-2</v>
      </c>
      <c r="P61" s="37">
        <f t="shared" si="13"/>
        <v>7.4999999999999997E-2</v>
      </c>
      <c r="Q61" s="37">
        <f t="shared" si="8"/>
        <v>0.26</v>
      </c>
      <c r="R61" s="37">
        <f t="shared" si="9"/>
        <v>0.26</v>
      </c>
    </row>
    <row r="62" spans="1:18" x14ac:dyDescent="0.25">
      <c r="A62">
        <f t="shared" si="14"/>
        <v>54000</v>
      </c>
      <c r="C62" s="19">
        <f t="shared" si="0"/>
        <v>54000</v>
      </c>
      <c r="D62" s="19">
        <f t="shared" si="1"/>
        <v>13500</v>
      </c>
      <c r="E62" s="19">
        <f t="shared" si="2"/>
        <v>0</v>
      </c>
      <c r="F62" s="19">
        <f t="shared" si="3"/>
        <v>0</v>
      </c>
      <c r="G62" s="19">
        <f t="shared" si="10"/>
        <v>13500</v>
      </c>
      <c r="I62" s="19">
        <f t="shared" si="4"/>
        <v>13500</v>
      </c>
      <c r="J62" s="36">
        <f t="shared" si="5"/>
        <v>4050</v>
      </c>
      <c r="K62" s="19">
        <f t="shared" si="6"/>
        <v>0</v>
      </c>
      <c r="L62" s="36">
        <f t="shared" si="7"/>
        <v>0</v>
      </c>
      <c r="N62" s="19">
        <f t="shared" si="11"/>
        <v>4050</v>
      </c>
      <c r="O62" s="37">
        <f t="shared" si="12"/>
        <v>7.4999999999999997E-2</v>
      </c>
      <c r="P62" s="37">
        <f t="shared" si="13"/>
        <v>7.4999999999999997E-2</v>
      </c>
      <c r="Q62" s="37">
        <f t="shared" si="8"/>
        <v>0.26</v>
      </c>
      <c r="R62" s="37">
        <f t="shared" si="9"/>
        <v>0.26</v>
      </c>
    </row>
    <row r="63" spans="1:18" x14ac:dyDescent="0.25">
      <c r="A63">
        <f t="shared" si="14"/>
        <v>55000</v>
      </c>
      <c r="C63" s="19">
        <f t="shared" si="0"/>
        <v>55000</v>
      </c>
      <c r="D63" s="19">
        <f t="shared" si="1"/>
        <v>13750</v>
      </c>
      <c r="E63" s="19">
        <f t="shared" si="2"/>
        <v>0</v>
      </c>
      <c r="F63" s="19">
        <f t="shared" si="3"/>
        <v>0</v>
      </c>
      <c r="G63" s="19">
        <f t="shared" si="10"/>
        <v>13750</v>
      </c>
      <c r="I63" s="19">
        <f t="shared" si="4"/>
        <v>13750</v>
      </c>
      <c r="J63" s="36">
        <f t="shared" si="5"/>
        <v>4125</v>
      </c>
      <c r="K63" s="19">
        <f t="shared" si="6"/>
        <v>0</v>
      </c>
      <c r="L63" s="36">
        <f t="shared" si="7"/>
        <v>0</v>
      </c>
      <c r="N63" s="19">
        <f t="shared" si="11"/>
        <v>4125</v>
      </c>
      <c r="O63" s="37">
        <f t="shared" si="12"/>
        <v>7.4999999999999997E-2</v>
      </c>
      <c r="P63" s="37">
        <f t="shared" si="13"/>
        <v>7.4999999999999997E-2</v>
      </c>
      <c r="Q63" s="37">
        <f t="shared" si="8"/>
        <v>0.26</v>
      </c>
      <c r="R63" s="37">
        <f t="shared" si="9"/>
        <v>0.26</v>
      </c>
    </row>
    <row r="64" spans="1:18" x14ac:dyDescent="0.25">
      <c r="A64">
        <f t="shared" si="14"/>
        <v>56000</v>
      </c>
      <c r="C64" s="19">
        <f t="shared" si="0"/>
        <v>56000</v>
      </c>
      <c r="D64" s="19">
        <f t="shared" si="1"/>
        <v>14000</v>
      </c>
      <c r="E64" s="19">
        <f t="shared" si="2"/>
        <v>0</v>
      </c>
      <c r="F64" s="19">
        <f t="shared" si="3"/>
        <v>0</v>
      </c>
      <c r="G64" s="19">
        <f t="shared" si="10"/>
        <v>14000</v>
      </c>
      <c r="I64" s="19">
        <f t="shared" si="4"/>
        <v>14000</v>
      </c>
      <c r="J64" s="36">
        <f t="shared" si="5"/>
        <v>4200</v>
      </c>
      <c r="K64" s="19">
        <f t="shared" si="6"/>
        <v>0</v>
      </c>
      <c r="L64" s="36">
        <f t="shared" si="7"/>
        <v>0</v>
      </c>
      <c r="N64" s="19">
        <f t="shared" si="11"/>
        <v>4200</v>
      </c>
      <c r="O64" s="37">
        <f t="shared" si="12"/>
        <v>7.4999999999999997E-2</v>
      </c>
      <c r="P64" s="37">
        <f t="shared" si="13"/>
        <v>7.4999999999999997E-2</v>
      </c>
      <c r="Q64" s="37">
        <f t="shared" si="8"/>
        <v>0.26</v>
      </c>
      <c r="R64" s="37">
        <f t="shared" si="9"/>
        <v>0.26</v>
      </c>
    </row>
    <row r="65" spans="1:18" x14ac:dyDescent="0.25">
      <c r="A65">
        <f t="shared" si="14"/>
        <v>57000</v>
      </c>
      <c r="C65" s="19">
        <f t="shared" si="0"/>
        <v>57000</v>
      </c>
      <c r="D65" s="19">
        <f t="shared" si="1"/>
        <v>14250</v>
      </c>
      <c r="E65" s="19">
        <f t="shared" si="2"/>
        <v>0</v>
      </c>
      <c r="F65" s="19">
        <f t="shared" si="3"/>
        <v>0</v>
      </c>
      <c r="G65" s="19">
        <f t="shared" si="10"/>
        <v>14250</v>
      </c>
      <c r="I65" s="19">
        <f t="shared" si="4"/>
        <v>14250</v>
      </c>
      <c r="J65" s="36">
        <f t="shared" si="5"/>
        <v>4275</v>
      </c>
      <c r="K65" s="19">
        <f t="shared" si="6"/>
        <v>0</v>
      </c>
      <c r="L65" s="36">
        <f t="shared" si="7"/>
        <v>0</v>
      </c>
      <c r="N65" s="19">
        <f t="shared" si="11"/>
        <v>4275</v>
      </c>
      <c r="O65" s="37">
        <f t="shared" si="12"/>
        <v>7.4999999999999997E-2</v>
      </c>
      <c r="P65" s="37">
        <f t="shared" si="13"/>
        <v>7.4999999999999997E-2</v>
      </c>
      <c r="Q65" s="37">
        <f t="shared" si="8"/>
        <v>0.26</v>
      </c>
      <c r="R65" s="37">
        <f t="shared" si="9"/>
        <v>0.26</v>
      </c>
    </row>
    <row r="66" spans="1:18" x14ac:dyDescent="0.25">
      <c r="A66">
        <f t="shared" si="14"/>
        <v>58000</v>
      </c>
      <c r="C66" s="19">
        <f t="shared" si="0"/>
        <v>58000</v>
      </c>
      <c r="D66" s="19">
        <f t="shared" si="1"/>
        <v>14500</v>
      </c>
      <c r="E66" s="19">
        <f t="shared" si="2"/>
        <v>0</v>
      </c>
      <c r="F66" s="19">
        <f t="shared" si="3"/>
        <v>0</v>
      </c>
      <c r="G66" s="19">
        <f t="shared" si="10"/>
        <v>14500</v>
      </c>
      <c r="I66" s="19">
        <f t="shared" si="4"/>
        <v>14500</v>
      </c>
      <c r="J66" s="36">
        <f t="shared" si="5"/>
        <v>4350</v>
      </c>
      <c r="K66" s="19">
        <f t="shared" si="6"/>
        <v>0</v>
      </c>
      <c r="L66" s="36">
        <f t="shared" si="7"/>
        <v>0</v>
      </c>
      <c r="N66" s="19">
        <f t="shared" si="11"/>
        <v>4350</v>
      </c>
      <c r="O66" s="37">
        <f t="shared" si="12"/>
        <v>7.4999999999999997E-2</v>
      </c>
      <c r="P66" s="37">
        <f t="shared" si="13"/>
        <v>7.4999999999999997E-2</v>
      </c>
      <c r="Q66" s="37">
        <f t="shared" si="8"/>
        <v>0.26</v>
      </c>
      <c r="R66" s="37">
        <f t="shared" si="9"/>
        <v>0.26</v>
      </c>
    </row>
    <row r="67" spans="1:18" x14ac:dyDescent="0.25">
      <c r="A67">
        <f t="shared" si="14"/>
        <v>59000</v>
      </c>
      <c r="C67" s="19">
        <f t="shared" si="0"/>
        <v>59000</v>
      </c>
      <c r="D67" s="19">
        <f t="shared" si="1"/>
        <v>14750</v>
      </c>
      <c r="E67" s="19">
        <f t="shared" si="2"/>
        <v>0</v>
      </c>
      <c r="F67" s="19">
        <f t="shared" si="3"/>
        <v>0</v>
      </c>
      <c r="G67" s="19">
        <f t="shared" si="10"/>
        <v>14750</v>
      </c>
      <c r="I67" s="19">
        <f t="shared" si="4"/>
        <v>14750</v>
      </c>
      <c r="J67" s="36">
        <f t="shared" si="5"/>
        <v>4425</v>
      </c>
      <c r="K67" s="19">
        <f t="shared" si="6"/>
        <v>0</v>
      </c>
      <c r="L67" s="36">
        <f t="shared" si="7"/>
        <v>0</v>
      </c>
      <c r="N67" s="19">
        <f t="shared" si="11"/>
        <v>4425</v>
      </c>
      <c r="O67" s="37">
        <f t="shared" si="12"/>
        <v>7.4999999999999997E-2</v>
      </c>
      <c r="P67" s="37">
        <f t="shared" si="13"/>
        <v>7.4999999999999997E-2</v>
      </c>
      <c r="Q67" s="37">
        <f t="shared" si="8"/>
        <v>0.26</v>
      </c>
      <c r="R67" s="37">
        <f t="shared" si="9"/>
        <v>0.26</v>
      </c>
    </row>
    <row r="68" spans="1:18" x14ac:dyDescent="0.25">
      <c r="A68">
        <f t="shared" si="14"/>
        <v>60000</v>
      </c>
      <c r="C68" s="19">
        <f t="shared" si="0"/>
        <v>60000</v>
      </c>
      <c r="D68" s="19">
        <f t="shared" si="1"/>
        <v>15000</v>
      </c>
      <c r="E68" s="19">
        <f t="shared" si="2"/>
        <v>0</v>
      </c>
      <c r="F68" s="19">
        <f t="shared" si="3"/>
        <v>0</v>
      </c>
      <c r="G68" s="19">
        <f t="shared" si="10"/>
        <v>15000</v>
      </c>
      <c r="I68" s="19">
        <f t="shared" si="4"/>
        <v>15000</v>
      </c>
      <c r="J68" s="36">
        <f t="shared" si="5"/>
        <v>4500</v>
      </c>
      <c r="K68" s="19">
        <f t="shared" si="6"/>
        <v>0</v>
      </c>
      <c r="L68" s="36">
        <f t="shared" si="7"/>
        <v>0</v>
      </c>
      <c r="N68" s="19">
        <f t="shared" si="11"/>
        <v>4500</v>
      </c>
      <c r="O68" s="37">
        <f t="shared" si="12"/>
        <v>7.4999999999999997E-2</v>
      </c>
      <c r="P68" s="37">
        <f t="shared" si="13"/>
        <v>7.4999999999999997E-2</v>
      </c>
      <c r="Q68" s="37">
        <f t="shared" si="8"/>
        <v>0.26</v>
      </c>
      <c r="R68" s="37">
        <f t="shared" si="9"/>
        <v>0.26</v>
      </c>
    </row>
    <row r="69" spans="1:18" x14ac:dyDescent="0.25">
      <c r="A69">
        <f t="shared" si="14"/>
        <v>61000</v>
      </c>
      <c r="C69" s="19">
        <f t="shared" si="0"/>
        <v>61000</v>
      </c>
      <c r="D69" s="19">
        <f t="shared" si="1"/>
        <v>15250</v>
      </c>
      <c r="E69" s="19">
        <f t="shared" si="2"/>
        <v>0</v>
      </c>
      <c r="F69" s="19">
        <f t="shared" si="3"/>
        <v>0</v>
      </c>
      <c r="G69" s="19">
        <f t="shared" si="10"/>
        <v>15250</v>
      </c>
      <c r="I69" s="19">
        <f t="shared" si="4"/>
        <v>15250</v>
      </c>
      <c r="J69" s="36">
        <f t="shared" si="5"/>
        <v>4575</v>
      </c>
      <c r="K69" s="19">
        <f t="shared" si="6"/>
        <v>0</v>
      </c>
      <c r="L69" s="36">
        <f t="shared" si="7"/>
        <v>0</v>
      </c>
      <c r="N69" s="19">
        <f t="shared" si="11"/>
        <v>4575</v>
      </c>
      <c r="O69" s="37">
        <f t="shared" si="12"/>
        <v>7.4999999999999997E-2</v>
      </c>
      <c r="P69" s="37">
        <f t="shared" si="13"/>
        <v>7.4999999999999997E-2</v>
      </c>
      <c r="Q69" s="37">
        <f t="shared" si="8"/>
        <v>0.26</v>
      </c>
      <c r="R69" s="37">
        <f t="shared" si="9"/>
        <v>0.26</v>
      </c>
    </row>
    <row r="70" spans="1:18" x14ac:dyDescent="0.25">
      <c r="A70">
        <f t="shared" si="14"/>
        <v>62000</v>
      </c>
      <c r="C70" s="19">
        <f t="shared" si="0"/>
        <v>62000</v>
      </c>
      <c r="D70" s="19">
        <f t="shared" si="1"/>
        <v>15500</v>
      </c>
      <c r="E70" s="19">
        <f t="shared" si="2"/>
        <v>0</v>
      </c>
      <c r="F70" s="19">
        <f t="shared" si="3"/>
        <v>0</v>
      </c>
      <c r="G70" s="19">
        <f t="shared" si="10"/>
        <v>15500</v>
      </c>
      <c r="I70" s="19">
        <f t="shared" si="4"/>
        <v>15500</v>
      </c>
      <c r="J70" s="36">
        <f t="shared" si="5"/>
        <v>4650</v>
      </c>
      <c r="K70" s="19">
        <f t="shared" si="6"/>
        <v>0</v>
      </c>
      <c r="L70" s="36">
        <f t="shared" si="7"/>
        <v>0</v>
      </c>
      <c r="N70" s="19">
        <f t="shared" si="11"/>
        <v>4650</v>
      </c>
      <c r="O70" s="37">
        <f t="shared" si="12"/>
        <v>7.4999999999999997E-2</v>
      </c>
      <c r="P70" s="37">
        <f t="shared" si="13"/>
        <v>7.4999999999999997E-2</v>
      </c>
      <c r="Q70" s="37">
        <f t="shared" si="8"/>
        <v>0.26</v>
      </c>
      <c r="R70" s="37">
        <f t="shared" si="9"/>
        <v>0.26</v>
      </c>
    </row>
    <row r="71" spans="1:18" x14ac:dyDescent="0.25">
      <c r="A71">
        <f t="shared" si="14"/>
        <v>63000</v>
      </c>
      <c r="C71" s="19">
        <f t="shared" si="0"/>
        <v>63000</v>
      </c>
      <c r="D71" s="19">
        <f t="shared" si="1"/>
        <v>15750</v>
      </c>
      <c r="E71" s="19">
        <f t="shared" si="2"/>
        <v>0</v>
      </c>
      <c r="F71" s="19">
        <f t="shared" si="3"/>
        <v>0</v>
      </c>
      <c r="G71" s="19">
        <f t="shared" si="10"/>
        <v>15750</v>
      </c>
      <c r="I71" s="19">
        <f t="shared" si="4"/>
        <v>15750</v>
      </c>
      <c r="J71" s="36">
        <f t="shared" si="5"/>
        <v>4725</v>
      </c>
      <c r="K71" s="19">
        <f t="shared" si="6"/>
        <v>0</v>
      </c>
      <c r="L71" s="36">
        <f t="shared" si="7"/>
        <v>0</v>
      </c>
      <c r="N71" s="19">
        <f t="shared" si="11"/>
        <v>4725</v>
      </c>
      <c r="O71" s="37">
        <f t="shared" si="12"/>
        <v>7.4999999999999997E-2</v>
      </c>
      <c r="P71" s="37">
        <f t="shared" si="13"/>
        <v>7.4999999999999997E-2</v>
      </c>
      <c r="Q71" s="37">
        <f t="shared" si="8"/>
        <v>0.26</v>
      </c>
      <c r="R71" s="37">
        <f t="shared" si="9"/>
        <v>0.26</v>
      </c>
    </row>
    <row r="72" spans="1:18" x14ac:dyDescent="0.25">
      <c r="A72">
        <f t="shared" si="14"/>
        <v>64000</v>
      </c>
      <c r="C72" s="19">
        <f t="shared" ref="C72:C135" si="15">IF(A72&gt;pot_osingon_veron_progression_raja,pot_osingon_veron_progression_raja,A72)</f>
        <v>64000</v>
      </c>
      <c r="D72" s="19">
        <f t="shared" ref="D72:D135" si="16">C72*(1-pot_osingon_verovapaa_osuus)</f>
        <v>16000</v>
      </c>
      <c r="E72" s="19">
        <f t="shared" ref="E72:E135" si="17">IF(A72&gt;pot_osingon_veron_progression_raja,A72-pot_osingon_veron_progression_raja,0)</f>
        <v>0</v>
      </c>
      <c r="F72" s="19">
        <f t="shared" ref="F72:F135" si="18">E72*(1-pot_osingon_verovapaa_osuus_rajan_jälk)</f>
        <v>0</v>
      </c>
      <c r="G72" s="19">
        <f t="shared" si="10"/>
        <v>16000</v>
      </c>
      <c r="I72" s="19">
        <f t="shared" ref="I72:I135" si="19">IF(G72&gt;pääomatuloveropros_progression_raja,pääomatuloveropros_progression_raja,G72)</f>
        <v>16000</v>
      </c>
      <c r="J72" s="36">
        <f t="shared" ref="J72:J135" si="20">I72*pääomatuloveropros</f>
        <v>4800</v>
      </c>
      <c r="K72" s="19">
        <f t="shared" ref="K72:K135" si="21">IF(G72&gt;pääomatuloveropros_progression_raja,G72-pääomatuloveropros_progression_raja,0)</f>
        <v>0</v>
      </c>
      <c r="L72" s="36">
        <f t="shared" ref="L72:L135" si="22">K72*pääomatuloveropros_rajan_jälkeen</f>
        <v>0</v>
      </c>
      <c r="N72" s="19">
        <f t="shared" si="11"/>
        <v>4800</v>
      </c>
      <c r="O72" s="37">
        <f t="shared" si="12"/>
        <v>7.4999999999999997E-2</v>
      </c>
      <c r="P72" s="37">
        <f t="shared" si="13"/>
        <v>7.4999999999999997E-2</v>
      </c>
      <c r="Q72" s="37">
        <f t="shared" ref="Q72:Q135" si="23">(1-yhteisövero_pros)*O72+yhteisövero_pros</f>
        <v>0.26</v>
      </c>
      <c r="R72" s="37">
        <f t="shared" ref="R72:R135" si="24">(1-yhteisövero_pros)*P72+yhteisövero_pros</f>
        <v>0.26</v>
      </c>
    </row>
    <row r="73" spans="1:18" x14ac:dyDescent="0.25">
      <c r="A73">
        <f t="shared" si="14"/>
        <v>65000</v>
      </c>
      <c r="C73" s="19">
        <f t="shared" si="15"/>
        <v>65000</v>
      </c>
      <c r="D73" s="19">
        <f t="shared" si="16"/>
        <v>16250</v>
      </c>
      <c r="E73" s="19">
        <f t="shared" si="17"/>
        <v>0</v>
      </c>
      <c r="F73" s="19">
        <f t="shared" si="18"/>
        <v>0</v>
      </c>
      <c r="G73" s="19">
        <f t="shared" ref="G73:G136" si="25">+D73+F73</f>
        <v>16250</v>
      </c>
      <c r="I73" s="19">
        <f t="shared" si="19"/>
        <v>16250</v>
      </c>
      <c r="J73" s="36">
        <f t="shared" si="20"/>
        <v>4875</v>
      </c>
      <c r="K73" s="19">
        <f t="shared" si="21"/>
        <v>0</v>
      </c>
      <c r="L73" s="36">
        <f t="shared" si="22"/>
        <v>0</v>
      </c>
      <c r="N73" s="19">
        <f t="shared" ref="N73:N136" si="26">+J73+L73</f>
        <v>4875</v>
      </c>
      <c r="O73" s="37">
        <f t="shared" ref="O73:O136" si="27">IFERROR(N73/A73,0)</f>
        <v>7.4999999999999997E-2</v>
      </c>
      <c r="P73" s="37">
        <f t="shared" ref="P73:P136" si="28">IFERROR((N73-N72)/(A73-A72),0)</f>
        <v>7.4999999999999997E-2</v>
      </c>
      <c r="Q73" s="37">
        <f t="shared" si="23"/>
        <v>0.26</v>
      </c>
      <c r="R73" s="37">
        <f t="shared" si="24"/>
        <v>0.26</v>
      </c>
    </row>
    <row r="74" spans="1:18" x14ac:dyDescent="0.25">
      <c r="A74">
        <f t="shared" si="14"/>
        <v>66000</v>
      </c>
      <c r="C74" s="19">
        <f t="shared" si="15"/>
        <v>66000</v>
      </c>
      <c r="D74" s="19">
        <f t="shared" si="16"/>
        <v>16500</v>
      </c>
      <c r="E74" s="19">
        <f t="shared" si="17"/>
        <v>0</v>
      </c>
      <c r="F74" s="19">
        <f t="shared" si="18"/>
        <v>0</v>
      </c>
      <c r="G74" s="19">
        <f t="shared" si="25"/>
        <v>16500</v>
      </c>
      <c r="I74" s="19">
        <f t="shared" si="19"/>
        <v>16500</v>
      </c>
      <c r="J74" s="36">
        <f t="shared" si="20"/>
        <v>4950</v>
      </c>
      <c r="K74" s="19">
        <f t="shared" si="21"/>
        <v>0</v>
      </c>
      <c r="L74" s="36">
        <f t="shared" si="22"/>
        <v>0</v>
      </c>
      <c r="N74" s="19">
        <f t="shared" si="26"/>
        <v>4950</v>
      </c>
      <c r="O74" s="37">
        <f t="shared" si="27"/>
        <v>7.4999999999999997E-2</v>
      </c>
      <c r="P74" s="37">
        <f t="shared" si="28"/>
        <v>7.4999999999999997E-2</v>
      </c>
      <c r="Q74" s="37">
        <f t="shared" si="23"/>
        <v>0.26</v>
      </c>
      <c r="R74" s="37">
        <f t="shared" si="24"/>
        <v>0.26</v>
      </c>
    </row>
    <row r="75" spans="1:18" x14ac:dyDescent="0.25">
      <c r="A75">
        <f t="shared" ref="A75:A138" si="29">A74+1000</f>
        <v>67000</v>
      </c>
      <c r="C75" s="19">
        <f t="shared" si="15"/>
        <v>67000</v>
      </c>
      <c r="D75" s="19">
        <f t="shared" si="16"/>
        <v>16750</v>
      </c>
      <c r="E75" s="19">
        <f t="shared" si="17"/>
        <v>0</v>
      </c>
      <c r="F75" s="19">
        <f t="shared" si="18"/>
        <v>0</v>
      </c>
      <c r="G75" s="19">
        <f t="shared" si="25"/>
        <v>16750</v>
      </c>
      <c r="I75" s="19">
        <f t="shared" si="19"/>
        <v>16750</v>
      </c>
      <c r="J75" s="36">
        <f t="shared" si="20"/>
        <v>5025</v>
      </c>
      <c r="K75" s="19">
        <f t="shared" si="21"/>
        <v>0</v>
      </c>
      <c r="L75" s="36">
        <f t="shared" si="22"/>
        <v>0</v>
      </c>
      <c r="N75" s="19">
        <f t="shared" si="26"/>
        <v>5025</v>
      </c>
      <c r="O75" s="37">
        <f t="shared" si="27"/>
        <v>7.4999999999999997E-2</v>
      </c>
      <c r="P75" s="37">
        <f t="shared" si="28"/>
        <v>7.4999999999999997E-2</v>
      </c>
      <c r="Q75" s="37">
        <f t="shared" si="23"/>
        <v>0.26</v>
      </c>
      <c r="R75" s="37">
        <f t="shared" si="24"/>
        <v>0.26</v>
      </c>
    </row>
    <row r="76" spans="1:18" x14ac:dyDescent="0.25">
      <c r="A76">
        <f t="shared" si="29"/>
        <v>68000</v>
      </c>
      <c r="C76" s="19">
        <f t="shared" si="15"/>
        <v>68000</v>
      </c>
      <c r="D76" s="19">
        <f t="shared" si="16"/>
        <v>17000</v>
      </c>
      <c r="E76" s="19">
        <f t="shared" si="17"/>
        <v>0</v>
      </c>
      <c r="F76" s="19">
        <f t="shared" si="18"/>
        <v>0</v>
      </c>
      <c r="G76" s="19">
        <f t="shared" si="25"/>
        <v>17000</v>
      </c>
      <c r="I76" s="19">
        <f t="shared" si="19"/>
        <v>17000</v>
      </c>
      <c r="J76" s="36">
        <f t="shared" si="20"/>
        <v>5100</v>
      </c>
      <c r="K76" s="19">
        <f t="shared" si="21"/>
        <v>0</v>
      </c>
      <c r="L76" s="36">
        <f t="shared" si="22"/>
        <v>0</v>
      </c>
      <c r="N76" s="19">
        <f t="shared" si="26"/>
        <v>5100</v>
      </c>
      <c r="O76" s="37">
        <f t="shared" si="27"/>
        <v>7.4999999999999997E-2</v>
      </c>
      <c r="P76" s="37">
        <f t="shared" si="28"/>
        <v>7.4999999999999997E-2</v>
      </c>
      <c r="Q76" s="37">
        <f t="shared" si="23"/>
        <v>0.26</v>
      </c>
      <c r="R76" s="37">
        <f t="shared" si="24"/>
        <v>0.26</v>
      </c>
    </row>
    <row r="77" spans="1:18" x14ac:dyDescent="0.25">
      <c r="A77">
        <f t="shared" si="29"/>
        <v>69000</v>
      </c>
      <c r="C77" s="19">
        <f t="shared" si="15"/>
        <v>69000</v>
      </c>
      <c r="D77" s="19">
        <f t="shared" si="16"/>
        <v>17250</v>
      </c>
      <c r="E77" s="19">
        <f t="shared" si="17"/>
        <v>0</v>
      </c>
      <c r="F77" s="19">
        <f t="shared" si="18"/>
        <v>0</v>
      </c>
      <c r="G77" s="19">
        <f t="shared" si="25"/>
        <v>17250</v>
      </c>
      <c r="I77" s="19">
        <f t="shared" si="19"/>
        <v>17250</v>
      </c>
      <c r="J77" s="36">
        <f t="shared" si="20"/>
        <v>5175</v>
      </c>
      <c r="K77" s="19">
        <f t="shared" si="21"/>
        <v>0</v>
      </c>
      <c r="L77" s="36">
        <f t="shared" si="22"/>
        <v>0</v>
      </c>
      <c r="N77" s="19">
        <f t="shared" si="26"/>
        <v>5175</v>
      </c>
      <c r="O77" s="37">
        <f t="shared" si="27"/>
        <v>7.4999999999999997E-2</v>
      </c>
      <c r="P77" s="37">
        <f t="shared" si="28"/>
        <v>7.4999999999999997E-2</v>
      </c>
      <c r="Q77" s="37">
        <f t="shared" si="23"/>
        <v>0.26</v>
      </c>
      <c r="R77" s="37">
        <f t="shared" si="24"/>
        <v>0.26</v>
      </c>
    </row>
    <row r="78" spans="1:18" x14ac:dyDescent="0.25">
      <c r="A78">
        <f t="shared" si="29"/>
        <v>70000</v>
      </c>
      <c r="C78" s="19">
        <f t="shared" si="15"/>
        <v>70000</v>
      </c>
      <c r="D78" s="19">
        <f t="shared" si="16"/>
        <v>17500</v>
      </c>
      <c r="E78" s="19">
        <f t="shared" si="17"/>
        <v>0</v>
      </c>
      <c r="F78" s="19">
        <f t="shared" si="18"/>
        <v>0</v>
      </c>
      <c r="G78" s="19">
        <f t="shared" si="25"/>
        <v>17500</v>
      </c>
      <c r="I78" s="19">
        <f t="shared" si="19"/>
        <v>17500</v>
      </c>
      <c r="J78" s="36">
        <f t="shared" si="20"/>
        <v>5250</v>
      </c>
      <c r="K78" s="19">
        <f t="shared" si="21"/>
        <v>0</v>
      </c>
      <c r="L78" s="36">
        <f t="shared" si="22"/>
        <v>0</v>
      </c>
      <c r="N78" s="19">
        <f t="shared" si="26"/>
        <v>5250</v>
      </c>
      <c r="O78" s="37">
        <f t="shared" si="27"/>
        <v>7.4999999999999997E-2</v>
      </c>
      <c r="P78" s="37">
        <f t="shared" si="28"/>
        <v>7.4999999999999997E-2</v>
      </c>
      <c r="Q78" s="37">
        <f t="shared" si="23"/>
        <v>0.26</v>
      </c>
      <c r="R78" s="37">
        <f t="shared" si="24"/>
        <v>0.26</v>
      </c>
    </row>
    <row r="79" spans="1:18" x14ac:dyDescent="0.25">
      <c r="A79">
        <f t="shared" si="29"/>
        <v>71000</v>
      </c>
      <c r="C79" s="19">
        <f t="shared" si="15"/>
        <v>71000</v>
      </c>
      <c r="D79" s="19">
        <f t="shared" si="16"/>
        <v>17750</v>
      </c>
      <c r="E79" s="19">
        <f t="shared" si="17"/>
        <v>0</v>
      </c>
      <c r="F79" s="19">
        <f t="shared" si="18"/>
        <v>0</v>
      </c>
      <c r="G79" s="19">
        <f t="shared" si="25"/>
        <v>17750</v>
      </c>
      <c r="I79" s="19">
        <f t="shared" si="19"/>
        <v>17750</v>
      </c>
      <c r="J79" s="36">
        <f t="shared" si="20"/>
        <v>5325</v>
      </c>
      <c r="K79" s="19">
        <f t="shared" si="21"/>
        <v>0</v>
      </c>
      <c r="L79" s="36">
        <f t="shared" si="22"/>
        <v>0</v>
      </c>
      <c r="N79" s="19">
        <f t="shared" si="26"/>
        <v>5325</v>
      </c>
      <c r="O79" s="37">
        <f t="shared" si="27"/>
        <v>7.4999999999999997E-2</v>
      </c>
      <c r="P79" s="37">
        <f t="shared" si="28"/>
        <v>7.4999999999999997E-2</v>
      </c>
      <c r="Q79" s="37">
        <f t="shared" si="23"/>
        <v>0.26</v>
      </c>
      <c r="R79" s="37">
        <f t="shared" si="24"/>
        <v>0.26</v>
      </c>
    </row>
    <row r="80" spans="1:18" x14ac:dyDescent="0.25">
      <c r="A80">
        <f t="shared" si="29"/>
        <v>72000</v>
      </c>
      <c r="C80" s="19">
        <f t="shared" si="15"/>
        <v>72000</v>
      </c>
      <c r="D80" s="19">
        <f t="shared" si="16"/>
        <v>18000</v>
      </c>
      <c r="E80" s="19">
        <f t="shared" si="17"/>
        <v>0</v>
      </c>
      <c r="F80" s="19">
        <f t="shared" si="18"/>
        <v>0</v>
      </c>
      <c r="G80" s="19">
        <f t="shared" si="25"/>
        <v>18000</v>
      </c>
      <c r="I80" s="19">
        <f t="shared" si="19"/>
        <v>18000</v>
      </c>
      <c r="J80" s="36">
        <f t="shared" si="20"/>
        <v>5400</v>
      </c>
      <c r="K80" s="19">
        <f t="shared" si="21"/>
        <v>0</v>
      </c>
      <c r="L80" s="36">
        <f t="shared" si="22"/>
        <v>0</v>
      </c>
      <c r="N80" s="19">
        <f t="shared" si="26"/>
        <v>5400</v>
      </c>
      <c r="O80" s="37">
        <f t="shared" si="27"/>
        <v>7.4999999999999997E-2</v>
      </c>
      <c r="P80" s="37">
        <f t="shared" si="28"/>
        <v>7.4999999999999997E-2</v>
      </c>
      <c r="Q80" s="37">
        <f t="shared" si="23"/>
        <v>0.26</v>
      </c>
      <c r="R80" s="37">
        <f t="shared" si="24"/>
        <v>0.26</v>
      </c>
    </row>
    <row r="81" spans="1:18" x14ac:dyDescent="0.25">
      <c r="A81">
        <f t="shared" si="29"/>
        <v>73000</v>
      </c>
      <c r="C81" s="19">
        <f t="shared" si="15"/>
        <v>73000</v>
      </c>
      <c r="D81" s="19">
        <f t="shared" si="16"/>
        <v>18250</v>
      </c>
      <c r="E81" s="19">
        <f t="shared" si="17"/>
        <v>0</v>
      </c>
      <c r="F81" s="19">
        <f t="shared" si="18"/>
        <v>0</v>
      </c>
      <c r="G81" s="19">
        <f t="shared" si="25"/>
        <v>18250</v>
      </c>
      <c r="I81" s="19">
        <f t="shared" si="19"/>
        <v>18250</v>
      </c>
      <c r="J81" s="36">
        <f t="shared" si="20"/>
        <v>5475</v>
      </c>
      <c r="K81" s="19">
        <f t="shared" si="21"/>
        <v>0</v>
      </c>
      <c r="L81" s="36">
        <f t="shared" si="22"/>
        <v>0</v>
      </c>
      <c r="N81" s="19">
        <f t="shared" si="26"/>
        <v>5475</v>
      </c>
      <c r="O81" s="37">
        <f t="shared" si="27"/>
        <v>7.4999999999999997E-2</v>
      </c>
      <c r="P81" s="37">
        <f t="shared" si="28"/>
        <v>7.4999999999999997E-2</v>
      </c>
      <c r="Q81" s="37">
        <f t="shared" si="23"/>
        <v>0.26</v>
      </c>
      <c r="R81" s="37">
        <f t="shared" si="24"/>
        <v>0.26</v>
      </c>
    </row>
    <row r="82" spans="1:18" x14ac:dyDescent="0.25">
      <c r="A82">
        <f t="shared" si="29"/>
        <v>74000</v>
      </c>
      <c r="C82" s="19">
        <f t="shared" si="15"/>
        <v>74000</v>
      </c>
      <c r="D82" s="19">
        <f t="shared" si="16"/>
        <v>18500</v>
      </c>
      <c r="E82" s="19">
        <f t="shared" si="17"/>
        <v>0</v>
      </c>
      <c r="F82" s="19">
        <f t="shared" si="18"/>
        <v>0</v>
      </c>
      <c r="G82" s="19">
        <f t="shared" si="25"/>
        <v>18500</v>
      </c>
      <c r="I82" s="19">
        <f t="shared" si="19"/>
        <v>18500</v>
      </c>
      <c r="J82" s="36">
        <f t="shared" si="20"/>
        <v>5550</v>
      </c>
      <c r="K82" s="19">
        <f t="shared" si="21"/>
        <v>0</v>
      </c>
      <c r="L82" s="36">
        <f t="shared" si="22"/>
        <v>0</v>
      </c>
      <c r="N82" s="19">
        <f t="shared" si="26"/>
        <v>5550</v>
      </c>
      <c r="O82" s="37">
        <f t="shared" si="27"/>
        <v>7.4999999999999997E-2</v>
      </c>
      <c r="P82" s="37">
        <f t="shared" si="28"/>
        <v>7.4999999999999997E-2</v>
      </c>
      <c r="Q82" s="37">
        <f t="shared" si="23"/>
        <v>0.26</v>
      </c>
      <c r="R82" s="37">
        <f t="shared" si="24"/>
        <v>0.26</v>
      </c>
    </row>
    <row r="83" spans="1:18" x14ac:dyDescent="0.25">
      <c r="A83">
        <f t="shared" si="29"/>
        <v>75000</v>
      </c>
      <c r="C83" s="19">
        <f t="shared" si="15"/>
        <v>75000</v>
      </c>
      <c r="D83" s="19">
        <f t="shared" si="16"/>
        <v>18750</v>
      </c>
      <c r="E83" s="19">
        <f t="shared" si="17"/>
        <v>0</v>
      </c>
      <c r="F83" s="19">
        <f t="shared" si="18"/>
        <v>0</v>
      </c>
      <c r="G83" s="19">
        <f t="shared" si="25"/>
        <v>18750</v>
      </c>
      <c r="I83" s="19">
        <f t="shared" si="19"/>
        <v>18750</v>
      </c>
      <c r="J83" s="36">
        <f t="shared" si="20"/>
        <v>5625</v>
      </c>
      <c r="K83" s="19">
        <f t="shared" si="21"/>
        <v>0</v>
      </c>
      <c r="L83" s="36">
        <f t="shared" si="22"/>
        <v>0</v>
      </c>
      <c r="N83" s="19">
        <f t="shared" si="26"/>
        <v>5625</v>
      </c>
      <c r="O83" s="37">
        <f t="shared" si="27"/>
        <v>7.4999999999999997E-2</v>
      </c>
      <c r="P83" s="37">
        <f t="shared" si="28"/>
        <v>7.4999999999999997E-2</v>
      </c>
      <c r="Q83" s="37">
        <f t="shared" si="23"/>
        <v>0.26</v>
      </c>
      <c r="R83" s="37">
        <f t="shared" si="24"/>
        <v>0.26</v>
      </c>
    </row>
    <row r="84" spans="1:18" x14ac:dyDescent="0.25">
      <c r="A84">
        <f t="shared" si="29"/>
        <v>76000</v>
      </c>
      <c r="C84" s="19">
        <f t="shared" si="15"/>
        <v>76000</v>
      </c>
      <c r="D84" s="19">
        <f t="shared" si="16"/>
        <v>19000</v>
      </c>
      <c r="E84" s="19">
        <f t="shared" si="17"/>
        <v>0</v>
      </c>
      <c r="F84" s="19">
        <f t="shared" si="18"/>
        <v>0</v>
      </c>
      <c r="G84" s="19">
        <f t="shared" si="25"/>
        <v>19000</v>
      </c>
      <c r="I84" s="19">
        <f t="shared" si="19"/>
        <v>19000</v>
      </c>
      <c r="J84" s="36">
        <f t="shared" si="20"/>
        <v>5700</v>
      </c>
      <c r="K84" s="19">
        <f t="shared" si="21"/>
        <v>0</v>
      </c>
      <c r="L84" s="36">
        <f t="shared" si="22"/>
        <v>0</v>
      </c>
      <c r="N84" s="19">
        <f t="shared" si="26"/>
        <v>5700</v>
      </c>
      <c r="O84" s="37">
        <f t="shared" si="27"/>
        <v>7.4999999999999997E-2</v>
      </c>
      <c r="P84" s="37">
        <f t="shared" si="28"/>
        <v>7.4999999999999997E-2</v>
      </c>
      <c r="Q84" s="37">
        <f t="shared" si="23"/>
        <v>0.26</v>
      </c>
      <c r="R84" s="37">
        <f t="shared" si="24"/>
        <v>0.26</v>
      </c>
    </row>
    <row r="85" spans="1:18" x14ac:dyDescent="0.25">
      <c r="A85">
        <f t="shared" si="29"/>
        <v>77000</v>
      </c>
      <c r="C85" s="19">
        <f t="shared" si="15"/>
        <v>77000</v>
      </c>
      <c r="D85" s="19">
        <f t="shared" si="16"/>
        <v>19250</v>
      </c>
      <c r="E85" s="19">
        <f t="shared" si="17"/>
        <v>0</v>
      </c>
      <c r="F85" s="19">
        <f t="shared" si="18"/>
        <v>0</v>
      </c>
      <c r="G85" s="19">
        <f t="shared" si="25"/>
        <v>19250</v>
      </c>
      <c r="I85" s="19">
        <f t="shared" si="19"/>
        <v>19250</v>
      </c>
      <c r="J85" s="36">
        <f t="shared" si="20"/>
        <v>5775</v>
      </c>
      <c r="K85" s="19">
        <f t="shared" si="21"/>
        <v>0</v>
      </c>
      <c r="L85" s="36">
        <f t="shared" si="22"/>
        <v>0</v>
      </c>
      <c r="N85" s="19">
        <f t="shared" si="26"/>
        <v>5775</v>
      </c>
      <c r="O85" s="37">
        <f t="shared" si="27"/>
        <v>7.4999999999999997E-2</v>
      </c>
      <c r="P85" s="37">
        <f t="shared" si="28"/>
        <v>7.4999999999999997E-2</v>
      </c>
      <c r="Q85" s="37">
        <f t="shared" si="23"/>
        <v>0.26</v>
      </c>
      <c r="R85" s="37">
        <f t="shared" si="24"/>
        <v>0.26</v>
      </c>
    </row>
    <row r="86" spans="1:18" x14ac:dyDescent="0.25">
      <c r="A86">
        <f t="shared" si="29"/>
        <v>78000</v>
      </c>
      <c r="C86" s="19">
        <f t="shared" si="15"/>
        <v>78000</v>
      </c>
      <c r="D86" s="19">
        <f t="shared" si="16"/>
        <v>19500</v>
      </c>
      <c r="E86" s="19">
        <f t="shared" si="17"/>
        <v>0</v>
      </c>
      <c r="F86" s="19">
        <f t="shared" si="18"/>
        <v>0</v>
      </c>
      <c r="G86" s="19">
        <f t="shared" si="25"/>
        <v>19500</v>
      </c>
      <c r="I86" s="19">
        <f t="shared" si="19"/>
        <v>19500</v>
      </c>
      <c r="J86" s="36">
        <f t="shared" si="20"/>
        <v>5850</v>
      </c>
      <c r="K86" s="19">
        <f t="shared" si="21"/>
        <v>0</v>
      </c>
      <c r="L86" s="36">
        <f t="shared" si="22"/>
        <v>0</v>
      </c>
      <c r="N86" s="19">
        <f t="shared" si="26"/>
        <v>5850</v>
      </c>
      <c r="O86" s="37">
        <f t="shared" si="27"/>
        <v>7.4999999999999997E-2</v>
      </c>
      <c r="P86" s="37">
        <f t="shared" si="28"/>
        <v>7.4999999999999997E-2</v>
      </c>
      <c r="Q86" s="37">
        <f t="shared" si="23"/>
        <v>0.26</v>
      </c>
      <c r="R86" s="37">
        <f t="shared" si="24"/>
        <v>0.26</v>
      </c>
    </row>
    <row r="87" spans="1:18" x14ac:dyDescent="0.25">
      <c r="A87">
        <f t="shared" si="29"/>
        <v>79000</v>
      </c>
      <c r="C87" s="19">
        <f t="shared" si="15"/>
        <v>79000</v>
      </c>
      <c r="D87" s="19">
        <f t="shared" si="16"/>
        <v>19750</v>
      </c>
      <c r="E87" s="19">
        <f t="shared" si="17"/>
        <v>0</v>
      </c>
      <c r="F87" s="19">
        <f t="shared" si="18"/>
        <v>0</v>
      </c>
      <c r="G87" s="19">
        <f t="shared" si="25"/>
        <v>19750</v>
      </c>
      <c r="I87" s="19">
        <f t="shared" si="19"/>
        <v>19750</v>
      </c>
      <c r="J87" s="36">
        <f t="shared" si="20"/>
        <v>5925</v>
      </c>
      <c r="K87" s="19">
        <f t="shared" si="21"/>
        <v>0</v>
      </c>
      <c r="L87" s="36">
        <f t="shared" si="22"/>
        <v>0</v>
      </c>
      <c r="N87" s="19">
        <f t="shared" si="26"/>
        <v>5925</v>
      </c>
      <c r="O87" s="37">
        <f t="shared" si="27"/>
        <v>7.4999999999999997E-2</v>
      </c>
      <c r="P87" s="37">
        <f t="shared" si="28"/>
        <v>7.4999999999999997E-2</v>
      </c>
      <c r="Q87" s="37">
        <f t="shared" si="23"/>
        <v>0.26</v>
      </c>
      <c r="R87" s="37">
        <f t="shared" si="24"/>
        <v>0.26</v>
      </c>
    </row>
    <row r="88" spans="1:18" x14ac:dyDescent="0.25">
      <c r="A88">
        <f t="shared" si="29"/>
        <v>80000</v>
      </c>
      <c r="C88" s="19">
        <f t="shared" si="15"/>
        <v>80000</v>
      </c>
      <c r="D88" s="19">
        <f t="shared" si="16"/>
        <v>20000</v>
      </c>
      <c r="E88" s="19">
        <f t="shared" si="17"/>
        <v>0</v>
      </c>
      <c r="F88" s="19">
        <f t="shared" si="18"/>
        <v>0</v>
      </c>
      <c r="G88" s="19">
        <f t="shared" si="25"/>
        <v>20000</v>
      </c>
      <c r="I88" s="19">
        <f t="shared" si="19"/>
        <v>20000</v>
      </c>
      <c r="J88" s="36">
        <f t="shared" si="20"/>
        <v>6000</v>
      </c>
      <c r="K88" s="19">
        <f t="shared" si="21"/>
        <v>0</v>
      </c>
      <c r="L88" s="36">
        <f t="shared" si="22"/>
        <v>0</v>
      </c>
      <c r="N88" s="19">
        <f t="shared" si="26"/>
        <v>6000</v>
      </c>
      <c r="O88" s="37">
        <f t="shared" si="27"/>
        <v>7.4999999999999997E-2</v>
      </c>
      <c r="P88" s="37">
        <f t="shared" si="28"/>
        <v>7.4999999999999997E-2</v>
      </c>
      <c r="Q88" s="37">
        <f t="shared" si="23"/>
        <v>0.26</v>
      </c>
      <c r="R88" s="37">
        <f t="shared" si="24"/>
        <v>0.26</v>
      </c>
    </row>
    <row r="89" spans="1:18" x14ac:dyDescent="0.25">
      <c r="A89">
        <f t="shared" si="29"/>
        <v>81000</v>
      </c>
      <c r="C89" s="19">
        <f t="shared" si="15"/>
        <v>81000</v>
      </c>
      <c r="D89" s="19">
        <f t="shared" si="16"/>
        <v>20250</v>
      </c>
      <c r="E89" s="19">
        <f t="shared" si="17"/>
        <v>0</v>
      </c>
      <c r="F89" s="19">
        <f t="shared" si="18"/>
        <v>0</v>
      </c>
      <c r="G89" s="19">
        <f t="shared" si="25"/>
        <v>20250</v>
      </c>
      <c r="I89" s="19">
        <f t="shared" si="19"/>
        <v>20250</v>
      </c>
      <c r="J89" s="36">
        <f t="shared" si="20"/>
        <v>6075</v>
      </c>
      <c r="K89" s="19">
        <f t="shared" si="21"/>
        <v>0</v>
      </c>
      <c r="L89" s="36">
        <f t="shared" si="22"/>
        <v>0</v>
      </c>
      <c r="N89" s="19">
        <f t="shared" si="26"/>
        <v>6075</v>
      </c>
      <c r="O89" s="37">
        <f t="shared" si="27"/>
        <v>7.4999999999999997E-2</v>
      </c>
      <c r="P89" s="37">
        <f t="shared" si="28"/>
        <v>7.4999999999999997E-2</v>
      </c>
      <c r="Q89" s="37">
        <f t="shared" si="23"/>
        <v>0.26</v>
      </c>
      <c r="R89" s="37">
        <f t="shared" si="24"/>
        <v>0.26</v>
      </c>
    </row>
    <row r="90" spans="1:18" x14ac:dyDescent="0.25">
      <c r="A90">
        <f t="shared" si="29"/>
        <v>82000</v>
      </c>
      <c r="C90" s="19">
        <f t="shared" si="15"/>
        <v>82000</v>
      </c>
      <c r="D90" s="19">
        <f t="shared" si="16"/>
        <v>20500</v>
      </c>
      <c r="E90" s="19">
        <f t="shared" si="17"/>
        <v>0</v>
      </c>
      <c r="F90" s="19">
        <f t="shared" si="18"/>
        <v>0</v>
      </c>
      <c r="G90" s="19">
        <f t="shared" si="25"/>
        <v>20500</v>
      </c>
      <c r="I90" s="19">
        <f t="shared" si="19"/>
        <v>20500</v>
      </c>
      <c r="J90" s="36">
        <f t="shared" si="20"/>
        <v>6150</v>
      </c>
      <c r="K90" s="19">
        <f t="shared" si="21"/>
        <v>0</v>
      </c>
      <c r="L90" s="36">
        <f t="shared" si="22"/>
        <v>0</v>
      </c>
      <c r="N90" s="19">
        <f t="shared" si="26"/>
        <v>6150</v>
      </c>
      <c r="O90" s="37">
        <f t="shared" si="27"/>
        <v>7.4999999999999997E-2</v>
      </c>
      <c r="P90" s="37">
        <f t="shared" si="28"/>
        <v>7.4999999999999997E-2</v>
      </c>
      <c r="Q90" s="37">
        <f t="shared" si="23"/>
        <v>0.26</v>
      </c>
      <c r="R90" s="37">
        <f t="shared" si="24"/>
        <v>0.26</v>
      </c>
    </row>
    <row r="91" spans="1:18" x14ac:dyDescent="0.25">
      <c r="A91">
        <f t="shared" si="29"/>
        <v>83000</v>
      </c>
      <c r="C91" s="19">
        <f t="shared" si="15"/>
        <v>83000</v>
      </c>
      <c r="D91" s="19">
        <f t="shared" si="16"/>
        <v>20750</v>
      </c>
      <c r="E91" s="19">
        <f t="shared" si="17"/>
        <v>0</v>
      </c>
      <c r="F91" s="19">
        <f t="shared" si="18"/>
        <v>0</v>
      </c>
      <c r="G91" s="19">
        <f t="shared" si="25"/>
        <v>20750</v>
      </c>
      <c r="I91" s="19">
        <f t="shared" si="19"/>
        <v>20750</v>
      </c>
      <c r="J91" s="36">
        <f t="shared" si="20"/>
        <v>6225</v>
      </c>
      <c r="K91" s="19">
        <f t="shared" si="21"/>
        <v>0</v>
      </c>
      <c r="L91" s="36">
        <f t="shared" si="22"/>
        <v>0</v>
      </c>
      <c r="N91" s="19">
        <f t="shared" si="26"/>
        <v>6225</v>
      </c>
      <c r="O91" s="37">
        <f t="shared" si="27"/>
        <v>7.4999999999999997E-2</v>
      </c>
      <c r="P91" s="37">
        <f t="shared" si="28"/>
        <v>7.4999999999999997E-2</v>
      </c>
      <c r="Q91" s="37">
        <f t="shared" si="23"/>
        <v>0.26</v>
      </c>
      <c r="R91" s="37">
        <f t="shared" si="24"/>
        <v>0.26</v>
      </c>
    </row>
    <row r="92" spans="1:18" x14ac:dyDescent="0.25">
      <c r="A92">
        <f t="shared" si="29"/>
        <v>84000</v>
      </c>
      <c r="C92" s="19">
        <f t="shared" si="15"/>
        <v>84000</v>
      </c>
      <c r="D92" s="19">
        <f t="shared" si="16"/>
        <v>21000</v>
      </c>
      <c r="E92" s="19">
        <f t="shared" si="17"/>
        <v>0</v>
      </c>
      <c r="F92" s="19">
        <f t="shared" si="18"/>
        <v>0</v>
      </c>
      <c r="G92" s="19">
        <f t="shared" si="25"/>
        <v>21000</v>
      </c>
      <c r="I92" s="19">
        <f t="shared" si="19"/>
        <v>21000</v>
      </c>
      <c r="J92" s="36">
        <f t="shared" si="20"/>
        <v>6300</v>
      </c>
      <c r="K92" s="19">
        <f t="shared" si="21"/>
        <v>0</v>
      </c>
      <c r="L92" s="36">
        <f t="shared" si="22"/>
        <v>0</v>
      </c>
      <c r="N92" s="19">
        <f t="shared" si="26"/>
        <v>6300</v>
      </c>
      <c r="O92" s="37">
        <f t="shared" si="27"/>
        <v>7.4999999999999997E-2</v>
      </c>
      <c r="P92" s="37">
        <f t="shared" si="28"/>
        <v>7.4999999999999997E-2</v>
      </c>
      <c r="Q92" s="37">
        <f t="shared" si="23"/>
        <v>0.26</v>
      </c>
      <c r="R92" s="37">
        <f t="shared" si="24"/>
        <v>0.26</v>
      </c>
    </row>
    <row r="93" spans="1:18" x14ac:dyDescent="0.25">
      <c r="A93">
        <f t="shared" si="29"/>
        <v>85000</v>
      </c>
      <c r="C93" s="19">
        <f t="shared" si="15"/>
        <v>85000</v>
      </c>
      <c r="D93" s="19">
        <f t="shared" si="16"/>
        <v>21250</v>
      </c>
      <c r="E93" s="19">
        <f t="shared" si="17"/>
        <v>0</v>
      </c>
      <c r="F93" s="19">
        <f t="shared" si="18"/>
        <v>0</v>
      </c>
      <c r="G93" s="19">
        <f t="shared" si="25"/>
        <v>21250</v>
      </c>
      <c r="I93" s="19">
        <f t="shared" si="19"/>
        <v>21250</v>
      </c>
      <c r="J93" s="36">
        <f t="shared" si="20"/>
        <v>6375</v>
      </c>
      <c r="K93" s="19">
        <f t="shared" si="21"/>
        <v>0</v>
      </c>
      <c r="L93" s="36">
        <f t="shared" si="22"/>
        <v>0</v>
      </c>
      <c r="N93" s="19">
        <f t="shared" si="26"/>
        <v>6375</v>
      </c>
      <c r="O93" s="37">
        <f t="shared" si="27"/>
        <v>7.4999999999999997E-2</v>
      </c>
      <c r="P93" s="37">
        <f t="shared" si="28"/>
        <v>7.4999999999999997E-2</v>
      </c>
      <c r="Q93" s="37">
        <f t="shared" si="23"/>
        <v>0.26</v>
      </c>
      <c r="R93" s="37">
        <f t="shared" si="24"/>
        <v>0.26</v>
      </c>
    </row>
    <row r="94" spans="1:18" x14ac:dyDescent="0.25">
      <c r="A94">
        <f t="shared" si="29"/>
        <v>86000</v>
      </c>
      <c r="C94" s="19">
        <f t="shared" si="15"/>
        <v>86000</v>
      </c>
      <c r="D94" s="19">
        <f t="shared" si="16"/>
        <v>21500</v>
      </c>
      <c r="E94" s="19">
        <f t="shared" si="17"/>
        <v>0</v>
      </c>
      <c r="F94" s="19">
        <f t="shared" si="18"/>
        <v>0</v>
      </c>
      <c r="G94" s="19">
        <f t="shared" si="25"/>
        <v>21500</v>
      </c>
      <c r="I94" s="19">
        <f t="shared" si="19"/>
        <v>21500</v>
      </c>
      <c r="J94" s="36">
        <f t="shared" si="20"/>
        <v>6450</v>
      </c>
      <c r="K94" s="19">
        <f t="shared" si="21"/>
        <v>0</v>
      </c>
      <c r="L94" s="36">
        <f t="shared" si="22"/>
        <v>0</v>
      </c>
      <c r="N94" s="19">
        <f t="shared" si="26"/>
        <v>6450</v>
      </c>
      <c r="O94" s="37">
        <f t="shared" si="27"/>
        <v>7.4999999999999997E-2</v>
      </c>
      <c r="P94" s="37">
        <f t="shared" si="28"/>
        <v>7.4999999999999997E-2</v>
      </c>
      <c r="Q94" s="37">
        <f t="shared" si="23"/>
        <v>0.26</v>
      </c>
      <c r="R94" s="37">
        <f t="shared" si="24"/>
        <v>0.26</v>
      </c>
    </row>
    <row r="95" spans="1:18" x14ac:dyDescent="0.25">
      <c r="A95">
        <f t="shared" si="29"/>
        <v>87000</v>
      </c>
      <c r="C95" s="19">
        <f t="shared" si="15"/>
        <v>87000</v>
      </c>
      <c r="D95" s="19">
        <f t="shared" si="16"/>
        <v>21750</v>
      </c>
      <c r="E95" s="19">
        <f t="shared" si="17"/>
        <v>0</v>
      </c>
      <c r="F95" s="19">
        <f t="shared" si="18"/>
        <v>0</v>
      </c>
      <c r="G95" s="19">
        <f t="shared" si="25"/>
        <v>21750</v>
      </c>
      <c r="I95" s="19">
        <f t="shared" si="19"/>
        <v>21750</v>
      </c>
      <c r="J95" s="36">
        <f t="shared" si="20"/>
        <v>6525</v>
      </c>
      <c r="K95" s="19">
        <f t="shared" si="21"/>
        <v>0</v>
      </c>
      <c r="L95" s="36">
        <f t="shared" si="22"/>
        <v>0</v>
      </c>
      <c r="N95" s="19">
        <f t="shared" si="26"/>
        <v>6525</v>
      </c>
      <c r="O95" s="37">
        <f t="shared" si="27"/>
        <v>7.4999999999999997E-2</v>
      </c>
      <c r="P95" s="37">
        <f t="shared" si="28"/>
        <v>7.4999999999999997E-2</v>
      </c>
      <c r="Q95" s="37">
        <f t="shared" si="23"/>
        <v>0.26</v>
      </c>
      <c r="R95" s="37">
        <f t="shared" si="24"/>
        <v>0.26</v>
      </c>
    </row>
    <row r="96" spans="1:18" x14ac:dyDescent="0.25">
      <c r="A96">
        <f t="shared" si="29"/>
        <v>88000</v>
      </c>
      <c r="C96" s="19">
        <f t="shared" si="15"/>
        <v>88000</v>
      </c>
      <c r="D96" s="19">
        <f t="shared" si="16"/>
        <v>22000</v>
      </c>
      <c r="E96" s="19">
        <f t="shared" si="17"/>
        <v>0</v>
      </c>
      <c r="F96" s="19">
        <f t="shared" si="18"/>
        <v>0</v>
      </c>
      <c r="G96" s="19">
        <f t="shared" si="25"/>
        <v>22000</v>
      </c>
      <c r="I96" s="19">
        <f t="shared" si="19"/>
        <v>22000</v>
      </c>
      <c r="J96" s="36">
        <f t="shared" si="20"/>
        <v>6600</v>
      </c>
      <c r="K96" s="19">
        <f t="shared" si="21"/>
        <v>0</v>
      </c>
      <c r="L96" s="36">
        <f t="shared" si="22"/>
        <v>0</v>
      </c>
      <c r="N96" s="19">
        <f t="shared" si="26"/>
        <v>6600</v>
      </c>
      <c r="O96" s="37">
        <f t="shared" si="27"/>
        <v>7.4999999999999997E-2</v>
      </c>
      <c r="P96" s="37">
        <f t="shared" si="28"/>
        <v>7.4999999999999997E-2</v>
      </c>
      <c r="Q96" s="37">
        <f t="shared" si="23"/>
        <v>0.26</v>
      </c>
      <c r="R96" s="37">
        <f t="shared" si="24"/>
        <v>0.26</v>
      </c>
    </row>
    <row r="97" spans="1:18" x14ac:dyDescent="0.25">
      <c r="A97">
        <f t="shared" si="29"/>
        <v>89000</v>
      </c>
      <c r="C97" s="19">
        <f t="shared" si="15"/>
        <v>89000</v>
      </c>
      <c r="D97" s="19">
        <f t="shared" si="16"/>
        <v>22250</v>
      </c>
      <c r="E97" s="19">
        <f t="shared" si="17"/>
        <v>0</v>
      </c>
      <c r="F97" s="19">
        <f t="shared" si="18"/>
        <v>0</v>
      </c>
      <c r="G97" s="19">
        <f t="shared" si="25"/>
        <v>22250</v>
      </c>
      <c r="I97" s="19">
        <f t="shared" si="19"/>
        <v>22250</v>
      </c>
      <c r="J97" s="36">
        <f t="shared" si="20"/>
        <v>6675</v>
      </c>
      <c r="K97" s="19">
        <f t="shared" si="21"/>
        <v>0</v>
      </c>
      <c r="L97" s="36">
        <f t="shared" si="22"/>
        <v>0</v>
      </c>
      <c r="N97" s="19">
        <f t="shared" si="26"/>
        <v>6675</v>
      </c>
      <c r="O97" s="37">
        <f t="shared" si="27"/>
        <v>7.4999999999999997E-2</v>
      </c>
      <c r="P97" s="37">
        <f t="shared" si="28"/>
        <v>7.4999999999999997E-2</v>
      </c>
      <c r="Q97" s="37">
        <f t="shared" si="23"/>
        <v>0.26</v>
      </c>
      <c r="R97" s="37">
        <f t="shared" si="24"/>
        <v>0.26</v>
      </c>
    </row>
    <row r="98" spans="1:18" x14ac:dyDescent="0.25">
      <c r="A98">
        <f t="shared" si="29"/>
        <v>90000</v>
      </c>
      <c r="C98" s="19">
        <f t="shared" si="15"/>
        <v>90000</v>
      </c>
      <c r="D98" s="19">
        <f t="shared" si="16"/>
        <v>22500</v>
      </c>
      <c r="E98" s="19">
        <f t="shared" si="17"/>
        <v>0</v>
      </c>
      <c r="F98" s="19">
        <f t="shared" si="18"/>
        <v>0</v>
      </c>
      <c r="G98" s="19">
        <f t="shared" si="25"/>
        <v>22500</v>
      </c>
      <c r="I98" s="19">
        <f t="shared" si="19"/>
        <v>22500</v>
      </c>
      <c r="J98" s="36">
        <f t="shared" si="20"/>
        <v>6750</v>
      </c>
      <c r="K98" s="19">
        <f t="shared" si="21"/>
        <v>0</v>
      </c>
      <c r="L98" s="36">
        <f t="shared" si="22"/>
        <v>0</v>
      </c>
      <c r="N98" s="19">
        <f t="shared" si="26"/>
        <v>6750</v>
      </c>
      <c r="O98" s="37">
        <f t="shared" si="27"/>
        <v>7.4999999999999997E-2</v>
      </c>
      <c r="P98" s="37">
        <f t="shared" si="28"/>
        <v>7.4999999999999997E-2</v>
      </c>
      <c r="Q98" s="37">
        <f t="shared" si="23"/>
        <v>0.26</v>
      </c>
      <c r="R98" s="37">
        <f t="shared" si="24"/>
        <v>0.26</v>
      </c>
    </row>
    <row r="99" spans="1:18" x14ac:dyDescent="0.25">
      <c r="A99">
        <f t="shared" si="29"/>
        <v>91000</v>
      </c>
      <c r="C99" s="19">
        <f t="shared" si="15"/>
        <v>91000</v>
      </c>
      <c r="D99" s="19">
        <f t="shared" si="16"/>
        <v>22750</v>
      </c>
      <c r="E99" s="19">
        <f t="shared" si="17"/>
        <v>0</v>
      </c>
      <c r="F99" s="19">
        <f t="shared" si="18"/>
        <v>0</v>
      </c>
      <c r="G99" s="19">
        <f t="shared" si="25"/>
        <v>22750</v>
      </c>
      <c r="I99" s="19">
        <f t="shared" si="19"/>
        <v>22750</v>
      </c>
      <c r="J99" s="36">
        <f t="shared" si="20"/>
        <v>6825</v>
      </c>
      <c r="K99" s="19">
        <f t="shared" si="21"/>
        <v>0</v>
      </c>
      <c r="L99" s="36">
        <f t="shared" si="22"/>
        <v>0</v>
      </c>
      <c r="N99" s="19">
        <f t="shared" si="26"/>
        <v>6825</v>
      </c>
      <c r="O99" s="37">
        <f t="shared" si="27"/>
        <v>7.4999999999999997E-2</v>
      </c>
      <c r="P99" s="37">
        <f t="shared" si="28"/>
        <v>7.4999999999999997E-2</v>
      </c>
      <c r="Q99" s="37">
        <f t="shared" si="23"/>
        <v>0.26</v>
      </c>
      <c r="R99" s="37">
        <f t="shared" si="24"/>
        <v>0.26</v>
      </c>
    </row>
    <row r="100" spans="1:18" x14ac:dyDescent="0.25">
      <c r="A100">
        <f t="shared" si="29"/>
        <v>92000</v>
      </c>
      <c r="C100" s="19">
        <f t="shared" si="15"/>
        <v>92000</v>
      </c>
      <c r="D100" s="19">
        <f t="shared" si="16"/>
        <v>23000</v>
      </c>
      <c r="E100" s="19">
        <f t="shared" si="17"/>
        <v>0</v>
      </c>
      <c r="F100" s="19">
        <f t="shared" si="18"/>
        <v>0</v>
      </c>
      <c r="G100" s="19">
        <f t="shared" si="25"/>
        <v>23000</v>
      </c>
      <c r="I100" s="19">
        <f t="shared" si="19"/>
        <v>23000</v>
      </c>
      <c r="J100" s="36">
        <f t="shared" si="20"/>
        <v>6900</v>
      </c>
      <c r="K100" s="19">
        <f t="shared" si="21"/>
        <v>0</v>
      </c>
      <c r="L100" s="36">
        <f t="shared" si="22"/>
        <v>0</v>
      </c>
      <c r="N100" s="19">
        <f t="shared" si="26"/>
        <v>6900</v>
      </c>
      <c r="O100" s="37">
        <f t="shared" si="27"/>
        <v>7.4999999999999997E-2</v>
      </c>
      <c r="P100" s="37">
        <f t="shared" si="28"/>
        <v>7.4999999999999997E-2</v>
      </c>
      <c r="Q100" s="37">
        <f t="shared" si="23"/>
        <v>0.26</v>
      </c>
      <c r="R100" s="37">
        <f t="shared" si="24"/>
        <v>0.26</v>
      </c>
    </row>
    <row r="101" spans="1:18" x14ac:dyDescent="0.25">
      <c r="A101">
        <f t="shared" si="29"/>
        <v>93000</v>
      </c>
      <c r="C101" s="19">
        <f t="shared" si="15"/>
        <v>93000</v>
      </c>
      <c r="D101" s="19">
        <f t="shared" si="16"/>
        <v>23250</v>
      </c>
      <c r="E101" s="19">
        <f t="shared" si="17"/>
        <v>0</v>
      </c>
      <c r="F101" s="19">
        <f t="shared" si="18"/>
        <v>0</v>
      </c>
      <c r="G101" s="19">
        <f t="shared" si="25"/>
        <v>23250</v>
      </c>
      <c r="I101" s="19">
        <f t="shared" si="19"/>
        <v>23250</v>
      </c>
      <c r="J101" s="36">
        <f t="shared" si="20"/>
        <v>6975</v>
      </c>
      <c r="K101" s="19">
        <f t="shared" si="21"/>
        <v>0</v>
      </c>
      <c r="L101" s="36">
        <f t="shared" si="22"/>
        <v>0</v>
      </c>
      <c r="N101" s="19">
        <f t="shared" si="26"/>
        <v>6975</v>
      </c>
      <c r="O101" s="37">
        <f t="shared" si="27"/>
        <v>7.4999999999999997E-2</v>
      </c>
      <c r="P101" s="37">
        <f t="shared" si="28"/>
        <v>7.4999999999999997E-2</v>
      </c>
      <c r="Q101" s="37">
        <f t="shared" si="23"/>
        <v>0.26</v>
      </c>
      <c r="R101" s="37">
        <f t="shared" si="24"/>
        <v>0.26</v>
      </c>
    </row>
    <row r="102" spans="1:18" x14ac:dyDescent="0.25">
      <c r="A102">
        <f t="shared" si="29"/>
        <v>94000</v>
      </c>
      <c r="C102" s="19">
        <f t="shared" si="15"/>
        <v>94000</v>
      </c>
      <c r="D102" s="19">
        <f t="shared" si="16"/>
        <v>23500</v>
      </c>
      <c r="E102" s="19">
        <f t="shared" si="17"/>
        <v>0</v>
      </c>
      <c r="F102" s="19">
        <f t="shared" si="18"/>
        <v>0</v>
      </c>
      <c r="G102" s="19">
        <f t="shared" si="25"/>
        <v>23500</v>
      </c>
      <c r="I102" s="19">
        <f t="shared" si="19"/>
        <v>23500</v>
      </c>
      <c r="J102" s="36">
        <f t="shared" si="20"/>
        <v>7050</v>
      </c>
      <c r="K102" s="19">
        <f t="shared" si="21"/>
        <v>0</v>
      </c>
      <c r="L102" s="36">
        <f t="shared" si="22"/>
        <v>0</v>
      </c>
      <c r="N102" s="19">
        <f t="shared" si="26"/>
        <v>7050</v>
      </c>
      <c r="O102" s="37">
        <f t="shared" si="27"/>
        <v>7.4999999999999997E-2</v>
      </c>
      <c r="P102" s="37">
        <f t="shared" si="28"/>
        <v>7.4999999999999997E-2</v>
      </c>
      <c r="Q102" s="37">
        <f t="shared" si="23"/>
        <v>0.26</v>
      </c>
      <c r="R102" s="37">
        <f t="shared" si="24"/>
        <v>0.26</v>
      </c>
    </row>
    <row r="103" spans="1:18" x14ac:dyDescent="0.25">
      <c r="A103">
        <f t="shared" si="29"/>
        <v>95000</v>
      </c>
      <c r="C103" s="19">
        <f t="shared" si="15"/>
        <v>95000</v>
      </c>
      <c r="D103" s="19">
        <f t="shared" si="16"/>
        <v>23750</v>
      </c>
      <c r="E103" s="19">
        <f t="shared" si="17"/>
        <v>0</v>
      </c>
      <c r="F103" s="19">
        <f t="shared" si="18"/>
        <v>0</v>
      </c>
      <c r="G103" s="19">
        <f t="shared" si="25"/>
        <v>23750</v>
      </c>
      <c r="I103" s="19">
        <f t="shared" si="19"/>
        <v>23750</v>
      </c>
      <c r="J103" s="36">
        <f t="shared" si="20"/>
        <v>7125</v>
      </c>
      <c r="K103" s="19">
        <f t="shared" si="21"/>
        <v>0</v>
      </c>
      <c r="L103" s="36">
        <f t="shared" si="22"/>
        <v>0</v>
      </c>
      <c r="N103" s="19">
        <f t="shared" si="26"/>
        <v>7125</v>
      </c>
      <c r="O103" s="37">
        <f t="shared" si="27"/>
        <v>7.4999999999999997E-2</v>
      </c>
      <c r="P103" s="37">
        <f t="shared" si="28"/>
        <v>7.4999999999999997E-2</v>
      </c>
      <c r="Q103" s="37">
        <f t="shared" si="23"/>
        <v>0.26</v>
      </c>
      <c r="R103" s="37">
        <f t="shared" si="24"/>
        <v>0.26</v>
      </c>
    </row>
    <row r="104" spans="1:18" x14ac:dyDescent="0.25">
      <c r="A104">
        <f t="shared" si="29"/>
        <v>96000</v>
      </c>
      <c r="C104" s="19">
        <f t="shared" si="15"/>
        <v>96000</v>
      </c>
      <c r="D104" s="19">
        <f t="shared" si="16"/>
        <v>24000</v>
      </c>
      <c r="E104" s="19">
        <f t="shared" si="17"/>
        <v>0</v>
      </c>
      <c r="F104" s="19">
        <f t="shared" si="18"/>
        <v>0</v>
      </c>
      <c r="G104" s="19">
        <f t="shared" si="25"/>
        <v>24000</v>
      </c>
      <c r="I104" s="19">
        <f t="shared" si="19"/>
        <v>24000</v>
      </c>
      <c r="J104" s="36">
        <f t="shared" si="20"/>
        <v>7200</v>
      </c>
      <c r="K104" s="19">
        <f t="shared" si="21"/>
        <v>0</v>
      </c>
      <c r="L104" s="36">
        <f t="shared" si="22"/>
        <v>0</v>
      </c>
      <c r="N104" s="19">
        <f t="shared" si="26"/>
        <v>7200</v>
      </c>
      <c r="O104" s="37">
        <f t="shared" si="27"/>
        <v>7.4999999999999997E-2</v>
      </c>
      <c r="P104" s="37">
        <f t="shared" si="28"/>
        <v>7.4999999999999997E-2</v>
      </c>
      <c r="Q104" s="37">
        <f t="shared" si="23"/>
        <v>0.26</v>
      </c>
      <c r="R104" s="37">
        <f t="shared" si="24"/>
        <v>0.26</v>
      </c>
    </row>
    <row r="105" spans="1:18" x14ac:dyDescent="0.25">
      <c r="A105">
        <f t="shared" si="29"/>
        <v>97000</v>
      </c>
      <c r="C105" s="19">
        <f t="shared" si="15"/>
        <v>97000</v>
      </c>
      <c r="D105" s="19">
        <f t="shared" si="16"/>
        <v>24250</v>
      </c>
      <c r="E105" s="19">
        <f t="shared" si="17"/>
        <v>0</v>
      </c>
      <c r="F105" s="19">
        <f t="shared" si="18"/>
        <v>0</v>
      </c>
      <c r="G105" s="19">
        <f t="shared" si="25"/>
        <v>24250</v>
      </c>
      <c r="I105" s="19">
        <f t="shared" si="19"/>
        <v>24250</v>
      </c>
      <c r="J105" s="36">
        <f t="shared" si="20"/>
        <v>7275</v>
      </c>
      <c r="K105" s="19">
        <f t="shared" si="21"/>
        <v>0</v>
      </c>
      <c r="L105" s="36">
        <f t="shared" si="22"/>
        <v>0</v>
      </c>
      <c r="N105" s="19">
        <f t="shared" si="26"/>
        <v>7275</v>
      </c>
      <c r="O105" s="37">
        <f t="shared" si="27"/>
        <v>7.4999999999999997E-2</v>
      </c>
      <c r="P105" s="37">
        <f t="shared" si="28"/>
        <v>7.4999999999999997E-2</v>
      </c>
      <c r="Q105" s="37">
        <f t="shared" si="23"/>
        <v>0.26</v>
      </c>
      <c r="R105" s="37">
        <f t="shared" si="24"/>
        <v>0.26</v>
      </c>
    </row>
    <row r="106" spans="1:18" x14ac:dyDescent="0.25">
      <c r="A106">
        <f t="shared" si="29"/>
        <v>98000</v>
      </c>
      <c r="C106" s="19">
        <f t="shared" si="15"/>
        <v>98000</v>
      </c>
      <c r="D106" s="19">
        <f t="shared" si="16"/>
        <v>24500</v>
      </c>
      <c r="E106" s="19">
        <f t="shared" si="17"/>
        <v>0</v>
      </c>
      <c r="F106" s="19">
        <f t="shared" si="18"/>
        <v>0</v>
      </c>
      <c r="G106" s="19">
        <f t="shared" si="25"/>
        <v>24500</v>
      </c>
      <c r="I106" s="19">
        <f t="shared" si="19"/>
        <v>24500</v>
      </c>
      <c r="J106" s="36">
        <f t="shared" si="20"/>
        <v>7350</v>
      </c>
      <c r="K106" s="19">
        <f t="shared" si="21"/>
        <v>0</v>
      </c>
      <c r="L106" s="36">
        <f t="shared" si="22"/>
        <v>0</v>
      </c>
      <c r="N106" s="19">
        <f t="shared" si="26"/>
        <v>7350</v>
      </c>
      <c r="O106" s="37">
        <f t="shared" si="27"/>
        <v>7.4999999999999997E-2</v>
      </c>
      <c r="P106" s="37">
        <f t="shared" si="28"/>
        <v>7.4999999999999997E-2</v>
      </c>
      <c r="Q106" s="37">
        <f t="shared" si="23"/>
        <v>0.26</v>
      </c>
      <c r="R106" s="37">
        <f t="shared" si="24"/>
        <v>0.26</v>
      </c>
    </row>
    <row r="107" spans="1:18" x14ac:dyDescent="0.25">
      <c r="A107">
        <f t="shared" si="29"/>
        <v>99000</v>
      </c>
      <c r="C107" s="19">
        <f t="shared" si="15"/>
        <v>99000</v>
      </c>
      <c r="D107" s="19">
        <f t="shared" si="16"/>
        <v>24750</v>
      </c>
      <c r="E107" s="19">
        <f t="shared" si="17"/>
        <v>0</v>
      </c>
      <c r="F107" s="19">
        <f t="shared" si="18"/>
        <v>0</v>
      </c>
      <c r="G107" s="19">
        <f t="shared" si="25"/>
        <v>24750</v>
      </c>
      <c r="I107" s="19">
        <f t="shared" si="19"/>
        <v>24750</v>
      </c>
      <c r="J107" s="36">
        <f t="shared" si="20"/>
        <v>7425</v>
      </c>
      <c r="K107" s="19">
        <f t="shared" si="21"/>
        <v>0</v>
      </c>
      <c r="L107" s="36">
        <f t="shared" si="22"/>
        <v>0</v>
      </c>
      <c r="N107" s="19">
        <f t="shared" si="26"/>
        <v>7425</v>
      </c>
      <c r="O107" s="37">
        <f t="shared" si="27"/>
        <v>7.4999999999999997E-2</v>
      </c>
      <c r="P107" s="37">
        <f t="shared" si="28"/>
        <v>7.4999999999999997E-2</v>
      </c>
      <c r="Q107" s="37">
        <f t="shared" si="23"/>
        <v>0.26</v>
      </c>
      <c r="R107" s="37">
        <f t="shared" si="24"/>
        <v>0.26</v>
      </c>
    </row>
    <row r="108" spans="1:18" x14ac:dyDescent="0.25">
      <c r="A108">
        <f t="shared" si="29"/>
        <v>100000</v>
      </c>
      <c r="C108" s="19">
        <f t="shared" si="15"/>
        <v>100000</v>
      </c>
      <c r="D108" s="19">
        <f t="shared" si="16"/>
        <v>25000</v>
      </c>
      <c r="E108" s="19">
        <f t="shared" si="17"/>
        <v>0</v>
      </c>
      <c r="F108" s="19">
        <f t="shared" si="18"/>
        <v>0</v>
      </c>
      <c r="G108" s="19">
        <f t="shared" si="25"/>
        <v>25000</v>
      </c>
      <c r="I108" s="19">
        <f t="shared" si="19"/>
        <v>25000</v>
      </c>
      <c r="J108" s="36">
        <f t="shared" si="20"/>
        <v>7500</v>
      </c>
      <c r="K108" s="19">
        <f t="shared" si="21"/>
        <v>0</v>
      </c>
      <c r="L108" s="36">
        <f t="shared" si="22"/>
        <v>0</v>
      </c>
      <c r="N108" s="19">
        <f t="shared" si="26"/>
        <v>7500</v>
      </c>
      <c r="O108" s="37">
        <f t="shared" si="27"/>
        <v>7.4999999999999997E-2</v>
      </c>
      <c r="P108" s="37">
        <f t="shared" si="28"/>
        <v>7.4999999999999997E-2</v>
      </c>
      <c r="Q108" s="37">
        <f t="shared" si="23"/>
        <v>0.26</v>
      </c>
      <c r="R108" s="37">
        <f t="shared" si="24"/>
        <v>0.26</v>
      </c>
    </row>
    <row r="109" spans="1:18" x14ac:dyDescent="0.25">
      <c r="A109">
        <f t="shared" si="29"/>
        <v>101000</v>
      </c>
      <c r="C109" s="19">
        <f t="shared" si="15"/>
        <v>101000</v>
      </c>
      <c r="D109" s="19">
        <f t="shared" si="16"/>
        <v>25250</v>
      </c>
      <c r="E109" s="19">
        <f t="shared" si="17"/>
        <v>0</v>
      </c>
      <c r="F109" s="19">
        <f t="shared" si="18"/>
        <v>0</v>
      </c>
      <c r="G109" s="19">
        <f t="shared" si="25"/>
        <v>25250</v>
      </c>
      <c r="I109" s="19">
        <f t="shared" si="19"/>
        <v>25250</v>
      </c>
      <c r="J109" s="36">
        <f t="shared" si="20"/>
        <v>7575</v>
      </c>
      <c r="K109" s="19">
        <f t="shared" si="21"/>
        <v>0</v>
      </c>
      <c r="L109" s="36">
        <f t="shared" si="22"/>
        <v>0</v>
      </c>
      <c r="N109" s="19">
        <f t="shared" si="26"/>
        <v>7575</v>
      </c>
      <c r="O109" s="37">
        <f t="shared" si="27"/>
        <v>7.4999999999999997E-2</v>
      </c>
      <c r="P109" s="37">
        <f t="shared" si="28"/>
        <v>7.4999999999999997E-2</v>
      </c>
      <c r="Q109" s="37">
        <f t="shared" si="23"/>
        <v>0.26</v>
      </c>
      <c r="R109" s="37">
        <f t="shared" si="24"/>
        <v>0.26</v>
      </c>
    </row>
    <row r="110" spans="1:18" x14ac:dyDescent="0.25">
      <c r="A110">
        <f t="shared" si="29"/>
        <v>102000</v>
      </c>
      <c r="C110" s="19">
        <f t="shared" si="15"/>
        <v>102000</v>
      </c>
      <c r="D110" s="19">
        <f t="shared" si="16"/>
        <v>25500</v>
      </c>
      <c r="E110" s="19">
        <f t="shared" si="17"/>
        <v>0</v>
      </c>
      <c r="F110" s="19">
        <f t="shared" si="18"/>
        <v>0</v>
      </c>
      <c r="G110" s="19">
        <f t="shared" si="25"/>
        <v>25500</v>
      </c>
      <c r="I110" s="19">
        <f t="shared" si="19"/>
        <v>25500</v>
      </c>
      <c r="J110" s="36">
        <f t="shared" si="20"/>
        <v>7650</v>
      </c>
      <c r="K110" s="19">
        <f t="shared" si="21"/>
        <v>0</v>
      </c>
      <c r="L110" s="36">
        <f t="shared" si="22"/>
        <v>0</v>
      </c>
      <c r="N110" s="19">
        <f t="shared" si="26"/>
        <v>7650</v>
      </c>
      <c r="O110" s="37">
        <f t="shared" si="27"/>
        <v>7.4999999999999997E-2</v>
      </c>
      <c r="P110" s="37">
        <f t="shared" si="28"/>
        <v>7.4999999999999997E-2</v>
      </c>
      <c r="Q110" s="37">
        <f t="shared" si="23"/>
        <v>0.26</v>
      </c>
      <c r="R110" s="37">
        <f t="shared" si="24"/>
        <v>0.26</v>
      </c>
    </row>
    <row r="111" spans="1:18" x14ac:dyDescent="0.25">
      <c r="A111">
        <f t="shared" si="29"/>
        <v>103000</v>
      </c>
      <c r="C111" s="19">
        <f t="shared" si="15"/>
        <v>103000</v>
      </c>
      <c r="D111" s="19">
        <f t="shared" si="16"/>
        <v>25750</v>
      </c>
      <c r="E111" s="19">
        <f t="shared" si="17"/>
        <v>0</v>
      </c>
      <c r="F111" s="19">
        <f t="shared" si="18"/>
        <v>0</v>
      </c>
      <c r="G111" s="19">
        <f t="shared" si="25"/>
        <v>25750</v>
      </c>
      <c r="I111" s="19">
        <f t="shared" si="19"/>
        <v>25750</v>
      </c>
      <c r="J111" s="36">
        <f t="shared" si="20"/>
        <v>7725</v>
      </c>
      <c r="K111" s="19">
        <f t="shared" si="21"/>
        <v>0</v>
      </c>
      <c r="L111" s="36">
        <f t="shared" si="22"/>
        <v>0</v>
      </c>
      <c r="N111" s="19">
        <f t="shared" si="26"/>
        <v>7725</v>
      </c>
      <c r="O111" s="37">
        <f t="shared" si="27"/>
        <v>7.4999999999999997E-2</v>
      </c>
      <c r="P111" s="37">
        <f t="shared" si="28"/>
        <v>7.4999999999999997E-2</v>
      </c>
      <c r="Q111" s="37">
        <f t="shared" si="23"/>
        <v>0.26</v>
      </c>
      <c r="R111" s="37">
        <f t="shared" si="24"/>
        <v>0.26</v>
      </c>
    </row>
    <row r="112" spans="1:18" x14ac:dyDescent="0.25">
      <c r="A112">
        <f t="shared" si="29"/>
        <v>104000</v>
      </c>
      <c r="C112" s="19">
        <f t="shared" si="15"/>
        <v>104000</v>
      </c>
      <c r="D112" s="19">
        <f t="shared" si="16"/>
        <v>26000</v>
      </c>
      <c r="E112" s="19">
        <f t="shared" si="17"/>
        <v>0</v>
      </c>
      <c r="F112" s="19">
        <f t="shared" si="18"/>
        <v>0</v>
      </c>
      <c r="G112" s="19">
        <f t="shared" si="25"/>
        <v>26000</v>
      </c>
      <c r="I112" s="19">
        <f t="shared" si="19"/>
        <v>26000</v>
      </c>
      <c r="J112" s="36">
        <f t="shared" si="20"/>
        <v>7800</v>
      </c>
      <c r="K112" s="19">
        <f t="shared" si="21"/>
        <v>0</v>
      </c>
      <c r="L112" s="36">
        <f t="shared" si="22"/>
        <v>0</v>
      </c>
      <c r="N112" s="19">
        <f t="shared" si="26"/>
        <v>7800</v>
      </c>
      <c r="O112" s="37">
        <f t="shared" si="27"/>
        <v>7.4999999999999997E-2</v>
      </c>
      <c r="P112" s="37">
        <f t="shared" si="28"/>
        <v>7.4999999999999997E-2</v>
      </c>
      <c r="Q112" s="37">
        <f t="shared" si="23"/>
        <v>0.26</v>
      </c>
      <c r="R112" s="37">
        <f t="shared" si="24"/>
        <v>0.26</v>
      </c>
    </row>
    <row r="113" spans="1:18" x14ac:dyDescent="0.25">
      <c r="A113">
        <f t="shared" si="29"/>
        <v>105000</v>
      </c>
      <c r="C113" s="19">
        <f t="shared" si="15"/>
        <v>105000</v>
      </c>
      <c r="D113" s="19">
        <f t="shared" si="16"/>
        <v>26250</v>
      </c>
      <c r="E113" s="19">
        <f t="shared" si="17"/>
        <v>0</v>
      </c>
      <c r="F113" s="19">
        <f t="shared" si="18"/>
        <v>0</v>
      </c>
      <c r="G113" s="19">
        <f t="shared" si="25"/>
        <v>26250</v>
      </c>
      <c r="I113" s="19">
        <f t="shared" si="19"/>
        <v>26250</v>
      </c>
      <c r="J113" s="36">
        <f t="shared" si="20"/>
        <v>7875</v>
      </c>
      <c r="K113" s="19">
        <f t="shared" si="21"/>
        <v>0</v>
      </c>
      <c r="L113" s="36">
        <f t="shared" si="22"/>
        <v>0</v>
      </c>
      <c r="N113" s="19">
        <f t="shared" si="26"/>
        <v>7875</v>
      </c>
      <c r="O113" s="37">
        <f t="shared" si="27"/>
        <v>7.4999999999999997E-2</v>
      </c>
      <c r="P113" s="37">
        <f t="shared" si="28"/>
        <v>7.4999999999999997E-2</v>
      </c>
      <c r="Q113" s="37">
        <f t="shared" si="23"/>
        <v>0.26</v>
      </c>
      <c r="R113" s="37">
        <f t="shared" si="24"/>
        <v>0.26</v>
      </c>
    </row>
    <row r="114" spans="1:18" x14ac:dyDescent="0.25">
      <c r="A114">
        <f t="shared" si="29"/>
        <v>106000</v>
      </c>
      <c r="C114" s="19">
        <f t="shared" si="15"/>
        <v>106000</v>
      </c>
      <c r="D114" s="19">
        <f t="shared" si="16"/>
        <v>26500</v>
      </c>
      <c r="E114" s="19">
        <f t="shared" si="17"/>
        <v>0</v>
      </c>
      <c r="F114" s="19">
        <f t="shared" si="18"/>
        <v>0</v>
      </c>
      <c r="G114" s="19">
        <f t="shared" si="25"/>
        <v>26500</v>
      </c>
      <c r="I114" s="19">
        <f t="shared" si="19"/>
        <v>26500</v>
      </c>
      <c r="J114" s="36">
        <f t="shared" si="20"/>
        <v>7950</v>
      </c>
      <c r="K114" s="19">
        <f t="shared" si="21"/>
        <v>0</v>
      </c>
      <c r="L114" s="36">
        <f t="shared" si="22"/>
        <v>0</v>
      </c>
      <c r="N114" s="19">
        <f t="shared" si="26"/>
        <v>7950</v>
      </c>
      <c r="O114" s="37">
        <f t="shared" si="27"/>
        <v>7.4999999999999997E-2</v>
      </c>
      <c r="P114" s="37">
        <f t="shared" si="28"/>
        <v>7.4999999999999997E-2</v>
      </c>
      <c r="Q114" s="37">
        <f t="shared" si="23"/>
        <v>0.26</v>
      </c>
      <c r="R114" s="37">
        <f t="shared" si="24"/>
        <v>0.26</v>
      </c>
    </row>
    <row r="115" spans="1:18" x14ac:dyDescent="0.25">
      <c r="A115">
        <f t="shared" si="29"/>
        <v>107000</v>
      </c>
      <c r="C115" s="19">
        <f t="shared" si="15"/>
        <v>107000</v>
      </c>
      <c r="D115" s="19">
        <f t="shared" si="16"/>
        <v>26750</v>
      </c>
      <c r="E115" s="19">
        <f t="shared" si="17"/>
        <v>0</v>
      </c>
      <c r="F115" s="19">
        <f t="shared" si="18"/>
        <v>0</v>
      </c>
      <c r="G115" s="19">
        <f t="shared" si="25"/>
        <v>26750</v>
      </c>
      <c r="I115" s="19">
        <f t="shared" si="19"/>
        <v>26750</v>
      </c>
      <c r="J115" s="36">
        <f t="shared" si="20"/>
        <v>8025</v>
      </c>
      <c r="K115" s="19">
        <f t="shared" si="21"/>
        <v>0</v>
      </c>
      <c r="L115" s="36">
        <f t="shared" si="22"/>
        <v>0</v>
      </c>
      <c r="N115" s="19">
        <f t="shared" si="26"/>
        <v>8025</v>
      </c>
      <c r="O115" s="37">
        <f t="shared" si="27"/>
        <v>7.4999999999999997E-2</v>
      </c>
      <c r="P115" s="37">
        <f t="shared" si="28"/>
        <v>7.4999999999999997E-2</v>
      </c>
      <c r="Q115" s="37">
        <f t="shared" si="23"/>
        <v>0.26</v>
      </c>
      <c r="R115" s="37">
        <f t="shared" si="24"/>
        <v>0.26</v>
      </c>
    </row>
    <row r="116" spans="1:18" x14ac:dyDescent="0.25">
      <c r="A116">
        <f t="shared" si="29"/>
        <v>108000</v>
      </c>
      <c r="C116" s="19">
        <f t="shared" si="15"/>
        <v>108000</v>
      </c>
      <c r="D116" s="19">
        <f t="shared" si="16"/>
        <v>27000</v>
      </c>
      <c r="E116" s="19">
        <f t="shared" si="17"/>
        <v>0</v>
      </c>
      <c r="F116" s="19">
        <f t="shared" si="18"/>
        <v>0</v>
      </c>
      <c r="G116" s="19">
        <f t="shared" si="25"/>
        <v>27000</v>
      </c>
      <c r="I116" s="19">
        <f t="shared" si="19"/>
        <v>27000</v>
      </c>
      <c r="J116" s="36">
        <f t="shared" si="20"/>
        <v>8100</v>
      </c>
      <c r="K116" s="19">
        <f t="shared" si="21"/>
        <v>0</v>
      </c>
      <c r="L116" s="36">
        <f t="shared" si="22"/>
        <v>0</v>
      </c>
      <c r="N116" s="19">
        <f t="shared" si="26"/>
        <v>8100</v>
      </c>
      <c r="O116" s="37">
        <f t="shared" si="27"/>
        <v>7.4999999999999997E-2</v>
      </c>
      <c r="P116" s="37">
        <f t="shared" si="28"/>
        <v>7.4999999999999997E-2</v>
      </c>
      <c r="Q116" s="37">
        <f t="shared" si="23"/>
        <v>0.26</v>
      </c>
      <c r="R116" s="37">
        <f t="shared" si="24"/>
        <v>0.26</v>
      </c>
    </row>
    <row r="117" spans="1:18" x14ac:dyDescent="0.25">
      <c r="A117">
        <f t="shared" si="29"/>
        <v>109000</v>
      </c>
      <c r="C117" s="19">
        <f t="shared" si="15"/>
        <v>109000</v>
      </c>
      <c r="D117" s="19">
        <f t="shared" si="16"/>
        <v>27250</v>
      </c>
      <c r="E117" s="19">
        <f t="shared" si="17"/>
        <v>0</v>
      </c>
      <c r="F117" s="19">
        <f t="shared" si="18"/>
        <v>0</v>
      </c>
      <c r="G117" s="19">
        <f t="shared" si="25"/>
        <v>27250</v>
      </c>
      <c r="I117" s="19">
        <f t="shared" si="19"/>
        <v>27250</v>
      </c>
      <c r="J117" s="36">
        <f t="shared" si="20"/>
        <v>8175</v>
      </c>
      <c r="K117" s="19">
        <f t="shared" si="21"/>
        <v>0</v>
      </c>
      <c r="L117" s="36">
        <f t="shared" si="22"/>
        <v>0</v>
      </c>
      <c r="N117" s="19">
        <f t="shared" si="26"/>
        <v>8175</v>
      </c>
      <c r="O117" s="37">
        <f t="shared" si="27"/>
        <v>7.4999999999999997E-2</v>
      </c>
      <c r="P117" s="37">
        <f t="shared" si="28"/>
        <v>7.4999999999999997E-2</v>
      </c>
      <c r="Q117" s="37">
        <f t="shared" si="23"/>
        <v>0.26</v>
      </c>
      <c r="R117" s="37">
        <f t="shared" si="24"/>
        <v>0.26</v>
      </c>
    </row>
    <row r="118" spans="1:18" x14ac:dyDescent="0.25">
      <c r="A118">
        <f t="shared" si="29"/>
        <v>110000</v>
      </c>
      <c r="C118" s="19">
        <f t="shared" si="15"/>
        <v>110000</v>
      </c>
      <c r="D118" s="19">
        <f t="shared" si="16"/>
        <v>27500</v>
      </c>
      <c r="E118" s="19">
        <f t="shared" si="17"/>
        <v>0</v>
      </c>
      <c r="F118" s="19">
        <f t="shared" si="18"/>
        <v>0</v>
      </c>
      <c r="G118" s="19">
        <f t="shared" si="25"/>
        <v>27500</v>
      </c>
      <c r="I118" s="19">
        <f t="shared" si="19"/>
        <v>27500</v>
      </c>
      <c r="J118" s="36">
        <f t="shared" si="20"/>
        <v>8250</v>
      </c>
      <c r="K118" s="19">
        <f t="shared" si="21"/>
        <v>0</v>
      </c>
      <c r="L118" s="36">
        <f t="shared" si="22"/>
        <v>0</v>
      </c>
      <c r="N118" s="19">
        <f t="shared" si="26"/>
        <v>8250</v>
      </c>
      <c r="O118" s="37">
        <f t="shared" si="27"/>
        <v>7.4999999999999997E-2</v>
      </c>
      <c r="P118" s="37">
        <f t="shared" si="28"/>
        <v>7.4999999999999997E-2</v>
      </c>
      <c r="Q118" s="37">
        <f t="shared" si="23"/>
        <v>0.26</v>
      </c>
      <c r="R118" s="37">
        <f t="shared" si="24"/>
        <v>0.26</v>
      </c>
    </row>
    <row r="119" spans="1:18" x14ac:dyDescent="0.25">
      <c r="A119">
        <f t="shared" si="29"/>
        <v>111000</v>
      </c>
      <c r="C119" s="19">
        <f t="shared" si="15"/>
        <v>111000</v>
      </c>
      <c r="D119" s="19">
        <f t="shared" si="16"/>
        <v>27750</v>
      </c>
      <c r="E119" s="19">
        <f t="shared" si="17"/>
        <v>0</v>
      </c>
      <c r="F119" s="19">
        <f t="shared" si="18"/>
        <v>0</v>
      </c>
      <c r="G119" s="19">
        <f t="shared" si="25"/>
        <v>27750</v>
      </c>
      <c r="I119" s="19">
        <f t="shared" si="19"/>
        <v>27750</v>
      </c>
      <c r="J119" s="36">
        <f t="shared" si="20"/>
        <v>8325</v>
      </c>
      <c r="K119" s="19">
        <f t="shared" si="21"/>
        <v>0</v>
      </c>
      <c r="L119" s="36">
        <f t="shared" si="22"/>
        <v>0</v>
      </c>
      <c r="N119" s="19">
        <f t="shared" si="26"/>
        <v>8325</v>
      </c>
      <c r="O119" s="37">
        <f t="shared" si="27"/>
        <v>7.4999999999999997E-2</v>
      </c>
      <c r="P119" s="37">
        <f t="shared" si="28"/>
        <v>7.4999999999999997E-2</v>
      </c>
      <c r="Q119" s="37">
        <f t="shared" si="23"/>
        <v>0.26</v>
      </c>
      <c r="R119" s="37">
        <f t="shared" si="24"/>
        <v>0.26</v>
      </c>
    </row>
    <row r="120" spans="1:18" x14ac:dyDescent="0.25">
      <c r="A120">
        <f t="shared" si="29"/>
        <v>112000</v>
      </c>
      <c r="C120" s="19">
        <f t="shared" si="15"/>
        <v>112000</v>
      </c>
      <c r="D120" s="19">
        <f t="shared" si="16"/>
        <v>28000</v>
      </c>
      <c r="E120" s="19">
        <f t="shared" si="17"/>
        <v>0</v>
      </c>
      <c r="F120" s="19">
        <f t="shared" si="18"/>
        <v>0</v>
      </c>
      <c r="G120" s="19">
        <f t="shared" si="25"/>
        <v>28000</v>
      </c>
      <c r="I120" s="19">
        <f t="shared" si="19"/>
        <v>28000</v>
      </c>
      <c r="J120" s="36">
        <f t="shared" si="20"/>
        <v>8400</v>
      </c>
      <c r="K120" s="19">
        <f t="shared" si="21"/>
        <v>0</v>
      </c>
      <c r="L120" s="36">
        <f t="shared" si="22"/>
        <v>0</v>
      </c>
      <c r="N120" s="19">
        <f t="shared" si="26"/>
        <v>8400</v>
      </c>
      <c r="O120" s="37">
        <f t="shared" si="27"/>
        <v>7.4999999999999997E-2</v>
      </c>
      <c r="P120" s="37">
        <f t="shared" si="28"/>
        <v>7.4999999999999997E-2</v>
      </c>
      <c r="Q120" s="37">
        <f t="shared" si="23"/>
        <v>0.26</v>
      </c>
      <c r="R120" s="37">
        <f t="shared" si="24"/>
        <v>0.26</v>
      </c>
    </row>
    <row r="121" spans="1:18" x14ac:dyDescent="0.25">
      <c r="A121">
        <f t="shared" si="29"/>
        <v>113000</v>
      </c>
      <c r="C121" s="19">
        <f t="shared" si="15"/>
        <v>113000</v>
      </c>
      <c r="D121" s="19">
        <f t="shared" si="16"/>
        <v>28250</v>
      </c>
      <c r="E121" s="19">
        <f t="shared" si="17"/>
        <v>0</v>
      </c>
      <c r="F121" s="19">
        <f t="shared" si="18"/>
        <v>0</v>
      </c>
      <c r="G121" s="19">
        <f t="shared" si="25"/>
        <v>28250</v>
      </c>
      <c r="I121" s="19">
        <f t="shared" si="19"/>
        <v>28250</v>
      </c>
      <c r="J121" s="36">
        <f t="shared" si="20"/>
        <v>8475</v>
      </c>
      <c r="K121" s="19">
        <f t="shared" si="21"/>
        <v>0</v>
      </c>
      <c r="L121" s="36">
        <f t="shared" si="22"/>
        <v>0</v>
      </c>
      <c r="N121" s="19">
        <f t="shared" si="26"/>
        <v>8475</v>
      </c>
      <c r="O121" s="37">
        <f t="shared" si="27"/>
        <v>7.4999999999999997E-2</v>
      </c>
      <c r="P121" s="37">
        <f t="shared" si="28"/>
        <v>7.4999999999999997E-2</v>
      </c>
      <c r="Q121" s="37">
        <f t="shared" si="23"/>
        <v>0.26</v>
      </c>
      <c r="R121" s="37">
        <f t="shared" si="24"/>
        <v>0.26</v>
      </c>
    </row>
    <row r="122" spans="1:18" x14ac:dyDescent="0.25">
      <c r="A122">
        <f t="shared" si="29"/>
        <v>114000</v>
      </c>
      <c r="C122" s="19">
        <f t="shared" si="15"/>
        <v>114000</v>
      </c>
      <c r="D122" s="19">
        <f t="shared" si="16"/>
        <v>28500</v>
      </c>
      <c r="E122" s="19">
        <f t="shared" si="17"/>
        <v>0</v>
      </c>
      <c r="F122" s="19">
        <f t="shared" si="18"/>
        <v>0</v>
      </c>
      <c r="G122" s="19">
        <f t="shared" si="25"/>
        <v>28500</v>
      </c>
      <c r="I122" s="19">
        <f t="shared" si="19"/>
        <v>28500</v>
      </c>
      <c r="J122" s="36">
        <f t="shared" si="20"/>
        <v>8550</v>
      </c>
      <c r="K122" s="19">
        <f t="shared" si="21"/>
        <v>0</v>
      </c>
      <c r="L122" s="36">
        <f t="shared" si="22"/>
        <v>0</v>
      </c>
      <c r="N122" s="19">
        <f t="shared" si="26"/>
        <v>8550</v>
      </c>
      <c r="O122" s="37">
        <f t="shared" si="27"/>
        <v>7.4999999999999997E-2</v>
      </c>
      <c r="P122" s="37">
        <f t="shared" si="28"/>
        <v>7.4999999999999997E-2</v>
      </c>
      <c r="Q122" s="37">
        <f t="shared" si="23"/>
        <v>0.26</v>
      </c>
      <c r="R122" s="37">
        <f t="shared" si="24"/>
        <v>0.26</v>
      </c>
    </row>
    <row r="123" spans="1:18" x14ac:dyDescent="0.25">
      <c r="A123">
        <f t="shared" si="29"/>
        <v>115000</v>
      </c>
      <c r="C123" s="19">
        <f t="shared" si="15"/>
        <v>115000</v>
      </c>
      <c r="D123" s="19">
        <f t="shared" si="16"/>
        <v>28750</v>
      </c>
      <c r="E123" s="19">
        <f t="shared" si="17"/>
        <v>0</v>
      </c>
      <c r="F123" s="19">
        <f t="shared" si="18"/>
        <v>0</v>
      </c>
      <c r="G123" s="19">
        <f t="shared" si="25"/>
        <v>28750</v>
      </c>
      <c r="I123" s="19">
        <f t="shared" si="19"/>
        <v>28750</v>
      </c>
      <c r="J123" s="36">
        <f t="shared" si="20"/>
        <v>8625</v>
      </c>
      <c r="K123" s="19">
        <f t="shared" si="21"/>
        <v>0</v>
      </c>
      <c r="L123" s="36">
        <f t="shared" si="22"/>
        <v>0</v>
      </c>
      <c r="N123" s="19">
        <f t="shared" si="26"/>
        <v>8625</v>
      </c>
      <c r="O123" s="37">
        <f t="shared" si="27"/>
        <v>7.4999999999999997E-2</v>
      </c>
      <c r="P123" s="37">
        <f t="shared" si="28"/>
        <v>7.4999999999999997E-2</v>
      </c>
      <c r="Q123" s="37">
        <f t="shared" si="23"/>
        <v>0.26</v>
      </c>
      <c r="R123" s="37">
        <f t="shared" si="24"/>
        <v>0.26</v>
      </c>
    </row>
    <row r="124" spans="1:18" x14ac:dyDescent="0.25">
      <c r="A124">
        <f t="shared" si="29"/>
        <v>116000</v>
      </c>
      <c r="C124" s="19">
        <f t="shared" si="15"/>
        <v>116000</v>
      </c>
      <c r="D124" s="19">
        <f t="shared" si="16"/>
        <v>29000</v>
      </c>
      <c r="E124" s="19">
        <f t="shared" si="17"/>
        <v>0</v>
      </c>
      <c r="F124" s="19">
        <f t="shared" si="18"/>
        <v>0</v>
      </c>
      <c r="G124" s="19">
        <f t="shared" si="25"/>
        <v>29000</v>
      </c>
      <c r="I124" s="19">
        <f t="shared" si="19"/>
        <v>29000</v>
      </c>
      <c r="J124" s="36">
        <f t="shared" si="20"/>
        <v>8700</v>
      </c>
      <c r="K124" s="19">
        <f t="shared" si="21"/>
        <v>0</v>
      </c>
      <c r="L124" s="36">
        <f t="shared" si="22"/>
        <v>0</v>
      </c>
      <c r="N124" s="19">
        <f t="shared" si="26"/>
        <v>8700</v>
      </c>
      <c r="O124" s="37">
        <f t="shared" si="27"/>
        <v>7.4999999999999997E-2</v>
      </c>
      <c r="P124" s="37">
        <f t="shared" si="28"/>
        <v>7.4999999999999997E-2</v>
      </c>
      <c r="Q124" s="37">
        <f t="shared" si="23"/>
        <v>0.26</v>
      </c>
      <c r="R124" s="37">
        <f t="shared" si="24"/>
        <v>0.26</v>
      </c>
    </row>
    <row r="125" spans="1:18" x14ac:dyDescent="0.25">
      <c r="A125">
        <f t="shared" si="29"/>
        <v>117000</v>
      </c>
      <c r="C125" s="19">
        <f t="shared" si="15"/>
        <v>117000</v>
      </c>
      <c r="D125" s="19">
        <f t="shared" si="16"/>
        <v>29250</v>
      </c>
      <c r="E125" s="19">
        <f t="shared" si="17"/>
        <v>0</v>
      </c>
      <c r="F125" s="19">
        <f t="shared" si="18"/>
        <v>0</v>
      </c>
      <c r="G125" s="19">
        <f t="shared" si="25"/>
        <v>29250</v>
      </c>
      <c r="I125" s="19">
        <f t="shared" si="19"/>
        <v>29250</v>
      </c>
      <c r="J125" s="36">
        <f t="shared" si="20"/>
        <v>8775</v>
      </c>
      <c r="K125" s="19">
        <f t="shared" si="21"/>
        <v>0</v>
      </c>
      <c r="L125" s="36">
        <f t="shared" si="22"/>
        <v>0</v>
      </c>
      <c r="N125" s="19">
        <f t="shared" si="26"/>
        <v>8775</v>
      </c>
      <c r="O125" s="37">
        <f t="shared" si="27"/>
        <v>7.4999999999999997E-2</v>
      </c>
      <c r="P125" s="37">
        <f t="shared" si="28"/>
        <v>7.4999999999999997E-2</v>
      </c>
      <c r="Q125" s="37">
        <f t="shared" si="23"/>
        <v>0.26</v>
      </c>
      <c r="R125" s="37">
        <f t="shared" si="24"/>
        <v>0.26</v>
      </c>
    </row>
    <row r="126" spans="1:18" x14ac:dyDescent="0.25">
      <c r="A126">
        <f t="shared" si="29"/>
        <v>118000</v>
      </c>
      <c r="C126" s="19">
        <f t="shared" si="15"/>
        <v>118000</v>
      </c>
      <c r="D126" s="19">
        <f t="shared" si="16"/>
        <v>29500</v>
      </c>
      <c r="E126" s="19">
        <f t="shared" si="17"/>
        <v>0</v>
      </c>
      <c r="F126" s="19">
        <f t="shared" si="18"/>
        <v>0</v>
      </c>
      <c r="G126" s="19">
        <f t="shared" si="25"/>
        <v>29500</v>
      </c>
      <c r="I126" s="19">
        <f t="shared" si="19"/>
        <v>29500</v>
      </c>
      <c r="J126" s="36">
        <f t="shared" si="20"/>
        <v>8850</v>
      </c>
      <c r="K126" s="19">
        <f t="shared" si="21"/>
        <v>0</v>
      </c>
      <c r="L126" s="36">
        <f t="shared" si="22"/>
        <v>0</v>
      </c>
      <c r="N126" s="19">
        <f t="shared" si="26"/>
        <v>8850</v>
      </c>
      <c r="O126" s="37">
        <f t="shared" si="27"/>
        <v>7.4999999999999997E-2</v>
      </c>
      <c r="P126" s="37">
        <f t="shared" si="28"/>
        <v>7.4999999999999997E-2</v>
      </c>
      <c r="Q126" s="37">
        <f t="shared" si="23"/>
        <v>0.26</v>
      </c>
      <c r="R126" s="37">
        <f t="shared" si="24"/>
        <v>0.26</v>
      </c>
    </row>
    <row r="127" spans="1:18" x14ac:dyDescent="0.25">
      <c r="A127">
        <f t="shared" si="29"/>
        <v>119000</v>
      </c>
      <c r="C127" s="19">
        <f t="shared" si="15"/>
        <v>119000</v>
      </c>
      <c r="D127" s="19">
        <f t="shared" si="16"/>
        <v>29750</v>
      </c>
      <c r="E127" s="19">
        <f t="shared" si="17"/>
        <v>0</v>
      </c>
      <c r="F127" s="19">
        <f t="shared" si="18"/>
        <v>0</v>
      </c>
      <c r="G127" s="19">
        <f t="shared" si="25"/>
        <v>29750</v>
      </c>
      <c r="I127" s="19">
        <f t="shared" si="19"/>
        <v>29750</v>
      </c>
      <c r="J127" s="36">
        <f t="shared" si="20"/>
        <v>8925</v>
      </c>
      <c r="K127" s="19">
        <f t="shared" si="21"/>
        <v>0</v>
      </c>
      <c r="L127" s="36">
        <f t="shared" si="22"/>
        <v>0</v>
      </c>
      <c r="N127" s="19">
        <f t="shared" si="26"/>
        <v>8925</v>
      </c>
      <c r="O127" s="37">
        <f t="shared" si="27"/>
        <v>7.4999999999999997E-2</v>
      </c>
      <c r="P127" s="37">
        <f t="shared" si="28"/>
        <v>7.4999999999999997E-2</v>
      </c>
      <c r="Q127" s="37">
        <f t="shared" si="23"/>
        <v>0.26</v>
      </c>
      <c r="R127" s="37">
        <f t="shared" si="24"/>
        <v>0.26</v>
      </c>
    </row>
    <row r="128" spans="1:18" x14ac:dyDescent="0.25">
      <c r="A128">
        <f t="shared" si="29"/>
        <v>120000</v>
      </c>
      <c r="C128" s="19">
        <f t="shared" si="15"/>
        <v>120000</v>
      </c>
      <c r="D128" s="19">
        <f t="shared" si="16"/>
        <v>30000</v>
      </c>
      <c r="E128" s="19">
        <f t="shared" si="17"/>
        <v>0</v>
      </c>
      <c r="F128" s="19">
        <f t="shared" si="18"/>
        <v>0</v>
      </c>
      <c r="G128" s="19">
        <f t="shared" si="25"/>
        <v>30000</v>
      </c>
      <c r="I128" s="19">
        <f t="shared" si="19"/>
        <v>30000</v>
      </c>
      <c r="J128" s="36">
        <f t="shared" si="20"/>
        <v>9000</v>
      </c>
      <c r="K128" s="19">
        <f t="shared" si="21"/>
        <v>0</v>
      </c>
      <c r="L128" s="36">
        <f t="shared" si="22"/>
        <v>0</v>
      </c>
      <c r="N128" s="19">
        <f t="shared" si="26"/>
        <v>9000</v>
      </c>
      <c r="O128" s="37">
        <f t="shared" si="27"/>
        <v>7.4999999999999997E-2</v>
      </c>
      <c r="P128" s="37">
        <f t="shared" si="28"/>
        <v>7.4999999999999997E-2</v>
      </c>
      <c r="Q128" s="37">
        <f t="shared" si="23"/>
        <v>0.26</v>
      </c>
      <c r="R128" s="37">
        <f t="shared" si="24"/>
        <v>0.26</v>
      </c>
    </row>
    <row r="129" spans="1:18" x14ac:dyDescent="0.25">
      <c r="A129">
        <f t="shared" si="29"/>
        <v>121000</v>
      </c>
      <c r="C129" s="19">
        <f t="shared" si="15"/>
        <v>121000</v>
      </c>
      <c r="D129" s="19">
        <f t="shared" si="16"/>
        <v>30250</v>
      </c>
      <c r="E129" s="19">
        <f t="shared" si="17"/>
        <v>0</v>
      </c>
      <c r="F129" s="19">
        <f t="shared" si="18"/>
        <v>0</v>
      </c>
      <c r="G129" s="19">
        <f t="shared" si="25"/>
        <v>30250</v>
      </c>
      <c r="I129" s="19">
        <f t="shared" si="19"/>
        <v>30000</v>
      </c>
      <c r="J129" s="36">
        <f t="shared" si="20"/>
        <v>9000</v>
      </c>
      <c r="K129" s="19">
        <f t="shared" si="21"/>
        <v>250</v>
      </c>
      <c r="L129" s="36">
        <f t="shared" si="22"/>
        <v>85</v>
      </c>
      <c r="N129" s="19">
        <f t="shared" si="26"/>
        <v>9085</v>
      </c>
      <c r="O129" s="37">
        <f t="shared" si="27"/>
        <v>7.5082644628099174E-2</v>
      </c>
      <c r="P129" s="37">
        <f t="shared" si="28"/>
        <v>8.5000000000000006E-2</v>
      </c>
      <c r="Q129" s="37">
        <f t="shared" si="23"/>
        <v>0.26006611570247934</v>
      </c>
      <c r="R129" s="37">
        <f t="shared" si="24"/>
        <v>0.26800000000000002</v>
      </c>
    </row>
    <row r="130" spans="1:18" x14ac:dyDescent="0.25">
      <c r="A130">
        <f t="shared" si="29"/>
        <v>122000</v>
      </c>
      <c r="C130" s="19">
        <f t="shared" si="15"/>
        <v>122000</v>
      </c>
      <c r="D130" s="19">
        <f t="shared" si="16"/>
        <v>30500</v>
      </c>
      <c r="E130" s="19">
        <f t="shared" si="17"/>
        <v>0</v>
      </c>
      <c r="F130" s="19">
        <f t="shared" si="18"/>
        <v>0</v>
      </c>
      <c r="G130" s="19">
        <f t="shared" si="25"/>
        <v>30500</v>
      </c>
      <c r="I130" s="19">
        <f t="shared" si="19"/>
        <v>30000</v>
      </c>
      <c r="J130" s="36">
        <f t="shared" si="20"/>
        <v>9000</v>
      </c>
      <c r="K130" s="19">
        <f t="shared" si="21"/>
        <v>500</v>
      </c>
      <c r="L130" s="36">
        <f t="shared" si="22"/>
        <v>170</v>
      </c>
      <c r="N130" s="19">
        <f t="shared" si="26"/>
        <v>9170</v>
      </c>
      <c r="O130" s="37">
        <f t="shared" si="27"/>
        <v>7.5163934426229512E-2</v>
      </c>
      <c r="P130" s="37">
        <f t="shared" si="28"/>
        <v>8.5000000000000006E-2</v>
      </c>
      <c r="Q130" s="37">
        <f t="shared" si="23"/>
        <v>0.26013114754098365</v>
      </c>
      <c r="R130" s="37">
        <f t="shared" si="24"/>
        <v>0.26800000000000002</v>
      </c>
    </row>
    <row r="131" spans="1:18" x14ac:dyDescent="0.25">
      <c r="A131">
        <f t="shared" si="29"/>
        <v>123000</v>
      </c>
      <c r="C131" s="19">
        <f t="shared" si="15"/>
        <v>123000</v>
      </c>
      <c r="D131" s="19">
        <f t="shared" si="16"/>
        <v>30750</v>
      </c>
      <c r="E131" s="19">
        <f t="shared" si="17"/>
        <v>0</v>
      </c>
      <c r="F131" s="19">
        <f t="shared" si="18"/>
        <v>0</v>
      </c>
      <c r="G131" s="19">
        <f t="shared" si="25"/>
        <v>30750</v>
      </c>
      <c r="I131" s="19">
        <f t="shared" si="19"/>
        <v>30000</v>
      </c>
      <c r="J131" s="36">
        <f t="shared" si="20"/>
        <v>9000</v>
      </c>
      <c r="K131" s="19">
        <f t="shared" si="21"/>
        <v>750</v>
      </c>
      <c r="L131" s="36">
        <f t="shared" si="22"/>
        <v>255.00000000000003</v>
      </c>
      <c r="N131" s="19">
        <f t="shared" si="26"/>
        <v>9255</v>
      </c>
      <c r="O131" s="37">
        <f t="shared" si="27"/>
        <v>7.5243902439024388E-2</v>
      </c>
      <c r="P131" s="37">
        <f t="shared" si="28"/>
        <v>8.5000000000000006E-2</v>
      </c>
      <c r="Q131" s="37">
        <f t="shared" si="23"/>
        <v>0.26019512195121952</v>
      </c>
      <c r="R131" s="37">
        <f t="shared" si="24"/>
        <v>0.26800000000000002</v>
      </c>
    </row>
    <row r="132" spans="1:18" x14ac:dyDescent="0.25">
      <c r="A132">
        <f t="shared" si="29"/>
        <v>124000</v>
      </c>
      <c r="C132" s="19">
        <f t="shared" si="15"/>
        <v>124000</v>
      </c>
      <c r="D132" s="19">
        <f t="shared" si="16"/>
        <v>31000</v>
      </c>
      <c r="E132" s="19">
        <f t="shared" si="17"/>
        <v>0</v>
      </c>
      <c r="F132" s="19">
        <f t="shared" si="18"/>
        <v>0</v>
      </c>
      <c r="G132" s="19">
        <f t="shared" si="25"/>
        <v>31000</v>
      </c>
      <c r="I132" s="19">
        <f t="shared" si="19"/>
        <v>30000</v>
      </c>
      <c r="J132" s="36">
        <f t="shared" si="20"/>
        <v>9000</v>
      </c>
      <c r="K132" s="19">
        <f t="shared" si="21"/>
        <v>1000</v>
      </c>
      <c r="L132" s="36">
        <f t="shared" si="22"/>
        <v>340</v>
      </c>
      <c r="N132" s="19">
        <f t="shared" si="26"/>
        <v>9340</v>
      </c>
      <c r="O132" s="37">
        <f t="shared" si="27"/>
        <v>7.5322580645161286E-2</v>
      </c>
      <c r="P132" s="37">
        <f t="shared" si="28"/>
        <v>8.5000000000000006E-2</v>
      </c>
      <c r="Q132" s="37">
        <f t="shared" si="23"/>
        <v>0.26025806451612904</v>
      </c>
      <c r="R132" s="37">
        <f t="shared" si="24"/>
        <v>0.26800000000000002</v>
      </c>
    </row>
    <row r="133" spans="1:18" x14ac:dyDescent="0.25">
      <c r="A133">
        <f t="shared" si="29"/>
        <v>125000</v>
      </c>
      <c r="C133" s="19">
        <f t="shared" si="15"/>
        <v>125000</v>
      </c>
      <c r="D133" s="19">
        <f t="shared" si="16"/>
        <v>31250</v>
      </c>
      <c r="E133" s="19">
        <f t="shared" si="17"/>
        <v>0</v>
      </c>
      <c r="F133" s="19">
        <f t="shared" si="18"/>
        <v>0</v>
      </c>
      <c r="G133" s="19">
        <f t="shared" si="25"/>
        <v>31250</v>
      </c>
      <c r="I133" s="19">
        <f t="shared" si="19"/>
        <v>30000</v>
      </c>
      <c r="J133" s="36">
        <f t="shared" si="20"/>
        <v>9000</v>
      </c>
      <c r="K133" s="19">
        <f t="shared" si="21"/>
        <v>1250</v>
      </c>
      <c r="L133" s="36">
        <f t="shared" si="22"/>
        <v>425.00000000000006</v>
      </c>
      <c r="N133" s="19">
        <f t="shared" si="26"/>
        <v>9425</v>
      </c>
      <c r="O133" s="37">
        <f t="shared" si="27"/>
        <v>7.5399999999999995E-2</v>
      </c>
      <c r="P133" s="37">
        <f t="shared" si="28"/>
        <v>8.5000000000000006E-2</v>
      </c>
      <c r="Q133" s="37">
        <f t="shared" si="23"/>
        <v>0.26032</v>
      </c>
      <c r="R133" s="37">
        <f t="shared" si="24"/>
        <v>0.26800000000000002</v>
      </c>
    </row>
    <row r="134" spans="1:18" x14ac:dyDescent="0.25">
      <c r="A134">
        <f t="shared" si="29"/>
        <v>126000</v>
      </c>
      <c r="C134" s="19">
        <f t="shared" si="15"/>
        <v>126000</v>
      </c>
      <c r="D134" s="19">
        <f t="shared" si="16"/>
        <v>31500</v>
      </c>
      <c r="E134" s="19">
        <f t="shared" si="17"/>
        <v>0</v>
      </c>
      <c r="F134" s="19">
        <f t="shared" si="18"/>
        <v>0</v>
      </c>
      <c r="G134" s="19">
        <f t="shared" si="25"/>
        <v>31500</v>
      </c>
      <c r="I134" s="19">
        <f t="shared" si="19"/>
        <v>30000</v>
      </c>
      <c r="J134" s="36">
        <f t="shared" si="20"/>
        <v>9000</v>
      </c>
      <c r="K134" s="19">
        <f t="shared" si="21"/>
        <v>1500</v>
      </c>
      <c r="L134" s="36">
        <f t="shared" si="22"/>
        <v>510.00000000000006</v>
      </c>
      <c r="N134" s="19">
        <f t="shared" si="26"/>
        <v>9510</v>
      </c>
      <c r="O134" s="37">
        <f t="shared" si="27"/>
        <v>7.5476190476190474E-2</v>
      </c>
      <c r="P134" s="37">
        <f t="shared" si="28"/>
        <v>8.5000000000000006E-2</v>
      </c>
      <c r="Q134" s="37">
        <f t="shared" si="23"/>
        <v>0.26038095238095238</v>
      </c>
      <c r="R134" s="37">
        <f t="shared" si="24"/>
        <v>0.26800000000000002</v>
      </c>
    </row>
    <row r="135" spans="1:18" x14ac:dyDescent="0.25">
      <c r="A135">
        <f t="shared" si="29"/>
        <v>127000</v>
      </c>
      <c r="C135" s="19">
        <f t="shared" si="15"/>
        <v>127000</v>
      </c>
      <c r="D135" s="19">
        <f t="shared" si="16"/>
        <v>31750</v>
      </c>
      <c r="E135" s="19">
        <f t="shared" si="17"/>
        <v>0</v>
      </c>
      <c r="F135" s="19">
        <f t="shared" si="18"/>
        <v>0</v>
      </c>
      <c r="G135" s="19">
        <f t="shared" si="25"/>
        <v>31750</v>
      </c>
      <c r="I135" s="19">
        <f t="shared" si="19"/>
        <v>30000</v>
      </c>
      <c r="J135" s="36">
        <f t="shared" si="20"/>
        <v>9000</v>
      </c>
      <c r="K135" s="19">
        <f t="shared" si="21"/>
        <v>1750</v>
      </c>
      <c r="L135" s="36">
        <f t="shared" si="22"/>
        <v>595</v>
      </c>
      <c r="N135" s="19">
        <f t="shared" si="26"/>
        <v>9595</v>
      </c>
      <c r="O135" s="37">
        <f t="shared" si="27"/>
        <v>7.5551181102362211E-2</v>
      </c>
      <c r="P135" s="37">
        <f t="shared" si="28"/>
        <v>8.5000000000000006E-2</v>
      </c>
      <c r="Q135" s="37">
        <f t="shared" si="23"/>
        <v>0.26044094488188979</v>
      </c>
      <c r="R135" s="37">
        <f t="shared" si="24"/>
        <v>0.26800000000000002</v>
      </c>
    </row>
    <row r="136" spans="1:18" x14ac:dyDescent="0.25">
      <c r="A136">
        <f t="shared" si="29"/>
        <v>128000</v>
      </c>
      <c r="C136" s="19">
        <f t="shared" ref="C136:C199" si="30">IF(A136&gt;pot_osingon_veron_progression_raja,pot_osingon_veron_progression_raja,A136)</f>
        <v>128000</v>
      </c>
      <c r="D136" s="19">
        <f t="shared" ref="D136:D199" si="31">C136*(1-pot_osingon_verovapaa_osuus)</f>
        <v>32000</v>
      </c>
      <c r="E136" s="19">
        <f t="shared" ref="E136:E199" si="32">IF(A136&gt;pot_osingon_veron_progression_raja,A136-pot_osingon_veron_progression_raja,0)</f>
        <v>0</v>
      </c>
      <c r="F136" s="19">
        <f t="shared" ref="F136:F199" si="33">E136*(1-pot_osingon_verovapaa_osuus_rajan_jälk)</f>
        <v>0</v>
      </c>
      <c r="G136" s="19">
        <f t="shared" si="25"/>
        <v>32000</v>
      </c>
      <c r="I136" s="19">
        <f t="shared" ref="I136:I199" si="34">IF(G136&gt;pääomatuloveropros_progression_raja,pääomatuloveropros_progression_raja,G136)</f>
        <v>30000</v>
      </c>
      <c r="J136" s="36">
        <f t="shared" ref="J136:J199" si="35">I136*pääomatuloveropros</f>
        <v>9000</v>
      </c>
      <c r="K136" s="19">
        <f t="shared" ref="K136:K199" si="36">IF(G136&gt;pääomatuloveropros_progression_raja,G136-pääomatuloveropros_progression_raja,0)</f>
        <v>2000</v>
      </c>
      <c r="L136" s="36">
        <f t="shared" ref="L136:L199" si="37">K136*pääomatuloveropros_rajan_jälkeen</f>
        <v>680</v>
      </c>
      <c r="N136" s="19">
        <f t="shared" si="26"/>
        <v>9680</v>
      </c>
      <c r="O136" s="37">
        <f t="shared" si="27"/>
        <v>7.5624999999999998E-2</v>
      </c>
      <c r="P136" s="37">
        <f t="shared" si="28"/>
        <v>8.5000000000000006E-2</v>
      </c>
      <c r="Q136" s="37">
        <f t="shared" ref="Q136:Q199" si="38">(1-yhteisövero_pros)*O136+yhteisövero_pros</f>
        <v>0.26050000000000001</v>
      </c>
      <c r="R136" s="37">
        <f t="shared" ref="R136:R199" si="39">(1-yhteisövero_pros)*P136+yhteisövero_pros</f>
        <v>0.26800000000000002</v>
      </c>
    </row>
    <row r="137" spans="1:18" x14ac:dyDescent="0.25">
      <c r="A137">
        <f t="shared" si="29"/>
        <v>129000</v>
      </c>
      <c r="C137" s="19">
        <f t="shared" si="30"/>
        <v>129000</v>
      </c>
      <c r="D137" s="19">
        <f t="shared" si="31"/>
        <v>32250</v>
      </c>
      <c r="E137" s="19">
        <f t="shared" si="32"/>
        <v>0</v>
      </c>
      <c r="F137" s="19">
        <f t="shared" si="33"/>
        <v>0</v>
      </c>
      <c r="G137" s="19">
        <f t="shared" ref="G137:G200" si="40">+D137+F137</f>
        <v>32250</v>
      </c>
      <c r="I137" s="19">
        <f t="shared" si="34"/>
        <v>30000</v>
      </c>
      <c r="J137" s="36">
        <f t="shared" si="35"/>
        <v>9000</v>
      </c>
      <c r="K137" s="19">
        <f t="shared" si="36"/>
        <v>2250</v>
      </c>
      <c r="L137" s="36">
        <f t="shared" si="37"/>
        <v>765</v>
      </c>
      <c r="N137" s="19">
        <f t="shared" ref="N137:N200" si="41">+J137+L137</f>
        <v>9765</v>
      </c>
      <c r="O137" s="37">
        <f t="shared" ref="O137:O200" si="42">IFERROR(N137/A137,0)</f>
        <v>7.5697674418604657E-2</v>
      </c>
      <c r="P137" s="37">
        <f t="shared" ref="P137:P200" si="43">IFERROR((N137-N136)/(A137-A136),0)</f>
        <v>8.5000000000000006E-2</v>
      </c>
      <c r="Q137" s="37">
        <f t="shared" si="38"/>
        <v>0.26055813953488371</v>
      </c>
      <c r="R137" s="37">
        <f t="shared" si="39"/>
        <v>0.26800000000000002</v>
      </c>
    </row>
    <row r="138" spans="1:18" x14ac:dyDescent="0.25">
      <c r="A138">
        <f t="shared" si="29"/>
        <v>130000</v>
      </c>
      <c r="C138" s="19">
        <f t="shared" si="30"/>
        <v>130000</v>
      </c>
      <c r="D138" s="19">
        <f t="shared" si="31"/>
        <v>32500</v>
      </c>
      <c r="E138" s="19">
        <f t="shared" si="32"/>
        <v>0</v>
      </c>
      <c r="F138" s="19">
        <f t="shared" si="33"/>
        <v>0</v>
      </c>
      <c r="G138" s="19">
        <f t="shared" si="40"/>
        <v>32500</v>
      </c>
      <c r="I138" s="19">
        <f t="shared" si="34"/>
        <v>30000</v>
      </c>
      <c r="J138" s="36">
        <f t="shared" si="35"/>
        <v>9000</v>
      </c>
      <c r="K138" s="19">
        <f t="shared" si="36"/>
        <v>2500</v>
      </c>
      <c r="L138" s="36">
        <f t="shared" si="37"/>
        <v>850.00000000000011</v>
      </c>
      <c r="N138" s="19">
        <f t="shared" si="41"/>
        <v>9850</v>
      </c>
      <c r="O138" s="37">
        <f t="shared" si="42"/>
        <v>7.5769230769230769E-2</v>
      </c>
      <c r="P138" s="37">
        <f t="shared" si="43"/>
        <v>8.5000000000000006E-2</v>
      </c>
      <c r="Q138" s="37">
        <f t="shared" si="38"/>
        <v>0.26061538461538464</v>
      </c>
      <c r="R138" s="37">
        <f t="shared" si="39"/>
        <v>0.26800000000000002</v>
      </c>
    </row>
    <row r="139" spans="1:18" x14ac:dyDescent="0.25">
      <c r="A139">
        <f t="shared" ref="A139:A202" si="44">A138+1000</f>
        <v>131000</v>
      </c>
      <c r="C139" s="19">
        <f t="shared" si="30"/>
        <v>131000</v>
      </c>
      <c r="D139" s="19">
        <f t="shared" si="31"/>
        <v>32750</v>
      </c>
      <c r="E139" s="19">
        <f t="shared" si="32"/>
        <v>0</v>
      </c>
      <c r="F139" s="19">
        <f t="shared" si="33"/>
        <v>0</v>
      </c>
      <c r="G139" s="19">
        <f t="shared" si="40"/>
        <v>32750</v>
      </c>
      <c r="I139" s="19">
        <f t="shared" si="34"/>
        <v>30000</v>
      </c>
      <c r="J139" s="36">
        <f t="shared" si="35"/>
        <v>9000</v>
      </c>
      <c r="K139" s="19">
        <f t="shared" si="36"/>
        <v>2750</v>
      </c>
      <c r="L139" s="36">
        <f t="shared" si="37"/>
        <v>935.00000000000011</v>
      </c>
      <c r="N139" s="19">
        <f t="shared" si="41"/>
        <v>9935</v>
      </c>
      <c r="O139" s="37">
        <f t="shared" si="42"/>
        <v>7.5839694656488543E-2</v>
      </c>
      <c r="P139" s="37">
        <f t="shared" si="43"/>
        <v>8.5000000000000006E-2</v>
      </c>
      <c r="Q139" s="37">
        <f t="shared" si="38"/>
        <v>0.26067175572519086</v>
      </c>
      <c r="R139" s="37">
        <f t="shared" si="39"/>
        <v>0.26800000000000002</v>
      </c>
    </row>
    <row r="140" spans="1:18" x14ac:dyDescent="0.25">
      <c r="A140">
        <f t="shared" si="44"/>
        <v>132000</v>
      </c>
      <c r="C140" s="19">
        <f t="shared" si="30"/>
        <v>132000</v>
      </c>
      <c r="D140" s="19">
        <f t="shared" si="31"/>
        <v>33000</v>
      </c>
      <c r="E140" s="19">
        <f t="shared" si="32"/>
        <v>0</v>
      </c>
      <c r="F140" s="19">
        <f t="shared" si="33"/>
        <v>0</v>
      </c>
      <c r="G140" s="19">
        <f t="shared" si="40"/>
        <v>33000</v>
      </c>
      <c r="I140" s="19">
        <f t="shared" si="34"/>
        <v>30000</v>
      </c>
      <c r="J140" s="36">
        <f t="shared" si="35"/>
        <v>9000</v>
      </c>
      <c r="K140" s="19">
        <f t="shared" si="36"/>
        <v>3000</v>
      </c>
      <c r="L140" s="36">
        <f t="shared" si="37"/>
        <v>1020.0000000000001</v>
      </c>
      <c r="N140" s="19">
        <f t="shared" si="41"/>
        <v>10020</v>
      </c>
      <c r="O140" s="37">
        <f t="shared" si="42"/>
        <v>7.5909090909090912E-2</v>
      </c>
      <c r="P140" s="37">
        <f t="shared" si="43"/>
        <v>8.5000000000000006E-2</v>
      </c>
      <c r="Q140" s="37">
        <f t="shared" si="38"/>
        <v>0.26072727272727275</v>
      </c>
      <c r="R140" s="37">
        <f t="shared" si="39"/>
        <v>0.26800000000000002</v>
      </c>
    </row>
    <row r="141" spans="1:18" x14ac:dyDescent="0.25">
      <c r="A141">
        <f t="shared" si="44"/>
        <v>133000</v>
      </c>
      <c r="C141" s="19">
        <f t="shared" si="30"/>
        <v>133000</v>
      </c>
      <c r="D141" s="19">
        <f t="shared" si="31"/>
        <v>33250</v>
      </c>
      <c r="E141" s="19">
        <f t="shared" si="32"/>
        <v>0</v>
      </c>
      <c r="F141" s="19">
        <f t="shared" si="33"/>
        <v>0</v>
      </c>
      <c r="G141" s="19">
        <f t="shared" si="40"/>
        <v>33250</v>
      </c>
      <c r="I141" s="19">
        <f t="shared" si="34"/>
        <v>30000</v>
      </c>
      <c r="J141" s="36">
        <f t="shared" si="35"/>
        <v>9000</v>
      </c>
      <c r="K141" s="19">
        <f t="shared" si="36"/>
        <v>3250</v>
      </c>
      <c r="L141" s="36">
        <f t="shared" si="37"/>
        <v>1105</v>
      </c>
      <c r="N141" s="19">
        <f t="shared" si="41"/>
        <v>10105</v>
      </c>
      <c r="O141" s="37">
        <f t="shared" si="42"/>
        <v>7.597744360902256E-2</v>
      </c>
      <c r="P141" s="37">
        <f t="shared" si="43"/>
        <v>8.5000000000000006E-2</v>
      </c>
      <c r="Q141" s="37">
        <f t="shared" si="38"/>
        <v>0.26078195488721806</v>
      </c>
      <c r="R141" s="37">
        <f t="shared" si="39"/>
        <v>0.26800000000000002</v>
      </c>
    </row>
    <row r="142" spans="1:18" x14ac:dyDescent="0.25">
      <c r="A142">
        <f t="shared" si="44"/>
        <v>134000</v>
      </c>
      <c r="C142" s="19">
        <f t="shared" si="30"/>
        <v>134000</v>
      </c>
      <c r="D142" s="19">
        <f t="shared" si="31"/>
        <v>33500</v>
      </c>
      <c r="E142" s="19">
        <f t="shared" si="32"/>
        <v>0</v>
      </c>
      <c r="F142" s="19">
        <f t="shared" si="33"/>
        <v>0</v>
      </c>
      <c r="G142" s="19">
        <f t="shared" si="40"/>
        <v>33500</v>
      </c>
      <c r="I142" s="19">
        <f t="shared" si="34"/>
        <v>30000</v>
      </c>
      <c r="J142" s="36">
        <f t="shared" si="35"/>
        <v>9000</v>
      </c>
      <c r="K142" s="19">
        <f t="shared" si="36"/>
        <v>3500</v>
      </c>
      <c r="L142" s="36">
        <f t="shared" si="37"/>
        <v>1190</v>
      </c>
      <c r="N142" s="19">
        <f t="shared" si="41"/>
        <v>10190</v>
      </c>
      <c r="O142" s="37">
        <f t="shared" si="42"/>
        <v>7.6044776119402982E-2</v>
      </c>
      <c r="P142" s="37">
        <f t="shared" si="43"/>
        <v>8.5000000000000006E-2</v>
      </c>
      <c r="Q142" s="37">
        <f t="shared" si="38"/>
        <v>0.26083582089552237</v>
      </c>
      <c r="R142" s="37">
        <f t="shared" si="39"/>
        <v>0.26800000000000002</v>
      </c>
    </row>
    <row r="143" spans="1:18" x14ac:dyDescent="0.25">
      <c r="A143">
        <f t="shared" si="44"/>
        <v>135000</v>
      </c>
      <c r="C143" s="19">
        <f t="shared" si="30"/>
        <v>135000</v>
      </c>
      <c r="D143" s="19">
        <f t="shared" si="31"/>
        <v>33750</v>
      </c>
      <c r="E143" s="19">
        <f t="shared" si="32"/>
        <v>0</v>
      </c>
      <c r="F143" s="19">
        <f t="shared" si="33"/>
        <v>0</v>
      </c>
      <c r="G143" s="19">
        <f t="shared" si="40"/>
        <v>33750</v>
      </c>
      <c r="I143" s="19">
        <f t="shared" si="34"/>
        <v>30000</v>
      </c>
      <c r="J143" s="36">
        <f t="shared" si="35"/>
        <v>9000</v>
      </c>
      <c r="K143" s="19">
        <f t="shared" si="36"/>
        <v>3750</v>
      </c>
      <c r="L143" s="36">
        <f t="shared" si="37"/>
        <v>1275</v>
      </c>
      <c r="N143" s="19">
        <f t="shared" si="41"/>
        <v>10275</v>
      </c>
      <c r="O143" s="37">
        <f t="shared" si="42"/>
        <v>7.6111111111111115E-2</v>
      </c>
      <c r="P143" s="37">
        <f t="shared" si="43"/>
        <v>8.5000000000000006E-2</v>
      </c>
      <c r="Q143" s="37">
        <f t="shared" si="38"/>
        <v>0.26088888888888889</v>
      </c>
      <c r="R143" s="37">
        <f t="shared" si="39"/>
        <v>0.26800000000000002</v>
      </c>
    </row>
    <row r="144" spans="1:18" x14ac:dyDescent="0.25">
      <c r="A144">
        <f t="shared" si="44"/>
        <v>136000</v>
      </c>
      <c r="C144" s="19">
        <f t="shared" si="30"/>
        <v>136000</v>
      </c>
      <c r="D144" s="19">
        <f t="shared" si="31"/>
        <v>34000</v>
      </c>
      <c r="E144" s="19">
        <f t="shared" si="32"/>
        <v>0</v>
      </c>
      <c r="F144" s="19">
        <f t="shared" si="33"/>
        <v>0</v>
      </c>
      <c r="G144" s="19">
        <f t="shared" si="40"/>
        <v>34000</v>
      </c>
      <c r="I144" s="19">
        <f t="shared" si="34"/>
        <v>30000</v>
      </c>
      <c r="J144" s="36">
        <f t="shared" si="35"/>
        <v>9000</v>
      </c>
      <c r="K144" s="19">
        <f t="shared" si="36"/>
        <v>4000</v>
      </c>
      <c r="L144" s="36">
        <f t="shared" si="37"/>
        <v>1360</v>
      </c>
      <c r="N144" s="19">
        <f t="shared" si="41"/>
        <v>10360</v>
      </c>
      <c r="O144" s="37">
        <f t="shared" si="42"/>
        <v>7.617647058823529E-2</v>
      </c>
      <c r="P144" s="37">
        <f t="shared" si="43"/>
        <v>8.5000000000000006E-2</v>
      </c>
      <c r="Q144" s="37">
        <f t="shared" si="38"/>
        <v>0.26094117647058823</v>
      </c>
      <c r="R144" s="37">
        <f t="shared" si="39"/>
        <v>0.26800000000000002</v>
      </c>
    </row>
    <row r="145" spans="1:19" x14ac:dyDescent="0.25">
      <c r="A145">
        <f t="shared" si="44"/>
        <v>137000</v>
      </c>
      <c r="C145" s="19">
        <f t="shared" si="30"/>
        <v>137000</v>
      </c>
      <c r="D145" s="19">
        <f t="shared" si="31"/>
        <v>34250</v>
      </c>
      <c r="E145" s="19">
        <f t="shared" si="32"/>
        <v>0</v>
      </c>
      <c r="F145" s="19">
        <f t="shared" si="33"/>
        <v>0</v>
      </c>
      <c r="G145" s="19">
        <f t="shared" si="40"/>
        <v>34250</v>
      </c>
      <c r="I145" s="19">
        <f t="shared" si="34"/>
        <v>30000</v>
      </c>
      <c r="J145" s="36">
        <f t="shared" si="35"/>
        <v>9000</v>
      </c>
      <c r="K145" s="19">
        <f t="shared" si="36"/>
        <v>4250</v>
      </c>
      <c r="L145" s="36">
        <f t="shared" si="37"/>
        <v>1445</v>
      </c>
      <c r="N145" s="19">
        <f t="shared" si="41"/>
        <v>10445</v>
      </c>
      <c r="O145" s="37">
        <f t="shared" si="42"/>
        <v>7.6240875912408759E-2</v>
      </c>
      <c r="P145" s="37">
        <f t="shared" si="43"/>
        <v>8.5000000000000006E-2</v>
      </c>
      <c r="Q145" s="37">
        <f t="shared" si="38"/>
        <v>0.26099270072992703</v>
      </c>
      <c r="R145" s="37">
        <f t="shared" si="39"/>
        <v>0.26800000000000002</v>
      </c>
    </row>
    <row r="146" spans="1:19" x14ac:dyDescent="0.25">
      <c r="A146">
        <f t="shared" si="44"/>
        <v>138000</v>
      </c>
      <c r="C146" s="19">
        <f t="shared" si="30"/>
        <v>138000</v>
      </c>
      <c r="D146" s="19">
        <f t="shared" si="31"/>
        <v>34500</v>
      </c>
      <c r="E146" s="19">
        <f t="shared" si="32"/>
        <v>0</v>
      </c>
      <c r="F146" s="19">
        <f t="shared" si="33"/>
        <v>0</v>
      </c>
      <c r="G146" s="19">
        <f t="shared" si="40"/>
        <v>34500</v>
      </c>
      <c r="I146" s="19">
        <f t="shared" si="34"/>
        <v>30000</v>
      </c>
      <c r="J146" s="36">
        <f t="shared" si="35"/>
        <v>9000</v>
      </c>
      <c r="K146" s="19">
        <f t="shared" si="36"/>
        <v>4500</v>
      </c>
      <c r="L146" s="36">
        <f t="shared" si="37"/>
        <v>1530</v>
      </c>
      <c r="N146" s="19">
        <f t="shared" si="41"/>
        <v>10530</v>
      </c>
      <c r="O146" s="37">
        <f t="shared" si="42"/>
        <v>7.6304347826086957E-2</v>
      </c>
      <c r="P146" s="37">
        <f t="shared" si="43"/>
        <v>8.5000000000000006E-2</v>
      </c>
      <c r="Q146" s="37">
        <f t="shared" si="38"/>
        <v>0.2610434782608696</v>
      </c>
      <c r="R146" s="37">
        <f t="shared" si="39"/>
        <v>0.26800000000000002</v>
      </c>
    </row>
    <row r="147" spans="1:19" x14ac:dyDescent="0.25">
      <c r="A147">
        <f t="shared" si="44"/>
        <v>139000</v>
      </c>
      <c r="C147" s="19">
        <f t="shared" si="30"/>
        <v>139000</v>
      </c>
      <c r="D147" s="19">
        <f t="shared" si="31"/>
        <v>34750</v>
      </c>
      <c r="E147" s="19">
        <f t="shared" si="32"/>
        <v>0</v>
      </c>
      <c r="F147" s="19">
        <f t="shared" si="33"/>
        <v>0</v>
      </c>
      <c r="G147" s="19">
        <f t="shared" si="40"/>
        <v>34750</v>
      </c>
      <c r="I147" s="19">
        <f t="shared" si="34"/>
        <v>30000</v>
      </c>
      <c r="J147" s="36">
        <f t="shared" si="35"/>
        <v>9000</v>
      </c>
      <c r="K147" s="19">
        <f t="shared" si="36"/>
        <v>4750</v>
      </c>
      <c r="L147" s="36">
        <f t="shared" si="37"/>
        <v>1615.0000000000002</v>
      </c>
      <c r="N147" s="19">
        <f t="shared" si="41"/>
        <v>10615</v>
      </c>
      <c r="O147" s="37">
        <f t="shared" si="42"/>
        <v>7.636690647482014E-2</v>
      </c>
      <c r="P147" s="37">
        <f t="shared" si="43"/>
        <v>8.5000000000000006E-2</v>
      </c>
      <c r="Q147" s="37">
        <f t="shared" si="38"/>
        <v>0.26109352517985612</v>
      </c>
      <c r="R147" s="37">
        <f t="shared" si="39"/>
        <v>0.26800000000000002</v>
      </c>
    </row>
    <row r="148" spans="1:19" x14ac:dyDescent="0.25">
      <c r="A148">
        <f t="shared" si="44"/>
        <v>140000</v>
      </c>
      <c r="C148" s="19">
        <f t="shared" si="30"/>
        <v>140000</v>
      </c>
      <c r="D148" s="19">
        <f t="shared" si="31"/>
        <v>35000</v>
      </c>
      <c r="E148" s="19">
        <f t="shared" si="32"/>
        <v>0</v>
      </c>
      <c r="F148" s="19">
        <f t="shared" si="33"/>
        <v>0</v>
      </c>
      <c r="G148" s="19">
        <f t="shared" si="40"/>
        <v>35000</v>
      </c>
      <c r="I148" s="19">
        <f t="shared" si="34"/>
        <v>30000</v>
      </c>
      <c r="J148" s="36">
        <f t="shared" si="35"/>
        <v>9000</v>
      </c>
      <c r="K148" s="19">
        <f t="shared" si="36"/>
        <v>5000</v>
      </c>
      <c r="L148" s="36">
        <f t="shared" si="37"/>
        <v>1700.0000000000002</v>
      </c>
      <c r="N148" s="19">
        <f t="shared" si="41"/>
        <v>10700</v>
      </c>
      <c r="O148" s="37">
        <f t="shared" si="42"/>
        <v>7.6428571428571429E-2</v>
      </c>
      <c r="P148" s="37">
        <f t="shared" si="43"/>
        <v>8.5000000000000006E-2</v>
      </c>
      <c r="Q148" s="37">
        <f t="shared" si="38"/>
        <v>0.26114285714285718</v>
      </c>
      <c r="R148" s="37">
        <f t="shared" si="39"/>
        <v>0.26800000000000002</v>
      </c>
    </row>
    <row r="149" spans="1:19" x14ac:dyDescent="0.25">
      <c r="A149">
        <f t="shared" si="44"/>
        <v>141000</v>
      </c>
      <c r="C149" s="19">
        <f t="shared" si="30"/>
        <v>141000</v>
      </c>
      <c r="D149" s="19">
        <f t="shared" si="31"/>
        <v>35250</v>
      </c>
      <c r="E149" s="19">
        <f t="shared" si="32"/>
        <v>0</v>
      </c>
      <c r="F149" s="19">
        <f t="shared" si="33"/>
        <v>0</v>
      </c>
      <c r="G149" s="19">
        <f t="shared" si="40"/>
        <v>35250</v>
      </c>
      <c r="I149" s="19">
        <f t="shared" si="34"/>
        <v>30000</v>
      </c>
      <c r="J149" s="36">
        <f t="shared" si="35"/>
        <v>9000</v>
      </c>
      <c r="K149" s="19">
        <f t="shared" si="36"/>
        <v>5250</v>
      </c>
      <c r="L149" s="36">
        <f t="shared" si="37"/>
        <v>1785.0000000000002</v>
      </c>
      <c r="N149" s="19">
        <f t="shared" si="41"/>
        <v>10785</v>
      </c>
      <c r="O149" s="37">
        <f t="shared" si="42"/>
        <v>7.6489361702127653E-2</v>
      </c>
      <c r="P149" s="37">
        <f t="shared" si="43"/>
        <v>8.5000000000000006E-2</v>
      </c>
      <c r="Q149" s="37">
        <f t="shared" si="38"/>
        <v>0.26119148936170211</v>
      </c>
      <c r="R149" s="37">
        <f t="shared" si="39"/>
        <v>0.26800000000000002</v>
      </c>
    </row>
    <row r="150" spans="1:19" x14ac:dyDescent="0.25">
      <c r="A150">
        <f t="shared" si="44"/>
        <v>142000</v>
      </c>
      <c r="C150" s="19">
        <f t="shared" si="30"/>
        <v>142000</v>
      </c>
      <c r="D150" s="19">
        <f t="shared" si="31"/>
        <v>35500</v>
      </c>
      <c r="E150" s="19">
        <f t="shared" si="32"/>
        <v>0</v>
      </c>
      <c r="F150" s="19">
        <f t="shared" si="33"/>
        <v>0</v>
      </c>
      <c r="G150" s="19">
        <f t="shared" si="40"/>
        <v>35500</v>
      </c>
      <c r="I150" s="19">
        <f t="shared" si="34"/>
        <v>30000</v>
      </c>
      <c r="J150" s="36">
        <f t="shared" si="35"/>
        <v>9000</v>
      </c>
      <c r="K150" s="19">
        <f t="shared" si="36"/>
        <v>5500</v>
      </c>
      <c r="L150" s="36">
        <f t="shared" si="37"/>
        <v>1870.0000000000002</v>
      </c>
      <c r="N150" s="19">
        <f t="shared" si="41"/>
        <v>10870</v>
      </c>
      <c r="O150" s="37">
        <f t="shared" si="42"/>
        <v>7.6549295774647891E-2</v>
      </c>
      <c r="P150" s="37">
        <f t="shared" si="43"/>
        <v>8.5000000000000006E-2</v>
      </c>
      <c r="Q150" s="37">
        <f t="shared" si="38"/>
        <v>0.26123943661971832</v>
      </c>
      <c r="R150" s="37">
        <f t="shared" si="39"/>
        <v>0.26800000000000002</v>
      </c>
    </row>
    <row r="151" spans="1:19" x14ac:dyDescent="0.25">
      <c r="A151">
        <f t="shared" si="44"/>
        <v>143000</v>
      </c>
      <c r="C151" s="19">
        <f t="shared" si="30"/>
        <v>143000</v>
      </c>
      <c r="D151" s="19">
        <f t="shared" si="31"/>
        <v>35750</v>
      </c>
      <c r="E151" s="19">
        <f t="shared" si="32"/>
        <v>0</v>
      </c>
      <c r="F151" s="19">
        <f t="shared" si="33"/>
        <v>0</v>
      </c>
      <c r="G151" s="19">
        <f t="shared" si="40"/>
        <v>35750</v>
      </c>
      <c r="I151" s="19">
        <f t="shared" si="34"/>
        <v>30000</v>
      </c>
      <c r="J151" s="36">
        <f t="shared" si="35"/>
        <v>9000</v>
      </c>
      <c r="K151" s="19">
        <f t="shared" si="36"/>
        <v>5750</v>
      </c>
      <c r="L151" s="36">
        <f t="shared" si="37"/>
        <v>1955.0000000000002</v>
      </c>
      <c r="N151" s="19">
        <f t="shared" si="41"/>
        <v>10955</v>
      </c>
      <c r="O151" s="37">
        <f t="shared" si="42"/>
        <v>7.6608391608391613E-2</v>
      </c>
      <c r="P151" s="37">
        <f t="shared" si="43"/>
        <v>8.5000000000000006E-2</v>
      </c>
      <c r="Q151" s="37">
        <f t="shared" si="38"/>
        <v>0.26128671328671332</v>
      </c>
      <c r="R151" s="37">
        <f t="shared" si="39"/>
        <v>0.26800000000000002</v>
      </c>
    </row>
    <row r="152" spans="1:19" x14ac:dyDescent="0.25">
      <c r="A152">
        <f t="shared" si="44"/>
        <v>144000</v>
      </c>
      <c r="C152" s="19">
        <f t="shared" si="30"/>
        <v>144000</v>
      </c>
      <c r="D152" s="19">
        <f t="shared" si="31"/>
        <v>36000</v>
      </c>
      <c r="E152" s="19">
        <f t="shared" si="32"/>
        <v>0</v>
      </c>
      <c r="F152" s="19">
        <f t="shared" si="33"/>
        <v>0</v>
      </c>
      <c r="G152" s="19">
        <f t="shared" si="40"/>
        <v>36000</v>
      </c>
      <c r="I152" s="19">
        <f t="shared" si="34"/>
        <v>30000</v>
      </c>
      <c r="J152" s="36">
        <f t="shared" si="35"/>
        <v>9000</v>
      </c>
      <c r="K152" s="19">
        <f t="shared" si="36"/>
        <v>6000</v>
      </c>
      <c r="L152" s="36">
        <f t="shared" si="37"/>
        <v>2040.0000000000002</v>
      </c>
      <c r="N152" s="19">
        <f t="shared" si="41"/>
        <v>11040</v>
      </c>
      <c r="O152" s="37">
        <f t="shared" si="42"/>
        <v>7.6666666666666661E-2</v>
      </c>
      <c r="P152" s="37">
        <f t="shared" si="43"/>
        <v>8.5000000000000006E-2</v>
      </c>
      <c r="Q152" s="37">
        <f t="shared" si="38"/>
        <v>0.26133333333333336</v>
      </c>
      <c r="R152" s="37">
        <f t="shared" si="39"/>
        <v>0.26800000000000002</v>
      </c>
    </row>
    <row r="153" spans="1:19" x14ac:dyDescent="0.25">
      <c r="A153">
        <f t="shared" si="44"/>
        <v>145000</v>
      </c>
      <c r="C153" s="19">
        <f t="shared" si="30"/>
        <v>145000</v>
      </c>
      <c r="D153" s="19">
        <f t="shared" si="31"/>
        <v>36250</v>
      </c>
      <c r="E153" s="19">
        <f t="shared" si="32"/>
        <v>0</v>
      </c>
      <c r="F153" s="19">
        <f t="shared" si="33"/>
        <v>0</v>
      </c>
      <c r="G153" s="19">
        <f t="shared" si="40"/>
        <v>36250</v>
      </c>
      <c r="I153" s="19">
        <f t="shared" si="34"/>
        <v>30000</v>
      </c>
      <c r="J153" s="36">
        <f t="shared" si="35"/>
        <v>9000</v>
      </c>
      <c r="K153" s="19">
        <f t="shared" si="36"/>
        <v>6250</v>
      </c>
      <c r="L153" s="36">
        <f t="shared" si="37"/>
        <v>2125</v>
      </c>
      <c r="N153" s="19">
        <f t="shared" si="41"/>
        <v>11125</v>
      </c>
      <c r="O153" s="37">
        <f t="shared" si="42"/>
        <v>7.6724137931034483E-2</v>
      </c>
      <c r="P153" s="37">
        <f t="shared" si="43"/>
        <v>8.5000000000000006E-2</v>
      </c>
      <c r="Q153" s="37">
        <f t="shared" si="38"/>
        <v>0.26137931034482759</v>
      </c>
      <c r="R153" s="37">
        <f t="shared" si="39"/>
        <v>0.26800000000000002</v>
      </c>
    </row>
    <row r="154" spans="1:19" x14ac:dyDescent="0.25">
      <c r="A154">
        <f t="shared" si="44"/>
        <v>146000</v>
      </c>
      <c r="C154" s="19">
        <f t="shared" si="30"/>
        <v>146000</v>
      </c>
      <c r="D154" s="19">
        <f t="shared" si="31"/>
        <v>36500</v>
      </c>
      <c r="E154" s="19">
        <f t="shared" si="32"/>
        <v>0</v>
      </c>
      <c r="F154" s="19">
        <f t="shared" si="33"/>
        <v>0</v>
      </c>
      <c r="G154" s="19">
        <f t="shared" si="40"/>
        <v>36500</v>
      </c>
      <c r="I154" s="19">
        <f t="shared" si="34"/>
        <v>30000</v>
      </c>
      <c r="J154" s="36">
        <f t="shared" si="35"/>
        <v>9000</v>
      </c>
      <c r="K154" s="19">
        <f t="shared" si="36"/>
        <v>6500</v>
      </c>
      <c r="L154" s="36">
        <f t="shared" si="37"/>
        <v>2210</v>
      </c>
      <c r="N154" s="19">
        <f t="shared" si="41"/>
        <v>11210</v>
      </c>
      <c r="O154" s="37">
        <f t="shared" si="42"/>
        <v>7.6780821917808217E-2</v>
      </c>
      <c r="P154" s="37">
        <f t="shared" si="43"/>
        <v>8.5000000000000006E-2</v>
      </c>
      <c r="Q154" s="37">
        <f t="shared" si="38"/>
        <v>0.2614246575342466</v>
      </c>
      <c r="R154" s="37">
        <f t="shared" si="39"/>
        <v>0.26800000000000002</v>
      </c>
    </row>
    <row r="155" spans="1:19" x14ac:dyDescent="0.25">
      <c r="A155">
        <f t="shared" si="44"/>
        <v>147000</v>
      </c>
      <c r="C155" s="19">
        <f t="shared" si="30"/>
        <v>147000</v>
      </c>
      <c r="D155" s="19">
        <f t="shared" si="31"/>
        <v>36750</v>
      </c>
      <c r="E155" s="19">
        <f t="shared" si="32"/>
        <v>0</v>
      </c>
      <c r="F155" s="19">
        <f t="shared" si="33"/>
        <v>0</v>
      </c>
      <c r="G155" s="19">
        <f t="shared" si="40"/>
        <v>36750</v>
      </c>
      <c r="I155" s="19">
        <f t="shared" si="34"/>
        <v>30000</v>
      </c>
      <c r="J155" s="36">
        <f t="shared" si="35"/>
        <v>9000</v>
      </c>
      <c r="K155" s="19">
        <f t="shared" si="36"/>
        <v>6750</v>
      </c>
      <c r="L155" s="36">
        <f t="shared" si="37"/>
        <v>2295</v>
      </c>
      <c r="N155" s="19">
        <f t="shared" si="41"/>
        <v>11295</v>
      </c>
      <c r="O155" s="37">
        <f t="shared" si="42"/>
        <v>7.6836734693877556E-2</v>
      </c>
      <c r="P155" s="37">
        <f t="shared" si="43"/>
        <v>8.5000000000000006E-2</v>
      </c>
      <c r="Q155" s="37">
        <f t="shared" si="38"/>
        <v>0.26146938775510209</v>
      </c>
      <c r="R155" s="37">
        <f t="shared" si="39"/>
        <v>0.26800000000000002</v>
      </c>
    </row>
    <row r="156" spans="1:19" x14ac:dyDescent="0.25">
      <c r="A156">
        <f t="shared" si="44"/>
        <v>148000</v>
      </c>
      <c r="C156" s="19">
        <f t="shared" si="30"/>
        <v>148000</v>
      </c>
      <c r="D156" s="19">
        <f t="shared" si="31"/>
        <v>37000</v>
      </c>
      <c r="E156" s="19">
        <f t="shared" si="32"/>
        <v>0</v>
      </c>
      <c r="F156" s="19">
        <f t="shared" si="33"/>
        <v>0</v>
      </c>
      <c r="G156" s="19">
        <f t="shared" si="40"/>
        <v>37000</v>
      </c>
      <c r="I156" s="19">
        <f t="shared" si="34"/>
        <v>30000</v>
      </c>
      <c r="J156" s="36">
        <f t="shared" si="35"/>
        <v>9000</v>
      </c>
      <c r="K156" s="19">
        <f t="shared" si="36"/>
        <v>7000</v>
      </c>
      <c r="L156" s="36">
        <f t="shared" si="37"/>
        <v>2380</v>
      </c>
      <c r="N156" s="19">
        <f t="shared" si="41"/>
        <v>11380</v>
      </c>
      <c r="O156" s="37">
        <f t="shared" si="42"/>
        <v>7.6891891891891898E-2</v>
      </c>
      <c r="P156" s="37">
        <f t="shared" si="43"/>
        <v>8.5000000000000006E-2</v>
      </c>
      <c r="Q156" s="37">
        <f t="shared" si="38"/>
        <v>0.26151351351351354</v>
      </c>
      <c r="R156" s="37">
        <f t="shared" si="39"/>
        <v>0.26800000000000002</v>
      </c>
    </row>
    <row r="157" spans="1:19" x14ac:dyDescent="0.25">
      <c r="A157">
        <f t="shared" si="44"/>
        <v>149000</v>
      </c>
      <c r="C157" s="19">
        <f t="shared" si="30"/>
        <v>149000</v>
      </c>
      <c r="D157" s="19">
        <f t="shared" si="31"/>
        <v>37250</v>
      </c>
      <c r="E157" s="19">
        <f t="shared" si="32"/>
        <v>0</v>
      </c>
      <c r="F157" s="19">
        <f t="shared" si="33"/>
        <v>0</v>
      </c>
      <c r="G157" s="19">
        <f t="shared" si="40"/>
        <v>37250</v>
      </c>
      <c r="I157" s="19">
        <f t="shared" si="34"/>
        <v>30000</v>
      </c>
      <c r="J157" s="36">
        <f t="shared" si="35"/>
        <v>9000</v>
      </c>
      <c r="K157" s="19">
        <f t="shared" si="36"/>
        <v>7250</v>
      </c>
      <c r="L157" s="36">
        <f t="shared" si="37"/>
        <v>2465</v>
      </c>
      <c r="N157" s="19">
        <f t="shared" si="41"/>
        <v>11465</v>
      </c>
      <c r="O157" s="37">
        <f t="shared" si="42"/>
        <v>7.6946308724832213E-2</v>
      </c>
      <c r="P157" s="37">
        <f t="shared" si="43"/>
        <v>8.5000000000000006E-2</v>
      </c>
      <c r="Q157" s="37">
        <f t="shared" si="38"/>
        <v>0.26155704697986581</v>
      </c>
      <c r="R157" s="37">
        <f t="shared" si="39"/>
        <v>0.26800000000000002</v>
      </c>
    </row>
    <row r="158" spans="1:19" s="40" customFormat="1" x14ac:dyDescent="0.25">
      <c r="A158" s="38">
        <f t="shared" si="44"/>
        <v>150000</v>
      </c>
      <c r="B158" s="38"/>
      <c r="C158" s="39">
        <f t="shared" si="30"/>
        <v>150000</v>
      </c>
      <c r="D158" s="39">
        <f t="shared" si="31"/>
        <v>37500</v>
      </c>
      <c r="E158" s="39">
        <f t="shared" si="32"/>
        <v>0</v>
      </c>
      <c r="F158" s="39">
        <f t="shared" si="33"/>
        <v>0</v>
      </c>
      <c r="G158" s="39">
        <f t="shared" si="40"/>
        <v>37500</v>
      </c>
      <c r="I158" s="39">
        <f t="shared" si="34"/>
        <v>30000</v>
      </c>
      <c r="J158" s="39">
        <f t="shared" si="35"/>
        <v>9000</v>
      </c>
      <c r="K158" s="39">
        <f t="shared" si="36"/>
        <v>7500</v>
      </c>
      <c r="L158" s="39">
        <f t="shared" si="37"/>
        <v>2550</v>
      </c>
      <c r="N158" s="39">
        <f t="shared" si="41"/>
        <v>11550</v>
      </c>
      <c r="O158" s="41">
        <f t="shared" si="42"/>
        <v>7.6999999999999999E-2</v>
      </c>
      <c r="P158" s="41">
        <f t="shared" si="43"/>
        <v>8.5000000000000006E-2</v>
      </c>
      <c r="Q158" s="41">
        <f t="shared" si="38"/>
        <v>0.2616</v>
      </c>
      <c r="R158" s="41">
        <f t="shared" si="39"/>
        <v>0.26800000000000002</v>
      </c>
      <c r="S158" s="38"/>
    </row>
    <row r="159" spans="1:19" x14ac:dyDescent="0.25">
      <c r="A159">
        <f t="shared" si="44"/>
        <v>151000</v>
      </c>
      <c r="C159" s="19">
        <f t="shared" si="30"/>
        <v>150000</v>
      </c>
      <c r="D159" s="19">
        <f t="shared" si="31"/>
        <v>37500</v>
      </c>
      <c r="E159" s="19">
        <f t="shared" si="32"/>
        <v>1000</v>
      </c>
      <c r="F159" s="19">
        <f t="shared" si="33"/>
        <v>850</v>
      </c>
      <c r="G159" s="19">
        <f t="shared" si="40"/>
        <v>38350</v>
      </c>
      <c r="I159" s="19">
        <f t="shared" si="34"/>
        <v>30000</v>
      </c>
      <c r="J159" s="36">
        <f t="shared" si="35"/>
        <v>9000</v>
      </c>
      <c r="K159" s="19">
        <f t="shared" si="36"/>
        <v>8350</v>
      </c>
      <c r="L159" s="36">
        <f t="shared" si="37"/>
        <v>2839</v>
      </c>
      <c r="N159" s="19">
        <f t="shared" si="41"/>
        <v>11839</v>
      </c>
      <c r="O159" s="37">
        <f t="shared" si="42"/>
        <v>7.8403973509933778E-2</v>
      </c>
      <c r="P159" s="37">
        <f t="shared" si="43"/>
        <v>0.28899999999999998</v>
      </c>
      <c r="Q159" s="37">
        <f t="shared" si="38"/>
        <v>0.26272317880794704</v>
      </c>
      <c r="R159" s="37">
        <f t="shared" si="39"/>
        <v>0.43120000000000003</v>
      </c>
    </row>
    <row r="160" spans="1:19" x14ac:dyDescent="0.25">
      <c r="A160">
        <f t="shared" si="44"/>
        <v>152000</v>
      </c>
      <c r="C160" s="19">
        <f t="shared" si="30"/>
        <v>150000</v>
      </c>
      <c r="D160" s="19">
        <f t="shared" si="31"/>
        <v>37500</v>
      </c>
      <c r="E160" s="19">
        <f t="shared" si="32"/>
        <v>2000</v>
      </c>
      <c r="F160" s="19">
        <f t="shared" si="33"/>
        <v>1700</v>
      </c>
      <c r="G160" s="19">
        <f t="shared" si="40"/>
        <v>39200</v>
      </c>
      <c r="I160" s="19">
        <f t="shared" si="34"/>
        <v>30000</v>
      </c>
      <c r="J160" s="36">
        <f t="shared" si="35"/>
        <v>9000</v>
      </c>
      <c r="K160" s="19">
        <f t="shared" si="36"/>
        <v>9200</v>
      </c>
      <c r="L160" s="36">
        <f t="shared" si="37"/>
        <v>3128</v>
      </c>
      <c r="N160" s="19">
        <f t="shared" si="41"/>
        <v>12128</v>
      </c>
      <c r="O160" s="37">
        <f t="shared" si="42"/>
        <v>7.9789473684210521E-2</v>
      </c>
      <c r="P160" s="37">
        <f t="shared" si="43"/>
        <v>0.28899999999999998</v>
      </c>
      <c r="Q160" s="37">
        <f t="shared" si="38"/>
        <v>0.26383157894736842</v>
      </c>
      <c r="R160" s="37">
        <f t="shared" si="39"/>
        <v>0.43120000000000003</v>
      </c>
    </row>
    <row r="161" spans="1:18" x14ac:dyDescent="0.25">
      <c r="A161">
        <f t="shared" si="44"/>
        <v>153000</v>
      </c>
      <c r="C161" s="19">
        <f t="shared" si="30"/>
        <v>150000</v>
      </c>
      <c r="D161" s="19">
        <f t="shared" si="31"/>
        <v>37500</v>
      </c>
      <c r="E161" s="19">
        <f t="shared" si="32"/>
        <v>3000</v>
      </c>
      <c r="F161" s="19">
        <f t="shared" si="33"/>
        <v>2550</v>
      </c>
      <c r="G161" s="19">
        <f t="shared" si="40"/>
        <v>40050</v>
      </c>
      <c r="I161" s="19">
        <f t="shared" si="34"/>
        <v>30000</v>
      </c>
      <c r="J161" s="36">
        <f t="shared" si="35"/>
        <v>9000</v>
      </c>
      <c r="K161" s="19">
        <f t="shared" si="36"/>
        <v>10050</v>
      </c>
      <c r="L161" s="36">
        <f t="shared" si="37"/>
        <v>3417.0000000000005</v>
      </c>
      <c r="N161" s="19">
        <f t="shared" si="41"/>
        <v>12417</v>
      </c>
      <c r="O161" s="37">
        <f t="shared" si="42"/>
        <v>8.1156862745098035E-2</v>
      </c>
      <c r="P161" s="37">
        <f t="shared" si="43"/>
        <v>0.28899999999999998</v>
      </c>
      <c r="Q161" s="37">
        <f t="shared" si="38"/>
        <v>0.26492549019607847</v>
      </c>
      <c r="R161" s="37">
        <f t="shared" si="39"/>
        <v>0.43120000000000003</v>
      </c>
    </row>
    <row r="162" spans="1:18" x14ac:dyDescent="0.25">
      <c r="A162">
        <f t="shared" si="44"/>
        <v>154000</v>
      </c>
      <c r="C162" s="19">
        <f t="shared" si="30"/>
        <v>150000</v>
      </c>
      <c r="D162" s="19">
        <f t="shared" si="31"/>
        <v>37500</v>
      </c>
      <c r="E162" s="19">
        <f t="shared" si="32"/>
        <v>4000</v>
      </c>
      <c r="F162" s="19">
        <f t="shared" si="33"/>
        <v>3400</v>
      </c>
      <c r="G162" s="19">
        <f t="shared" si="40"/>
        <v>40900</v>
      </c>
      <c r="I162" s="19">
        <f t="shared" si="34"/>
        <v>30000</v>
      </c>
      <c r="J162" s="36">
        <f t="shared" si="35"/>
        <v>9000</v>
      </c>
      <c r="K162" s="19">
        <f t="shared" si="36"/>
        <v>10900</v>
      </c>
      <c r="L162" s="36">
        <f t="shared" si="37"/>
        <v>3706.0000000000005</v>
      </c>
      <c r="N162" s="19">
        <f t="shared" si="41"/>
        <v>12706</v>
      </c>
      <c r="O162" s="37">
        <f t="shared" si="42"/>
        <v>8.25064935064935E-2</v>
      </c>
      <c r="P162" s="37">
        <f t="shared" si="43"/>
        <v>0.28899999999999998</v>
      </c>
      <c r="Q162" s="37">
        <f t="shared" si="38"/>
        <v>0.2660051948051948</v>
      </c>
      <c r="R162" s="37">
        <f t="shared" si="39"/>
        <v>0.43120000000000003</v>
      </c>
    </row>
    <row r="163" spans="1:18" x14ac:dyDescent="0.25">
      <c r="A163">
        <f t="shared" si="44"/>
        <v>155000</v>
      </c>
      <c r="C163" s="19">
        <f t="shared" si="30"/>
        <v>150000</v>
      </c>
      <c r="D163" s="19">
        <f t="shared" si="31"/>
        <v>37500</v>
      </c>
      <c r="E163" s="19">
        <f t="shared" si="32"/>
        <v>5000</v>
      </c>
      <c r="F163" s="19">
        <f t="shared" si="33"/>
        <v>4250</v>
      </c>
      <c r="G163" s="19">
        <f t="shared" si="40"/>
        <v>41750</v>
      </c>
      <c r="I163" s="19">
        <f t="shared" si="34"/>
        <v>30000</v>
      </c>
      <c r="J163" s="36">
        <f t="shared" si="35"/>
        <v>9000</v>
      </c>
      <c r="K163" s="19">
        <f t="shared" si="36"/>
        <v>11750</v>
      </c>
      <c r="L163" s="36">
        <f t="shared" si="37"/>
        <v>3995.0000000000005</v>
      </c>
      <c r="N163" s="19">
        <f t="shared" si="41"/>
        <v>12995</v>
      </c>
      <c r="O163" s="37">
        <f t="shared" si="42"/>
        <v>8.3838709677419354E-2</v>
      </c>
      <c r="P163" s="37">
        <f t="shared" si="43"/>
        <v>0.28899999999999998</v>
      </c>
      <c r="Q163" s="37">
        <f t="shared" si="38"/>
        <v>0.26707096774193551</v>
      </c>
      <c r="R163" s="37">
        <f t="shared" si="39"/>
        <v>0.43120000000000003</v>
      </c>
    </row>
    <row r="164" spans="1:18" x14ac:dyDescent="0.25">
      <c r="A164">
        <f t="shared" si="44"/>
        <v>156000</v>
      </c>
      <c r="C164" s="19">
        <f t="shared" si="30"/>
        <v>150000</v>
      </c>
      <c r="D164" s="19">
        <f t="shared" si="31"/>
        <v>37500</v>
      </c>
      <c r="E164" s="19">
        <f t="shared" si="32"/>
        <v>6000</v>
      </c>
      <c r="F164" s="19">
        <f t="shared" si="33"/>
        <v>5100</v>
      </c>
      <c r="G164" s="19">
        <f t="shared" si="40"/>
        <v>42600</v>
      </c>
      <c r="I164" s="19">
        <f t="shared" si="34"/>
        <v>30000</v>
      </c>
      <c r="J164" s="36">
        <f t="shared" si="35"/>
        <v>9000</v>
      </c>
      <c r="K164" s="19">
        <f t="shared" si="36"/>
        <v>12600</v>
      </c>
      <c r="L164" s="36">
        <f t="shared" si="37"/>
        <v>4284</v>
      </c>
      <c r="N164" s="19">
        <f t="shared" si="41"/>
        <v>13284</v>
      </c>
      <c r="O164" s="37">
        <f t="shared" si="42"/>
        <v>8.5153846153846149E-2</v>
      </c>
      <c r="P164" s="37">
        <f t="shared" si="43"/>
        <v>0.28899999999999998</v>
      </c>
      <c r="Q164" s="37">
        <f t="shared" si="38"/>
        <v>0.26812307692307691</v>
      </c>
      <c r="R164" s="37">
        <f t="shared" si="39"/>
        <v>0.43120000000000003</v>
      </c>
    </row>
    <row r="165" spans="1:18" x14ac:dyDescent="0.25">
      <c r="A165">
        <f t="shared" si="44"/>
        <v>157000</v>
      </c>
      <c r="C165" s="19">
        <f t="shared" si="30"/>
        <v>150000</v>
      </c>
      <c r="D165" s="19">
        <f t="shared" si="31"/>
        <v>37500</v>
      </c>
      <c r="E165" s="19">
        <f t="shared" si="32"/>
        <v>7000</v>
      </c>
      <c r="F165" s="19">
        <f t="shared" si="33"/>
        <v>5950</v>
      </c>
      <c r="G165" s="19">
        <f t="shared" si="40"/>
        <v>43450</v>
      </c>
      <c r="I165" s="19">
        <f t="shared" si="34"/>
        <v>30000</v>
      </c>
      <c r="J165" s="36">
        <f t="shared" si="35"/>
        <v>9000</v>
      </c>
      <c r="K165" s="19">
        <f t="shared" si="36"/>
        <v>13450</v>
      </c>
      <c r="L165" s="36">
        <f t="shared" si="37"/>
        <v>4573</v>
      </c>
      <c r="N165" s="19">
        <f t="shared" si="41"/>
        <v>13573</v>
      </c>
      <c r="O165" s="37">
        <f t="shared" si="42"/>
        <v>8.6452229299363054E-2</v>
      </c>
      <c r="P165" s="37">
        <f t="shared" si="43"/>
        <v>0.28899999999999998</v>
      </c>
      <c r="Q165" s="37">
        <f t="shared" si="38"/>
        <v>0.26916178343949049</v>
      </c>
      <c r="R165" s="37">
        <f t="shared" si="39"/>
        <v>0.43120000000000003</v>
      </c>
    </row>
    <row r="166" spans="1:18" x14ac:dyDescent="0.25">
      <c r="A166">
        <f t="shared" si="44"/>
        <v>158000</v>
      </c>
      <c r="C166" s="19">
        <f t="shared" si="30"/>
        <v>150000</v>
      </c>
      <c r="D166" s="19">
        <f t="shared" si="31"/>
        <v>37500</v>
      </c>
      <c r="E166" s="19">
        <f t="shared" si="32"/>
        <v>8000</v>
      </c>
      <c r="F166" s="19">
        <f t="shared" si="33"/>
        <v>6800</v>
      </c>
      <c r="G166" s="19">
        <f t="shared" si="40"/>
        <v>44300</v>
      </c>
      <c r="I166" s="19">
        <f t="shared" si="34"/>
        <v>30000</v>
      </c>
      <c r="J166" s="36">
        <f t="shared" si="35"/>
        <v>9000</v>
      </c>
      <c r="K166" s="19">
        <f t="shared" si="36"/>
        <v>14300</v>
      </c>
      <c r="L166" s="36">
        <f t="shared" si="37"/>
        <v>4862</v>
      </c>
      <c r="N166" s="19">
        <f t="shared" si="41"/>
        <v>13862</v>
      </c>
      <c r="O166" s="37">
        <f t="shared" si="42"/>
        <v>8.7734177215189876E-2</v>
      </c>
      <c r="P166" s="37">
        <f t="shared" si="43"/>
        <v>0.28899999999999998</v>
      </c>
      <c r="Q166" s="37">
        <f t="shared" si="38"/>
        <v>0.27018734177215192</v>
      </c>
      <c r="R166" s="37">
        <f t="shared" si="39"/>
        <v>0.43120000000000003</v>
      </c>
    </row>
    <row r="167" spans="1:18" x14ac:dyDescent="0.25">
      <c r="A167">
        <f t="shared" si="44"/>
        <v>159000</v>
      </c>
      <c r="C167" s="19">
        <f t="shared" si="30"/>
        <v>150000</v>
      </c>
      <c r="D167" s="19">
        <f t="shared" si="31"/>
        <v>37500</v>
      </c>
      <c r="E167" s="19">
        <f t="shared" si="32"/>
        <v>9000</v>
      </c>
      <c r="F167" s="19">
        <f t="shared" si="33"/>
        <v>7650</v>
      </c>
      <c r="G167" s="19">
        <f t="shared" si="40"/>
        <v>45150</v>
      </c>
      <c r="I167" s="19">
        <f t="shared" si="34"/>
        <v>30000</v>
      </c>
      <c r="J167" s="36">
        <f t="shared" si="35"/>
        <v>9000</v>
      </c>
      <c r="K167" s="19">
        <f t="shared" si="36"/>
        <v>15150</v>
      </c>
      <c r="L167" s="36">
        <f t="shared" si="37"/>
        <v>5151</v>
      </c>
      <c r="N167" s="19">
        <f t="shared" si="41"/>
        <v>14151</v>
      </c>
      <c r="O167" s="37">
        <f t="shared" si="42"/>
        <v>8.8999999999999996E-2</v>
      </c>
      <c r="P167" s="37">
        <f t="shared" si="43"/>
        <v>0.28899999999999998</v>
      </c>
      <c r="Q167" s="37">
        <f t="shared" si="38"/>
        <v>0.2712</v>
      </c>
      <c r="R167" s="37">
        <f t="shared" si="39"/>
        <v>0.43120000000000003</v>
      </c>
    </row>
    <row r="168" spans="1:18" x14ac:dyDescent="0.25">
      <c r="A168">
        <f t="shared" si="44"/>
        <v>160000</v>
      </c>
      <c r="C168" s="19">
        <f t="shared" si="30"/>
        <v>150000</v>
      </c>
      <c r="D168" s="19">
        <f t="shared" si="31"/>
        <v>37500</v>
      </c>
      <c r="E168" s="19">
        <f t="shared" si="32"/>
        <v>10000</v>
      </c>
      <c r="F168" s="19">
        <f t="shared" si="33"/>
        <v>8500</v>
      </c>
      <c r="G168" s="19">
        <f t="shared" si="40"/>
        <v>46000</v>
      </c>
      <c r="I168" s="19">
        <f t="shared" si="34"/>
        <v>30000</v>
      </c>
      <c r="J168" s="36">
        <f t="shared" si="35"/>
        <v>9000</v>
      </c>
      <c r="K168" s="19">
        <f t="shared" si="36"/>
        <v>16000</v>
      </c>
      <c r="L168" s="36">
        <f t="shared" si="37"/>
        <v>5440</v>
      </c>
      <c r="N168" s="19">
        <f t="shared" si="41"/>
        <v>14440</v>
      </c>
      <c r="O168" s="37">
        <f t="shared" si="42"/>
        <v>9.0249999999999997E-2</v>
      </c>
      <c r="P168" s="37">
        <f t="shared" si="43"/>
        <v>0.28899999999999998</v>
      </c>
      <c r="Q168" s="37">
        <f t="shared" si="38"/>
        <v>0.2722</v>
      </c>
      <c r="R168" s="37">
        <f t="shared" si="39"/>
        <v>0.43120000000000003</v>
      </c>
    </row>
    <row r="169" spans="1:18" x14ac:dyDescent="0.25">
      <c r="A169">
        <f t="shared" si="44"/>
        <v>161000</v>
      </c>
      <c r="C169" s="19">
        <f t="shared" si="30"/>
        <v>150000</v>
      </c>
      <c r="D169" s="19">
        <f t="shared" si="31"/>
        <v>37500</v>
      </c>
      <c r="E169" s="19">
        <f t="shared" si="32"/>
        <v>11000</v>
      </c>
      <c r="F169" s="19">
        <f t="shared" si="33"/>
        <v>9350</v>
      </c>
      <c r="G169" s="19">
        <f t="shared" si="40"/>
        <v>46850</v>
      </c>
      <c r="I169" s="19">
        <f t="shared" si="34"/>
        <v>30000</v>
      </c>
      <c r="J169" s="36">
        <f t="shared" si="35"/>
        <v>9000</v>
      </c>
      <c r="K169" s="19">
        <f t="shared" si="36"/>
        <v>16850</v>
      </c>
      <c r="L169" s="36">
        <f t="shared" si="37"/>
        <v>5729</v>
      </c>
      <c r="N169" s="19">
        <f t="shared" si="41"/>
        <v>14729</v>
      </c>
      <c r="O169" s="37">
        <f t="shared" si="42"/>
        <v>9.1484472049689444E-2</v>
      </c>
      <c r="P169" s="37">
        <f t="shared" si="43"/>
        <v>0.28899999999999998</v>
      </c>
      <c r="Q169" s="37">
        <f t="shared" si="38"/>
        <v>0.27318757763975154</v>
      </c>
      <c r="R169" s="37">
        <f t="shared" si="39"/>
        <v>0.43120000000000003</v>
      </c>
    </row>
    <row r="170" spans="1:18" x14ac:dyDescent="0.25">
      <c r="A170">
        <f t="shared" si="44"/>
        <v>162000</v>
      </c>
      <c r="C170" s="19">
        <f t="shared" si="30"/>
        <v>150000</v>
      </c>
      <c r="D170" s="19">
        <f t="shared" si="31"/>
        <v>37500</v>
      </c>
      <c r="E170" s="19">
        <f t="shared" si="32"/>
        <v>12000</v>
      </c>
      <c r="F170" s="19">
        <f t="shared" si="33"/>
        <v>10200</v>
      </c>
      <c r="G170" s="19">
        <f t="shared" si="40"/>
        <v>47700</v>
      </c>
      <c r="I170" s="19">
        <f t="shared" si="34"/>
        <v>30000</v>
      </c>
      <c r="J170" s="36">
        <f t="shared" si="35"/>
        <v>9000</v>
      </c>
      <c r="K170" s="19">
        <f t="shared" si="36"/>
        <v>17700</v>
      </c>
      <c r="L170" s="36">
        <f t="shared" si="37"/>
        <v>6018</v>
      </c>
      <c r="N170" s="19">
        <f t="shared" si="41"/>
        <v>15018</v>
      </c>
      <c r="O170" s="37">
        <f t="shared" si="42"/>
        <v>9.2703703703703705E-2</v>
      </c>
      <c r="P170" s="37">
        <f t="shared" si="43"/>
        <v>0.28899999999999998</v>
      </c>
      <c r="Q170" s="37">
        <f t="shared" si="38"/>
        <v>0.274162962962963</v>
      </c>
      <c r="R170" s="37">
        <f t="shared" si="39"/>
        <v>0.43120000000000003</v>
      </c>
    </row>
    <row r="171" spans="1:18" x14ac:dyDescent="0.25">
      <c r="A171">
        <f t="shared" si="44"/>
        <v>163000</v>
      </c>
      <c r="C171" s="19">
        <f t="shared" si="30"/>
        <v>150000</v>
      </c>
      <c r="D171" s="19">
        <f t="shared" si="31"/>
        <v>37500</v>
      </c>
      <c r="E171" s="19">
        <f t="shared" si="32"/>
        <v>13000</v>
      </c>
      <c r="F171" s="19">
        <f t="shared" si="33"/>
        <v>11050</v>
      </c>
      <c r="G171" s="19">
        <f t="shared" si="40"/>
        <v>48550</v>
      </c>
      <c r="I171" s="19">
        <f t="shared" si="34"/>
        <v>30000</v>
      </c>
      <c r="J171" s="36">
        <f t="shared" si="35"/>
        <v>9000</v>
      </c>
      <c r="K171" s="19">
        <f t="shared" si="36"/>
        <v>18550</v>
      </c>
      <c r="L171" s="36">
        <f t="shared" si="37"/>
        <v>6307</v>
      </c>
      <c r="N171" s="19">
        <f t="shared" si="41"/>
        <v>15307</v>
      </c>
      <c r="O171" s="37">
        <f t="shared" si="42"/>
        <v>9.3907975460122695E-2</v>
      </c>
      <c r="P171" s="37">
        <f t="shared" si="43"/>
        <v>0.28899999999999998</v>
      </c>
      <c r="Q171" s="37">
        <f t="shared" si="38"/>
        <v>0.27512638036809817</v>
      </c>
      <c r="R171" s="37">
        <f t="shared" si="39"/>
        <v>0.43120000000000003</v>
      </c>
    </row>
    <row r="172" spans="1:18" x14ac:dyDescent="0.25">
      <c r="A172">
        <f t="shared" si="44"/>
        <v>164000</v>
      </c>
      <c r="C172" s="19">
        <f t="shared" si="30"/>
        <v>150000</v>
      </c>
      <c r="D172" s="19">
        <f t="shared" si="31"/>
        <v>37500</v>
      </c>
      <c r="E172" s="19">
        <f t="shared" si="32"/>
        <v>14000</v>
      </c>
      <c r="F172" s="19">
        <f t="shared" si="33"/>
        <v>11900</v>
      </c>
      <c r="G172" s="19">
        <f t="shared" si="40"/>
        <v>49400</v>
      </c>
      <c r="I172" s="19">
        <f t="shared" si="34"/>
        <v>30000</v>
      </c>
      <c r="J172" s="36">
        <f t="shared" si="35"/>
        <v>9000</v>
      </c>
      <c r="K172" s="19">
        <f t="shared" si="36"/>
        <v>19400</v>
      </c>
      <c r="L172" s="36">
        <f t="shared" si="37"/>
        <v>6596.0000000000009</v>
      </c>
      <c r="N172" s="19">
        <f t="shared" si="41"/>
        <v>15596</v>
      </c>
      <c r="O172" s="37">
        <f t="shared" si="42"/>
        <v>9.5097560975609757E-2</v>
      </c>
      <c r="P172" s="37">
        <f t="shared" si="43"/>
        <v>0.28899999999999998</v>
      </c>
      <c r="Q172" s="37">
        <f t="shared" si="38"/>
        <v>0.27607804878048781</v>
      </c>
      <c r="R172" s="37">
        <f t="shared" si="39"/>
        <v>0.43120000000000003</v>
      </c>
    </row>
    <row r="173" spans="1:18" x14ac:dyDescent="0.25">
      <c r="A173">
        <f t="shared" si="44"/>
        <v>165000</v>
      </c>
      <c r="C173" s="19">
        <f t="shared" si="30"/>
        <v>150000</v>
      </c>
      <c r="D173" s="19">
        <f t="shared" si="31"/>
        <v>37500</v>
      </c>
      <c r="E173" s="19">
        <f t="shared" si="32"/>
        <v>15000</v>
      </c>
      <c r="F173" s="19">
        <f t="shared" si="33"/>
        <v>12750</v>
      </c>
      <c r="G173" s="19">
        <f t="shared" si="40"/>
        <v>50250</v>
      </c>
      <c r="I173" s="19">
        <f t="shared" si="34"/>
        <v>30000</v>
      </c>
      <c r="J173" s="36">
        <f t="shared" si="35"/>
        <v>9000</v>
      </c>
      <c r="K173" s="19">
        <f t="shared" si="36"/>
        <v>20250</v>
      </c>
      <c r="L173" s="36">
        <f t="shared" si="37"/>
        <v>6885.0000000000009</v>
      </c>
      <c r="N173" s="19">
        <f t="shared" si="41"/>
        <v>15885</v>
      </c>
      <c r="O173" s="37">
        <f t="shared" si="42"/>
        <v>9.6272727272727274E-2</v>
      </c>
      <c r="P173" s="37">
        <f t="shared" si="43"/>
        <v>0.28899999999999998</v>
      </c>
      <c r="Q173" s="37">
        <f t="shared" si="38"/>
        <v>0.27701818181818183</v>
      </c>
      <c r="R173" s="37">
        <f t="shared" si="39"/>
        <v>0.43120000000000003</v>
      </c>
    </row>
    <row r="174" spans="1:18" x14ac:dyDescent="0.25">
      <c r="A174">
        <f t="shared" si="44"/>
        <v>166000</v>
      </c>
      <c r="C174" s="19">
        <f t="shared" si="30"/>
        <v>150000</v>
      </c>
      <c r="D174" s="19">
        <f t="shared" si="31"/>
        <v>37500</v>
      </c>
      <c r="E174" s="19">
        <f t="shared" si="32"/>
        <v>16000</v>
      </c>
      <c r="F174" s="19">
        <f t="shared" si="33"/>
        <v>13600</v>
      </c>
      <c r="G174" s="19">
        <f t="shared" si="40"/>
        <v>51100</v>
      </c>
      <c r="I174" s="19">
        <f t="shared" si="34"/>
        <v>30000</v>
      </c>
      <c r="J174" s="36">
        <f t="shared" si="35"/>
        <v>9000</v>
      </c>
      <c r="K174" s="19">
        <f t="shared" si="36"/>
        <v>21100</v>
      </c>
      <c r="L174" s="36">
        <f t="shared" si="37"/>
        <v>7174.0000000000009</v>
      </c>
      <c r="N174" s="19">
        <f t="shared" si="41"/>
        <v>16174</v>
      </c>
      <c r="O174" s="37">
        <f t="shared" si="42"/>
        <v>9.7433734939759042E-2</v>
      </c>
      <c r="P174" s="37">
        <f t="shared" si="43"/>
        <v>0.28899999999999998</v>
      </c>
      <c r="Q174" s="37">
        <f t="shared" si="38"/>
        <v>0.27794698795180728</v>
      </c>
      <c r="R174" s="37">
        <f t="shared" si="39"/>
        <v>0.43120000000000003</v>
      </c>
    </row>
    <row r="175" spans="1:18" x14ac:dyDescent="0.25">
      <c r="A175">
        <f t="shared" si="44"/>
        <v>167000</v>
      </c>
      <c r="C175" s="19">
        <f t="shared" si="30"/>
        <v>150000</v>
      </c>
      <c r="D175" s="19">
        <f t="shared" si="31"/>
        <v>37500</v>
      </c>
      <c r="E175" s="19">
        <f t="shared" si="32"/>
        <v>17000</v>
      </c>
      <c r="F175" s="19">
        <f t="shared" si="33"/>
        <v>14450</v>
      </c>
      <c r="G175" s="19">
        <f t="shared" si="40"/>
        <v>51950</v>
      </c>
      <c r="I175" s="19">
        <f t="shared" si="34"/>
        <v>30000</v>
      </c>
      <c r="J175" s="36">
        <f t="shared" si="35"/>
        <v>9000</v>
      </c>
      <c r="K175" s="19">
        <f t="shared" si="36"/>
        <v>21950</v>
      </c>
      <c r="L175" s="36">
        <f t="shared" si="37"/>
        <v>7463.0000000000009</v>
      </c>
      <c r="N175" s="19">
        <f t="shared" si="41"/>
        <v>16463</v>
      </c>
      <c r="O175" s="37">
        <f t="shared" si="42"/>
        <v>9.8580838323353293E-2</v>
      </c>
      <c r="P175" s="37">
        <f t="shared" si="43"/>
        <v>0.28899999999999998</v>
      </c>
      <c r="Q175" s="37">
        <f t="shared" si="38"/>
        <v>0.27886467065868265</v>
      </c>
      <c r="R175" s="37">
        <f t="shared" si="39"/>
        <v>0.43120000000000003</v>
      </c>
    </row>
    <row r="176" spans="1:18" x14ac:dyDescent="0.25">
      <c r="A176">
        <f t="shared" si="44"/>
        <v>168000</v>
      </c>
      <c r="C176" s="19">
        <f t="shared" si="30"/>
        <v>150000</v>
      </c>
      <c r="D176" s="19">
        <f t="shared" si="31"/>
        <v>37500</v>
      </c>
      <c r="E176" s="19">
        <f t="shared" si="32"/>
        <v>18000</v>
      </c>
      <c r="F176" s="19">
        <f t="shared" si="33"/>
        <v>15300</v>
      </c>
      <c r="G176" s="19">
        <f t="shared" si="40"/>
        <v>52800</v>
      </c>
      <c r="I176" s="19">
        <f t="shared" si="34"/>
        <v>30000</v>
      </c>
      <c r="J176" s="36">
        <f t="shared" si="35"/>
        <v>9000</v>
      </c>
      <c r="K176" s="19">
        <f t="shared" si="36"/>
        <v>22800</v>
      </c>
      <c r="L176" s="36">
        <f t="shared" si="37"/>
        <v>7752.0000000000009</v>
      </c>
      <c r="N176" s="19">
        <f t="shared" si="41"/>
        <v>16752</v>
      </c>
      <c r="O176" s="37">
        <f t="shared" si="42"/>
        <v>9.9714285714285714E-2</v>
      </c>
      <c r="P176" s="37">
        <f t="shared" si="43"/>
        <v>0.28899999999999998</v>
      </c>
      <c r="Q176" s="37">
        <f t="shared" si="38"/>
        <v>0.27977142857142856</v>
      </c>
      <c r="R176" s="37">
        <f t="shared" si="39"/>
        <v>0.43120000000000003</v>
      </c>
    </row>
    <row r="177" spans="1:18" x14ac:dyDescent="0.25">
      <c r="A177">
        <f t="shared" si="44"/>
        <v>169000</v>
      </c>
      <c r="C177" s="19">
        <f t="shared" si="30"/>
        <v>150000</v>
      </c>
      <c r="D177" s="19">
        <f t="shared" si="31"/>
        <v>37500</v>
      </c>
      <c r="E177" s="19">
        <f t="shared" si="32"/>
        <v>19000</v>
      </c>
      <c r="F177" s="19">
        <f t="shared" si="33"/>
        <v>16150</v>
      </c>
      <c r="G177" s="19">
        <f t="shared" si="40"/>
        <v>53650</v>
      </c>
      <c r="I177" s="19">
        <f t="shared" si="34"/>
        <v>30000</v>
      </c>
      <c r="J177" s="36">
        <f t="shared" si="35"/>
        <v>9000</v>
      </c>
      <c r="K177" s="19">
        <f t="shared" si="36"/>
        <v>23650</v>
      </c>
      <c r="L177" s="36">
        <f t="shared" si="37"/>
        <v>8041.0000000000009</v>
      </c>
      <c r="N177" s="19">
        <f t="shared" si="41"/>
        <v>17041</v>
      </c>
      <c r="O177" s="37">
        <f t="shared" si="42"/>
        <v>0.10083431952662722</v>
      </c>
      <c r="P177" s="37">
        <f t="shared" si="43"/>
        <v>0.28899999999999998</v>
      </c>
      <c r="Q177" s="37">
        <f t="shared" si="38"/>
        <v>0.2806674556213018</v>
      </c>
      <c r="R177" s="37">
        <f t="shared" si="39"/>
        <v>0.43120000000000003</v>
      </c>
    </row>
    <row r="178" spans="1:18" x14ac:dyDescent="0.25">
      <c r="A178">
        <f t="shared" si="44"/>
        <v>170000</v>
      </c>
      <c r="C178" s="19">
        <f t="shared" si="30"/>
        <v>150000</v>
      </c>
      <c r="D178" s="19">
        <f t="shared" si="31"/>
        <v>37500</v>
      </c>
      <c r="E178" s="19">
        <f t="shared" si="32"/>
        <v>20000</v>
      </c>
      <c r="F178" s="19">
        <f t="shared" si="33"/>
        <v>17000</v>
      </c>
      <c r="G178" s="19">
        <f t="shared" si="40"/>
        <v>54500</v>
      </c>
      <c r="I178" s="19">
        <f t="shared" si="34"/>
        <v>30000</v>
      </c>
      <c r="J178" s="36">
        <f t="shared" si="35"/>
        <v>9000</v>
      </c>
      <c r="K178" s="19">
        <f t="shared" si="36"/>
        <v>24500</v>
      </c>
      <c r="L178" s="36">
        <f t="shared" si="37"/>
        <v>8330</v>
      </c>
      <c r="N178" s="19">
        <f t="shared" si="41"/>
        <v>17330</v>
      </c>
      <c r="O178" s="37">
        <f t="shared" si="42"/>
        <v>0.10194117647058823</v>
      </c>
      <c r="P178" s="37">
        <f t="shared" si="43"/>
        <v>0.28899999999999998</v>
      </c>
      <c r="Q178" s="37">
        <f t="shared" si="38"/>
        <v>0.28155294117647062</v>
      </c>
      <c r="R178" s="37">
        <f t="shared" si="39"/>
        <v>0.43120000000000003</v>
      </c>
    </row>
    <row r="179" spans="1:18" x14ac:dyDescent="0.25">
      <c r="A179">
        <f t="shared" si="44"/>
        <v>171000</v>
      </c>
      <c r="C179" s="19">
        <f t="shared" si="30"/>
        <v>150000</v>
      </c>
      <c r="D179" s="19">
        <f t="shared" si="31"/>
        <v>37500</v>
      </c>
      <c r="E179" s="19">
        <f t="shared" si="32"/>
        <v>21000</v>
      </c>
      <c r="F179" s="19">
        <f t="shared" si="33"/>
        <v>17850</v>
      </c>
      <c r="G179" s="19">
        <f t="shared" si="40"/>
        <v>55350</v>
      </c>
      <c r="I179" s="19">
        <f t="shared" si="34"/>
        <v>30000</v>
      </c>
      <c r="J179" s="36">
        <f t="shared" si="35"/>
        <v>9000</v>
      </c>
      <c r="K179" s="19">
        <f t="shared" si="36"/>
        <v>25350</v>
      </c>
      <c r="L179" s="36">
        <f t="shared" si="37"/>
        <v>8619</v>
      </c>
      <c r="N179" s="19">
        <f t="shared" si="41"/>
        <v>17619</v>
      </c>
      <c r="O179" s="37">
        <f t="shared" si="42"/>
        <v>0.10303508771929824</v>
      </c>
      <c r="P179" s="37">
        <f t="shared" si="43"/>
        <v>0.28899999999999998</v>
      </c>
      <c r="Q179" s="37">
        <f t="shared" si="38"/>
        <v>0.28242807017543858</v>
      </c>
      <c r="R179" s="37">
        <f t="shared" si="39"/>
        <v>0.43120000000000003</v>
      </c>
    </row>
    <row r="180" spans="1:18" x14ac:dyDescent="0.25">
      <c r="A180">
        <f t="shared" si="44"/>
        <v>172000</v>
      </c>
      <c r="C180" s="19">
        <f t="shared" si="30"/>
        <v>150000</v>
      </c>
      <c r="D180" s="19">
        <f t="shared" si="31"/>
        <v>37500</v>
      </c>
      <c r="E180" s="19">
        <f t="shared" si="32"/>
        <v>22000</v>
      </c>
      <c r="F180" s="19">
        <f t="shared" si="33"/>
        <v>18700</v>
      </c>
      <c r="G180" s="19">
        <f t="shared" si="40"/>
        <v>56200</v>
      </c>
      <c r="I180" s="19">
        <f t="shared" si="34"/>
        <v>30000</v>
      </c>
      <c r="J180" s="36">
        <f t="shared" si="35"/>
        <v>9000</v>
      </c>
      <c r="K180" s="19">
        <f t="shared" si="36"/>
        <v>26200</v>
      </c>
      <c r="L180" s="36">
        <f t="shared" si="37"/>
        <v>8908</v>
      </c>
      <c r="N180" s="19">
        <f t="shared" si="41"/>
        <v>17908</v>
      </c>
      <c r="O180" s="37">
        <f t="shared" si="42"/>
        <v>0.10411627906976745</v>
      </c>
      <c r="P180" s="37">
        <f t="shared" si="43"/>
        <v>0.28899999999999998</v>
      </c>
      <c r="Q180" s="37">
        <f t="shared" si="38"/>
        <v>0.28329302325581396</v>
      </c>
      <c r="R180" s="37">
        <f t="shared" si="39"/>
        <v>0.43120000000000003</v>
      </c>
    </row>
    <row r="181" spans="1:18" x14ac:dyDescent="0.25">
      <c r="A181">
        <f t="shared" si="44"/>
        <v>173000</v>
      </c>
      <c r="C181" s="19">
        <f t="shared" si="30"/>
        <v>150000</v>
      </c>
      <c r="D181" s="19">
        <f t="shared" si="31"/>
        <v>37500</v>
      </c>
      <c r="E181" s="19">
        <f t="shared" si="32"/>
        <v>23000</v>
      </c>
      <c r="F181" s="19">
        <f t="shared" si="33"/>
        <v>19550</v>
      </c>
      <c r="G181" s="19">
        <f t="shared" si="40"/>
        <v>57050</v>
      </c>
      <c r="I181" s="19">
        <f t="shared" si="34"/>
        <v>30000</v>
      </c>
      <c r="J181" s="36">
        <f t="shared" si="35"/>
        <v>9000</v>
      </c>
      <c r="K181" s="19">
        <f t="shared" si="36"/>
        <v>27050</v>
      </c>
      <c r="L181" s="36">
        <f t="shared" si="37"/>
        <v>9197</v>
      </c>
      <c r="N181" s="19">
        <f t="shared" si="41"/>
        <v>18197</v>
      </c>
      <c r="O181" s="37">
        <f t="shared" si="42"/>
        <v>0.1051849710982659</v>
      </c>
      <c r="P181" s="37">
        <f t="shared" si="43"/>
        <v>0.28899999999999998</v>
      </c>
      <c r="Q181" s="37">
        <f t="shared" si="38"/>
        <v>0.28414797687861271</v>
      </c>
      <c r="R181" s="37">
        <f t="shared" si="39"/>
        <v>0.43120000000000003</v>
      </c>
    </row>
    <row r="182" spans="1:18" x14ac:dyDescent="0.25">
      <c r="A182">
        <f t="shared" si="44"/>
        <v>174000</v>
      </c>
      <c r="C182" s="19">
        <f t="shared" si="30"/>
        <v>150000</v>
      </c>
      <c r="D182" s="19">
        <f t="shared" si="31"/>
        <v>37500</v>
      </c>
      <c r="E182" s="19">
        <f t="shared" si="32"/>
        <v>24000</v>
      </c>
      <c r="F182" s="19">
        <f t="shared" si="33"/>
        <v>20400</v>
      </c>
      <c r="G182" s="19">
        <f t="shared" si="40"/>
        <v>57900</v>
      </c>
      <c r="I182" s="19">
        <f t="shared" si="34"/>
        <v>30000</v>
      </c>
      <c r="J182" s="36">
        <f t="shared" si="35"/>
        <v>9000</v>
      </c>
      <c r="K182" s="19">
        <f t="shared" si="36"/>
        <v>27900</v>
      </c>
      <c r="L182" s="36">
        <f t="shared" si="37"/>
        <v>9486</v>
      </c>
      <c r="N182" s="19">
        <f t="shared" si="41"/>
        <v>18486</v>
      </c>
      <c r="O182" s="37">
        <f t="shared" si="42"/>
        <v>0.10624137931034483</v>
      </c>
      <c r="P182" s="37">
        <f t="shared" si="43"/>
        <v>0.28899999999999998</v>
      </c>
      <c r="Q182" s="37">
        <f t="shared" si="38"/>
        <v>0.28499310344827589</v>
      </c>
      <c r="R182" s="37">
        <f t="shared" si="39"/>
        <v>0.43120000000000003</v>
      </c>
    </row>
    <row r="183" spans="1:18" x14ac:dyDescent="0.25">
      <c r="A183">
        <f t="shared" si="44"/>
        <v>175000</v>
      </c>
      <c r="C183" s="19">
        <f t="shared" si="30"/>
        <v>150000</v>
      </c>
      <c r="D183" s="19">
        <f t="shared" si="31"/>
        <v>37500</v>
      </c>
      <c r="E183" s="19">
        <f t="shared" si="32"/>
        <v>25000</v>
      </c>
      <c r="F183" s="19">
        <f t="shared" si="33"/>
        <v>21250</v>
      </c>
      <c r="G183" s="19">
        <f t="shared" si="40"/>
        <v>58750</v>
      </c>
      <c r="I183" s="19">
        <f t="shared" si="34"/>
        <v>30000</v>
      </c>
      <c r="J183" s="36">
        <f t="shared" si="35"/>
        <v>9000</v>
      </c>
      <c r="K183" s="19">
        <f t="shared" si="36"/>
        <v>28750</v>
      </c>
      <c r="L183" s="36">
        <f t="shared" si="37"/>
        <v>9775</v>
      </c>
      <c r="N183" s="19">
        <f t="shared" si="41"/>
        <v>18775</v>
      </c>
      <c r="O183" s="37">
        <f t="shared" si="42"/>
        <v>0.10728571428571429</v>
      </c>
      <c r="P183" s="37">
        <f t="shared" si="43"/>
        <v>0.28899999999999998</v>
      </c>
      <c r="Q183" s="37">
        <f t="shared" si="38"/>
        <v>0.28582857142857143</v>
      </c>
      <c r="R183" s="37">
        <f t="shared" si="39"/>
        <v>0.43120000000000003</v>
      </c>
    </row>
    <row r="184" spans="1:18" x14ac:dyDescent="0.25">
      <c r="A184">
        <f t="shared" si="44"/>
        <v>176000</v>
      </c>
      <c r="C184" s="19">
        <f t="shared" si="30"/>
        <v>150000</v>
      </c>
      <c r="D184" s="19">
        <f t="shared" si="31"/>
        <v>37500</v>
      </c>
      <c r="E184" s="19">
        <f t="shared" si="32"/>
        <v>26000</v>
      </c>
      <c r="F184" s="19">
        <f t="shared" si="33"/>
        <v>22100</v>
      </c>
      <c r="G184" s="19">
        <f t="shared" si="40"/>
        <v>59600</v>
      </c>
      <c r="I184" s="19">
        <f t="shared" si="34"/>
        <v>30000</v>
      </c>
      <c r="J184" s="36">
        <f t="shared" si="35"/>
        <v>9000</v>
      </c>
      <c r="K184" s="19">
        <f t="shared" si="36"/>
        <v>29600</v>
      </c>
      <c r="L184" s="36">
        <f t="shared" si="37"/>
        <v>10064</v>
      </c>
      <c r="N184" s="19">
        <f t="shared" si="41"/>
        <v>19064</v>
      </c>
      <c r="O184" s="37">
        <f t="shared" si="42"/>
        <v>0.10831818181818181</v>
      </c>
      <c r="P184" s="37">
        <f t="shared" si="43"/>
        <v>0.28899999999999998</v>
      </c>
      <c r="Q184" s="37">
        <f t="shared" si="38"/>
        <v>0.2866545454545455</v>
      </c>
      <c r="R184" s="37">
        <f t="shared" si="39"/>
        <v>0.43120000000000003</v>
      </c>
    </row>
    <row r="185" spans="1:18" x14ac:dyDescent="0.25">
      <c r="A185">
        <f t="shared" si="44"/>
        <v>177000</v>
      </c>
      <c r="C185" s="19">
        <f t="shared" si="30"/>
        <v>150000</v>
      </c>
      <c r="D185" s="19">
        <f t="shared" si="31"/>
        <v>37500</v>
      </c>
      <c r="E185" s="19">
        <f t="shared" si="32"/>
        <v>27000</v>
      </c>
      <c r="F185" s="19">
        <f t="shared" si="33"/>
        <v>22950</v>
      </c>
      <c r="G185" s="19">
        <f t="shared" si="40"/>
        <v>60450</v>
      </c>
      <c r="I185" s="19">
        <f t="shared" si="34"/>
        <v>30000</v>
      </c>
      <c r="J185" s="36">
        <f t="shared" si="35"/>
        <v>9000</v>
      </c>
      <c r="K185" s="19">
        <f t="shared" si="36"/>
        <v>30450</v>
      </c>
      <c r="L185" s="36">
        <f t="shared" si="37"/>
        <v>10353</v>
      </c>
      <c r="N185" s="19">
        <f t="shared" si="41"/>
        <v>19353</v>
      </c>
      <c r="O185" s="37">
        <f t="shared" si="42"/>
        <v>0.10933898305084745</v>
      </c>
      <c r="P185" s="37">
        <f t="shared" si="43"/>
        <v>0.28899999999999998</v>
      </c>
      <c r="Q185" s="37">
        <f t="shared" si="38"/>
        <v>0.28747118644067798</v>
      </c>
      <c r="R185" s="37">
        <f t="shared" si="39"/>
        <v>0.43120000000000003</v>
      </c>
    </row>
    <row r="186" spans="1:18" x14ac:dyDescent="0.25">
      <c r="A186">
        <f t="shared" si="44"/>
        <v>178000</v>
      </c>
      <c r="C186" s="19">
        <f t="shared" si="30"/>
        <v>150000</v>
      </c>
      <c r="D186" s="19">
        <f t="shared" si="31"/>
        <v>37500</v>
      </c>
      <c r="E186" s="19">
        <f t="shared" si="32"/>
        <v>28000</v>
      </c>
      <c r="F186" s="19">
        <f t="shared" si="33"/>
        <v>23800</v>
      </c>
      <c r="G186" s="19">
        <f t="shared" si="40"/>
        <v>61300</v>
      </c>
      <c r="I186" s="19">
        <f t="shared" si="34"/>
        <v>30000</v>
      </c>
      <c r="J186" s="36">
        <f t="shared" si="35"/>
        <v>9000</v>
      </c>
      <c r="K186" s="19">
        <f t="shared" si="36"/>
        <v>31300</v>
      </c>
      <c r="L186" s="36">
        <f t="shared" si="37"/>
        <v>10642</v>
      </c>
      <c r="N186" s="19">
        <f t="shared" si="41"/>
        <v>19642</v>
      </c>
      <c r="O186" s="37">
        <f t="shared" si="42"/>
        <v>0.11034831460674158</v>
      </c>
      <c r="P186" s="37">
        <f t="shared" si="43"/>
        <v>0.28899999999999998</v>
      </c>
      <c r="Q186" s="37">
        <f t="shared" si="38"/>
        <v>0.28827865168539329</v>
      </c>
      <c r="R186" s="37">
        <f t="shared" si="39"/>
        <v>0.43120000000000003</v>
      </c>
    </row>
    <row r="187" spans="1:18" x14ac:dyDescent="0.25">
      <c r="A187">
        <f t="shared" si="44"/>
        <v>179000</v>
      </c>
      <c r="C187" s="19">
        <f t="shared" si="30"/>
        <v>150000</v>
      </c>
      <c r="D187" s="19">
        <f t="shared" si="31"/>
        <v>37500</v>
      </c>
      <c r="E187" s="19">
        <f t="shared" si="32"/>
        <v>29000</v>
      </c>
      <c r="F187" s="19">
        <f t="shared" si="33"/>
        <v>24650</v>
      </c>
      <c r="G187" s="19">
        <f t="shared" si="40"/>
        <v>62150</v>
      </c>
      <c r="I187" s="19">
        <f t="shared" si="34"/>
        <v>30000</v>
      </c>
      <c r="J187" s="36">
        <f t="shared" si="35"/>
        <v>9000</v>
      </c>
      <c r="K187" s="19">
        <f t="shared" si="36"/>
        <v>32150</v>
      </c>
      <c r="L187" s="36">
        <f t="shared" si="37"/>
        <v>10931</v>
      </c>
      <c r="N187" s="19">
        <f t="shared" si="41"/>
        <v>19931</v>
      </c>
      <c r="O187" s="37">
        <f t="shared" si="42"/>
        <v>0.1113463687150838</v>
      </c>
      <c r="P187" s="37">
        <f t="shared" si="43"/>
        <v>0.28899999999999998</v>
      </c>
      <c r="Q187" s="37">
        <f t="shared" si="38"/>
        <v>0.28907709497206707</v>
      </c>
      <c r="R187" s="37">
        <f t="shared" si="39"/>
        <v>0.43120000000000003</v>
      </c>
    </row>
    <row r="188" spans="1:18" x14ac:dyDescent="0.25">
      <c r="A188">
        <f t="shared" si="44"/>
        <v>180000</v>
      </c>
      <c r="C188" s="19">
        <f t="shared" si="30"/>
        <v>150000</v>
      </c>
      <c r="D188" s="19">
        <f t="shared" si="31"/>
        <v>37500</v>
      </c>
      <c r="E188" s="19">
        <f t="shared" si="32"/>
        <v>30000</v>
      </c>
      <c r="F188" s="19">
        <f t="shared" si="33"/>
        <v>25500</v>
      </c>
      <c r="G188" s="19">
        <f t="shared" si="40"/>
        <v>63000</v>
      </c>
      <c r="I188" s="19">
        <f t="shared" si="34"/>
        <v>30000</v>
      </c>
      <c r="J188" s="36">
        <f t="shared" si="35"/>
        <v>9000</v>
      </c>
      <c r="K188" s="19">
        <f t="shared" si="36"/>
        <v>33000</v>
      </c>
      <c r="L188" s="36">
        <f t="shared" si="37"/>
        <v>11220</v>
      </c>
      <c r="N188" s="19">
        <f t="shared" si="41"/>
        <v>20220</v>
      </c>
      <c r="O188" s="37">
        <f t="shared" si="42"/>
        <v>0.11233333333333333</v>
      </c>
      <c r="P188" s="37">
        <f t="shared" si="43"/>
        <v>0.28899999999999998</v>
      </c>
      <c r="Q188" s="37">
        <f t="shared" si="38"/>
        <v>0.28986666666666666</v>
      </c>
      <c r="R188" s="37">
        <f t="shared" si="39"/>
        <v>0.43120000000000003</v>
      </c>
    </row>
    <row r="189" spans="1:18" x14ac:dyDescent="0.25">
      <c r="A189">
        <f t="shared" si="44"/>
        <v>181000</v>
      </c>
      <c r="C189" s="19">
        <f t="shared" si="30"/>
        <v>150000</v>
      </c>
      <c r="D189" s="19">
        <f t="shared" si="31"/>
        <v>37500</v>
      </c>
      <c r="E189" s="19">
        <f t="shared" si="32"/>
        <v>31000</v>
      </c>
      <c r="F189" s="19">
        <f t="shared" si="33"/>
        <v>26350</v>
      </c>
      <c r="G189" s="19">
        <f t="shared" si="40"/>
        <v>63850</v>
      </c>
      <c r="I189" s="19">
        <f t="shared" si="34"/>
        <v>30000</v>
      </c>
      <c r="J189" s="36">
        <f t="shared" si="35"/>
        <v>9000</v>
      </c>
      <c r="K189" s="19">
        <f t="shared" si="36"/>
        <v>33850</v>
      </c>
      <c r="L189" s="36">
        <f t="shared" si="37"/>
        <v>11509</v>
      </c>
      <c r="N189" s="19">
        <f t="shared" si="41"/>
        <v>20509</v>
      </c>
      <c r="O189" s="37">
        <f t="shared" si="42"/>
        <v>0.11330939226519338</v>
      </c>
      <c r="P189" s="37">
        <f t="shared" si="43"/>
        <v>0.28899999999999998</v>
      </c>
      <c r="Q189" s="37">
        <f t="shared" si="38"/>
        <v>0.2906475138121547</v>
      </c>
      <c r="R189" s="37">
        <f t="shared" si="39"/>
        <v>0.43120000000000003</v>
      </c>
    </row>
    <row r="190" spans="1:18" x14ac:dyDescent="0.25">
      <c r="A190">
        <f t="shared" si="44"/>
        <v>182000</v>
      </c>
      <c r="C190" s="19">
        <f t="shared" si="30"/>
        <v>150000</v>
      </c>
      <c r="D190" s="19">
        <f t="shared" si="31"/>
        <v>37500</v>
      </c>
      <c r="E190" s="19">
        <f t="shared" si="32"/>
        <v>32000</v>
      </c>
      <c r="F190" s="19">
        <f t="shared" si="33"/>
        <v>27200</v>
      </c>
      <c r="G190" s="19">
        <f t="shared" si="40"/>
        <v>64700</v>
      </c>
      <c r="I190" s="19">
        <f t="shared" si="34"/>
        <v>30000</v>
      </c>
      <c r="J190" s="36">
        <f t="shared" si="35"/>
        <v>9000</v>
      </c>
      <c r="K190" s="19">
        <f t="shared" si="36"/>
        <v>34700</v>
      </c>
      <c r="L190" s="36">
        <f t="shared" si="37"/>
        <v>11798</v>
      </c>
      <c r="N190" s="19">
        <f t="shared" si="41"/>
        <v>20798</v>
      </c>
      <c r="O190" s="37">
        <f t="shared" si="42"/>
        <v>0.11427472527472528</v>
      </c>
      <c r="P190" s="37">
        <f t="shared" si="43"/>
        <v>0.28899999999999998</v>
      </c>
      <c r="Q190" s="37">
        <f t="shared" si="38"/>
        <v>0.29141978021978021</v>
      </c>
      <c r="R190" s="37">
        <f t="shared" si="39"/>
        <v>0.43120000000000003</v>
      </c>
    </row>
    <row r="191" spans="1:18" x14ac:dyDescent="0.25">
      <c r="A191">
        <f t="shared" si="44"/>
        <v>183000</v>
      </c>
      <c r="C191" s="19">
        <f t="shared" si="30"/>
        <v>150000</v>
      </c>
      <c r="D191" s="19">
        <f t="shared" si="31"/>
        <v>37500</v>
      </c>
      <c r="E191" s="19">
        <f t="shared" si="32"/>
        <v>33000</v>
      </c>
      <c r="F191" s="19">
        <f t="shared" si="33"/>
        <v>28050</v>
      </c>
      <c r="G191" s="19">
        <f t="shared" si="40"/>
        <v>65550</v>
      </c>
      <c r="I191" s="19">
        <f t="shared" si="34"/>
        <v>30000</v>
      </c>
      <c r="J191" s="36">
        <f t="shared" si="35"/>
        <v>9000</v>
      </c>
      <c r="K191" s="19">
        <f t="shared" si="36"/>
        <v>35550</v>
      </c>
      <c r="L191" s="36">
        <f t="shared" si="37"/>
        <v>12087</v>
      </c>
      <c r="N191" s="19">
        <f t="shared" si="41"/>
        <v>21087</v>
      </c>
      <c r="O191" s="37">
        <f t="shared" si="42"/>
        <v>0.11522950819672131</v>
      </c>
      <c r="P191" s="37">
        <f t="shared" si="43"/>
        <v>0.28899999999999998</v>
      </c>
      <c r="Q191" s="37">
        <f t="shared" si="38"/>
        <v>0.29218360655737707</v>
      </c>
      <c r="R191" s="37">
        <f t="shared" si="39"/>
        <v>0.43120000000000003</v>
      </c>
    </row>
    <row r="192" spans="1:18" x14ac:dyDescent="0.25">
      <c r="A192">
        <f t="shared" si="44"/>
        <v>184000</v>
      </c>
      <c r="C192" s="19">
        <f t="shared" si="30"/>
        <v>150000</v>
      </c>
      <c r="D192" s="19">
        <f t="shared" si="31"/>
        <v>37500</v>
      </c>
      <c r="E192" s="19">
        <f t="shared" si="32"/>
        <v>34000</v>
      </c>
      <c r="F192" s="19">
        <f t="shared" si="33"/>
        <v>28900</v>
      </c>
      <c r="G192" s="19">
        <f t="shared" si="40"/>
        <v>66400</v>
      </c>
      <c r="I192" s="19">
        <f t="shared" si="34"/>
        <v>30000</v>
      </c>
      <c r="J192" s="36">
        <f t="shared" si="35"/>
        <v>9000</v>
      </c>
      <c r="K192" s="19">
        <f t="shared" si="36"/>
        <v>36400</v>
      </c>
      <c r="L192" s="36">
        <f t="shared" si="37"/>
        <v>12376</v>
      </c>
      <c r="N192" s="19">
        <f t="shared" si="41"/>
        <v>21376</v>
      </c>
      <c r="O192" s="37">
        <f t="shared" si="42"/>
        <v>0.11617391304347827</v>
      </c>
      <c r="P192" s="37">
        <f t="shared" si="43"/>
        <v>0.28899999999999998</v>
      </c>
      <c r="Q192" s="37">
        <f t="shared" si="38"/>
        <v>0.29293913043478265</v>
      </c>
      <c r="R192" s="37">
        <f t="shared" si="39"/>
        <v>0.43120000000000003</v>
      </c>
    </row>
    <row r="193" spans="1:18" x14ac:dyDescent="0.25">
      <c r="A193">
        <f t="shared" si="44"/>
        <v>185000</v>
      </c>
      <c r="C193" s="19">
        <f t="shared" si="30"/>
        <v>150000</v>
      </c>
      <c r="D193" s="19">
        <f t="shared" si="31"/>
        <v>37500</v>
      </c>
      <c r="E193" s="19">
        <f t="shared" si="32"/>
        <v>35000</v>
      </c>
      <c r="F193" s="19">
        <f t="shared" si="33"/>
        <v>29750</v>
      </c>
      <c r="G193" s="19">
        <f t="shared" si="40"/>
        <v>67250</v>
      </c>
      <c r="I193" s="19">
        <f t="shared" si="34"/>
        <v>30000</v>
      </c>
      <c r="J193" s="36">
        <f t="shared" si="35"/>
        <v>9000</v>
      </c>
      <c r="K193" s="19">
        <f t="shared" si="36"/>
        <v>37250</v>
      </c>
      <c r="L193" s="36">
        <f t="shared" si="37"/>
        <v>12665</v>
      </c>
      <c r="N193" s="19">
        <f t="shared" si="41"/>
        <v>21665</v>
      </c>
      <c r="O193" s="37">
        <f t="shared" si="42"/>
        <v>0.11710810810810811</v>
      </c>
      <c r="P193" s="37">
        <f t="shared" si="43"/>
        <v>0.28899999999999998</v>
      </c>
      <c r="Q193" s="37">
        <f t="shared" si="38"/>
        <v>0.29368648648648649</v>
      </c>
      <c r="R193" s="37">
        <f t="shared" si="39"/>
        <v>0.43120000000000003</v>
      </c>
    </row>
    <row r="194" spans="1:18" x14ac:dyDescent="0.25">
      <c r="A194">
        <f t="shared" si="44"/>
        <v>186000</v>
      </c>
      <c r="C194" s="19">
        <f t="shared" si="30"/>
        <v>150000</v>
      </c>
      <c r="D194" s="19">
        <f t="shared" si="31"/>
        <v>37500</v>
      </c>
      <c r="E194" s="19">
        <f t="shared" si="32"/>
        <v>36000</v>
      </c>
      <c r="F194" s="19">
        <f t="shared" si="33"/>
        <v>30600</v>
      </c>
      <c r="G194" s="19">
        <f t="shared" si="40"/>
        <v>68100</v>
      </c>
      <c r="I194" s="19">
        <f t="shared" si="34"/>
        <v>30000</v>
      </c>
      <c r="J194" s="36">
        <f t="shared" si="35"/>
        <v>9000</v>
      </c>
      <c r="K194" s="19">
        <f t="shared" si="36"/>
        <v>38100</v>
      </c>
      <c r="L194" s="36">
        <f t="shared" si="37"/>
        <v>12954.000000000002</v>
      </c>
      <c r="N194" s="19">
        <f t="shared" si="41"/>
        <v>21954</v>
      </c>
      <c r="O194" s="37">
        <f t="shared" si="42"/>
        <v>0.11803225806451613</v>
      </c>
      <c r="P194" s="37">
        <f t="shared" si="43"/>
        <v>0.28899999999999998</v>
      </c>
      <c r="Q194" s="37">
        <f t="shared" si="38"/>
        <v>0.29442580645161293</v>
      </c>
      <c r="R194" s="37">
        <f t="shared" si="39"/>
        <v>0.43120000000000003</v>
      </c>
    </row>
    <row r="195" spans="1:18" x14ac:dyDescent="0.25">
      <c r="A195">
        <f t="shared" si="44"/>
        <v>187000</v>
      </c>
      <c r="C195" s="19">
        <f t="shared" si="30"/>
        <v>150000</v>
      </c>
      <c r="D195" s="19">
        <f t="shared" si="31"/>
        <v>37500</v>
      </c>
      <c r="E195" s="19">
        <f t="shared" si="32"/>
        <v>37000</v>
      </c>
      <c r="F195" s="19">
        <f t="shared" si="33"/>
        <v>31450</v>
      </c>
      <c r="G195" s="19">
        <f t="shared" si="40"/>
        <v>68950</v>
      </c>
      <c r="I195" s="19">
        <f t="shared" si="34"/>
        <v>30000</v>
      </c>
      <c r="J195" s="36">
        <f t="shared" si="35"/>
        <v>9000</v>
      </c>
      <c r="K195" s="19">
        <f t="shared" si="36"/>
        <v>38950</v>
      </c>
      <c r="L195" s="36">
        <f t="shared" si="37"/>
        <v>13243.000000000002</v>
      </c>
      <c r="N195" s="19">
        <f t="shared" si="41"/>
        <v>22243</v>
      </c>
      <c r="O195" s="37">
        <f t="shared" si="42"/>
        <v>0.11894652406417112</v>
      </c>
      <c r="P195" s="37">
        <f t="shared" si="43"/>
        <v>0.28899999999999998</v>
      </c>
      <c r="Q195" s="37">
        <f t="shared" si="38"/>
        <v>0.29515721925133692</v>
      </c>
      <c r="R195" s="37">
        <f t="shared" si="39"/>
        <v>0.43120000000000003</v>
      </c>
    </row>
    <row r="196" spans="1:18" x14ac:dyDescent="0.25">
      <c r="A196">
        <f t="shared" si="44"/>
        <v>188000</v>
      </c>
      <c r="C196" s="19">
        <f t="shared" si="30"/>
        <v>150000</v>
      </c>
      <c r="D196" s="19">
        <f t="shared" si="31"/>
        <v>37500</v>
      </c>
      <c r="E196" s="19">
        <f t="shared" si="32"/>
        <v>38000</v>
      </c>
      <c r="F196" s="19">
        <f t="shared" si="33"/>
        <v>32300</v>
      </c>
      <c r="G196" s="19">
        <f t="shared" si="40"/>
        <v>69800</v>
      </c>
      <c r="I196" s="19">
        <f t="shared" si="34"/>
        <v>30000</v>
      </c>
      <c r="J196" s="36">
        <f t="shared" si="35"/>
        <v>9000</v>
      </c>
      <c r="K196" s="19">
        <f t="shared" si="36"/>
        <v>39800</v>
      </c>
      <c r="L196" s="36">
        <f t="shared" si="37"/>
        <v>13532.000000000002</v>
      </c>
      <c r="N196" s="19">
        <f t="shared" si="41"/>
        <v>22532</v>
      </c>
      <c r="O196" s="37">
        <f t="shared" si="42"/>
        <v>0.11985106382978723</v>
      </c>
      <c r="P196" s="37">
        <f t="shared" si="43"/>
        <v>0.28899999999999998</v>
      </c>
      <c r="Q196" s="37">
        <f t="shared" si="38"/>
        <v>0.29588085106382978</v>
      </c>
      <c r="R196" s="37">
        <f t="shared" si="39"/>
        <v>0.43120000000000003</v>
      </c>
    </row>
    <row r="197" spans="1:18" x14ac:dyDescent="0.25">
      <c r="A197">
        <f t="shared" si="44"/>
        <v>189000</v>
      </c>
      <c r="C197" s="19">
        <f t="shared" si="30"/>
        <v>150000</v>
      </c>
      <c r="D197" s="19">
        <f t="shared" si="31"/>
        <v>37500</v>
      </c>
      <c r="E197" s="19">
        <f t="shared" si="32"/>
        <v>39000</v>
      </c>
      <c r="F197" s="19">
        <f t="shared" si="33"/>
        <v>33150</v>
      </c>
      <c r="G197" s="19">
        <f t="shared" si="40"/>
        <v>70650</v>
      </c>
      <c r="I197" s="19">
        <f t="shared" si="34"/>
        <v>30000</v>
      </c>
      <c r="J197" s="36">
        <f t="shared" si="35"/>
        <v>9000</v>
      </c>
      <c r="K197" s="19">
        <f t="shared" si="36"/>
        <v>40650</v>
      </c>
      <c r="L197" s="36">
        <f t="shared" si="37"/>
        <v>13821.000000000002</v>
      </c>
      <c r="N197" s="19">
        <f t="shared" si="41"/>
        <v>22821</v>
      </c>
      <c r="O197" s="37">
        <f t="shared" si="42"/>
        <v>0.12074603174603174</v>
      </c>
      <c r="P197" s="37">
        <f t="shared" si="43"/>
        <v>0.28899999999999998</v>
      </c>
      <c r="Q197" s="37">
        <f t="shared" si="38"/>
        <v>0.29659682539682541</v>
      </c>
      <c r="R197" s="37">
        <f t="shared" si="39"/>
        <v>0.43120000000000003</v>
      </c>
    </row>
    <row r="198" spans="1:18" x14ac:dyDescent="0.25">
      <c r="A198">
        <f t="shared" si="44"/>
        <v>190000</v>
      </c>
      <c r="C198" s="19">
        <f t="shared" si="30"/>
        <v>150000</v>
      </c>
      <c r="D198" s="19">
        <f t="shared" si="31"/>
        <v>37500</v>
      </c>
      <c r="E198" s="19">
        <f t="shared" si="32"/>
        <v>40000</v>
      </c>
      <c r="F198" s="19">
        <f t="shared" si="33"/>
        <v>34000</v>
      </c>
      <c r="G198" s="19">
        <f t="shared" si="40"/>
        <v>71500</v>
      </c>
      <c r="I198" s="19">
        <f t="shared" si="34"/>
        <v>30000</v>
      </c>
      <c r="J198" s="36">
        <f t="shared" si="35"/>
        <v>9000</v>
      </c>
      <c r="K198" s="19">
        <f t="shared" si="36"/>
        <v>41500</v>
      </c>
      <c r="L198" s="36">
        <f t="shared" si="37"/>
        <v>14110.000000000002</v>
      </c>
      <c r="N198" s="19">
        <f t="shared" si="41"/>
        <v>23110</v>
      </c>
      <c r="O198" s="37">
        <f t="shared" si="42"/>
        <v>0.12163157894736842</v>
      </c>
      <c r="P198" s="37">
        <f t="shared" si="43"/>
        <v>0.28899999999999998</v>
      </c>
      <c r="Q198" s="37">
        <f t="shared" si="38"/>
        <v>0.29730526315789474</v>
      </c>
      <c r="R198" s="37">
        <f t="shared" si="39"/>
        <v>0.43120000000000003</v>
      </c>
    </row>
    <row r="199" spans="1:18" x14ac:dyDescent="0.25">
      <c r="A199">
        <f t="shared" si="44"/>
        <v>191000</v>
      </c>
      <c r="C199" s="19">
        <f t="shared" si="30"/>
        <v>150000</v>
      </c>
      <c r="D199" s="19">
        <f t="shared" si="31"/>
        <v>37500</v>
      </c>
      <c r="E199" s="19">
        <f t="shared" si="32"/>
        <v>41000</v>
      </c>
      <c r="F199" s="19">
        <f t="shared" si="33"/>
        <v>34850</v>
      </c>
      <c r="G199" s="19">
        <f t="shared" si="40"/>
        <v>72350</v>
      </c>
      <c r="I199" s="19">
        <f t="shared" si="34"/>
        <v>30000</v>
      </c>
      <c r="J199" s="36">
        <f t="shared" si="35"/>
        <v>9000</v>
      </c>
      <c r="K199" s="19">
        <f t="shared" si="36"/>
        <v>42350</v>
      </c>
      <c r="L199" s="36">
        <f t="shared" si="37"/>
        <v>14399.000000000002</v>
      </c>
      <c r="N199" s="19">
        <f t="shared" si="41"/>
        <v>23399</v>
      </c>
      <c r="O199" s="37">
        <f t="shared" si="42"/>
        <v>0.12250785340314137</v>
      </c>
      <c r="P199" s="37">
        <f t="shared" si="43"/>
        <v>0.28899999999999998</v>
      </c>
      <c r="Q199" s="37">
        <f t="shared" si="38"/>
        <v>0.29800628272251312</v>
      </c>
      <c r="R199" s="37">
        <f t="shared" si="39"/>
        <v>0.43120000000000003</v>
      </c>
    </row>
    <row r="200" spans="1:18" x14ac:dyDescent="0.25">
      <c r="A200">
        <f t="shared" si="44"/>
        <v>192000</v>
      </c>
      <c r="C200" s="19">
        <f t="shared" ref="C200:C263" si="45">IF(A200&gt;pot_osingon_veron_progression_raja,pot_osingon_veron_progression_raja,A200)</f>
        <v>150000</v>
      </c>
      <c r="D200" s="19">
        <f t="shared" ref="D200:D263" si="46">C200*(1-pot_osingon_verovapaa_osuus)</f>
        <v>37500</v>
      </c>
      <c r="E200" s="19">
        <f t="shared" ref="E200:E263" si="47">IF(A200&gt;pot_osingon_veron_progression_raja,A200-pot_osingon_veron_progression_raja,0)</f>
        <v>42000</v>
      </c>
      <c r="F200" s="19">
        <f t="shared" ref="F200:F263" si="48">E200*(1-pot_osingon_verovapaa_osuus_rajan_jälk)</f>
        <v>35700</v>
      </c>
      <c r="G200" s="19">
        <f t="shared" si="40"/>
        <v>73200</v>
      </c>
      <c r="I200" s="19">
        <f t="shared" ref="I200:I263" si="49">IF(G200&gt;pääomatuloveropros_progression_raja,pääomatuloveropros_progression_raja,G200)</f>
        <v>30000</v>
      </c>
      <c r="J200" s="36">
        <f t="shared" ref="J200:J263" si="50">I200*pääomatuloveropros</f>
        <v>9000</v>
      </c>
      <c r="K200" s="19">
        <f t="shared" ref="K200:K263" si="51">IF(G200&gt;pääomatuloveropros_progression_raja,G200-pääomatuloveropros_progression_raja,0)</f>
        <v>43200</v>
      </c>
      <c r="L200" s="36">
        <f t="shared" ref="L200:L263" si="52">K200*pääomatuloveropros_rajan_jälkeen</f>
        <v>14688.000000000002</v>
      </c>
      <c r="N200" s="19">
        <f t="shared" si="41"/>
        <v>23688</v>
      </c>
      <c r="O200" s="37">
        <f t="shared" si="42"/>
        <v>0.123375</v>
      </c>
      <c r="P200" s="37">
        <f t="shared" si="43"/>
        <v>0.28899999999999998</v>
      </c>
      <c r="Q200" s="37">
        <f t="shared" ref="Q200:Q263" si="53">(1-yhteisövero_pros)*O200+yhteisövero_pros</f>
        <v>0.29870000000000002</v>
      </c>
      <c r="R200" s="37">
        <f t="shared" ref="R200:R263" si="54">(1-yhteisövero_pros)*P200+yhteisövero_pros</f>
        <v>0.43120000000000003</v>
      </c>
    </row>
    <row r="201" spans="1:18" x14ac:dyDescent="0.25">
      <c r="A201">
        <f t="shared" si="44"/>
        <v>193000</v>
      </c>
      <c r="C201" s="19">
        <f t="shared" si="45"/>
        <v>150000</v>
      </c>
      <c r="D201" s="19">
        <f t="shared" si="46"/>
        <v>37500</v>
      </c>
      <c r="E201" s="19">
        <f t="shared" si="47"/>
        <v>43000</v>
      </c>
      <c r="F201" s="19">
        <f t="shared" si="48"/>
        <v>36550</v>
      </c>
      <c r="G201" s="19">
        <f t="shared" ref="G201:G264" si="55">+D201+F201</f>
        <v>74050</v>
      </c>
      <c r="I201" s="19">
        <f t="shared" si="49"/>
        <v>30000</v>
      </c>
      <c r="J201" s="36">
        <f t="shared" si="50"/>
        <v>9000</v>
      </c>
      <c r="K201" s="19">
        <f t="shared" si="51"/>
        <v>44050</v>
      </c>
      <c r="L201" s="36">
        <f t="shared" si="52"/>
        <v>14977.000000000002</v>
      </c>
      <c r="N201" s="19">
        <f t="shared" ref="N201:N264" si="56">+J201+L201</f>
        <v>23977</v>
      </c>
      <c r="O201" s="37">
        <f t="shared" ref="O201:O264" si="57">IFERROR(N201/A201,0)</f>
        <v>0.12423316062176165</v>
      </c>
      <c r="P201" s="37">
        <f t="shared" ref="P201:P264" si="58">IFERROR((N201-N200)/(A201-A200),0)</f>
        <v>0.28899999999999998</v>
      </c>
      <c r="Q201" s="37">
        <f t="shared" si="53"/>
        <v>0.29938652849740932</v>
      </c>
      <c r="R201" s="37">
        <f t="shared" si="54"/>
        <v>0.43120000000000003</v>
      </c>
    </row>
    <row r="202" spans="1:18" x14ac:dyDescent="0.25">
      <c r="A202">
        <f t="shared" si="44"/>
        <v>194000</v>
      </c>
      <c r="C202" s="19">
        <f t="shared" si="45"/>
        <v>150000</v>
      </c>
      <c r="D202" s="19">
        <f t="shared" si="46"/>
        <v>37500</v>
      </c>
      <c r="E202" s="19">
        <f t="shared" si="47"/>
        <v>44000</v>
      </c>
      <c r="F202" s="19">
        <f t="shared" si="48"/>
        <v>37400</v>
      </c>
      <c r="G202" s="19">
        <f t="shared" si="55"/>
        <v>74900</v>
      </c>
      <c r="I202" s="19">
        <f t="shared" si="49"/>
        <v>30000</v>
      </c>
      <c r="J202" s="36">
        <f t="shared" si="50"/>
        <v>9000</v>
      </c>
      <c r="K202" s="19">
        <f t="shared" si="51"/>
        <v>44900</v>
      </c>
      <c r="L202" s="36">
        <f t="shared" si="52"/>
        <v>15266.000000000002</v>
      </c>
      <c r="N202" s="19">
        <f t="shared" si="56"/>
        <v>24266</v>
      </c>
      <c r="O202" s="37">
        <f t="shared" si="57"/>
        <v>0.12508247422680413</v>
      </c>
      <c r="P202" s="37">
        <f t="shared" si="58"/>
        <v>0.28899999999999998</v>
      </c>
      <c r="Q202" s="37">
        <f t="shared" si="53"/>
        <v>0.3000659793814433</v>
      </c>
      <c r="R202" s="37">
        <f t="shared" si="54"/>
        <v>0.43120000000000003</v>
      </c>
    </row>
    <row r="203" spans="1:18" x14ac:dyDescent="0.25">
      <c r="A203">
        <f t="shared" ref="A203:A266" si="59">A202+1000</f>
        <v>195000</v>
      </c>
      <c r="C203" s="19">
        <f t="shared" si="45"/>
        <v>150000</v>
      </c>
      <c r="D203" s="19">
        <f t="shared" si="46"/>
        <v>37500</v>
      </c>
      <c r="E203" s="19">
        <f t="shared" si="47"/>
        <v>45000</v>
      </c>
      <c r="F203" s="19">
        <f t="shared" si="48"/>
        <v>38250</v>
      </c>
      <c r="G203" s="19">
        <f t="shared" si="55"/>
        <v>75750</v>
      </c>
      <c r="I203" s="19">
        <f t="shared" si="49"/>
        <v>30000</v>
      </c>
      <c r="J203" s="36">
        <f t="shared" si="50"/>
        <v>9000</v>
      </c>
      <c r="K203" s="19">
        <f t="shared" si="51"/>
        <v>45750</v>
      </c>
      <c r="L203" s="36">
        <f t="shared" si="52"/>
        <v>15555.000000000002</v>
      </c>
      <c r="N203" s="19">
        <f t="shared" si="56"/>
        <v>24555</v>
      </c>
      <c r="O203" s="37">
        <f t="shared" si="57"/>
        <v>0.12592307692307692</v>
      </c>
      <c r="P203" s="37">
        <f t="shared" si="58"/>
        <v>0.28899999999999998</v>
      </c>
      <c r="Q203" s="37">
        <f t="shared" si="53"/>
        <v>0.30073846153846157</v>
      </c>
      <c r="R203" s="37">
        <f t="shared" si="54"/>
        <v>0.43120000000000003</v>
      </c>
    </row>
    <row r="204" spans="1:18" x14ac:dyDescent="0.25">
      <c r="A204">
        <f t="shared" si="59"/>
        <v>196000</v>
      </c>
      <c r="C204" s="19">
        <f t="shared" si="45"/>
        <v>150000</v>
      </c>
      <c r="D204" s="19">
        <f t="shared" si="46"/>
        <v>37500</v>
      </c>
      <c r="E204" s="19">
        <f t="shared" si="47"/>
        <v>46000</v>
      </c>
      <c r="F204" s="19">
        <f t="shared" si="48"/>
        <v>39100</v>
      </c>
      <c r="G204" s="19">
        <f t="shared" si="55"/>
        <v>76600</v>
      </c>
      <c r="I204" s="19">
        <f t="shared" si="49"/>
        <v>30000</v>
      </c>
      <c r="J204" s="36">
        <f t="shared" si="50"/>
        <v>9000</v>
      </c>
      <c r="K204" s="19">
        <f t="shared" si="51"/>
        <v>46600</v>
      </c>
      <c r="L204" s="36">
        <f t="shared" si="52"/>
        <v>15844.000000000002</v>
      </c>
      <c r="N204" s="19">
        <f t="shared" si="56"/>
        <v>24844</v>
      </c>
      <c r="O204" s="37">
        <f t="shared" si="57"/>
        <v>0.12675510204081633</v>
      </c>
      <c r="P204" s="37">
        <f t="shared" si="58"/>
        <v>0.28899999999999998</v>
      </c>
      <c r="Q204" s="37">
        <f t="shared" si="53"/>
        <v>0.30140408163265309</v>
      </c>
      <c r="R204" s="37">
        <f t="shared" si="54"/>
        <v>0.43120000000000003</v>
      </c>
    </row>
    <row r="205" spans="1:18" x14ac:dyDescent="0.25">
      <c r="A205">
        <f t="shared" si="59"/>
        <v>197000</v>
      </c>
      <c r="C205" s="19">
        <f t="shared" si="45"/>
        <v>150000</v>
      </c>
      <c r="D205" s="19">
        <f t="shared" si="46"/>
        <v>37500</v>
      </c>
      <c r="E205" s="19">
        <f t="shared" si="47"/>
        <v>47000</v>
      </c>
      <c r="F205" s="19">
        <f t="shared" si="48"/>
        <v>39950</v>
      </c>
      <c r="G205" s="19">
        <f t="shared" si="55"/>
        <v>77450</v>
      </c>
      <c r="I205" s="19">
        <f t="shared" si="49"/>
        <v>30000</v>
      </c>
      <c r="J205" s="36">
        <f t="shared" si="50"/>
        <v>9000</v>
      </c>
      <c r="K205" s="19">
        <f t="shared" si="51"/>
        <v>47450</v>
      </c>
      <c r="L205" s="36">
        <f t="shared" si="52"/>
        <v>16133.000000000002</v>
      </c>
      <c r="N205" s="19">
        <f t="shared" si="56"/>
        <v>25133</v>
      </c>
      <c r="O205" s="37">
        <f t="shared" si="57"/>
        <v>0.12757868020304569</v>
      </c>
      <c r="P205" s="37">
        <f t="shared" si="58"/>
        <v>0.28899999999999998</v>
      </c>
      <c r="Q205" s="37">
        <f t="shared" si="53"/>
        <v>0.30206294416243656</v>
      </c>
      <c r="R205" s="37">
        <f t="shared" si="54"/>
        <v>0.43120000000000003</v>
      </c>
    </row>
    <row r="206" spans="1:18" x14ac:dyDescent="0.25">
      <c r="A206">
        <f t="shared" si="59"/>
        <v>198000</v>
      </c>
      <c r="C206" s="19">
        <f t="shared" si="45"/>
        <v>150000</v>
      </c>
      <c r="D206" s="19">
        <f t="shared" si="46"/>
        <v>37500</v>
      </c>
      <c r="E206" s="19">
        <f t="shared" si="47"/>
        <v>48000</v>
      </c>
      <c r="F206" s="19">
        <f t="shared" si="48"/>
        <v>40800</v>
      </c>
      <c r="G206" s="19">
        <f t="shared" si="55"/>
        <v>78300</v>
      </c>
      <c r="I206" s="19">
        <f t="shared" si="49"/>
        <v>30000</v>
      </c>
      <c r="J206" s="36">
        <f t="shared" si="50"/>
        <v>9000</v>
      </c>
      <c r="K206" s="19">
        <f t="shared" si="51"/>
        <v>48300</v>
      </c>
      <c r="L206" s="36">
        <f t="shared" si="52"/>
        <v>16422</v>
      </c>
      <c r="N206" s="19">
        <f t="shared" si="56"/>
        <v>25422</v>
      </c>
      <c r="O206" s="37">
        <f t="shared" si="57"/>
        <v>0.12839393939393939</v>
      </c>
      <c r="P206" s="37">
        <f t="shared" si="58"/>
        <v>0.28899999999999998</v>
      </c>
      <c r="Q206" s="37">
        <f t="shared" si="53"/>
        <v>0.30271515151515155</v>
      </c>
      <c r="R206" s="37">
        <f t="shared" si="54"/>
        <v>0.43120000000000003</v>
      </c>
    </row>
    <row r="207" spans="1:18" x14ac:dyDescent="0.25">
      <c r="A207">
        <f t="shared" si="59"/>
        <v>199000</v>
      </c>
      <c r="C207" s="19">
        <f t="shared" si="45"/>
        <v>150000</v>
      </c>
      <c r="D207" s="19">
        <f t="shared" si="46"/>
        <v>37500</v>
      </c>
      <c r="E207" s="19">
        <f t="shared" si="47"/>
        <v>49000</v>
      </c>
      <c r="F207" s="19">
        <f t="shared" si="48"/>
        <v>41650</v>
      </c>
      <c r="G207" s="19">
        <f t="shared" si="55"/>
        <v>79150</v>
      </c>
      <c r="I207" s="19">
        <f t="shared" si="49"/>
        <v>30000</v>
      </c>
      <c r="J207" s="36">
        <f t="shared" si="50"/>
        <v>9000</v>
      </c>
      <c r="K207" s="19">
        <f t="shared" si="51"/>
        <v>49150</v>
      </c>
      <c r="L207" s="36">
        <f t="shared" si="52"/>
        <v>16711</v>
      </c>
      <c r="N207" s="19">
        <f t="shared" si="56"/>
        <v>25711</v>
      </c>
      <c r="O207" s="37">
        <f t="shared" si="57"/>
        <v>0.12920100502512563</v>
      </c>
      <c r="P207" s="37">
        <f t="shared" si="58"/>
        <v>0.28899999999999998</v>
      </c>
      <c r="Q207" s="37">
        <f t="shared" si="53"/>
        <v>0.30336080402010052</v>
      </c>
      <c r="R207" s="37">
        <f t="shared" si="54"/>
        <v>0.43120000000000003</v>
      </c>
    </row>
    <row r="208" spans="1:18" x14ac:dyDescent="0.25">
      <c r="A208">
        <f t="shared" si="59"/>
        <v>200000</v>
      </c>
      <c r="C208" s="19">
        <f t="shared" si="45"/>
        <v>150000</v>
      </c>
      <c r="D208" s="19">
        <f t="shared" si="46"/>
        <v>37500</v>
      </c>
      <c r="E208" s="19">
        <f t="shared" si="47"/>
        <v>50000</v>
      </c>
      <c r="F208" s="19">
        <f t="shared" si="48"/>
        <v>42500</v>
      </c>
      <c r="G208" s="19">
        <f t="shared" si="55"/>
        <v>80000</v>
      </c>
      <c r="I208" s="19">
        <f t="shared" si="49"/>
        <v>30000</v>
      </c>
      <c r="J208" s="36">
        <f t="shared" si="50"/>
        <v>9000</v>
      </c>
      <c r="K208" s="19">
        <f t="shared" si="51"/>
        <v>50000</v>
      </c>
      <c r="L208" s="36">
        <f t="shared" si="52"/>
        <v>17000</v>
      </c>
      <c r="N208" s="19">
        <f t="shared" si="56"/>
        <v>26000</v>
      </c>
      <c r="O208" s="37">
        <f t="shared" si="57"/>
        <v>0.13</v>
      </c>
      <c r="P208" s="37">
        <f t="shared" si="58"/>
        <v>0.28899999999999998</v>
      </c>
      <c r="Q208" s="37">
        <f t="shared" si="53"/>
        <v>0.30400000000000005</v>
      </c>
      <c r="R208" s="37">
        <f t="shared" si="54"/>
        <v>0.43120000000000003</v>
      </c>
    </row>
    <row r="209" spans="1:18" x14ac:dyDescent="0.25">
      <c r="A209">
        <f t="shared" si="59"/>
        <v>201000</v>
      </c>
      <c r="C209" s="19">
        <f t="shared" si="45"/>
        <v>150000</v>
      </c>
      <c r="D209" s="19">
        <f t="shared" si="46"/>
        <v>37500</v>
      </c>
      <c r="E209" s="19">
        <f t="shared" si="47"/>
        <v>51000</v>
      </c>
      <c r="F209" s="19">
        <f t="shared" si="48"/>
        <v>43350</v>
      </c>
      <c r="G209" s="19">
        <f t="shared" si="55"/>
        <v>80850</v>
      </c>
      <c r="I209" s="19">
        <f t="shared" si="49"/>
        <v>30000</v>
      </c>
      <c r="J209" s="36">
        <f t="shared" si="50"/>
        <v>9000</v>
      </c>
      <c r="K209" s="19">
        <f t="shared" si="51"/>
        <v>50850</v>
      </c>
      <c r="L209" s="36">
        <f t="shared" si="52"/>
        <v>17289</v>
      </c>
      <c r="N209" s="19">
        <f t="shared" si="56"/>
        <v>26289</v>
      </c>
      <c r="O209" s="37">
        <f t="shared" si="57"/>
        <v>0.13079104477611941</v>
      </c>
      <c r="P209" s="37">
        <f t="shared" si="58"/>
        <v>0.28899999999999998</v>
      </c>
      <c r="Q209" s="37">
        <f t="shared" si="53"/>
        <v>0.30463283582089556</v>
      </c>
      <c r="R209" s="37">
        <f t="shared" si="54"/>
        <v>0.43120000000000003</v>
      </c>
    </row>
    <row r="210" spans="1:18" x14ac:dyDescent="0.25">
      <c r="A210">
        <f t="shared" si="59"/>
        <v>202000</v>
      </c>
      <c r="C210" s="19">
        <f t="shared" si="45"/>
        <v>150000</v>
      </c>
      <c r="D210" s="19">
        <f t="shared" si="46"/>
        <v>37500</v>
      </c>
      <c r="E210" s="19">
        <f t="shared" si="47"/>
        <v>52000</v>
      </c>
      <c r="F210" s="19">
        <f t="shared" si="48"/>
        <v>44200</v>
      </c>
      <c r="G210" s="19">
        <f t="shared" si="55"/>
        <v>81700</v>
      </c>
      <c r="I210" s="19">
        <f t="shared" si="49"/>
        <v>30000</v>
      </c>
      <c r="J210" s="36">
        <f t="shared" si="50"/>
        <v>9000</v>
      </c>
      <c r="K210" s="19">
        <f t="shared" si="51"/>
        <v>51700</v>
      </c>
      <c r="L210" s="36">
        <f t="shared" si="52"/>
        <v>17578</v>
      </c>
      <c r="N210" s="19">
        <f t="shared" si="56"/>
        <v>26578</v>
      </c>
      <c r="O210" s="37">
        <f t="shared" si="57"/>
        <v>0.13157425742574258</v>
      </c>
      <c r="P210" s="37">
        <f t="shared" si="58"/>
        <v>0.28899999999999998</v>
      </c>
      <c r="Q210" s="37">
        <f t="shared" si="53"/>
        <v>0.30525940594059409</v>
      </c>
      <c r="R210" s="37">
        <f t="shared" si="54"/>
        <v>0.43120000000000003</v>
      </c>
    </row>
    <row r="211" spans="1:18" x14ac:dyDescent="0.25">
      <c r="A211">
        <f t="shared" si="59"/>
        <v>203000</v>
      </c>
      <c r="C211" s="19">
        <f t="shared" si="45"/>
        <v>150000</v>
      </c>
      <c r="D211" s="19">
        <f t="shared" si="46"/>
        <v>37500</v>
      </c>
      <c r="E211" s="19">
        <f t="shared" si="47"/>
        <v>53000</v>
      </c>
      <c r="F211" s="19">
        <f t="shared" si="48"/>
        <v>45050</v>
      </c>
      <c r="G211" s="19">
        <f t="shared" si="55"/>
        <v>82550</v>
      </c>
      <c r="I211" s="19">
        <f t="shared" si="49"/>
        <v>30000</v>
      </c>
      <c r="J211" s="36">
        <f t="shared" si="50"/>
        <v>9000</v>
      </c>
      <c r="K211" s="19">
        <f t="shared" si="51"/>
        <v>52550</v>
      </c>
      <c r="L211" s="36">
        <f t="shared" si="52"/>
        <v>17867</v>
      </c>
      <c r="N211" s="19">
        <f t="shared" si="56"/>
        <v>26867</v>
      </c>
      <c r="O211" s="37">
        <f t="shared" si="57"/>
        <v>0.13234975369458127</v>
      </c>
      <c r="P211" s="37">
        <f t="shared" si="58"/>
        <v>0.28899999999999998</v>
      </c>
      <c r="Q211" s="37">
        <f t="shared" si="53"/>
        <v>0.30587980295566503</v>
      </c>
      <c r="R211" s="37">
        <f t="shared" si="54"/>
        <v>0.43120000000000003</v>
      </c>
    </row>
    <row r="212" spans="1:18" x14ac:dyDescent="0.25">
      <c r="A212">
        <f t="shared" si="59"/>
        <v>204000</v>
      </c>
      <c r="C212" s="19">
        <f t="shared" si="45"/>
        <v>150000</v>
      </c>
      <c r="D212" s="19">
        <f t="shared" si="46"/>
        <v>37500</v>
      </c>
      <c r="E212" s="19">
        <f t="shared" si="47"/>
        <v>54000</v>
      </c>
      <c r="F212" s="19">
        <f t="shared" si="48"/>
        <v>45900</v>
      </c>
      <c r="G212" s="19">
        <f t="shared" si="55"/>
        <v>83400</v>
      </c>
      <c r="I212" s="19">
        <f t="shared" si="49"/>
        <v>30000</v>
      </c>
      <c r="J212" s="36">
        <f t="shared" si="50"/>
        <v>9000</v>
      </c>
      <c r="K212" s="19">
        <f t="shared" si="51"/>
        <v>53400</v>
      </c>
      <c r="L212" s="36">
        <f t="shared" si="52"/>
        <v>18156</v>
      </c>
      <c r="N212" s="19">
        <f t="shared" si="56"/>
        <v>27156</v>
      </c>
      <c r="O212" s="37">
        <f t="shared" si="57"/>
        <v>0.13311764705882353</v>
      </c>
      <c r="P212" s="37">
        <f t="shared" si="58"/>
        <v>0.28899999999999998</v>
      </c>
      <c r="Q212" s="37">
        <f t="shared" si="53"/>
        <v>0.30649411764705886</v>
      </c>
      <c r="R212" s="37">
        <f t="shared" si="54"/>
        <v>0.43120000000000003</v>
      </c>
    </row>
    <row r="213" spans="1:18" x14ac:dyDescent="0.25">
      <c r="A213">
        <f t="shared" si="59"/>
        <v>205000</v>
      </c>
      <c r="C213" s="19">
        <f t="shared" si="45"/>
        <v>150000</v>
      </c>
      <c r="D213" s="19">
        <f t="shared" si="46"/>
        <v>37500</v>
      </c>
      <c r="E213" s="19">
        <f t="shared" si="47"/>
        <v>55000</v>
      </c>
      <c r="F213" s="19">
        <f t="shared" si="48"/>
        <v>46750</v>
      </c>
      <c r="G213" s="19">
        <f t="shared" si="55"/>
        <v>84250</v>
      </c>
      <c r="I213" s="19">
        <f t="shared" si="49"/>
        <v>30000</v>
      </c>
      <c r="J213" s="36">
        <f t="shared" si="50"/>
        <v>9000</v>
      </c>
      <c r="K213" s="19">
        <f t="shared" si="51"/>
        <v>54250</v>
      </c>
      <c r="L213" s="36">
        <f t="shared" si="52"/>
        <v>18445</v>
      </c>
      <c r="N213" s="19">
        <f t="shared" si="56"/>
        <v>27445</v>
      </c>
      <c r="O213" s="37">
        <f t="shared" si="57"/>
        <v>0.13387804878048781</v>
      </c>
      <c r="P213" s="37">
        <f t="shared" si="58"/>
        <v>0.28899999999999998</v>
      </c>
      <c r="Q213" s="37">
        <f t="shared" si="53"/>
        <v>0.30710243902439027</v>
      </c>
      <c r="R213" s="37">
        <f t="shared" si="54"/>
        <v>0.43120000000000003</v>
      </c>
    </row>
    <row r="214" spans="1:18" x14ac:dyDescent="0.25">
      <c r="A214">
        <f t="shared" si="59"/>
        <v>206000</v>
      </c>
      <c r="C214" s="19">
        <f t="shared" si="45"/>
        <v>150000</v>
      </c>
      <c r="D214" s="19">
        <f t="shared" si="46"/>
        <v>37500</v>
      </c>
      <c r="E214" s="19">
        <f t="shared" si="47"/>
        <v>56000</v>
      </c>
      <c r="F214" s="19">
        <f t="shared" si="48"/>
        <v>47600</v>
      </c>
      <c r="G214" s="19">
        <f t="shared" si="55"/>
        <v>85100</v>
      </c>
      <c r="I214" s="19">
        <f t="shared" si="49"/>
        <v>30000</v>
      </c>
      <c r="J214" s="36">
        <f t="shared" si="50"/>
        <v>9000</v>
      </c>
      <c r="K214" s="19">
        <f t="shared" si="51"/>
        <v>55100</v>
      </c>
      <c r="L214" s="36">
        <f t="shared" si="52"/>
        <v>18734</v>
      </c>
      <c r="N214" s="19">
        <f t="shared" si="56"/>
        <v>27734</v>
      </c>
      <c r="O214" s="37">
        <f t="shared" si="57"/>
        <v>0.13463106796116506</v>
      </c>
      <c r="P214" s="37">
        <f t="shared" si="58"/>
        <v>0.28899999999999998</v>
      </c>
      <c r="Q214" s="37">
        <f t="shared" si="53"/>
        <v>0.30770485436893208</v>
      </c>
      <c r="R214" s="37">
        <f t="shared" si="54"/>
        <v>0.43120000000000003</v>
      </c>
    </row>
    <row r="215" spans="1:18" x14ac:dyDescent="0.25">
      <c r="A215">
        <f t="shared" si="59"/>
        <v>207000</v>
      </c>
      <c r="C215" s="19">
        <f t="shared" si="45"/>
        <v>150000</v>
      </c>
      <c r="D215" s="19">
        <f t="shared" si="46"/>
        <v>37500</v>
      </c>
      <c r="E215" s="19">
        <f t="shared" si="47"/>
        <v>57000</v>
      </c>
      <c r="F215" s="19">
        <f t="shared" si="48"/>
        <v>48450</v>
      </c>
      <c r="G215" s="19">
        <f t="shared" si="55"/>
        <v>85950</v>
      </c>
      <c r="I215" s="19">
        <f t="shared" si="49"/>
        <v>30000</v>
      </c>
      <c r="J215" s="36">
        <f t="shared" si="50"/>
        <v>9000</v>
      </c>
      <c r="K215" s="19">
        <f t="shared" si="51"/>
        <v>55950</v>
      </c>
      <c r="L215" s="36">
        <f t="shared" si="52"/>
        <v>19023</v>
      </c>
      <c r="N215" s="19">
        <f t="shared" si="56"/>
        <v>28023</v>
      </c>
      <c r="O215" s="37">
        <f t="shared" si="57"/>
        <v>0.13537681159420289</v>
      </c>
      <c r="P215" s="37">
        <f t="shared" si="58"/>
        <v>0.28899999999999998</v>
      </c>
      <c r="Q215" s="37">
        <f t="shared" si="53"/>
        <v>0.30830144927536235</v>
      </c>
      <c r="R215" s="37">
        <f t="shared" si="54"/>
        <v>0.43120000000000003</v>
      </c>
    </row>
    <row r="216" spans="1:18" x14ac:dyDescent="0.25">
      <c r="A216">
        <f t="shared" si="59"/>
        <v>208000</v>
      </c>
      <c r="C216" s="19">
        <f t="shared" si="45"/>
        <v>150000</v>
      </c>
      <c r="D216" s="19">
        <f t="shared" si="46"/>
        <v>37500</v>
      </c>
      <c r="E216" s="19">
        <f t="shared" si="47"/>
        <v>58000</v>
      </c>
      <c r="F216" s="19">
        <f t="shared" si="48"/>
        <v>49300</v>
      </c>
      <c r="G216" s="19">
        <f t="shared" si="55"/>
        <v>86800</v>
      </c>
      <c r="I216" s="19">
        <f t="shared" si="49"/>
        <v>30000</v>
      </c>
      <c r="J216" s="36">
        <f t="shared" si="50"/>
        <v>9000</v>
      </c>
      <c r="K216" s="19">
        <f t="shared" si="51"/>
        <v>56800</v>
      </c>
      <c r="L216" s="36">
        <f t="shared" si="52"/>
        <v>19312</v>
      </c>
      <c r="N216" s="19">
        <f t="shared" si="56"/>
        <v>28312</v>
      </c>
      <c r="O216" s="37">
        <f t="shared" si="57"/>
        <v>0.13611538461538461</v>
      </c>
      <c r="P216" s="37">
        <f t="shared" si="58"/>
        <v>0.28899999999999998</v>
      </c>
      <c r="Q216" s="37">
        <f t="shared" si="53"/>
        <v>0.30889230769230769</v>
      </c>
      <c r="R216" s="37">
        <f t="shared" si="54"/>
        <v>0.43120000000000003</v>
      </c>
    </row>
    <row r="217" spans="1:18" x14ac:dyDescent="0.25">
      <c r="A217">
        <f t="shared" si="59"/>
        <v>209000</v>
      </c>
      <c r="C217" s="19">
        <f t="shared" si="45"/>
        <v>150000</v>
      </c>
      <c r="D217" s="19">
        <f t="shared" si="46"/>
        <v>37500</v>
      </c>
      <c r="E217" s="19">
        <f t="shared" si="47"/>
        <v>59000</v>
      </c>
      <c r="F217" s="19">
        <f t="shared" si="48"/>
        <v>50150</v>
      </c>
      <c r="G217" s="19">
        <f t="shared" si="55"/>
        <v>87650</v>
      </c>
      <c r="I217" s="19">
        <f t="shared" si="49"/>
        <v>30000</v>
      </c>
      <c r="J217" s="36">
        <f t="shared" si="50"/>
        <v>9000</v>
      </c>
      <c r="K217" s="19">
        <f t="shared" si="51"/>
        <v>57650</v>
      </c>
      <c r="L217" s="36">
        <f t="shared" si="52"/>
        <v>19601</v>
      </c>
      <c r="N217" s="19">
        <f t="shared" si="56"/>
        <v>28601</v>
      </c>
      <c r="O217" s="37">
        <f t="shared" si="57"/>
        <v>0.13684688995215311</v>
      </c>
      <c r="P217" s="37">
        <f t="shared" si="58"/>
        <v>0.28899999999999998</v>
      </c>
      <c r="Q217" s="37">
        <f t="shared" si="53"/>
        <v>0.30947751196172252</v>
      </c>
      <c r="R217" s="37">
        <f t="shared" si="54"/>
        <v>0.43120000000000003</v>
      </c>
    </row>
    <row r="218" spans="1:18" x14ac:dyDescent="0.25">
      <c r="A218">
        <f t="shared" si="59"/>
        <v>210000</v>
      </c>
      <c r="C218" s="19">
        <f t="shared" si="45"/>
        <v>150000</v>
      </c>
      <c r="D218" s="19">
        <f t="shared" si="46"/>
        <v>37500</v>
      </c>
      <c r="E218" s="19">
        <f t="shared" si="47"/>
        <v>60000</v>
      </c>
      <c r="F218" s="19">
        <f t="shared" si="48"/>
        <v>51000</v>
      </c>
      <c r="G218" s="19">
        <f t="shared" si="55"/>
        <v>88500</v>
      </c>
      <c r="I218" s="19">
        <f t="shared" si="49"/>
        <v>30000</v>
      </c>
      <c r="J218" s="36">
        <f t="shared" si="50"/>
        <v>9000</v>
      </c>
      <c r="K218" s="19">
        <f t="shared" si="51"/>
        <v>58500</v>
      </c>
      <c r="L218" s="36">
        <f t="shared" si="52"/>
        <v>19890</v>
      </c>
      <c r="N218" s="19">
        <f t="shared" si="56"/>
        <v>28890</v>
      </c>
      <c r="O218" s="37">
        <f t="shared" si="57"/>
        <v>0.13757142857142857</v>
      </c>
      <c r="P218" s="37">
        <f t="shared" si="58"/>
        <v>0.28899999999999998</v>
      </c>
      <c r="Q218" s="37">
        <f t="shared" si="53"/>
        <v>0.31005714285714286</v>
      </c>
      <c r="R218" s="37">
        <f t="shared" si="54"/>
        <v>0.43120000000000003</v>
      </c>
    </row>
    <row r="219" spans="1:18" x14ac:dyDescent="0.25">
      <c r="A219">
        <f t="shared" si="59"/>
        <v>211000</v>
      </c>
      <c r="C219" s="19">
        <f t="shared" si="45"/>
        <v>150000</v>
      </c>
      <c r="D219" s="19">
        <f t="shared" si="46"/>
        <v>37500</v>
      </c>
      <c r="E219" s="19">
        <f t="shared" si="47"/>
        <v>61000</v>
      </c>
      <c r="F219" s="19">
        <f t="shared" si="48"/>
        <v>51850</v>
      </c>
      <c r="G219" s="19">
        <f t="shared" si="55"/>
        <v>89350</v>
      </c>
      <c r="I219" s="19">
        <f t="shared" si="49"/>
        <v>30000</v>
      </c>
      <c r="J219" s="36">
        <f t="shared" si="50"/>
        <v>9000</v>
      </c>
      <c r="K219" s="19">
        <f t="shared" si="51"/>
        <v>59350</v>
      </c>
      <c r="L219" s="36">
        <f t="shared" si="52"/>
        <v>20179</v>
      </c>
      <c r="N219" s="19">
        <f t="shared" si="56"/>
        <v>29179</v>
      </c>
      <c r="O219" s="37">
        <f t="shared" si="57"/>
        <v>0.13828909952606636</v>
      </c>
      <c r="P219" s="37">
        <f t="shared" si="58"/>
        <v>0.28899999999999998</v>
      </c>
      <c r="Q219" s="37">
        <f t="shared" si="53"/>
        <v>0.31063127962085313</v>
      </c>
      <c r="R219" s="37">
        <f t="shared" si="54"/>
        <v>0.43120000000000003</v>
      </c>
    </row>
    <row r="220" spans="1:18" x14ac:dyDescent="0.25">
      <c r="A220">
        <f t="shared" si="59"/>
        <v>212000</v>
      </c>
      <c r="C220" s="19">
        <f t="shared" si="45"/>
        <v>150000</v>
      </c>
      <c r="D220" s="19">
        <f t="shared" si="46"/>
        <v>37500</v>
      </c>
      <c r="E220" s="19">
        <f t="shared" si="47"/>
        <v>62000</v>
      </c>
      <c r="F220" s="19">
        <f t="shared" si="48"/>
        <v>52700</v>
      </c>
      <c r="G220" s="19">
        <f t="shared" si="55"/>
        <v>90200</v>
      </c>
      <c r="I220" s="19">
        <f t="shared" si="49"/>
        <v>30000</v>
      </c>
      <c r="J220" s="36">
        <f t="shared" si="50"/>
        <v>9000</v>
      </c>
      <c r="K220" s="19">
        <f t="shared" si="51"/>
        <v>60200</v>
      </c>
      <c r="L220" s="36">
        <f t="shared" si="52"/>
        <v>20468</v>
      </c>
      <c r="N220" s="19">
        <f t="shared" si="56"/>
        <v>29468</v>
      </c>
      <c r="O220" s="37">
        <f t="shared" si="57"/>
        <v>0.13900000000000001</v>
      </c>
      <c r="P220" s="37">
        <f t="shared" si="58"/>
        <v>0.28899999999999998</v>
      </c>
      <c r="Q220" s="37">
        <f t="shared" si="53"/>
        <v>0.31120000000000003</v>
      </c>
      <c r="R220" s="37">
        <f t="shared" si="54"/>
        <v>0.43120000000000003</v>
      </c>
    </row>
    <row r="221" spans="1:18" x14ac:dyDescent="0.25">
      <c r="A221">
        <f t="shared" si="59"/>
        <v>213000</v>
      </c>
      <c r="C221" s="19">
        <f t="shared" si="45"/>
        <v>150000</v>
      </c>
      <c r="D221" s="19">
        <f t="shared" si="46"/>
        <v>37500</v>
      </c>
      <c r="E221" s="19">
        <f t="shared" si="47"/>
        <v>63000</v>
      </c>
      <c r="F221" s="19">
        <f t="shared" si="48"/>
        <v>53550</v>
      </c>
      <c r="G221" s="19">
        <f t="shared" si="55"/>
        <v>91050</v>
      </c>
      <c r="I221" s="19">
        <f t="shared" si="49"/>
        <v>30000</v>
      </c>
      <c r="J221" s="36">
        <f t="shared" si="50"/>
        <v>9000</v>
      </c>
      <c r="K221" s="19">
        <f t="shared" si="51"/>
        <v>61050</v>
      </c>
      <c r="L221" s="36">
        <f t="shared" si="52"/>
        <v>20757</v>
      </c>
      <c r="N221" s="19">
        <f t="shared" si="56"/>
        <v>29757</v>
      </c>
      <c r="O221" s="37">
        <f t="shared" si="57"/>
        <v>0.13970422535211269</v>
      </c>
      <c r="P221" s="37">
        <f t="shared" si="58"/>
        <v>0.28899999999999998</v>
      </c>
      <c r="Q221" s="37">
        <f t="shared" si="53"/>
        <v>0.31176338028169015</v>
      </c>
      <c r="R221" s="37">
        <f t="shared" si="54"/>
        <v>0.43120000000000003</v>
      </c>
    </row>
    <row r="222" spans="1:18" x14ac:dyDescent="0.25">
      <c r="A222">
        <f t="shared" si="59"/>
        <v>214000</v>
      </c>
      <c r="C222" s="19">
        <f t="shared" si="45"/>
        <v>150000</v>
      </c>
      <c r="D222" s="19">
        <f t="shared" si="46"/>
        <v>37500</v>
      </c>
      <c r="E222" s="19">
        <f t="shared" si="47"/>
        <v>64000</v>
      </c>
      <c r="F222" s="19">
        <f t="shared" si="48"/>
        <v>54400</v>
      </c>
      <c r="G222" s="19">
        <f t="shared" si="55"/>
        <v>91900</v>
      </c>
      <c r="I222" s="19">
        <f t="shared" si="49"/>
        <v>30000</v>
      </c>
      <c r="J222" s="36">
        <f t="shared" si="50"/>
        <v>9000</v>
      </c>
      <c r="K222" s="19">
        <f t="shared" si="51"/>
        <v>61900</v>
      </c>
      <c r="L222" s="36">
        <f t="shared" si="52"/>
        <v>21046</v>
      </c>
      <c r="N222" s="19">
        <f t="shared" si="56"/>
        <v>30046</v>
      </c>
      <c r="O222" s="37">
        <f t="shared" si="57"/>
        <v>0.14040186915887851</v>
      </c>
      <c r="P222" s="37">
        <f t="shared" si="58"/>
        <v>0.28899999999999998</v>
      </c>
      <c r="Q222" s="37">
        <f t="shared" si="53"/>
        <v>0.31232149532710285</v>
      </c>
      <c r="R222" s="37">
        <f t="shared" si="54"/>
        <v>0.43120000000000003</v>
      </c>
    </row>
    <row r="223" spans="1:18" x14ac:dyDescent="0.25">
      <c r="A223">
        <f t="shared" si="59"/>
        <v>215000</v>
      </c>
      <c r="C223" s="19">
        <f t="shared" si="45"/>
        <v>150000</v>
      </c>
      <c r="D223" s="19">
        <f t="shared" si="46"/>
        <v>37500</v>
      </c>
      <c r="E223" s="19">
        <f t="shared" si="47"/>
        <v>65000</v>
      </c>
      <c r="F223" s="19">
        <f t="shared" si="48"/>
        <v>55250</v>
      </c>
      <c r="G223" s="19">
        <f t="shared" si="55"/>
        <v>92750</v>
      </c>
      <c r="I223" s="19">
        <f t="shared" si="49"/>
        <v>30000</v>
      </c>
      <c r="J223" s="36">
        <f t="shared" si="50"/>
        <v>9000</v>
      </c>
      <c r="K223" s="19">
        <f t="shared" si="51"/>
        <v>62750</v>
      </c>
      <c r="L223" s="36">
        <f t="shared" si="52"/>
        <v>21335</v>
      </c>
      <c r="N223" s="19">
        <f t="shared" si="56"/>
        <v>30335</v>
      </c>
      <c r="O223" s="37">
        <f t="shared" si="57"/>
        <v>0.14109302325581397</v>
      </c>
      <c r="P223" s="37">
        <f t="shared" si="58"/>
        <v>0.28899999999999998</v>
      </c>
      <c r="Q223" s="37">
        <f t="shared" si="53"/>
        <v>0.31287441860465121</v>
      </c>
      <c r="R223" s="37">
        <f t="shared" si="54"/>
        <v>0.43120000000000003</v>
      </c>
    </row>
    <row r="224" spans="1:18" x14ac:dyDescent="0.25">
      <c r="A224">
        <f t="shared" si="59"/>
        <v>216000</v>
      </c>
      <c r="C224" s="19">
        <f t="shared" si="45"/>
        <v>150000</v>
      </c>
      <c r="D224" s="19">
        <f t="shared" si="46"/>
        <v>37500</v>
      </c>
      <c r="E224" s="19">
        <f t="shared" si="47"/>
        <v>66000</v>
      </c>
      <c r="F224" s="19">
        <f t="shared" si="48"/>
        <v>56100</v>
      </c>
      <c r="G224" s="19">
        <f t="shared" si="55"/>
        <v>93600</v>
      </c>
      <c r="I224" s="19">
        <f t="shared" si="49"/>
        <v>30000</v>
      </c>
      <c r="J224" s="36">
        <f t="shared" si="50"/>
        <v>9000</v>
      </c>
      <c r="K224" s="19">
        <f t="shared" si="51"/>
        <v>63600</v>
      </c>
      <c r="L224" s="36">
        <f t="shared" si="52"/>
        <v>21624</v>
      </c>
      <c r="N224" s="19">
        <f t="shared" si="56"/>
        <v>30624</v>
      </c>
      <c r="O224" s="37">
        <f t="shared" si="57"/>
        <v>0.14177777777777778</v>
      </c>
      <c r="P224" s="37">
        <f t="shared" si="58"/>
        <v>0.28899999999999998</v>
      </c>
      <c r="Q224" s="37">
        <f t="shared" si="53"/>
        <v>0.31342222222222227</v>
      </c>
      <c r="R224" s="37">
        <f t="shared" si="54"/>
        <v>0.43120000000000003</v>
      </c>
    </row>
    <row r="225" spans="1:18" x14ac:dyDescent="0.25">
      <c r="A225">
        <f t="shared" si="59"/>
        <v>217000</v>
      </c>
      <c r="C225" s="19">
        <f t="shared" si="45"/>
        <v>150000</v>
      </c>
      <c r="D225" s="19">
        <f t="shared" si="46"/>
        <v>37500</v>
      </c>
      <c r="E225" s="19">
        <f t="shared" si="47"/>
        <v>67000</v>
      </c>
      <c r="F225" s="19">
        <f t="shared" si="48"/>
        <v>56950</v>
      </c>
      <c r="G225" s="19">
        <f t="shared" si="55"/>
        <v>94450</v>
      </c>
      <c r="I225" s="19">
        <f t="shared" si="49"/>
        <v>30000</v>
      </c>
      <c r="J225" s="36">
        <f t="shared" si="50"/>
        <v>9000</v>
      </c>
      <c r="K225" s="19">
        <f t="shared" si="51"/>
        <v>64450</v>
      </c>
      <c r="L225" s="36">
        <f t="shared" si="52"/>
        <v>21913</v>
      </c>
      <c r="N225" s="19">
        <f t="shared" si="56"/>
        <v>30913</v>
      </c>
      <c r="O225" s="37">
        <f t="shared" si="57"/>
        <v>0.14245622119815668</v>
      </c>
      <c r="P225" s="37">
        <f t="shared" si="58"/>
        <v>0.28899999999999998</v>
      </c>
      <c r="Q225" s="37">
        <f t="shared" si="53"/>
        <v>0.31396497695852538</v>
      </c>
      <c r="R225" s="37">
        <f t="shared" si="54"/>
        <v>0.43120000000000003</v>
      </c>
    </row>
    <row r="226" spans="1:18" x14ac:dyDescent="0.25">
      <c r="A226">
        <f t="shared" si="59"/>
        <v>218000</v>
      </c>
      <c r="C226" s="19">
        <f t="shared" si="45"/>
        <v>150000</v>
      </c>
      <c r="D226" s="19">
        <f t="shared" si="46"/>
        <v>37500</v>
      </c>
      <c r="E226" s="19">
        <f t="shared" si="47"/>
        <v>68000</v>
      </c>
      <c r="F226" s="19">
        <f t="shared" si="48"/>
        <v>57800</v>
      </c>
      <c r="G226" s="19">
        <f t="shared" si="55"/>
        <v>95300</v>
      </c>
      <c r="I226" s="19">
        <f t="shared" si="49"/>
        <v>30000</v>
      </c>
      <c r="J226" s="36">
        <f t="shared" si="50"/>
        <v>9000</v>
      </c>
      <c r="K226" s="19">
        <f t="shared" si="51"/>
        <v>65300</v>
      </c>
      <c r="L226" s="36">
        <f t="shared" si="52"/>
        <v>22202</v>
      </c>
      <c r="N226" s="19">
        <f t="shared" si="56"/>
        <v>31202</v>
      </c>
      <c r="O226" s="37">
        <f t="shared" si="57"/>
        <v>0.14312844036697248</v>
      </c>
      <c r="P226" s="37">
        <f t="shared" si="58"/>
        <v>0.28899999999999998</v>
      </c>
      <c r="Q226" s="37">
        <f t="shared" si="53"/>
        <v>0.31450275229357799</v>
      </c>
      <c r="R226" s="37">
        <f t="shared" si="54"/>
        <v>0.43120000000000003</v>
      </c>
    </row>
    <row r="227" spans="1:18" x14ac:dyDescent="0.25">
      <c r="A227">
        <f t="shared" si="59"/>
        <v>219000</v>
      </c>
      <c r="C227" s="19">
        <f t="shared" si="45"/>
        <v>150000</v>
      </c>
      <c r="D227" s="19">
        <f t="shared" si="46"/>
        <v>37500</v>
      </c>
      <c r="E227" s="19">
        <f t="shared" si="47"/>
        <v>69000</v>
      </c>
      <c r="F227" s="19">
        <f t="shared" si="48"/>
        <v>58650</v>
      </c>
      <c r="G227" s="19">
        <f t="shared" si="55"/>
        <v>96150</v>
      </c>
      <c r="I227" s="19">
        <f t="shared" si="49"/>
        <v>30000</v>
      </c>
      <c r="J227" s="36">
        <f t="shared" si="50"/>
        <v>9000</v>
      </c>
      <c r="K227" s="19">
        <f t="shared" si="51"/>
        <v>66150</v>
      </c>
      <c r="L227" s="36">
        <f t="shared" si="52"/>
        <v>22491</v>
      </c>
      <c r="N227" s="19">
        <f t="shared" si="56"/>
        <v>31491</v>
      </c>
      <c r="O227" s="37">
        <f t="shared" si="57"/>
        <v>0.1437945205479452</v>
      </c>
      <c r="P227" s="37">
        <f t="shared" si="58"/>
        <v>0.28899999999999998</v>
      </c>
      <c r="Q227" s="37">
        <f t="shared" si="53"/>
        <v>0.3150356164383562</v>
      </c>
      <c r="R227" s="37">
        <f t="shared" si="54"/>
        <v>0.43120000000000003</v>
      </c>
    </row>
    <row r="228" spans="1:18" x14ac:dyDescent="0.25">
      <c r="A228">
        <f t="shared" si="59"/>
        <v>220000</v>
      </c>
      <c r="C228" s="19">
        <f t="shared" si="45"/>
        <v>150000</v>
      </c>
      <c r="D228" s="19">
        <f t="shared" si="46"/>
        <v>37500</v>
      </c>
      <c r="E228" s="19">
        <f t="shared" si="47"/>
        <v>70000</v>
      </c>
      <c r="F228" s="19">
        <f t="shared" si="48"/>
        <v>59500</v>
      </c>
      <c r="G228" s="19">
        <f t="shared" si="55"/>
        <v>97000</v>
      </c>
      <c r="I228" s="19">
        <f t="shared" si="49"/>
        <v>30000</v>
      </c>
      <c r="J228" s="36">
        <f t="shared" si="50"/>
        <v>9000</v>
      </c>
      <c r="K228" s="19">
        <f t="shared" si="51"/>
        <v>67000</v>
      </c>
      <c r="L228" s="36">
        <f t="shared" si="52"/>
        <v>22780</v>
      </c>
      <c r="N228" s="19">
        <f t="shared" si="56"/>
        <v>31780</v>
      </c>
      <c r="O228" s="37">
        <f t="shared" si="57"/>
        <v>0.14445454545454545</v>
      </c>
      <c r="P228" s="37">
        <f t="shared" si="58"/>
        <v>0.28899999999999998</v>
      </c>
      <c r="Q228" s="37">
        <f t="shared" si="53"/>
        <v>0.31556363636363638</v>
      </c>
      <c r="R228" s="37">
        <f t="shared" si="54"/>
        <v>0.43120000000000003</v>
      </c>
    </row>
    <row r="229" spans="1:18" x14ac:dyDescent="0.25">
      <c r="A229">
        <f t="shared" si="59"/>
        <v>221000</v>
      </c>
      <c r="C229" s="19">
        <f t="shared" si="45"/>
        <v>150000</v>
      </c>
      <c r="D229" s="19">
        <f t="shared" si="46"/>
        <v>37500</v>
      </c>
      <c r="E229" s="19">
        <f t="shared" si="47"/>
        <v>71000</v>
      </c>
      <c r="F229" s="19">
        <f t="shared" si="48"/>
        <v>60350</v>
      </c>
      <c r="G229" s="19">
        <f t="shared" si="55"/>
        <v>97850</v>
      </c>
      <c r="I229" s="19">
        <f t="shared" si="49"/>
        <v>30000</v>
      </c>
      <c r="J229" s="36">
        <f t="shared" si="50"/>
        <v>9000</v>
      </c>
      <c r="K229" s="19">
        <f t="shared" si="51"/>
        <v>67850</v>
      </c>
      <c r="L229" s="36">
        <f t="shared" si="52"/>
        <v>23069</v>
      </c>
      <c r="N229" s="19">
        <f t="shared" si="56"/>
        <v>32069</v>
      </c>
      <c r="O229" s="37">
        <f t="shared" si="57"/>
        <v>0.14510859728506786</v>
      </c>
      <c r="P229" s="37">
        <f t="shared" si="58"/>
        <v>0.28899999999999998</v>
      </c>
      <c r="Q229" s="37">
        <f t="shared" si="53"/>
        <v>0.31608687782805434</v>
      </c>
      <c r="R229" s="37">
        <f t="shared" si="54"/>
        <v>0.43120000000000003</v>
      </c>
    </row>
    <row r="230" spans="1:18" x14ac:dyDescent="0.25">
      <c r="A230">
        <f t="shared" si="59"/>
        <v>222000</v>
      </c>
      <c r="C230" s="19">
        <f t="shared" si="45"/>
        <v>150000</v>
      </c>
      <c r="D230" s="19">
        <f t="shared" si="46"/>
        <v>37500</v>
      </c>
      <c r="E230" s="19">
        <f t="shared" si="47"/>
        <v>72000</v>
      </c>
      <c r="F230" s="19">
        <f t="shared" si="48"/>
        <v>61200</v>
      </c>
      <c r="G230" s="19">
        <f t="shared" si="55"/>
        <v>98700</v>
      </c>
      <c r="I230" s="19">
        <f t="shared" si="49"/>
        <v>30000</v>
      </c>
      <c r="J230" s="36">
        <f t="shared" si="50"/>
        <v>9000</v>
      </c>
      <c r="K230" s="19">
        <f t="shared" si="51"/>
        <v>68700</v>
      </c>
      <c r="L230" s="36">
        <f t="shared" si="52"/>
        <v>23358</v>
      </c>
      <c r="N230" s="19">
        <f t="shared" si="56"/>
        <v>32358</v>
      </c>
      <c r="O230" s="37">
        <f t="shared" si="57"/>
        <v>0.14575675675675676</v>
      </c>
      <c r="P230" s="37">
        <f t="shared" si="58"/>
        <v>0.28899999999999998</v>
      </c>
      <c r="Q230" s="37">
        <f t="shared" si="53"/>
        <v>0.31660540540540544</v>
      </c>
      <c r="R230" s="37">
        <f t="shared" si="54"/>
        <v>0.43120000000000003</v>
      </c>
    </row>
    <row r="231" spans="1:18" x14ac:dyDescent="0.25">
      <c r="A231">
        <f t="shared" si="59"/>
        <v>223000</v>
      </c>
      <c r="C231" s="19">
        <f t="shared" si="45"/>
        <v>150000</v>
      </c>
      <c r="D231" s="19">
        <f t="shared" si="46"/>
        <v>37500</v>
      </c>
      <c r="E231" s="19">
        <f t="shared" si="47"/>
        <v>73000</v>
      </c>
      <c r="F231" s="19">
        <f t="shared" si="48"/>
        <v>62050</v>
      </c>
      <c r="G231" s="19">
        <f t="shared" si="55"/>
        <v>99550</v>
      </c>
      <c r="I231" s="19">
        <f t="shared" si="49"/>
        <v>30000</v>
      </c>
      <c r="J231" s="36">
        <f t="shared" si="50"/>
        <v>9000</v>
      </c>
      <c r="K231" s="19">
        <f t="shared" si="51"/>
        <v>69550</v>
      </c>
      <c r="L231" s="36">
        <f t="shared" si="52"/>
        <v>23647</v>
      </c>
      <c r="N231" s="19">
        <f t="shared" si="56"/>
        <v>32647</v>
      </c>
      <c r="O231" s="37">
        <f t="shared" si="57"/>
        <v>0.14639910313901344</v>
      </c>
      <c r="P231" s="37">
        <f t="shared" si="58"/>
        <v>0.28899999999999998</v>
      </c>
      <c r="Q231" s="37">
        <f t="shared" si="53"/>
        <v>0.3171192825112108</v>
      </c>
      <c r="R231" s="37">
        <f t="shared" si="54"/>
        <v>0.43120000000000003</v>
      </c>
    </row>
    <row r="232" spans="1:18" x14ac:dyDescent="0.25">
      <c r="A232">
        <f t="shared" si="59"/>
        <v>224000</v>
      </c>
      <c r="C232" s="19">
        <f t="shared" si="45"/>
        <v>150000</v>
      </c>
      <c r="D232" s="19">
        <f t="shared" si="46"/>
        <v>37500</v>
      </c>
      <c r="E232" s="19">
        <f t="shared" si="47"/>
        <v>74000</v>
      </c>
      <c r="F232" s="19">
        <f t="shared" si="48"/>
        <v>62900</v>
      </c>
      <c r="G232" s="19">
        <f t="shared" si="55"/>
        <v>100400</v>
      </c>
      <c r="I232" s="19">
        <f t="shared" si="49"/>
        <v>30000</v>
      </c>
      <c r="J232" s="36">
        <f t="shared" si="50"/>
        <v>9000</v>
      </c>
      <c r="K232" s="19">
        <f t="shared" si="51"/>
        <v>70400</v>
      </c>
      <c r="L232" s="36">
        <f t="shared" si="52"/>
        <v>23936</v>
      </c>
      <c r="N232" s="19">
        <f t="shared" si="56"/>
        <v>32936</v>
      </c>
      <c r="O232" s="37">
        <f t="shared" si="57"/>
        <v>0.1470357142857143</v>
      </c>
      <c r="P232" s="37">
        <f t="shared" si="58"/>
        <v>0.28899999999999998</v>
      </c>
      <c r="Q232" s="37">
        <f t="shared" si="53"/>
        <v>0.31762857142857148</v>
      </c>
      <c r="R232" s="37">
        <f t="shared" si="54"/>
        <v>0.43120000000000003</v>
      </c>
    </row>
    <row r="233" spans="1:18" x14ac:dyDescent="0.25">
      <c r="A233">
        <f t="shared" si="59"/>
        <v>225000</v>
      </c>
      <c r="C233" s="19">
        <f t="shared" si="45"/>
        <v>150000</v>
      </c>
      <c r="D233" s="19">
        <f t="shared" si="46"/>
        <v>37500</v>
      </c>
      <c r="E233" s="19">
        <f t="shared" si="47"/>
        <v>75000</v>
      </c>
      <c r="F233" s="19">
        <f t="shared" si="48"/>
        <v>63750</v>
      </c>
      <c r="G233" s="19">
        <f t="shared" si="55"/>
        <v>101250</v>
      </c>
      <c r="I233" s="19">
        <f t="shared" si="49"/>
        <v>30000</v>
      </c>
      <c r="J233" s="36">
        <f t="shared" si="50"/>
        <v>9000</v>
      </c>
      <c r="K233" s="19">
        <f t="shared" si="51"/>
        <v>71250</v>
      </c>
      <c r="L233" s="36">
        <f t="shared" si="52"/>
        <v>24225</v>
      </c>
      <c r="N233" s="19">
        <f t="shared" si="56"/>
        <v>33225</v>
      </c>
      <c r="O233" s="37">
        <f t="shared" si="57"/>
        <v>0.14766666666666667</v>
      </c>
      <c r="P233" s="37">
        <f t="shared" si="58"/>
        <v>0.28899999999999998</v>
      </c>
      <c r="Q233" s="37">
        <f t="shared" si="53"/>
        <v>0.31813333333333338</v>
      </c>
      <c r="R233" s="37">
        <f t="shared" si="54"/>
        <v>0.43120000000000003</v>
      </c>
    </row>
    <row r="234" spans="1:18" x14ac:dyDescent="0.25">
      <c r="A234">
        <f t="shared" si="59"/>
        <v>226000</v>
      </c>
      <c r="C234" s="19">
        <f t="shared" si="45"/>
        <v>150000</v>
      </c>
      <c r="D234" s="19">
        <f t="shared" si="46"/>
        <v>37500</v>
      </c>
      <c r="E234" s="19">
        <f t="shared" si="47"/>
        <v>76000</v>
      </c>
      <c r="F234" s="19">
        <f t="shared" si="48"/>
        <v>64600</v>
      </c>
      <c r="G234" s="19">
        <f t="shared" si="55"/>
        <v>102100</v>
      </c>
      <c r="I234" s="19">
        <f t="shared" si="49"/>
        <v>30000</v>
      </c>
      <c r="J234" s="36">
        <f t="shared" si="50"/>
        <v>9000</v>
      </c>
      <c r="K234" s="19">
        <f t="shared" si="51"/>
        <v>72100</v>
      </c>
      <c r="L234" s="36">
        <f t="shared" si="52"/>
        <v>24514</v>
      </c>
      <c r="N234" s="19">
        <f t="shared" si="56"/>
        <v>33514</v>
      </c>
      <c r="O234" s="37">
        <f t="shared" si="57"/>
        <v>0.14829203539823008</v>
      </c>
      <c r="P234" s="37">
        <f t="shared" si="58"/>
        <v>0.28899999999999998</v>
      </c>
      <c r="Q234" s="37">
        <f t="shared" si="53"/>
        <v>0.31863362831858411</v>
      </c>
      <c r="R234" s="37">
        <f t="shared" si="54"/>
        <v>0.43120000000000003</v>
      </c>
    </row>
    <row r="235" spans="1:18" x14ac:dyDescent="0.25">
      <c r="A235">
        <f t="shared" si="59"/>
        <v>227000</v>
      </c>
      <c r="C235" s="19">
        <f t="shared" si="45"/>
        <v>150000</v>
      </c>
      <c r="D235" s="19">
        <f t="shared" si="46"/>
        <v>37500</v>
      </c>
      <c r="E235" s="19">
        <f t="shared" si="47"/>
        <v>77000</v>
      </c>
      <c r="F235" s="19">
        <f t="shared" si="48"/>
        <v>65450</v>
      </c>
      <c r="G235" s="19">
        <f t="shared" si="55"/>
        <v>102950</v>
      </c>
      <c r="I235" s="19">
        <f t="shared" si="49"/>
        <v>30000</v>
      </c>
      <c r="J235" s="36">
        <f t="shared" si="50"/>
        <v>9000</v>
      </c>
      <c r="K235" s="19">
        <f t="shared" si="51"/>
        <v>72950</v>
      </c>
      <c r="L235" s="36">
        <f t="shared" si="52"/>
        <v>24803</v>
      </c>
      <c r="N235" s="19">
        <f t="shared" si="56"/>
        <v>33803</v>
      </c>
      <c r="O235" s="37">
        <f t="shared" si="57"/>
        <v>0.14891189427312776</v>
      </c>
      <c r="P235" s="37">
        <f t="shared" si="58"/>
        <v>0.28899999999999998</v>
      </c>
      <c r="Q235" s="37">
        <f t="shared" si="53"/>
        <v>0.31912951541850221</v>
      </c>
      <c r="R235" s="37">
        <f t="shared" si="54"/>
        <v>0.43120000000000003</v>
      </c>
    </row>
    <row r="236" spans="1:18" x14ac:dyDescent="0.25">
      <c r="A236">
        <f t="shared" si="59"/>
        <v>228000</v>
      </c>
      <c r="C236" s="19">
        <f t="shared" si="45"/>
        <v>150000</v>
      </c>
      <c r="D236" s="19">
        <f t="shared" si="46"/>
        <v>37500</v>
      </c>
      <c r="E236" s="19">
        <f t="shared" si="47"/>
        <v>78000</v>
      </c>
      <c r="F236" s="19">
        <f t="shared" si="48"/>
        <v>66300</v>
      </c>
      <c r="G236" s="19">
        <f t="shared" si="55"/>
        <v>103800</v>
      </c>
      <c r="I236" s="19">
        <f t="shared" si="49"/>
        <v>30000</v>
      </c>
      <c r="J236" s="36">
        <f t="shared" si="50"/>
        <v>9000</v>
      </c>
      <c r="K236" s="19">
        <f t="shared" si="51"/>
        <v>73800</v>
      </c>
      <c r="L236" s="36">
        <f t="shared" si="52"/>
        <v>25092</v>
      </c>
      <c r="N236" s="19">
        <f t="shared" si="56"/>
        <v>34092</v>
      </c>
      <c r="O236" s="37">
        <f t="shared" si="57"/>
        <v>0.14952631578947367</v>
      </c>
      <c r="P236" s="37">
        <f t="shared" si="58"/>
        <v>0.28899999999999998</v>
      </c>
      <c r="Q236" s="37">
        <f t="shared" si="53"/>
        <v>0.31962105263157897</v>
      </c>
      <c r="R236" s="37">
        <f t="shared" si="54"/>
        <v>0.43120000000000003</v>
      </c>
    </row>
    <row r="237" spans="1:18" x14ac:dyDescent="0.25">
      <c r="A237">
        <f t="shared" si="59"/>
        <v>229000</v>
      </c>
      <c r="C237" s="19">
        <f t="shared" si="45"/>
        <v>150000</v>
      </c>
      <c r="D237" s="19">
        <f t="shared" si="46"/>
        <v>37500</v>
      </c>
      <c r="E237" s="19">
        <f t="shared" si="47"/>
        <v>79000</v>
      </c>
      <c r="F237" s="19">
        <f t="shared" si="48"/>
        <v>67150</v>
      </c>
      <c r="G237" s="19">
        <f t="shared" si="55"/>
        <v>104650</v>
      </c>
      <c r="I237" s="19">
        <f t="shared" si="49"/>
        <v>30000</v>
      </c>
      <c r="J237" s="36">
        <f t="shared" si="50"/>
        <v>9000</v>
      </c>
      <c r="K237" s="19">
        <f t="shared" si="51"/>
        <v>74650</v>
      </c>
      <c r="L237" s="36">
        <f t="shared" si="52"/>
        <v>25381.000000000004</v>
      </c>
      <c r="N237" s="19">
        <f t="shared" si="56"/>
        <v>34381</v>
      </c>
      <c r="O237" s="37">
        <f t="shared" si="57"/>
        <v>0.1501353711790393</v>
      </c>
      <c r="P237" s="37">
        <f t="shared" si="58"/>
        <v>0.28899999999999998</v>
      </c>
      <c r="Q237" s="37">
        <f t="shared" si="53"/>
        <v>0.32010829694323145</v>
      </c>
      <c r="R237" s="37">
        <f t="shared" si="54"/>
        <v>0.43120000000000003</v>
      </c>
    </row>
    <row r="238" spans="1:18" x14ac:dyDescent="0.25">
      <c r="A238">
        <f t="shared" si="59"/>
        <v>230000</v>
      </c>
      <c r="C238" s="19">
        <f t="shared" si="45"/>
        <v>150000</v>
      </c>
      <c r="D238" s="19">
        <f t="shared" si="46"/>
        <v>37500</v>
      </c>
      <c r="E238" s="19">
        <f t="shared" si="47"/>
        <v>80000</v>
      </c>
      <c r="F238" s="19">
        <f t="shared" si="48"/>
        <v>68000</v>
      </c>
      <c r="G238" s="19">
        <f t="shared" si="55"/>
        <v>105500</v>
      </c>
      <c r="I238" s="19">
        <f t="shared" si="49"/>
        <v>30000</v>
      </c>
      <c r="J238" s="36">
        <f t="shared" si="50"/>
        <v>9000</v>
      </c>
      <c r="K238" s="19">
        <f t="shared" si="51"/>
        <v>75500</v>
      </c>
      <c r="L238" s="36">
        <f t="shared" si="52"/>
        <v>25670.000000000004</v>
      </c>
      <c r="N238" s="19">
        <f t="shared" si="56"/>
        <v>34670</v>
      </c>
      <c r="O238" s="37">
        <f t="shared" si="57"/>
        <v>0.1507391304347826</v>
      </c>
      <c r="P238" s="37">
        <f t="shared" si="58"/>
        <v>0.28899999999999998</v>
      </c>
      <c r="Q238" s="37">
        <f t="shared" si="53"/>
        <v>0.32059130434782612</v>
      </c>
      <c r="R238" s="37">
        <f t="shared" si="54"/>
        <v>0.43120000000000003</v>
      </c>
    </row>
    <row r="239" spans="1:18" x14ac:dyDescent="0.25">
      <c r="A239">
        <f t="shared" si="59"/>
        <v>231000</v>
      </c>
      <c r="C239" s="19">
        <f t="shared" si="45"/>
        <v>150000</v>
      </c>
      <c r="D239" s="19">
        <f t="shared" si="46"/>
        <v>37500</v>
      </c>
      <c r="E239" s="19">
        <f t="shared" si="47"/>
        <v>81000</v>
      </c>
      <c r="F239" s="19">
        <f t="shared" si="48"/>
        <v>68850</v>
      </c>
      <c r="G239" s="19">
        <f t="shared" si="55"/>
        <v>106350</v>
      </c>
      <c r="I239" s="19">
        <f t="shared" si="49"/>
        <v>30000</v>
      </c>
      <c r="J239" s="36">
        <f t="shared" si="50"/>
        <v>9000</v>
      </c>
      <c r="K239" s="19">
        <f t="shared" si="51"/>
        <v>76350</v>
      </c>
      <c r="L239" s="36">
        <f t="shared" si="52"/>
        <v>25959.000000000004</v>
      </c>
      <c r="N239" s="19">
        <f t="shared" si="56"/>
        <v>34959</v>
      </c>
      <c r="O239" s="37">
        <f t="shared" si="57"/>
        <v>0.15133766233766233</v>
      </c>
      <c r="P239" s="37">
        <f t="shared" si="58"/>
        <v>0.28899999999999998</v>
      </c>
      <c r="Q239" s="37">
        <f t="shared" si="53"/>
        <v>0.32107012987012989</v>
      </c>
      <c r="R239" s="37">
        <f t="shared" si="54"/>
        <v>0.43120000000000003</v>
      </c>
    </row>
    <row r="240" spans="1:18" x14ac:dyDescent="0.25">
      <c r="A240">
        <f t="shared" si="59"/>
        <v>232000</v>
      </c>
      <c r="C240" s="19">
        <f t="shared" si="45"/>
        <v>150000</v>
      </c>
      <c r="D240" s="19">
        <f t="shared" si="46"/>
        <v>37500</v>
      </c>
      <c r="E240" s="19">
        <f t="shared" si="47"/>
        <v>82000</v>
      </c>
      <c r="F240" s="19">
        <f t="shared" si="48"/>
        <v>69700</v>
      </c>
      <c r="G240" s="19">
        <f t="shared" si="55"/>
        <v>107200</v>
      </c>
      <c r="I240" s="19">
        <f t="shared" si="49"/>
        <v>30000</v>
      </c>
      <c r="J240" s="36">
        <f t="shared" si="50"/>
        <v>9000</v>
      </c>
      <c r="K240" s="19">
        <f t="shared" si="51"/>
        <v>77200</v>
      </c>
      <c r="L240" s="36">
        <f t="shared" si="52"/>
        <v>26248.000000000004</v>
      </c>
      <c r="N240" s="19">
        <f t="shared" si="56"/>
        <v>35248</v>
      </c>
      <c r="O240" s="37">
        <f t="shared" si="57"/>
        <v>0.15193103448275863</v>
      </c>
      <c r="P240" s="37">
        <f t="shared" si="58"/>
        <v>0.28899999999999998</v>
      </c>
      <c r="Q240" s="37">
        <f t="shared" si="53"/>
        <v>0.32154482758620695</v>
      </c>
      <c r="R240" s="37">
        <f t="shared" si="54"/>
        <v>0.43120000000000003</v>
      </c>
    </row>
    <row r="241" spans="1:18" x14ac:dyDescent="0.25">
      <c r="A241">
        <f t="shared" si="59"/>
        <v>233000</v>
      </c>
      <c r="C241" s="19">
        <f t="shared" si="45"/>
        <v>150000</v>
      </c>
      <c r="D241" s="19">
        <f t="shared" si="46"/>
        <v>37500</v>
      </c>
      <c r="E241" s="19">
        <f t="shared" si="47"/>
        <v>83000</v>
      </c>
      <c r="F241" s="19">
        <f t="shared" si="48"/>
        <v>70550</v>
      </c>
      <c r="G241" s="19">
        <f t="shared" si="55"/>
        <v>108050</v>
      </c>
      <c r="I241" s="19">
        <f t="shared" si="49"/>
        <v>30000</v>
      </c>
      <c r="J241" s="36">
        <f t="shared" si="50"/>
        <v>9000</v>
      </c>
      <c r="K241" s="19">
        <f t="shared" si="51"/>
        <v>78050</v>
      </c>
      <c r="L241" s="36">
        <f t="shared" si="52"/>
        <v>26537.000000000004</v>
      </c>
      <c r="N241" s="19">
        <f t="shared" si="56"/>
        <v>35537</v>
      </c>
      <c r="O241" s="37">
        <f t="shared" si="57"/>
        <v>0.15251931330472104</v>
      </c>
      <c r="P241" s="37">
        <f t="shared" si="58"/>
        <v>0.28899999999999998</v>
      </c>
      <c r="Q241" s="37">
        <f t="shared" si="53"/>
        <v>0.32201545064377685</v>
      </c>
      <c r="R241" s="37">
        <f t="shared" si="54"/>
        <v>0.43120000000000003</v>
      </c>
    </row>
    <row r="242" spans="1:18" x14ac:dyDescent="0.25">
      <c r="A242">
        <f t="shared" si="59"/>
        <v>234000</v>
      </c>
      <c r="C242" s="19">
        <f t="shared" si="45"/>
        <v>150000</v>
      </c>
      <c r="D242" s="19">
        <f t="shared" si="46"/>
        <v>37500</v>
      </c>
      <c r="E242" s="19">
        <f t="shared" si="47"/>
        <v>84000</v>
      </c>
      <c r="F242" s="19">
        <f t="shared" si="48"/>
        <v>71400</v>
      </c>
      <c r="G242" s="19">
        <f t="shared" si="55"/>
        <v>108900</v>
      </c>
      <c r="I242" s="19">
        <f t="shared" si="49"/>
        <v>30000</v>
      </c>
      <c r="J242" s="36">
        <f t="shared" si="50"/>
        <v>9000</v>
      </c>
      <c r="K242" s="19">
        <f t="shared" si="51"/>
        <v>78900</v>
      </c>
      <c r="L242" s="36">
        <f t="shared" si="52"/>
        <v>26826.000000000004</v>
      </c>
      <c r="N242" s="19">
        <f t="shared" si="56"/>
        <v>35826</v>
      </c>
      <c r="O242" s="37">
        <f t="shared" si="57"/>
        <v>0.15310256410256409</v>
      </c>
      <c r="P242" s="37">
        <f t="shared" si="58"/>
        <v>0.28899999999999998</v>
      </c>
      <c r="Q242" s="37">
        <f t="shared" si="53"/>
        <v>0.32248205128205132</v>
      </c>
      <c r="R242" s="37">
        <f t="shared" si="54"/>
        <v>0.43120000000000003</v>
      </c>
    </row>
    <row r="243" spans="1:18" x14ac:dyDescent="0.25">
      <c r="A243">
        <f t="shared" si="59"/>
        <v>235000</v>
      </c>
      <c r="C243" s="19">
        <f t="shared" si="45"/>
        <v>150000</v>
      </c>
      <c r="D243" s="19">
        <f t="shared" si="46"/>
        <v>37500</v>
      </c>
      <c r="E243" s="19">
        <f t="shared" si="47"/>
        <v>85000</v>
      </c>
      <c r="F243" s="19">
        <f t="shared" si="48"/>
        <v>72250</v>
      </c>
      <c r="G243" s="19">
        <f t="shared" si="55"/>
        <v>109750</v>
      </c>
      <c r="I243" s="19">
        <f t="shared" si="49"/>
        <v>30000</v>
      </c>
      <c r="J243" s="36">
        <f t="shared" si="50"/>
        <v>9000</v>
      </c>
      <c r="K243" s="19">
        <f t="shared" si="51"/>
        <v>79750</v>
      </c>
      <c r="L243" s="36">
        <f t="shared" si="52"/>
        <v>27115.000000000004</v>
      </c>
      <c r="N243" s="19">
        <f t="shared" si="56"/>
        <v>36115</v>
      </c>
      <c r="O243" s="37">
        <f t="shared" si="57"/>
        <v>0.15368085106382978</v>
      </c>
      <c r="P243" s="37">
        <f t="shared" si="58"/>
        <v>0.28899999999999998</v>
      </c>
      <c r="Q243" s="37">
        <f t="shared" si="53"/>
        <v>0.32294468085106387</v>
      </c>
      <c r="R243" s="37">
        <f t="shared" si="54"/>
        <v>0.43120000000000003</v>
      </c>
    </row>
    <row r="244" spans="1:18" x14ac:dyDescent="0.25">
      <c r="A244">
        <f t="shared" si="59"/>
        <v>236000</v>
      </c>
      <c r="C244" s="19">
        <f t="shared" si="45"/>
        <v>150000</v>
      </c>
      <c r="D244" s="19">
        <f t="shared" si="46"/>
        <v>37500</v>
      </c>
      <c r="E244" s="19">
        <f t="shared" si="47"/>
        <v>86000</v>
      </c>
      <c r="F244" s="19">
        <f t="shared" si="48"/>
        <v>73100</v>
      </c>
      <c r="G244" s="19">
        <f t="shared" si="55"/>
        <v>110600</v>
      </c>
      <c r="I244" s="19">
        <f t="shared" si="49"/>
        <v>30000</v>
      </c>
      <c r="J244" s="36">
        <f t="shared" si="50"/>
        <v>9000</v>
      </c>
      <c r="K244" s="19">
        <f t="shared" si="51"/>
        <v>80600</v>
      </c>
      <c r="L244" s="36">
        <f t="shared" si="52"/>
        <v>27404.000000000004</v>
      </c>
      <c r="N244" s="19">
        <f t="shared" si="56"/>
        <v>36404</v>
      </c>
      <c r="O244" s="37">
        <f t="shared" si="57"/>
        <v>0.15425423728813559</v>
      </c>
      <c r="P244" s="37">
        <f t="shared" si="58"/>
        <v>0.28899999999999998</v>
      </c>
      <c r="Q244" s="37">
        <f t="shared" si="53"/>
        <v>0.32340338983050848</v>
      </c>
      <c r="R244" s="37">
        <f t="shared" si="54"/>
        <v>0.43120000000000003</v>
      </c>
    </row>
    <row r="245" spans="1:18" x14ac:dyDescent="0.25">
      <c r="A245">
        <f t="shared" si="59"/>
        <v>237000</v>
      </c>
      <c r="C245" s="19">
        <f t="shared" si="45"/>
        <v>150000</v>
      </c>
      <c r="D245" s="19">
        <f t="shared" si="46"/>
        <v>37500</v>
      </c>
      <c r="E245" s="19">
        <f t="shared" si="47"/>
        <v>87000</v>
      </c>
      <c r="F245" s="19">
        <f t="shared" si="48"/>
        <v>73950</v>
      </c>
      <c r="G245" s="19">
        <f t="shared" si="55"/>
        <v>111450</v>
      </c>
      <c r="I245" s="19">
        <f t="shared" si="49"/>
        <v>30000</v>
      </c>
      <c r="J245" s="36">
        <f t="shared" si="50"/>
        <v>9000</v>
      </c>
      <c r="K245" s="19">
        <f t="shared" si="51"/>
        <v>81450</v>
      </c>
      <c r="L245" s="36">
        <f t="shared" si="52"/>
        <v>27693.000000000004</v>
      </c>
      <c r="N245" s="19">
        <f t="shared" si="56"/>
        <v>36693</v>
      </c>
      <c r="O245" s="37">
        <f t="shared" si="57"/>
        <v>0.1548227848101266</v>
      </c>
      <c r="P245" s="37">
        <f t="shared" si="58"/>
        <v>0.28899999999999998</v>
      </c>
      <c r="Q245" s="37">
        <f t="shared" si="53"/>
        <v>0.32385822784810131</v>
      </c>
      <c r="R245" s="37">
        <f t="shared" si="54"/>
        <v>0.43120000000000003</v>
      </c>
    </row>
    <row r="246" spans="1:18" x14ac:dyDescent="0.25">
      <c r="A246">
        <f t="shared" si="59"/>
        <v>238000</v>
      </c>
      <c r="C246" s="19">
        <f t="shared" si="45"/>
        <v>150000</v>
      </c>
      <c r="D246" s="19">
        <f t="shared" si="46"/>
        <v>37500</v>
      </c>
      <c r="E246" s="19">
        <f t="shared" si="47"/>
        <v>88000</v>
      </c>
      <c r="F246" s="19">
        <f t="shared" si="48"/>
        <v>74800</v>
      </c>
      <c r="G246" s="19">
        <f t="shared" si="55"/>
        <v>112300</v>
      </c>
      <c r="I246" s="19">
        <f t="shared" si="49"/>
        <v>30000</v>
      </c>
      <c r="J246" s="36">
        <f t="shared" si="50"/>
        <v>9000</v>
      </c>
      <c r="K246" s="19">
        <f t="shared" si="51"/>
        <v>82300</v>
      </c>
      <c r="L246" s="36">
        <f t="shared" si="52"/>
        <v>27982.000000000004</v>
      </c>
      <c r="N246" s="19">
        <f t="shared" si="56"/>
        <v>36982</v>
      </c>
      <c r="O246" s="37">
        <f t="shared" si="57"/>
        <v>0.15538655462184875</v>
      </c>
      <c r="P246" s="37">
        <f t="shared" si="58"/>
        <v>0.28899999999999998</v>
      </c>
      <c r="Q246" s="37">
        <f t="shared" si="53"/>
        <v>0.32430924369747904</v>
      </c>
      <c r="R246" s="37">
        <f t="shared" si="54"/>
        <v>0.43120000000000003</v>
      </c>
    </row>
    <row r="247" spans="1:18" x14ac:dyDescent="0.25">
      <c r="A247">
        <f t="shared" si="59"/>
        <v>239000</v>
      </c>
      <c r="C247" s="19">
        <f t="shared" si="45"/>
        <v>150000</v>
      </c>
      <c r="D247" s="19">
        <f t="shared" si="46"/>
        <v>37500</v>
      </c>
      <c r="E247" s="19">
        <f t="shared" si="47"/>
        <v>89000</v>
      </c>
      <c r="F247" s="19">
        <f t="shared" si="48"/>
        <v>75650</v>
      </c>
      <c r="G247" s="19">
        <f t="shared" si="55"/>
        <v>113150</v>
      </c>
      <c r="I247" s="19">
        <f t="shared" si="49"/>
        <v>30000</v>
      </c>
      <c r="J247" s="36">
        <f t="shared" si="50"/>
        <v>9000</v>
      </c>
      <c r="K247" s="19">
        <f t="shared" si="51"/>
        <v>83150</v>
      </c>
      <c r="L247" s="36">
        <f t="shared" si="52"/>
        <v>28271.000000000004</v>
      </c>
      <c r="N247" s="19">
        <f t="shared" si="56"/>
        <v>37271</v>
      </c>
      <c r="O247" s="37">
        <f t="shared" si="57"/>
        <v>0.15594560669456067</v>
      </c>
      <c r="P247" s="37">
        <f t="shared" si="58"/>
        <v>0.28899999999999998</v>
      </c>
      <c r="Q247" s="37">
        <f t="shared" si="53"/>
        <v>0.32475648535564855</v>
      </c>
      <c r="R247" s="37">
        <f t="shared" si="54"/>
        <v>0.43120000000000003</v>
      </c>
    </row>
    <row r="248" spans="1:18" x14ac:dyDescent="0.25">
      <c r="A248">
        <f t="shared" si="59"/>
        <v>240000</v>
      </c>
      <c r="C248" s="19">
        <f t="shared" si="45"/>
        <v>150000</v>
      </c>
      <c r="D248" s="19">
        <f t="shared" si="46"/>
        <v>37500</v>
      </c>
      <c r="E248" s="19">
        <f t="shared" si="47"/>
        <v>90000</v>
      </c>
      <c r="F248" s="19">
        <f t="shared" si="48"/>
        <v>76500</v>
      </c>
      <c r="G248" s="19">
        <f t="shared" si="55"/>
        <v>114000</v>
      </c>
      <c r="I248" s="19">
        <f t="shared" si="49"/>
        <v>30000</v>
      </c>
      <c r="J248" s="36">
        <f t="shared" si="50"/>
        <v>9000</v>
      </c>
      <c r="K248" s="19">
        <f t="shared" si="51"/>
        <v>84000</v>
      </c>
      <c r="L248" s="36">
        <f t="shared" si="52"/>
        <v>28560.000000000004</v>
      </c>
      <c r="N248" s="19">
        <f t="shared" si="56"/>
        <v>37560</v>
      </c>
      <c r="O248" s="37">
        <f t="shared" si="57"/>
        <v>0.1565</v>
      </c>
      <c r="P248" s="37">
        <f t="shared" si="58"/>
        <v>0.28899999999999998</v>
      </c>
      <c r="Q248" s="37">
        <f t="shared" si="53"/>
        <v>0.32520000000000004</v>
      </c>
      <c r="R248" s="37">
        <f t="shared" si="54"/>
        <v>0.43120000000000003</v>
      </c>
    </row>
    <row r="249" spans="1:18" x14ac:dyDescent="0.25">
      <c r="A249">
        <f t="shared" si="59"/>
        <v>241000</v>
      </c>
      <c r="C249" s="19">
        <f t="shared" si="45"/>
        <v>150000</v>
      </c>
      <c r="D249" s="19">
        <f t="shared" si="46"/>
        <v>37500</v>
      </c>
      <c r="E249" s="19">
        <f t="shared" si="47"/>
        <v>91000</v>
      </c>
      <c r="F249" s="19">
        <f t="shared" si="48"/>
        <v>77350</v>
      </c>
      <c r="G249" s="19">
        <f t="shared" si="55"/>
        <v>114850</v>
      </c>
      <c r="I249" s="19">
        <f t="shared" si="49"/>
        <v>30000</v>
      </c>
      <c r="J249" s="36">
        <f t="shared" si="50"/>
        <v>9000</v>
      </c>
      <c r="K249" s="19">
        <f t="shared" si="51"/>
        <v>84850</v>
      </c>
      <c r="L249" s="36">
        <f t="shared" si="52"/>
        <v>28849.000000000004</v>
      </c>
      <c r="N249" s="19">
        <f t="shared" si="56"/>
        <v>37849</v>
      </c>
      <c r="O249" s="37">
        <f t="shared" si="57"/>
        <v>0.15704979253112034</v>
      </c>
      <c r="P249" s="37">
        <f t="shared" si="58"/>
        <v>0.28899999999999998</v>
      </c>
      <c r="Q249" s="37">
        <f t="shared" si="53"/>
        <v>0.32563983402489627</v>
      </c>
      <c r="R249" s="37">
        <f t="shared" si="54"/>
        <v>0.43120000000000003</v>
      </c>
    </row>
    <row r="250" spans="1:18" x14ac:dyDescent="0.25">
      <c r="A250">
        <f t="shared" si="59"/>
        <v>242000</v>
      </c>
      <c r="C250" s="19">
        <f t="shared" si="45"/>
        <v>150000</v>
      </c>
      <c r="D250" s="19">
        <f t="shared" si="46"/>
        <v>37500</v>
      </c>
      <c r="E250" s="19">
        <f t="shared" si="47"/>
        <v>92000</v>
      </c>
      <c r="F250" s="19">
        <f t="shared" si="48"/>
        <v>78200</v>
      </c>
      <c r="G250" s="19">
        <f t="shared" si="55"/>
        <v>115700</v>
      </c>
      <c r="I250" s="19">
        <f t="shared" si="49"/>
        <v>30000</v>
      </c>
      <c r="J250" s="36">
        <f t="shared" si="50"/>
        <v>9000</v>
      </c>
      <c r="K250" s="19">
        <f t="shared" si="51"/>
        <v>85700</v>
      </c>
      <c r="L250" s="36">
        <f t="shared" si="52"/>
        <v>29138.000000000004</v>
      </c>
      <c r="N250" s="19">
        <f t="shared" si="56"/>
        <v>38138</v>
      </c>
      <c r="O250" s="37">
        <f t="shared" si="57"/>
        <v>0.15759504132231406</v>
      </c>
      <c r="P250" s="37">
        <f t="shared" si="58"/>
        <v>0.28899999999999998</v>
      </c>
      <c r="Q250" s="37">
        <f t="shared" si="53"/>
        <v>0.32607603305785127</v>
      </c>
      <c r="R250" s="37">
        <f t="shared" si="54"/>
        <v>0.43120000000000003</v>
      </c>
    </row>
    <row r="251" spans="1:18" x14ac:dyDescent="0.25">
      <c r="A251">
        <f t="shared" si="59"/>
        <v>243000</v>
      </c>
      <c r="C251" s="19">
        <f t="shared" si="45"/>
        <v>150000</v>
      </c>
      <c r="D251" s="19">
        <f t="shared" si="46"/>
        <v>37500</v>
      </c>
      <c r="E251" s="19">
        <f t="shared" si="47"/>
        <v>93000</v>
      </c>
      <c r="F251" s="19">
        <f t="shared" si="48"/>
        <v>79050</v>
      </c>
      <c r="G251" s="19">
        <f t="shared" si="55"/>
        <v>116550</v>
      </c>
      <c r="I251" s="19">
        <f t="shared" si="49"/>
        <v>30000</v>
      </c>
      <c r="J251" s="36">
        <f t="shared" si="50"/>
        <v>9000</v>
      </c>
      <c r="K251" s="19">
        <f t="shared" si="51"/>
        <v>86550</v>
      </c>
      <c r="L251" s="36">
        <f t="shared" si="52"/>
        <v>29427.000000000004</v>
      </c>
      <c r="N251" s="19">
        <f t="shared" si="56"/>
        <v>38427</v>
      </c>
      <c r="O251" s="37">
        <f t="shared" si="57"/>
        <v>0.15813580246913581</v>
      </c>
      <c r="P251" s="37">
        <f t="shared" si="58"/>
        <v>0.28899999999999998</v>
      </c>
      <c r="Q251" s="37">
        <f t="shared" si="53"/>
        <v>0.32650864197530866</v>
      </c>
      <c r="R251" s="37">
        <f t="shared" si="54"/>
        <v>0.43120000000000003</v>
      </c>
    </row>
    <row r="252" spans="1:18" x14ac:dyDescent="0.25">
      <c r="A252">
        <f t="shared" si="59"/>
        <v>244000</v>
      </c>
      <c r="C252" s="19">
        <f t="shared" si="45"/>
        <v>150000</v>
      </c>
      <c r="D252" s="19">
        <f t="shared" si="46"/>
        <v>37500</v>
      </c>
      <c r="E252" s="19">
        <f t="shared" si="47"/>
        <v>94000</v>
      </c>
      <c r="F252" s="19">
        <f t="shared" si="48"/>
        <v>79900</v>
      </c>
      <c r="G252" s="19">
        <f t="shared" si="55"/>
        <v>117400</v>
      </c>
      <c r="I252" s="19">
        <f t="shared" si="49"/>
        <v>30000</v>
      </c>
      <c r="J252" s="36">
        <f t="shared" si="50"/>
        <v>9000</v>
      </c>
      <c r="K252" s="19">
        <f t="shared" si="51"/>
        <v>87400</v>
      </c>
      <c r="L252" s="36">
        <f t="shared" si="52"/>
        <v>29716.000000000004</v>
      </c>
      <c r="N252" s="19">
        <f t="shared" si="56"/>
        <v>38716</v>
      </c>
      <c r="O252" s="37">
        <f t="shared" si="57"/>
        <v>0.15867213114754097</v>
      </c>
      <c r="P252" s="37">
        <f t="shared" si="58"/>
        <v>0.28899999999999998</v>
      </c>
      <c r="Q252" s="37">
        <f t="shared" si="53"/>
        <v>0.32693770491803276</v>
      </c>
      <c r="R252" s="37">
        <f t="shared" si="54"/>
        <v>0.43120000000000003</v>
      </c>
    </row>
    <row r="253" spans="1:18" x14ac:dyDescent="0.25">
      <c r="A253">
        <f t="shared" si="59"/>
        <v>245000</v>
      </c>
      <c r="C253" s="19">
        <f t="shared" si="45"/>
        <v>150000</v>
      </c>
      <c r="D253" s="19">
        <f t="shared" si="46"/>
        <v>37500</v>
      </c>
      <c r="E253" s="19">
        <f t="shared" si="47"/>
        <v>95000</v>
      </c>
      <c r="F253" s="19">
        <f t="shared" si="48"/>
        <v>80750</v>
      </c>
      <c r="G253" s="19">
        <f t="shared" si="55"/>
        <v>118250</v>
      </c>
      <c r="I253" s="19">
        <f t="shared" si="49"/>
        <v>30000</v>
      </c>
      <c r="J253" s="36">
        <f t="shared" si="50"/>
        <v>9000</v>
      </c>
      <c r="K253" s="19">
        <f t="shared" si="51"/>
        <v>88250</v>
      </c>
      <c r="L253" s="36">
        <f t="shared" si="52"/>
        <v>30005.000000000004</v>
      </c>
      <c r="N253" s="19">
        <f t="shared" si="56"/>
        <v>39005</v>
      </c>
      <c r="O253" s="37">
        <f t="shared" si="57"/>
        <v>0.15920408163265307</v>
      </c>
      <c r="P253" s="37">
        <f t="shared" si="58"/>
        <v>0.28899999999999998</v>
      </c>
      <c r="Q253" s="37">
        <f t="shared" si="53"/>
        <v>0.32736326530612248</v>
      </c>
      <c r="R253" s="37">
        <f t="shared" si="54"/>
        <v>0.43120000000000003</v>
      </c>
    </row>
    <row r="254" spans="1:18" x14ac:dyDescent="0.25">
      <c r="A254">
        <f t="shared" si="59"/>
        <v>246000</v>
      </c>
      <c r="C254" s="19">
        <f t="shared" si="45"/>
        <v>150000</v>
      </c>
      <c r="D254" s="19">
        <f t="shared" si="46"/>
        <v>37500</v>
      </c>
      <c r="E254" s="19">
        <f t="shared" si="47"/>
        <v>96000</v>
      </c>
      <c r="F254" s="19">
        <f t="shared" si="48"/>
        <v>81600</v>
      </c>
      <c r="G254" s="19">
        <f t="shared" si="55"/>
        <v>119100</v>
      </c>
      <c r="I254" s="19">
        <f t="shared" si="49"/>
        <v>30000</v>
      </c>
      <c r="J254" s="36">
        <f t="shared" si="50"/>
        <v>9000</v>
      </c>
      <c r="K254" s="19">
        <f t="shared" si="51"/>
        <v>89100</v>
      </c>
      <c r="L254" s="36">
        <f t="shared" si="52"/>
        <v>30294.000000000004</v>
      </c>
      <c r="N254" s="19">
        <f t="shared" si="56"/>
        <v>39294</v>
      </c>
      <c r="O254" s="37">
        <f t="shared" si="57"/>
        <v>0.15973170731707317</v>
      </c>
      <c r="P254" s="37">
        <f t="shared" si="58"/>
        <v>0.28899999999999998</v>
      </c>
      <c r="Q254" s="37">
        <f t="shared" si="53"/>
        <v>0.32778536585365858</v>
      </c>
      <c r="R254" s="37">
        <f t="shared" si="54"/>
        <v>0.43120000000000003</v>
      </c>
    </row>
    <row r="255" spans="1:18" x14ac:dyDescent="0.25">
      <c r="A255">
        <f t="shared" si="59"/>
        <v>247000</v>
      </c>
      <c r="C255" s="19">
        <f t="shared" si="45"/>
        <v>150000</v>
      </c>
      <c r="D255" s="19">
        <f t="shared" si="46"/>
        <v>37500</v>
      </c>
      <c r="E255" s="19">
        <f t="shared" si="47"/>
        <v>97000</v>
      </c>
      <c r="F255" s="19">
        <f t="shared" si="48"/>
        <v>82450</v>
      </c>
      <c r="G255" s="19">
        <f t="shared" si="55"/>
        <v>119950</v>
      </c>
      <c r="I255" s="19">
        <f t="shared" si="49"/>
        <v>30000</v>
      </c>
      <c r="J255" s="36">
        <f t="shared" si="50"/>
        <v>9000</v>
      </c>
      <c r="K255" s="19">
        <f t="shared" si="51"/>
        <v>89950</v>
      </c>
      <c r="L255" s="36">
        <f t="shared" si="52"/>
        <v>30583.000000000004</v>
      </c>
      <c r="N255" s="19">
        <f t="shared" si="56"/>
        <v>39583</v>
      </c>
      <c r="O255" s="37">
        <f t="shared" si="57"/>
        <v>0.16025506072874493</v>
      </c>
      <c r="P255" s="37">
        <f t="shared" si="58"/>
        <v>0.28899999999999998</v>
      </c>
      <c r="Q255" s="37">
        <f t="shared" si="53"/>
        <v>0.32820404858299596</v>
      </c>
      <c r="R255" s="37">
        <f t="shared" si="54"/>
        <v>0.43120000000000003</v>
      </c>
    </row>
    <row r="256" spans="1:18" x14ac:dyDescent="0.25">
      <c r="A256">
        <f t="shared" si="59"/>
        <v>248000</v>
      </c>
      <c r="C256" s="19">
        <f t="shared" si="45"/>
        <v>150000</v>
      </c>
      <c r="D256" s="19">
        <f t="shared" si="46"/>
        <v>37500</v>
      </c>
      <c r="E256" s="19">
        <f t="shared" si="47"/>
        <v>98000</v>
      </c>
      <c r="F256" s="19">
        <f t="shared" si="48"/>
        <v>83300</v>
      </c>
      <c r="G256" s="19">
        <f t="shared" si="55"/>
        <v>120800</v>
      </c>
      <c r="I256" s="19">
        <f t="shared" si="49"/>
        <v>30000</v>
      </c>
      <c r="J256" s="36">
        <f t="shared" si="50"/>
        <v>9000</v>
      </c>
      <c r="K256" s="19">
        <f t="shared" si="51"/>
        <v>90800</v>
      </c>
      <c r="L256" s="36">
        <f t="shared" si="52"/>
        <v>30872.000000000004</v>
      </c>
      <c r="N256" s="19">
        <f t="shared" si="56"/>
        <v>39872</v>
      </c>
      <c r="O256" s="37">
        <f t="shared" si="57"/>
        <v>0.1607741935483871</v>
      </c>
      <c r="P256" s="37">
        <f t="shared" si="58"/>
        <v>0.28899999999999998</v>
      </c>
      <c r="Q256" s="37">
        <f t="shared" si="53"/>
        <v>0.32861935483870969</v>
      </c>
      <c r="R256" s="37">
        <f t="shared" si="54"/>
        <v>0.43120000000000003</v>
      </c>
    </row>
    <row r="257" spans="1:18" x14ac:dyDescent="0.25">
      <c r="A257">
        <f t="shared" si="59"/>
        <v>249000</v>
      </c>
      <c r="C257" s="19">
        <f t="shared" si="45"/>
        <v>150000</v>
      </c>
      <c r="D257" s="19">
        <f t="shared" si="46"/>
        <v>37500</v>
      </c>
      <c r="E257" s="19">
        <f t="shared" si="47"/>
        <v>99000</v>
      </c>
      <c r="F257" s="19">
        <f t="shared" si="48"/>
        <v>84150</v>
      </c>
      <c r="G257" s="19">
        <f t="shared" si="55"/>
        <v>121650</v>
      </c>
      <c r="I257" s="19">
        <f t="shared" si="49"/>
        <v>30000</v>
      </c>
      <c r="J257" s="36">
        <f t="shared" si="50"/>
        <v>9000</v>
      </c>
      <c r="K257" s="19">
        <f t="shared" si="51"/>
        <v>91650</v>
      </c>
      <c r="L257" s="36">
        <f t="shared" si="52"/>
        <v>31161.000000000004</v>
      </c>
      <c r="N257" s="19">
        <f t="shared" si="56"/>
        <v>40161</v>
      </c>
      <c r="O257" s="37">
        <f t="shared" si="57"/>
        <v>0.16128915662650603</v>
      </c>
      <c r="P257" s="37">
        <f t="shared" si="58"/>
        <v>0.28899999999999998</v>
      </c>
      <c r="Q257" s="37">
        <f t="shared" si="53"/>
        <v>0.32903132530120482</v>
      </c>
      <c r="R257" s="37">
        <f t="shared" si="54"/>
        <v>0.43120000000000003</v>
      </c>
    </row>
    <row r="258" spans="1:18" x14ac:dyDescent="0.25">
      <c r="A258">
        <f t="shared" si="59"/>
        <v>250000</v>
      </c>
      <c r="C258" s="19">
        <f t="shared" si="45"/>
        <v>150000</v>
      </c>
      <c r="D258" s="19">
        <f t="shared" si="46"/>
        <v>37500</v>
      </c>
      <c r="E258" s="19">
        <f t="shared" si="47"/>
        <v>100000</v>
      </c>
      <c r="F258" s="19">
        <f t="shared" si="48"/>
        <v>85000</v>
      </c>
      <c r="G258" s="19">
        <f t="shared" si="55"/>
        <v>122500</v>
      </c>
      <c r="I258" s="19">
        <f t="shared" si="49"/>
        <v>30000</v>
      </c>
      <c r="J258" s="36">
        <f t="shared" si="50"/>
        <v>9000</v>
      </c>
      <c r="K258" s="19">
        <f t="shared" si="51"/>
        <v>92500</v>
      </c>
      <c r="L258" s="36">
        <f t="shared" si="52"/>
        <v>31450.000000000004</v>
      </c>
      <c r="N258" s="19">
        <f t="shared" si="56"/>
        <v>40450</v>
      </c>
      <c r="O258" s="37">
        <f t="shared" si="57"/>
        <v>0.1618</v>
      </c>
      <c r="P258" s="37">
        <f t="shared" si="58"/>
        <v>0.28899999999999998</v>
      </c>
      <c r="Q258" s="37">
        <f t="shared" si="53"/>
        <v>0.32944000000000001</v>
      </c>
      <c r="R258" s="37">
        <f t="shared" si="54"/>
        <v>0.43120000000000003</v>
      </c>
    </row>
    <row r="259" spans="1:18" x14ac:dyDescent="0.25">
      <c r="A259">
        <f t="shared" si="59"/>
        <v>251000</v>
      </c>
      <c r="C259" s="19">
        <f t="shared" si="45"/>
        <v>150000</v>
      </c>
      <c r="D259" s="19">
        <f t="shared" si="46"/>
        <v>37500</v>
      </c>
      <c r="E259" s="19">
        <f t="shared" si="47"/>
        <v>101000</v>
      </c>
      <c r="F259" s="19">
        <f t="shared" si="48"/>
        <v>85850</v>
      </c>
      <c r="G259" s="19">
        <f t="shared" si="55"/>
        <v>123350</v>
      </c>
      <c r="I259" s="19">
        <f t="shared" si="49"/>
        <v>30000</v>
      </c>
      <c r="J259" s="36">
        <f t="shared" si="50"/>
        <v>9000</v>
      </c>
      <c r="K259" s="19">
        <f t="shared" si="51"/>
        <v>93350</v>
      </c>
      <c r="L259" s="36">
        <f t="shared" si="52"/>
        <v>31739.000000000004</v>
      </c>
      <c r="N259" s="19">
        <f t="shared" si="56"/>
        <v>40739</v>
      </c>
      <c r="O259" s="37">
        <f t="shared" si="57"/>
        <v>0.16230677290836654</v>
      </c>
      <c r="P259" s="37">
        <f t="shared" si="58"/>
        <v>0.28899999999999998</v>
      </c>
      <c r="Q259" s="37">
        <f t="shared" si="53"/>
        <v>0.32984541832669323</v>
      </c>
      <c r="R259" s="37">
        <f t="shared" si="54"/>
        <v>0.43120000000000003</v>
      </c>
    </row>
    <row r="260" spans="1:18" x14ac:dyDescent="0.25">
      <c r="A260">
        <f t="shared" si="59"/>
        <v>252000</v>
      </c>
      <c r="C260" s="19">
        <f t="shared" si="45"/>
        <v>150000</v>
      </c>
      <c r="D260" s="19">
        <f t="shared" si="46"/>
        <v>37500</v>
      </c>
      <c r="E260" s="19">
        <f t="shared" si="47"/>
        <v>102000</v>
      </c>
      <c r="F260" s="19">
        <f t="shared" si="48"/>
        <v>86700</v>
      </c>
      <c r="G260" s="19">
        <f t="shared" si="55"/>
        <v>124200</v>
      </c>
      <c r="I260" s="19">
        <f t="shared" si="49"/>
        <v>30000</v>
      </c>
      <c r="J260" s="36">
        <f t="shared" si="50"/>
        <v>9000</v>
      </c>
      <c r="K260" s="19">
        <f t="shared" si="51"/>
        <v>94200</v>
      </c>
      <c r="L260" s="36">
        <f t="shared" si="52"/>
        <v>32028.000000000004</v>
      </c>
      <c r="N260" s="19">
        <f t="shared" si="56"/>
        <v>41028</v>
      </c>
      <c r="O260" s="37">
        <f t="shared" si="57"/>
        <v>0.16280952380952382</v>
      </c>
      <c r="P260" s="37">
        <f t="shared" si="58"/>
        <v>0.28899999999999998</v>
      </c>
      <c r="Q260" s="37">
        <f t="shared" si="53"/>
        <v>0.33024761904761907</v>
      </c>
      <c r="R260" s="37">
        <f t="shared" si="54"/>
        <v>0.43120000000000003</v>
      </c>
    </row>
    <row r="261" spans="1:18" x14ac:dyDescent="0.25">
      <c r="A261">
        <f t="shared" si="59"/>
        <v>253000</v>
      </c>
      <c r="C261" s="19">
        <f t="shared" si="45"/>
        <v>150000</v>
      </c>
      <c r="D261" s="19">
        <f t="shared" si="46"/>
        <v>37500</v>
      </c>
      <c r="E261" s="19">
        <f t="shared" si="47"/>
        <v>103000</v>
      </c>
      <c r="F261" s="19">
        <f t="shared" si="48"/>
        <v>87550</v>
      </c>
      <c r="G261" s="19">
        <f t="shared" si="55"/>
        <v>125050</v>
      </c>
      <c r="I261" s="19">
        <f t="shared" si="49"/>
        <v>30000</v>
      </c>
      <c r="J261" s="36">
        <f t="shared" si="50"/>
        <v>9000</v>
      </c>
      <c r="K261" s="19">
        <f t="shared" si="51"/>
        <v>95050</v>
      </c>
      <c r="L261" s="36">
        <f t="shared" si="52"/>
        <v>32317.000000000004</v>
      </c>
      <c r="N261" s="19">
        <f t="shared" si="56"/>
        <v>41317</v>
      </c>
      <c r="O261" s="37">
        <f t="shared" si="57"/>
        <v>0.16330830039525693</v>
      </c>
      <c r="P261" s="37">
        <f t="shared" si="58"/>
        <v>0.28899999999999998</v>
      </c>
      <c r="Q261" s="37">
        <f t="shared" si="53"/>
        <v>0.33064664031620555</v>
      </c>
      <c r="R261" s="37">
        <f t="shared" si="54"/>
        <v>0.43120000000000003</v>
      </c>
    </row>
    <row r="262" spans="1:18" x14ac:dyDescent="0.25">
      <c r="A262">
        <f t="shared" si="59"/>
        <v>254000</v>
      </c>
      <c r="C262" s="19">
        <f t="shared" si="45"/>
        <v>150000</v>
      </c>
      <c r="D262" s="19">
        <f t="shared" si="46"/>
        <v>37500</v>
      </c>
      <c r="E262" s="19">
        <f t="shared" si="47"/>
        <v>104000</v>
      </c>
      <c r="F262" s="19">
        <f t="shared" si="48"/>
        <v>88400</v>
      </c>
      <c r="G262" s="19">
        <f t="shared" si="55"/>
        <v>125900</v>
      </c>
      <c r="I262" s="19">
        <f t="shared" si="49"/>
        <v>30000</v>
      </c>
      <c r="J262" s="36">
        <f t="shared" si="50"/>
        <v>9000</v>
      </c>
      <c r="K262" s="19">
        <f t="shared" si="51"/>
        <v>95900</v>
      </c>
      <c r="L262" s="36">
        <f t="shared" si="52"/>
        <v>32606.000000000004</v>
      </c>
      <c r="N262" s="19">
        <f t="shared" si="56"/>
        <v>41606</v>
      </c>
      <c r="O262" s="37">
        <f t="shared" si="57"/>
        <v>0.16380314960629921</v>
      </c>
      <c r="P262" s="37">
        <f t="shared" si="58"/>
        <v>0.28899999999999998</v>
      </c>
      <c r="Q262" s="37">
        <f t="shared" si="53"/>
        <v>0.33104251968503939</v>
      </c>
      <c r="R262" s="37">
        <f t="shared" si="54"/>
        <v>0.43120000000000003</v>
      </c>
    </row>
    <row r="263" spans="1:18" x14ac:dyDescent="0.25">
      <c r="A263">
        <f t="shared" si="59"/>
        <v>255000</v>
      </c>
      <c r="C263" s="19">
        <f t="shared" si="45"/>
        <v>150000</v>
      </c>
      <c r="D263" s="19">
        <f t="shared" si="46"/>
        <v>37500</v>
      </c>
      <c r="E263" s="19">
        <f t="shared" si="47"/>
        <v>105000</v>
      </c>
      <c r="F263" s="19">
        <f t="shared" si="48"/>
        <v>89250</v>
      </c>
      <c r="G263" s="19">
        <f t="shared" si="55"/>
        <v>126750</v>
      </c>
      <c r="I263" s="19">
        <f t="shared" si="49"/>
        <v>30000</v>
      </c>
      <c r="J263" s="36">
        <f t="shared" si="50"/>
        <v>9000</v>
      </c>
      <c r="K263" s="19">
        <f t="shared" si="51"/>
        <v>96750</v>
      </c>
      <c r="L263" s="36">
        <f t="shared" si="52"/>
        <v>32895</v>
      </c>
      <c r="N263" s="19">
        <f t="shared" si="56"/>
        <v>41895</v>
      </c>
      <c r="O263" s="37">
        <f t="shared" si="57"/>
        <v>0.16429411764705881</v>
      </c>
      <c r="P263" s="37">
        <f t="shared" si="58"/>
        <v>0.28899999999999998</v>
      </c>
      <c r="Q263" s="37">
        <f t="shared" si="53"/>
        <v>0.33143529411764705</v>
      </c>
      <c r="R263" s="37">
        <f t="shared" si="54"/>
        <v>0.43120000000000003</v>
      </c>
    </row>
    <row r="264" spans="1:18" x14ac:dyDescent="0.25">
      <c r="A264">
        <f t="shared" si="59"/>
        <v>256000</v>
      </c>
      <c r="C264" s="19">
        <f t="shared" ref="C264:C327" si="60">IF(A264&gt;pot_osingon_veron_progression_raja,pot_osingon_veron_progression_raja,A264)</f>
        <v>150000</v>
      </c>
      <c r="D264" s="19">
        <f t="shared" ref="D264:D327" si="61">C264*(1-pot_osingon_verovapaa_osuus)</f>
        <v>37500</v>
      </c>
      <c r="E264" s="19">
        <f t="shared" ref="E264:E327" si="62">IF(A264&gt;pot_osingon_veron_progression_raja,A264-pot_osingon_veron_progression_raja,0)</f>
        <v>106000</v>
      </c>
      <c r="F264" s="19">
        <f t="shared" ref="F264:F327" si="63">E264*(1-pot_osingon_verovapaa_osuus_rajan_jälk)</f>
        <v>90100</v>
      </c>
      <c r="G264" s="19">
        <f t="shared" si="55"/>
        <v>127600</v>
      </c>
      <c r="I264" s="19">
        <f t="shared" ref="I264:I327" si="64">IF(G264&gt;pääomatuloveropros_progression_raja,pääomatuloveropros_progression_raja,G264)</f>
        <v>30000</v>
      </c>
      <c r="J264" s="36">
        <f t="shared" ref="J264:J327" si="65">I264*pääomatuloveropros</f>
        <v>9000</v>
      </c>
      <c r="K264" s="19">
        <f t="shared" ref="K264:K327" si="66">IF(G264&gt;pääomatuloveropros_progression_raja,G264-pääomatuloveropros_progression_raja,0)</f>
        <v>97600</v>
      </c>
      <c r="L264" s="36">
        <f t="shared" ref="L264:L327" si="67">K264*pääomatuloveropros_rajan_jälkeen</f>
        <v>33184</v>
      </c>
      <c r="N264" s="19">
        <f t="shared" si="56"/>
        <v>42184</v>
      </c>
      <c r="O264" s="37">
        <f t="shared" si="57"/>
        <v>0.16478124999999999</v>
      </c>
      <c r="P264" s="37">
        <f t="shared" si="58"/>
        <v>0.28899999999999998</v>
      </c>
      <c r="Q264" s="37">
        <f t="shared" ref="Q264:Q327" si="68">(1-yhteisövero_pros)*O264+yhteisövero_pros</f>
        <v>0.33182500000000004</v>
      </c>
      <c r="R264" s="37">
        <f t="shared" ref="R264:R327" si="69">(1-yhteisövero_pros)*P264+yhteisövero_pros</f>
        <v>0.43120000000000003</v>
      </c>
    </row>
    <row r="265" spans="1:18" x14ac:dyDescent="0.25">
      <c r="A265">
        <f t="shared" si="59"/>
        <v>257000</v>
      </c>
      <c r="C265" s="19">
        <f t="shared" si="60"/>
        <v>150000</v>
      </c>
      <c r="D265" s="19">
        <f t="shared" si="61"/>
        <v>37500</v>
      </c>
      <c r="E265" s="19">
        <f t="shared" si="62"/>
        <v>107000</v>
      </c>
      <c r="F265" s="19">
        <f t="shared" si="63"/>
        <v>90950</v>
      </c>
      <c r="G265" s="19">
        <f t="shared" ref="G265:G328" si="70">+D265+F265</f>
        <v>128450</v>
      </c>
      <c r="I265" s="19">
        <f t="shared" si="64"/>
        <v>30000</v>
      </c>
      <c r="J265" s="36">
        <f t="shared" si="65"/>
        <v>9000</v>
      </c>
      <c r="K265" s="19">
        <f t="shared" si="66"/>
        <v>98450</v>
      </c>
      <c r="L265" s="36">
        <f t="shared" si="67"/>
        <v>33473</v>
      </c>
      <c r="N265" s="19">
        <f t="shared" ref="N265:N328" si="71">+J265+L265</f>
        <v>42473</v>
      </c>
      <c r="O265" s="37">
        <f t="shared" ref="O265:O328" si="72">IFERROR(N265/A265,0)</f>
        <v>0.16526459143968872</v>
      </c>
      <c r="P265" s="37">
        <f t="shared" ref="P265:P328" si="73">IFERROR((N265-N264)/(A265-A264),0)</f>
        <v>0.28899999999999998</v>
      </c>
      <c r="Q265" s="37">
        <f t="shared" si="68"/>
        <v>0.33221167315175099</v>
      </c>
      <c r="R265" s="37">
        <f t="shared" si="69"/>
        <v>0.43120000000000003</v>
      </c>
    </row>
    <row r="266" spans="1:18" x14ac:dyDescent="0.25">
      <c r="A266">
        <f t="shared" si="59"/>
        <v>258000</v>
      </c>
      <c r="C266" s="19">
        <f t="shared" si="60"/>
        <v>150000</v>
      </c>
      <c r="D266" s="19">
        <f t="shared" si="61"/>
        <v>37500</v>
      </c>
      <c r="E266" s="19">
        <f t="shared" si="62"/>
        <v>108000</v>
      </c>
      <c r="F266" s="19">
        <f t="shared" si="63"/>
        <v>91800</v>
      </c>
      <c r="G266" s="19">
        <f t="shared" si="70"/>
        <v>129300</v>
      </c>
      <c r="I266" s="19">
        <f t="shared" si="64"/>
        <v>30000</v>
      </c>
      <c r="J266" s="36">
        <f t="shared" si="65"/>
        <v>9000</v>
      </c>
      <c r="K266" s="19">
        <f t="shared" si="66"/>
        <v>99300</v>
      </c>
      <c r="L266" s="36">
        <f t="shared" si="67"/>
        <v>33762</v>
      </c>
      <c r="N266" s="19">
        <f t="shared" si="71"/>
        <v>42762</v>
      </c>
      <c r="O266" s="37">
        <f t="shared" si="72"/>
        <v>0.16574418604651162</v>
      </c>
      <c r="P266" s="37">
        <f t="shared" si="73"/>
        <v>0.28899999999999998</v>
      </c>
      <c r="Q266" s="37">
        <f t="shared" si="68"/>
        <v>0.33259534883720931</v>
      </c>
      <c r="R266" s="37">
        <f t="shared" si="69"/>
        <v>0.43120000000000003</v>
      </c>
    </row>
    <row r="267" spans="1:18" x14ac:dyDescent="0.25">
      <c r="A267">
        <f t="shared" ref="A267:A330" si="74">A266+1000</f>
        <v>259000</v>
      </c>
      <c r="C267" s="19">
        <f t="shared" si="60"/>
        <v>150000</v>
      </c>
      <c r="D267" s="19">
        <f t="shared" si="61"/>
        <v>37500</v>
      </c>
      <c r="E267" s="19">
        <f t="shared" si="62"/>
        <v>109000</v>
      </c>
      <c r="F267" s="19">
        <f t="shared" si="63"/>
        <v>92650</v>
      </c>
      <c r="G267" s="19">
        <f t="shared" si="70"/>
        <v>130150</v>
      </c>
      <c r="I267" s="19">
        <f t="shared" si="64"/>
        <v>30000</v>
      </c>
      <c r="J267" s="36">
        <f t="shared" si="65"/>
        <v>9000</v>
      </c>
      <c r="K267" s="19">
        <f t="shared" si="66"/>
        <v>100150</v>
      </c>
      <c r="L267" s="36">
        <f t="shared" si="67"/>
        <v>34051</v>
      </c>
      <c r="N267" s="19">
        <f t="shared" si="71"/>
        <v>43051</v>
      </c>
      <c r="O267" s="37">
        <f t="shared" si="72"/>
        <v>0.16622007722007723</v>
      </c>
      <c r="P267" s="37">
        <f t="shared" si="73"/>
        <v>0.28899999999999998</v>
      </c>
      <c r="Q267" s="37">
        <f t="shared" si="68"/>
        <v>0.33297606177606176</v>
      </c>
      <c r="R267" s="37">
        <f t="shared" si="69"/>
        <v>0.43120000000000003</v>
      </c>
    </row>
    <row r="268" spans="1:18" x14ac:dyDescent="0.25">
      <c r="A268">
        <f t="shared" si="74"/>
        <v>260000</v>
      </c>
      <c r="C268" s="19">
        <f t="shared" si="60"/>
        <v>150000</v>
      </c>
      <c r="D268" s="19">
        <f t="shared" si="61"/>
        <v>37500</v>
      </c>
      <c r="E268" s="19">
        <f t="shared" si="62"/>
        <v>110000</v>
      </c>
      <c r="F268" s="19">
        <f t="shared" si="63"/>
        <v>93500</v>
      </c>
      <c r="G268" s="19">
        <f t="shared" si="70"/>
        <v>131000</v>
      </c>
      <c r="I268" s="19">
        <f t="shared" si="64"/>
        <v>30000</v>
      </c>
      <c r="J268" s="36">
        <f t="shared" si="65"/>
        <v>9000</v>
      </c>
      <c r="K268" s="19">
        <f t="shared" si="66"/>
        <v>101000</v>
      </c>
      <c r="L268" s="36">
        <f t="shared" si="67"/>
        <v>34340</v>
      </c>
      <c r="N268" s="19">
        <f t="shared" si="71"/>
        <v>43340</v>
      </c>
      <c r="O268" s="37">
        <f t="shared" si="72"/>
        <v>0.1666923076923077</v>
      </c>
      <c r="P268" s="37">
        <f t="shared" si="73"/>
        <v>0.28899999999999998</v>
      </c>
      <c r="Q268" s="37">
        <f t="shared" si="68"/>
        <v>0.33335384615384617</v>
      </c>
      <c r="R268" s="37">
        <f t="shared" si="69"/>
        <v>0.43120000000000003</v>
      </c>
    </row>
    <row r="269" spans="1:18" x14ac:dyDescent="0.25">
      <c r="A269">
        <f t="shared" si="74"/>
        <v>261000</v>
      </c>
      <c r="C269" s="19">
        <f t="shared" si="60"/>
        <v>150000</v>
      </c>
      <c r="D269" s="19">
        <f t="shared" si="61"/>
        <v>37500</v>
      </c>
      <c r="E269" s="19">
        <f t="shared" si="62"/>
        <v>111000</v>
      </c>
      <c r="F269" s="19">
        <f t="shared" si="63"/>
        <v>94350</v>
      </c>
      <c r="G269" s="19">
        <f t="shared" si="70"/>
        <v>131850</v>
      </c>
      <c r="I269" s="19">
        <f t="shared" si="64"/>
        <v>30000</v>
      </c>
      <c r="J269" s="36">
        <f t="shared" si="65"/>
        <v>9000</v>
      </c>
      <c r="K269" s="19">
        <f t="shared" si="66"/>
        <v>101850</v>
      </c>
      <c r="L269" s="36">
        <f t="shared" si="67"/>
        <v>34629</v>
      </c>
      <c r="N269" s="19">
        <f t="shared" si="71"/>
        <v>43629</v>
      </c>
      <c r="O269" s="37">
        <f t="shared" si="72"/>
        <v>0.16716091954022988</v>
      </c>
      <c r="P269" s="37">
        <f t="shared" si="73"/>
        <v>0.28899999999999998</v>
      </c>
      <c r="Q269" s="37">
        <f t="shared" si="68"/>
        <v>0.33372873563218391</v>
      </c>
      <c r="R269" s="37">
        <f t="shared" si="69"/>
        <v>0.43120000000000003</v>
      </c>
    </row>
    <row r="270" spans="1:18" x14ac:dyDescent="0.25">
      <c r="A270">
        <f t="shared" si="74"/>
        <v>262000</v>
      </c>
      <c r="C270" s="19">
        <f t="shared" si="60"/>
        <v>150000</v>
      </c>
      <c r="D270" s="19">
        <f t="shared" si="61"/>
        <v>37500</v>
      </c>
      <c r="E270" s="19">
        <f t="shared" si="62"/>
        <v>112000</v>
      </c>
      <c r="F270" s="19">
        <f t="shared" si="63"/>
        <v>95200</v>
      </c>
      <c r="G270" s="19">
        <f t="shared" si="70"/>
        <v>132700</v>
      </c>
      <c r="I270" s="19">
        <f t="shared" si="64"/>
        <v>30000</v>
      </c>
      <c r="J270" s="36">
        <f t="shared" si="65"/>
        <v>9000</v>
      </c>
      <c r="K270" s="19">
        <f t="shared" si="66"/>
        <v>102700</v>
      </c>
      <c r="L270" s="36">
        <f t="shared" si="67"/>
        <v>34918</v>
      </c>
      <c r="N270" s="19">
        <f t="shared" si="71"/>
        <v>43918</v>
      </c>
      <c r="O270" s="37">
        <f t="shared" si="72"/>
        <v>0.16762595419847329</v>
      </c>
      <c r="P270" s="37">
        <f t="shared" si="73"/>
        <v>0.28899999999999998</v>
      </c>
      <c r="Q270" s="37">
        <f t="shared" si="68"/>
        <v>0.33410076335877864</v>
      </c>
      <c r="R270" s="37">
        <f t="shared" si="69"/>
        <v>0.43120000000000003</v>
      </c>
    </row>
    <row r="271" spans="1:18" x14ac:dyDescent="0.25">
      <c r="A271">
        <f t="shared" si="74"/>
        <v>263000</v>
      </c>
      <c r="C271" s="19">
        <f t="shared" si="60"/>
        <v>150000</v>
      </c>
      <c r="D271" s="19">
        <f t="shared" si="61"/>
        <v>37500</v>
      </c>
      <c r="E271" s="19">
        <f t="shared" si="62"/>
        <v>113000</v>
      </c>
      <c r="F271" s="19">
        <f t="shared" si="63"/>
        <v>96050</v>
      </c>
      <c r="G271" s="19">
        <f t="shared" si="70"/>
        <v>133550</v>
      </c>
      <c r="I271" s="19">
        <f t="shared" si="64"/>
        <v>30000</v>
      </c>
      <c r="J271" s="36">
        <f t="shared" si="65"/>
        <v>9000</v>
      </c>
      <c r="K271" s="19">
        <f t="shared" si="66"/>
        <v>103550</v>
      </c>
      <c r="L271" s="36">
        <f t="shared" si="67"/>
        <v>35207</v>
      </c>
      <c r="N271" s="19">
        <f t="shared" si="71"/>
        <v>44207</v>
      </c>
      <c r="O271" s="37">
        <f t="shared" si="72"/>
        <v>0.16808745247148288</v>
      </c>
      <c r="P271" s="37">
        <f t="shared" si="73"/>
        <v>0.28899999999999998</v>
      </c>
      <c r="Q271" s="37">
        <f t="shared" si="68"/>
        <v>0.33446996197718631</v>
      </c>
      <c r="R271" s="37">
        <f t="shared" si="69"/>
        <v>0.43120000000000003</v>
      </c>
    </row>
    <row r="272" spans="1:18" x14ac:dyDescent="0.25">
      <c r="A272">
        <f t="shared" si="74"/>
        <v>264000</v>
      </c>
      <c r="C272" s="19">
        <f t="shared" si="60"/>
        <v>150000</v>
      </c>
      <c r="D272" s="19">
        <f t="shared" si="61"/>
        <v>37500</v>
      </c>
      <c r="E272" s="19">
        <f t="shared" si="62"/>
        <v>114000</v>
      </c>
      <c r="F272" s="19">
        <f t="shared" si="63"/>
        <v>96900</v>
      </c>
      <c r="G272" s="19">
        <f t="shared" si="70"/>
        <v>134400</v>
      </c>
      <c r="I272" s="19">
        <f t="shared" si="64"/>
        <v>30000</v>
      </c>
      <c r="J272" s="36">
        <f t="shared" si="65"/>
        <v>9000</v>
      </c>
      <c r="K272" s="19">
        <f t="shared" si="66"/>
        <v>104400</v>
      </c>
      <c r="L272" s="36">
        <f t="shared" si="67"/>
        <v>35496</v>
      </c>
      <c r="N272" s="19">
        <f t="shared" si="71"/>
        <v>44496</v>
      </c>
      <c r="O272" s="37">
        <f t="shared" si="72"/>
        <v>0.16854545454545455</v>
      </c>
      <c r="P272" s="37">
        <f t="shared" si="73"/>
        <v>0.28899999999999998</v>
      </c>
      <c r="Q272" s="37">
        <f t="shared" si="68"/>
        <v>0.33483636363636365</v>
      </c>
      <c r="R272" s="37">
        <f t="shared" si="69"/>
        <v>0.43120000000000003</v>
      </c>
    </row>
    <row r="273" spans="1:18" x14ac:dyDescent="0.25">
      <c r="A273">
        <f t="shared" si="74"/>
        <v>265000</v>
      </c>
      <c r="C273" s="19">
        <f t="shared" si="60"/>
        <v>150000</v>
      </c>
      <c r="D273" s="19">
        <f t="shared" si="61"/>
        <v>37500</v>
      </c>
      <c r="E273" s="19">
        <f t="shared" si="62"/>
        <v>115000</v>
      </c>
      <c r="F273" s="19">
        <f t="shared" si="63"/>
        <v>97750</v>
      </c>
      <c r="G273" s="19">
        <f t="shared" si="70"/>
        <v>135250</v>
      </c>
      <c r="I273" s="19">
        <f t="shared" si="64"/>
        <v>30000</v>
      </c>
      <c r="J273" s="36">
        <f t="shared" si="65"/>
        <v>9000</v>
      </c>
      <c r="K273" s="19">
        <f t="shared" si="66"/>
        <v>105250</v>
      </c>
      <c r="L273" s="36">
        <f t="shared" si="67"/>
        <v>35785</v>
      </c>
      <c r="N273" s="19">
        <f t="shared" si="71"/>
        <v>44785</v>
      </c>
      <c r="O273" s="37">
        <f t="shared" si="72"/>
        <v>0.16900000000000001</v>
      </c>
      <c r="P273" s="37">
        <f t="shared" si="73"/>
        <v>0.28899999999999998</v>
      </c>
      <c r="Q273" s="37">
        <f t="shared" si="68"/>
        <v>0.33520000000000005</v>
      </c>
      <c r="R273" s="37">
        <f t="shared" si="69"/>
        <v>0.43120000000000003</v>
      </c>
    </row>
    <row r="274" spans="1:18" x14ac:dyDescent="0.25">
      <c r="A274">
        <f t="shared" si="74"/>
        <v>266000</v>
      </c>
      <c r="C274" s="19">
        <f t="shared" si="60"/>
        <v>150000</v>
      </c>
      <c r="D274" s="19">
        <f t="shared" si="61"/>
        <v>37500</v>
      </c>
      <c r="E274" s="19">
        <f t="shared" si="62"/>
        <v>116000</v>
      </c>
      <c r="F274" s="19">
        <f t="shared" si="63"/>
        <v>98600</v>
      </c>
      <c r="G274" s="19">
        <f t="shared" si="70"/>
        <v>136100</v>
      </c>
      <c r="I274" s="19">
        <f t="shared" si="64"/>
        <v>30000</v>
      </c>
      <c r="J274" s="36">
        <f t="shared" si="65"/>
        <v>9000</v>
      </c>
      <c r="K274" s="19">
        <f t="shared" si="66"/>
        <v>106100</v>
      </c>
      <c r="L274" s="36">
        <f t="shared" si="67"/>
        <v>36074</v>
      </c>
      <c r="N274" s="19">
        <f t="shared" si="71"/>
        <v>45074</v>
      </c>
      <c r="O274" s="37">
        <f t="shared" si="72"/>
        <v>0.16945112781954888</v>
      </c>
      <c r="P274" s="37">
        <f t="shared" si="73"/>
        <v>0.28899999999999998</v>
      </c>
      <c r="Q274" s="37">
        <f t="shared" si="68"/>
        <v>0.33556090225563912</v>
      </c>
      <c r="R274" s="37">
        <f t="shared" si="69"/>
        <v>0.43120000000000003</v>
      </c>
    </row>
    <row r="275" spans="1:18" x14ac:dyDescent="0.25">
      <c r="A275">
        <f t="shared" si="74"/>
        <v>267000</v>
      </c>
      <c r="C275" s="19">
        <f t="shared" si="60"/>
        <v>150000</v>
      </c>
      <c r="D275" s="19">
        <f t="shared" si="61"/>
        <v>37500</v>
      </c>
      <c r="E275" s="19">
        <f t="shared" si="62"/>
        <v>117000</v>
      </c>
      <c r="F275" s="19">
        <f t="shared" si="63"/>
        <v>99450</v>
      </c>
      <c r="G275" s="19">
        <f t="shared" si="70"/>
        <v>136950</v>
      </c>
      <c r="I275" s="19">
        <f t="shared" si="64"/>
        <v>30000</v>
      </c>
      <c r="J275" s="36">
        <f t="shared" si="65"/>
        <v>9000</v>
      </c>
      <c r="K275" s="19">
        <f t="shared" si="66"/>
        <v>106950</v>
      </c>
      <c r="L275" s="36">
        <f t="shared" si="67"/>
        <v>36363</v>
      </c>
      <c r="N275" s="19">
        <f t="shared" si="71"/>
        <v>45363</v>
      </c>
      <c r="O275" s="37">
        <f t="shared" si="72"/>
        <v>0.16989887640449439</v>
      </c>
      <c r="P275" s="37">
        <f t="shared" si="73"/>
        <v>0.28899999999999998</v>
      </c>
      <c r="Q275" s="37">
        <f t="shared" si="68"/>
        <v>0.33591910112359552</v>
      </c>
      <c r="R275" s="37">
        <f t="shared" si="69"/>
        <v>0.43120000000000003</v>
      </c>
    </row>
    <row r="276" spans="1:18" x14ac:dyDescent="0.25">
      <c r="A276">
        <f t="shared" si="74"/>
        <v>268000</v>
      </c>
      <c r="C276" s="19">
        <f t="shared" si="60"/>
        <v>150000</v>
      </c>
      <c r="D276" s="19">
        <f t="shared" si="61"/>
        <v>37500</v>
      </c>
      <c r="E276" s="19">
        <f t="shared" si="62"/>
        <v>118000</v>
      </c>
      <c r="F276" s="19">
        <f t="shared" si="63"/>
        <v>100300</v>
      </c>
      <c r="G276" s="19">
        <f t="shared" si="70"/>
        <v>137800</v>
      </c>
      <c r="I276" s="19">
        <f t="shared" si="64"/>
        <v>30000</v>
      </c>
      <c r="J276" s="36">
        <f t="shared" si="65"/>
        <v>9000</v>
      </c>
      <c r="K276" s="19">
        <f t="shared" si="66"/>
        <v>107800</v>
      </c>
      <c r="L276" s="36">
        <f t="shared" si="67"/>
        <v>36652</v>
      </c>
      <c r="N276" s="19">
        <f t="shared" si="71"/>
        <v>45652</v>
      </c>
      <c r="O276" s="37">
        <f t="shared" si="72"/>
        <v>0.17034328358208956</v>
      </c>
      <c r="P276" s="37">
        <f t="shared" si="73"/>
        <v>0.28899999999999998</v>
      </c>
      <c r="Q276" s="37">
        <f t="shared" si="68"/>
        <v>0.33627462686567167</v>
      </c>
      <c r="R276" s="37">
        <f t="shared" si="69"/>
        <v>0.43120000000000003</v>
      </c>
    </row>
    <row r="277" spans="1:18" x14ac:dyDescent="0.25">
      <c r="A277">
        <f t="shared" si="74"/>
        <v>269000</v>
      </c>
      <c r="C277" s="19">
        <f t="shared" si="60"/>
        <v>150000</v>
      </c>
      <c r="D277" s="19">
        <f t="shared" si="61"/>
        <v>37500</v>
      </c>
      <c r="E277" s="19">
        <f t="shared" si="62"/>
        <v>119000</v>
      </c>
      <c r="F277" s="19">
        <f t="shared" si="63"/>
        <v>101150</v>
      </c>
      <c r="G277" s="19">
        <f t="shared" si="70"/>
        <v>138650</v>
      </c>
      <c r="I277" s="19">
        <f t="shared" si="64"/>
        <v>30000</v>
      </c>
      <c r="J277" s="36">
        <f t="shared" si="65"/>
        <v>9000</v>
      </c>
      <c r="K277" s="19">
        <f t="shared" si="66"/>
        <v>108650</v>
      </c>
      <c r="L277" s="36">
        <f t="shared" si="67"/>
        <v>36941</v>
      </c>
      <c r="N277" s="19">
        <f t="shared" si="71"/>
        <v>45941</v>
      </c>
      <c r="O277" s="37">
        <f t="shared" si="72"/>
        <v>0.17078438661710038</v>
      </c>
      <c r="P277" s="37">
        <f t="shared" si="73"/>
        <v>0.28899999999999998</v>
      </c>
      <c r="Q277" s="37">
        <f t="shared" si="68"/>
        <v>0.33662750929368035</v>
      </c>
      <c r="R277" s="37">
        <f t="shared" si="69"/>
        <v>0.43120000000000003</v>
      </c>
    </row>
    <row r="278" spans="1:18" x14ac:dyDescent="0.25">
      <c r="A278">
        <f t="shared" si="74"/>
        <v>270000</v>
      </c>
      <c r="C278" s="19">
        <f t="shared" si="60"/>
        <v>150000</v>
      </c>
      <c r="D278" s="19">
        <f t="shared" si="61"/>
        <v>37500</v>
      </c>
      <c r="E278" s="19">
        <f t="shared" si="62"/>
        <v>120000</v>
      </c>
      <c r="F278" s="19">
        <f t="shared" si="63"/>
        <v>102000</v>
      </c>
      <c r="G278" s="19">
        <f t="shared" si="70"/>
        <v>139500</v>
      </c>
      <c r="I278" s="19">
        <f t="shared" si="64"/>
        <v>30000</v>
      </c>
      <c r="J278" s="36">
        <f t="shared" si="65"/>
        <v>9000</v>
      </c>
      <c r="K278" s="19">
        <f t="shared" si="66"/>
        <v>109500</v>
      </c>
      <c r="L278" s="36">
        <f t="shared" si="67"/>
        <v>37230</v>
      </c>
      <c r="N278" s="19">
        <f t="shared" si="71"/>
        <v>46230</v>
      </c>
      <c r="O278" s="37">
        <f t="shared" si="72"/>
        <v>0.17122222222222222</v>
      </c>
      <c r="P278" s="37">
        <f t="shared" si="73"/>
        <v>0.28899999999999998</v>
      </c>
      <c r="Q278" s="37">
        <f t="shared" si="68"/>
        <v>0.33697777777777782</v>
      </c>
      <c r="R278" s="37">
        <f t="shared" si="69"/>
        <v>0.43120000000000003</v>
      </c>
    </row>
    <row r="279" spans="1:18" x14ac:dyDescent="0.25">
      <c r="A279">
        <f t="shared" si="74"/>
        <v>271000</v>
      </c>
      <c r="C279" s="19">
        <f t="shared" si="60"/>
        <v>150000</v>
      </c>
      <c r="D279" s="19">
        <f t="shared" si="61"/>
        <v>37500</v>
      </c>
      <c r="E279" s="19">
        <f t="shared" si="62"/>
        <v>121000</v>
      </c>
      <c r="F279" s="19">
        <f t="shared" si="63"/>
        <v>102850</v>
      </c>
      <c r="G279" s="19">
        <f t="shared" si="70"/>
        <v>140350</v>
      </c>
      <c r="I279" s="19">
        <f t="shared" si="64"/>
        <v>30000</v>
      </c>
      <c r="J279" s="36">
        <f t="shared" si="65"/>
        <v>9000</v>
      </c>
      <c r="K279" s="19">
        <f t="shared" si="66"/>
        <v>110350</v>
      </c>
      <c r="L279" s="36">
        <f t="shared" si="67"/>
        <v>37519</v>
      </c>
      <c r="N279" s="19">
        <f t="shared" si="71"/>
        <v>46519</v>
      </c>
      <c r="O279" s="37">
        <f t="shared" si="72"/>
        <v>0.17165682656826567</v>
      </c>
      <c r="P279" s="37">
        <f t="shared" si="73"/>
        <v>0.28899999999999998</v>
      </c>
      <c r="Q279" s="37">
        <f t="shared" si="68"/>
        <v>0.33732546125461255</v>
      </c>
      <c r="R279" s="37">
        <f t="shared" si="69"/>
        <v>0.43120000000000003</v>
      </c>
    </row>
    <row r="280" spans="1:18" x14ac:dyDescent="0.25">
      <c r="A280">
        <f t="shared" si="74"/>
        <v>272000</v>
      </c>
      <c r="C280" s="19">
        <f t="shared" si="60"/>
        <v>150000</v>
      </c>
      <c r="D280" s="19">
        <f t="shared" si="61"/>
        <v>37500</v>
      </c>
      <c r="E280" s="19">
        <f t="shared" si="62"/>
        <v>122000</v>
      </c>
      <c r="F280" s="19">
        <f t="shared" si="63"/>
        <v>103700</v>
      </c>
      <c r="G280" s="19">
        <f t="shared" si="70"/>
        <v>141200</v>
      </c>
      <c r="I280" s="19">
        <f t="shared" si="64"/>
        <v>30000</v>
      </c>
      <c r="J280" s="36">
        <f t="shared" si="65"/>
        <v>9000</v>
      </c>
      <c r="K280" s="19">
        <f t="shared" si="66"/>
        <v>111200</v>
      </c>
      <c r="L280" s="36">
        <f t="shared" si="67"/>
        <v>37808</v>
      </c>
      <c r="N280" s="19">
        <f t="shared" si="71"/>
        <v>46808</v>
      </c>
      <c r="O280" s="37">
        <f t="shared" si="72"/>
        <v>0.17208823529411765</v>
      </c>
      <c r="P280" s="37">
        <f t="shared" si="73"/>
        <v>0.28899999999999998</v>
      </c>
      <c r="Q280" s="37">
        <f t="shared" si="68"/>
        <v>0.33767058823529417</v>
      </c>
      <c r="R280" s="37">
        <f t="shared" si="69"/>
        <v>0.43120000000000003</v>
      </c>
    </row>
    <row r="281" spans="1:18" x14ac:dyDescent="0.25">
      <c r="A281">
        <f t="shared" si="74"/>
        <v>273000</v>
      </c>
      <c r="C281" s="19">
        <f t="shared" si="60"/>
        <v>150000</v>
      </c>
      <c r="D281" s="19">
        <f t="shared" si="61"/>
        <v>37500</v>
      </c>
      <c r="E281" s="19">
        <f t="shared" si="62"/>
        <v>123000</v>
      </c>
      <c r="F281" s="19">
        <f t="shared" si="63"/>
        <v>104550</v>
      </c>
      <c r="G281" s="19">
        <f t="shared" si="70"/>
        <v>142050</v>
      </c>
      <c r="I281" s="19">
        <f t="shared" si="64"/>
        <v>30000</v>
      </c>
      <c r="J281" s="36">
        <f t="shared" si="65"/>
        <v>9000</v>
      </c>
      <c r="K281" s="19">
        <f t="shared" si="66"/>
        <v>112050</v>
      </c>
      <c r="L281" s="36">
        <f t="shared" si="67"/>
        <v>38097</v>
      </c>
      <c r="N281" s="19">
        <f t="shared" si="71"/>
        <v>47097</v>
      </c>
      <c r="O281" s="37">
        <f t="shared" si="72"/>
        <v>0.17251648351648352</v>
      </c>
      <c r="P281" s="37">
        <f t="shared" si="73"/>
        <v>0.28899999999999998</v>
      </c>
      <c r="Q281" s="37">
        <f t="shared" si="68"/>
        <v>0.33801318681318682</v>
      </c>
      <c r="R281" s="37">
        <f t="shared" si="69"/>
        <v>0.43120000000000003</v>
      </c>
    </row>
    <row r="282" spans="1:18" x14ac:dyDescent="0.25">
      <c r="A282">
        <f t="shared" si="74"/>
        <v>274000</v>
      </c>
      <c r="C282" s="19">
        <f t="shared" si="60"/>
        <v>150000</v>
      </c>
      <c r="D282" s="19">
        <f t="shared" si="61"/>
        <v>37500</v>
      </c>
      <c r="E282" s="19">
        <f t="shared" si="62"/>
        <v>124000</v>
      </c>
      <c r="F282" s="19">
        <f t="shared" si="63"/>
        <v>105400</v>
      </c>
      <c r="G282" s="19">
        <f t="shared" si="70"/>
        <v>142900</v>
      </c>
      <c r="I282" s="19">
        <f t="shared" si="64"/>
        <v>30000</v>
      </c>
      <c r="J282" s="36">
        <f t="shared" si="65"/>
        <v>9000</v>
      </c>
      <c r="K282" s="19">
        <f t="shared" si="66"/>
        <v>112900</v>
      </c>
      <c r="L282" s="36">
        <f t="shared" si="67"/>
        <v>38386</v>
      </c>
      <c r="N282" s="19">
        <f t="shared" si="71"/>
        <v>47386</v>
      </c>
      <c r="O282" s="37">
        <f t="shared" si="72"/>
        <v>0.17294160583941606</v>
      </c>
      <c r="P282" s="37">
        <f t="shared" si="73"/>
        <v>0.28899999999999998</v>
      </c>
      <c r="Q282" s="37">
        <f t="shared" si="68"/>
        <v>0.33835328467153286</v>
      </c>
      <c r="R282" s="37">
        <f t="shared" si="69"/>
        <v>0.43120000000000003</v>
      </c>
    </row>
    <row r="283" spans="1:18" x14ac:dyDescent="0.25">
      <c r="A283">
        <f t="shared" si="74"/>
        <v>275000</v>
      </c>
      <c r="C283" s="19">
        <f t="shared" si="60"/>
        <v>150000</v>
      </c>
      <c r="D283" s="19">
        <f t="shared" si="61"/>
        <v>37500</v>
      </c>
      <c r="E283" s="19">
        <f t="shared" si="62"/>
        <v>125000</v>
      </c>
      <c r="F283" s="19">
        <f t="shared" si="63"/>
        <v>106250</v>
      </c>
      <c r="G283" s="19">
        <f t="shared" si="70"/>
        <v>143750</v>
      </c>
      <c r="I283" s="19">
        <f t="shared" si="64"/>
        <v>30000</v>
      </c>
      <c r="J283" s="36">
        <f t="shared" si="65"/>
        <v>9000</v>
      </c>
      <c r="K283" s="19">
        <f t="shared" si="66"/>
        <v>113750</v>
      </c>
      <c r="L283" s="36">
        <f t="shared" si="67"/>
        <v>38675</v>
      </c>
      <c r="N283" s="19">
        <f t="shared" si="71"/>
        <v>47675</v>
      </c>
      <c r="O283" s="37">
        <f t="shared" si="72"/>
        <v>0.17336363636363636</v>
      </c>
      <c r="P283" s="37">
        <f t="shared" si="73"/>
        <v>0.28899999999999998</v>
      </c>
      <c r="Q283" s="37">
        <f t="shared" si="68"/>
        <v>0.3386909090909091</v>
      </c>
      <c r="R283" s="37">
        <f t="shared" si="69"/>
        <v>0.43120000000000003</v>
      </c>
    </row>
    <row r="284" spans="1:18" x14ac:dyDescent="0.25">
      <c r="A284">
        <f t="shared" si="74"/>
        <v>276000</v>
      </c>
      <c r="C284" s="19">
        <f t="shared" si="60"/>
        <v>150000</v>
      </c>
      <c r="D284" s="19">
        <f t="shared" si="61"/>
        <v>37500</v>
      </c>
      <c r="E284" s="19">
        <f t="shared" si="62"/>
        <v>126000</v>
      </c>
      <c r="F284" s="19">
        <f t="shared" si="63"/>
        <v>107100</v>
      </c>
      <c r="G284" s="19">
        <f t="shared" si="70"/>
        <v>144600</v>
      </c>
      <c r="I284" s="19">
        <f t="shared" si="64"/>
        <v>30000</v>
      </c>
      <c r="J284" s="36">
        <f t="shared" si="65"/>
        <v>9000</v>
      </c>
      <c r="K284" s="19">
        <f t="shared" si="66"/>
        <v>114600</v>
      </c>
      <c r="L284" s="36">
        <f t="shared" si="67"/>
        <v>38964</v>
      </c>
      <c r="N284" s="19">
        <f t="shared" si="71"/>
        <v>47964</v>
      </c>
      <c r="O284" s="37">
        <f t="shared" si="72"/>
        <v>0.17378260869565218</v>
      </c>
      <c r="P284" s="37">
        <f t="shared" si="73"/>
        <v>0.28899999999999998</v>
      </c>
      <c r="Q284" s="37">
        <f t="shared" si="68"/>
        <v>0.33902608695652175</v>
      </c>
      <c r="R284" s="37">
        <f t="shared" si="69"/>
        <v>0.43120000000000003</v>
      </c>
    </row>
    <row r="285" spans="1:18" x14ac:dyDescent="0.25">
      <c r="A285">
        <f t="shared" si="74"/>
        <v>277000</v>
      </c>
      <c r="C285" s="19">
        <f t="shared" si="60"/>
        <v>150000</v>
      </c>
      <c r="D285" s="19">
        <f t="shared" si="61"/>
        <v>37500</v>
      </c>
      <c r="E285" s="19">
        <f t="shared" si="62"/>
        <v>127000</v>
      </c>
      <c r="F285" s="19">
        <f t="shared" si="63"/>
        <v>107950</v>
      </c>
      <c r="G285" s="19">
        <f t="shared" si="70"/>
        <v>145450</v>
      </c>
      <c r="I285" s="19">
        <f t="shared" si="64"/>
        <v>30000</v>
      </c>
      <c r="J285" s="36">
        <f t="shared" si="65"/>
        <v>9000</v>
      </c>
      <c r="K285" s="19">
        <f t="shared" si="66"/>
        <v>115450</v>
      </c>
      <c r="L285" s="36">
        <f t="shared" si="67"/>
        <v>39253</v>
      </c>
      <c r="N285" s="19">
        <f t="shared" si="71"/>
        <v>48253</v>
      </c>
      <c r="O285" s="37">
        <f t="shared" si="72"/>
        <v>0.17419855595667871</v>
      </c>
      <c r="P285" s="37">
        <f t="shared" si="73"/>
        <v>0.28899999999999998</v>
      </c>
      <c r="Q285" s="37">
        <f t="shared" si="68"/>
        <v>0.33935884476534295</v>
      </c>
      <c r="R285" s="37">
        <f t="shared" si="69"/>
        <v>0.43120000000000003</v>
      </c>
    </row>
    <row r="286" spans="1:18" x14ac:dyDescent="0.25">
      <c r="A286">
        <f t="shared" si="74"/>
        <v>278000</v>
      </c>
      <c r="C286" s="19">
        <f t="shared" si="60"/>
        <v>150000</v>
      </c>
      <c r="D286" s="19">
        <f t="shared" si="61"/>
        <v>37500</v>
      </c>
      <c r="E286" s="19">
        <f t="shared" si="62"/>
        <v>128000</v>
      </c>
      <c r="F286" s="19">
        <f t="shared" si="63"/>
        <v>108800</v>
      </c>
      <c r="G286" s="19">
        <f t="shared" si="70"/>
        <v>146300</v>
      </c>
      <c r="I286" s="19">
        <f t="shared" si="64"/>
        <v>30000</v>
      </c>
      <c r="J286" s="36">
        <f t="shared" si="65"/>
        <v>9000</v>
      </c>
      <c r="K286" s="19">
        <f t="shared" si="66"/>
        <v>116300</v>
      </c>
      <c r="L286" s="36">
        <f t="shared" si="67"/>
        <v>39542</v>
      </c>
      <c r="N286" s="19">
        <f t="shared" si="71"/>
        <v>48542</v>
      </c>
      <c r="O286" s="37">
        <f t="shared" si="72"/>
        <v>0.17461151079136691</v>
      </c>
      <c r="P286" s="37">
        <f t="shared" si="73"/>
        <v>0.28899999999999998</v>
      </c>
      <c r="Q286" s="37">
        <f t="shared" si="68"/>
        <v>0.33968920863309354</v>
      </c>
      <c r="R286" s="37">
        <f t="shared" si="69"/>
        <v>0.43120000000000003</v>
      </c>
    </row>
    <row r="287" spans="1:18" x14ac:dyDescent="0.25">
      <c r="A287">
        <f t="shared" si="74"/>
        <v>279000</v>
      </c>
      <c r="C287" s="19">
        <f t="shared" si="60"/>
        <v>150000</v>
      </c>
      <c r="D287" s="19">
        <f t="shared" si="61"/>
        <v>37500</v>
      </c>
      <c r="E287" s="19">
        <f t="shared" si="62"/>
        <v>129000</v>
      </c>
      <c r="F287" s="19">
        <f t="shared" si="63"/>
        <v>109650</v>
      </c>
      <c r="G287" s="19">
        <f t="shared" si="70"/>
        <v>147150</v>
      </c>
      <c r="I287" s="19">
        <f t="shared" si="64"/>
        <v>30000</v>
      </c>
      <c r="J287" s="36">
        <f t="shared" si="65"/>
        <v>9000</v>
      </c>
      <c r="K287" s="19">
        <f t="shared" si="66"/>
        <v>117150</v>
      </c>
      <c r="L287" s="36">
        <f t="shared" si="67"/>
        <v>39831</v>
      </c>
      <c r="N287" s="19">
        <f t="shared" si="71"/>
        <v>48831</v>
      </c>
      <c r="O287" s="37">
        <f t="shared" si="72"/>
        <v>0.17502150537634409</v>
      </c>
      <c r="P287" s="37">
        <f t="shared" si="73"/>
        <v>0.28899999999999998</v>
      </c>
      <c r="Q287" s="37">
        <f t="shared" si="68"/>
        <v>0.34001720430107529</v>
      </c>
      <c r="R287" s="37">
        <f t="shared" si="69"/>
        <v>0.43120000000000003</v>
      </c>
    </row>
    <row r="288" spans="1:18" x14ac:dyDescent="0.25">
      <c r="A288">
        <f t="shared" si="74"/>
        <v>280000</v>
      </c>
      <c r="C288" s="19">
        <f t="shared" si="60"/>
        <v>150000</v>
      </c>
      <c r="D288" s="19">
        <f t="shared" si="61"/>
        <v>37500</v>
      </c>
      <c r="E288" s="19">
        <f t="shared" si="62"/>
        <v>130000</v>
      </c>
      <c r="F288" s="19">
        <f t="shared" si="63"/>
        <v>110500</v>
      </c>
      <c r="G288" s="19">
        <f t="shared" si="70"/>
        <v>148000</v>
      </c>
      <c r="I288" s="19">
        <f t="shared" si="64"/>
        <v>30000</v>
      </c>
      <c r="J288" s="36">
        <f t="shared" si="65"/>
        <v>9000</v>
      </c>
      <c r="K288" s="19">
        <f t="shared" si="66"/>
        <v>118000</v>
      </c>
      <c r="L288" s="36">
        <f t="shared" si="67"/>
        <v>40120</v>
      </c>
      <c r="N288" s="19">
        <f t="shared" si="71"/>
        <v>49120</v>
      </c>
      <c r="O288" s="37">
        <f t="shared" si="72"/>
        <v>0.17542857142857143</v>
      </c>
      <c r="P288" s="37">
        <f t="shared" si="73"/>
        <v>0.28899999999999998</v>
      </c>
      <c r="Q288" s="37">
        <f t="shared" si="68"/>
        <v>0.34034285714285717</v>
      </c>
      <c r="R288" s="37">
        <f t="shared" si="69"/>
        <v>0.43120000000000003</v>
      </c>
    </row>
    <row r="289" spans="1:18" x14ac:dyDescent="0.25">
      <c r="A289">
        <f t="shared" si="74"/>
        <v>281000</v>
      </c>
      <c r="C289" s="19">
        <f t="shared" si="60"/>
        <v>150000</v>
      </c>
      <c r="D289" s="19">
        <f t="shared" si="61"/>
        <v>37500</v>
      </c>
      <c r="E289" s="19">
        <f t="shared" si="62"/>
        <v>131000</v>
      </c>
      <c r="F289" s="19">
        <f t="shared" si="63"/>
        <v>111350</v>
      </c>
      <c r="G289" s="19">
        <f t="shared" si="70"/>
        <v>148850</v>
      </c>
      <c r="I289" s="19">
        <f t="shared" si="64"/>
        <v>30000</v>
      </c>
      <c r="J289" s="36">
        <f t="shared" si="65"/>
        <v>9000</v>
      </c>
      <c r="K289" s="19">
        <f t="shared" si="66"/>
        <v>118850</v>
      </c>
      <c r="L289" s="36">
        <f t="shared" si="67"/>
        <v>40409</v>
      </c>
      <c r="N289" s="19">
        <f t="shared" si="71"/>
        <v>49409</v>
      </c>
      <c r="O289" s="37">
        <f t="shared" si="72"/>
        <v>0.17583274021352313</v>
      </c>
      <c r="P289" s="37">
        <f t="shared" si="73"/>
        <v>0.28899999999999998</v>
      </c>
      <c r="Q289" s="37">
        <f t="shared" si="68"/>
        <v>0.3406661921708185</v>
      </c>
      <c r="R289" s="37">
        <f t="shared" si="69"/>
        <v>0.43120000000000003</v>
      </c>
    </row>
    <row r="290" spans="1:18" x14ac:dyDescent="0.25">
      <c r="A290">
        <f t="shared" si="74"/>
        <v>282000</v>
      </c>
      <c r="C290" s="19">
        <f t="shared" si="60"/>
        <v>150000</v>
      </c>
      <c r="D290" s="19">
        <f t="shared" si="61"/>
        <v>37500</v>
      </c>
      <c r="E290" s="19">
        <f t="shared" si="62"/>
        <v>132000</v>
      </c>
      <c r="F290" s="19">
        <f t="shared" si="63"/>
        <v>112200</v>
      </c>
      <c r="G290" s="19">
        <f t="shared" si="70"/>
        <v>149700</v>
      </c>
      <c r="I290" s="19">
        <f t="shared" si="64"/>
        <v>30000</v>
      </c>
      <c r="J290" s="36">
        <f t="shared" si="65"/>
        <v>9000</v>
      </c>
      <c r="K290" s="19">
        <f t="shared" si="66"/>
        <v>119700</v>
      </c>
      <c r="L290" s="36">
        <f t="shared" si="67"/>
        <v>40698</v>
      </c>
      <c r="N290" s="19">
        <f t="shared" si="71"/>
        <v>49698</v>
      </c>
      <c r="O290" s="37">
        <f t="shared" si="72"/>
        <v>0.1762340425531915</v>
      </c>
      <c r="P290" s="37">
        <f t="shared" si="73"/>
        <v>0.28899999999999998</v>
      </c>
      <c r="Q290" s="37">
        <f t="shared" si="68"/>
        <v>0.34098723404255321</v>
      </c>
      <c r="R290" s="37">
        <f t="shared" si="69"/>
        <v>0.43120000000000003</v>
      </c>
    </row>
    <row r="291" spans="1:18" x14ac:dyDescent="0.25">
      <c r="A291">
        <f t="shared" si="74"/>
        <v>283000</v>
      </c>
      <c r="C291" s="19">
        <f t="shared" si="60"/>
        <v>150000</v>
      </c>
      <c r="D291" s="19">
        <f t="shared" si="61"/>
        <v>37500</v>
      </c>
      <c r="E291" s="19">
        <f t="shared" si="62"/>
        <v>133000</v>
      </c>
      <c r="F291" s="19">
        <f t="shared" si="63"/>
        <v>113050</v>
      </c>
      <c r="G291" s="19">
        <f t="shared" si="70"/>
        <v>150550</v>
      </c>
      <c r="I291" s="19">
        <f t="shared" si="64"/>
        <v>30000</v>
      </c>
      <c r="J291" s="36">
        <f t="shared" si="65"/>
        <v>9000</v>
      </c>
      <c r="K291" s="19">
        <f t="shared" si="66"/>
        <v>120550</v>
      </c>
      <c r="L291" s="36">
        <f t="shared" si="67"/>
        <v>40987</v>
      </c>
      <c r="N291" s="19">
        <f t="shared" si="71"/>
        <v>49987</v>
      </c>
      <c r="O291" s="37">
        <f t="shared" si="72"/>
        <v>0.17663250883392226</v>
      </c>
      <c r="P291" s="37">
        <f t="shared" si="73"/>
        <v>0.28899999999999998</v>
      </c>
      <c r="Q291" s="37">
        <f t="shared" si="68"/>
        <v>0.34130600706713782</v>
      </c>
      <c r="R291" s="37">
        <f t="shared" si="69"/>
        <v>0.43120000000000003</v>
      </c>
    </row>
    <row r="292" spans="1:18" x14ac:dyDescent="0.25">
      <c r="A292">
        <f t="shared" si="74"/>
        <v>284000</v>
      </c>
      <c r="C292" s="19">
        <f t="shared" si="60"/>
        <v>150000</v>
      </c>
      <c r="D292" s="19">
        <f t="shared" si="61"/>
        <v>37500</v>
      </c>
      <c r="E292" s="19">
        <f t="shared" si="62"/>
        <v>134000</v>
      </c>
      <c r="F292" s="19">
        <f t="shared" si="63"/>
        <v>113900</v>
      </c>
      <c r="G292" s="19">
        <f t="shared" si="70"/>
        <v>151400</v>
      </c>
      <c r="I292" s="19">
        <f t="shared" si="64"/>
        <v>30000</v>
      </c>
      <c r="J292" s="36">
        <f t="shared" si="65"/>
        <v>9000</v>
      </c>
      <c r="K292" s="19">
        <f t="shared" si="66"/>
        <v>121400</v>
      </c>
      <c r="L292" s="36">
        <f t="shared" si="67"/>
        <v>41276</v>
      </c>
      <c r="N292" s="19">
        <f t="shared" si="71"/>
        <v>50276</v>
      </c>
      <c r="O292" s="37">
        <f t="shared" si="72"/>
        <v>0.1770281690140845</v>
      </c>
      <c r="P292" s="37">
        <f t="shared" si="73"/>
        <v>0.28899999999999998</v>
      </c>
      <c r="Q292" s="37">
        <f t="shared" si="68"/>
        <v>0.34162253521126762</v>
      </c>
      <c r="R292" s="37">
        <f t="shared" si="69"/>
        <v>0.43120000000000003</v>
      </c>
    </row>
    <row r="293" spans="1:18" x14ac:dyDescent="0.25">
      <c r="A293">
        <f t="shared" si="74"/>
        <v>285000</v>
      </c>
      <c r="C293" s="19">
        <f t="shared" si="60"/>
        <v>150000</v>
      </c>
      <c r="D293" s="19">
        <f t="shared" si="61"/>
        <v>37500</v>
      </c>
      <c r="E293" s="19">
        <f t="shared" si="62"/>
        <v>135000</v>
      </c>
      <c r="F293" s="19">
        <f t="shared" si="63"/>
        <v>114750</v>
      </c>
      <c r="G293" s="19">
        <f t="shared" si="70"/>
        <v>152250</v>
      </c>
      <c r="I293" s="19">
        <f t="shared" si="64"/>
        <v>30000</v>
      </c>
      <c r="J293" s="36">
        <f t="shared" si="65"/>
        <v>9000</v>
      </c>
      <c r="K293" s="19">
        <f t="shared" si="66"/>
        <v>122250</v>
      </c>
      <c r="L293" s="36">
        <f t="shared" si="67"/>
        <v>41565</v>
      </c>
      <c r="N293" s="19">
        <f t="shared" si="71"/>
        <v>50565</v>
      </c>
      <c r="O293" s="37">
        <f t="shared" si="72"/>
        <v>0.17742105263157895</v>
      </c>
      <c r="P293" s="37">
        <f t="shared" si="73"/>
        <v>0.28899999999999998</v>
      </c>
      <c r="Q293" s="37">
        <f t="shared" si="68"/>
        <v>0.34193684210526321</v>
      </c>
      <c r="R293" s="37">
        <f t="shared" si="69"/>
        <v>0.43120000000000003</v>
      </c>
    </row>
    <row r="294" spans="1:18" x14ac:dyDescent="0.25">
      <c r="A294">
        <f t="shared" si="74"/>
        <v>286000</v>
      </c>
      <c r="C294" s="19">
        <f t="shared" si="60"/>
        <v>150000</v>
      </c>
      <c r="D294" s="19">
        <f t="shared" si="61"/>
        <v>37500</v>
      </c>
      <c r="E294" s="19">
        <f t="shared" si="62"/>
        <v>136000</v>
      </c>
      <c r="F294" s="19">
        <f t="shared" si="63"/>
        <v>115600</v>
      </c>
      <c r="G294" s="19">
        <f t="shared" si="70"/>
        <v>153100</v>
      </c>
      <c r="I294" s="19">
        <f t="shared" si="64"/>
        <v>30000</v>
      </c>
      <c r="J294" s="36">
        <f t="shared" si="65"/>
        <v>9000</v>
      </c>
      <c r="K294" s="19">
        <f t="shared" si="66"/>
        <v>123100</v>
      </c>
      <c r="L294" s="36">
        <f t="shared" si="67"/>
        <v>41854</v>
      </c>
      <c r="N294" s="19">
        <f t="shared" si="71"/>
        <v>50854</v>
      </c>
      <c r="O294" s="37">
        <f t="shared" si="72"/>
        <v>0.17781118881118882</v>
      </c>
      <c r="P294" s="37">
        <f t="shared" si="73"/>
        <v>0.28899999999999998</v>
      </c>
      <c r="Q294" s="37">
        <f t="shared" si="68"/>
        <v>0.34224895104895103</v>
      </c>
      <c r="R294" s="37">
        <f t="shared" si="69"/>
        <v>0.43120000000000003</v>
      </c>
    </row>
    <row r="295" spans="1:18" x14ac:dyDescent="0.25">
      <c r="A295">
        <f t="shared" si="74"/>
        <v>287000</v>
      </c>
      <c r="C295" s="19">
        <f t="shared" si="60"/>
        <v>150000</v>
      </c>
      <c r="D295" s="19">
        <f t="shared" si="61"/>
        <v>37500</v>
      </c>
      <c r="E295" s="19">
        <f t="shared" si="62"/>
        <v>137000</v>
      </c>
      <c r="F295" s="19">
        <f t="shared" si="63"/>
        <v>116450</v>
      </c>
      <c r="G295" s="19">
        <f t="shared" si="70"/>
        <v>153950</v>
      </c>
      <c r="I295" s="19">
        <f t="shared" si="64"/>
        <v>30000</v>
      </c>
      <c r="J295" s="36">
        <f t="shared" si="65"/>
        <v>9000</v>
      </c>
      <c r="K295" s="19">
        <f t="shared" si="66"/>
        <v>123950</v>
      </c>
      <c r="L295" s="36">
        <f t="shared" si="67"/>
        <v>42143</v>
      </c>
      <c r="N295" s="19">
        <f t="shared" si="71"/>
        <v>51143</v>
      </c>
      <c r="O295" s="37">
        <f t="shared" si="72"/>
        <v>0.178198606271777</v>
      </c>
      <c r="P295" s="37">
        <f t="shared" si="73"/>
        <v>0.28899999999999998</v>
      </c>
      <c r="Q295" s="37">
        <f t="shared" si="68"/>
        <v>0.3425588850174216</v>
      </c>
      <c r="R295" s="37">
        <f t="shared" si="69"/>
        <v>0.43120000000000003</v>
      </c>
    </row>
    <row r="296" spans="1:18" x14ac:dyDescent="0.25">
      <c r="A296">
        <f t="shared" si="74"/>
        <v>288000</v>
      </c>
      <c r="C296" s="19">
        <f t="shared" si="60"/>
        <v>150000</v>
      </c>
      <c r="D296" s="19">
        <f t="shared" si="61"/>
        <v>37500</v>
      </c>
      <c r="E296" s="19">
        <f t="shared" si="62"/>
        <v>138000</v>
      </c>
      <c r="F296" s="19">
        <f t="shared" si="63"/>
        <v>117300</v>
      </c>
      <c r="G296" s="19">
        <f t="shared" si="70"/>
        <v>154800</v>
      </c>
      <c r="I296" s="19">
        <f t="shared" si="64"/>
        <v>30000</v>
      </c>
      <c r="J296" s="36">
        <f t="shared" si="65"/>
        <v>9000</v>
      </c>
      <c r="K296" s="19">
        <f t="shared" si="66"/>
        <v>124800</v>
      </c>
      <c r="L296" s="36">
        <f t="shared" si="67"/>
        <v>42432</v>
      </c>
      <c r="N296" s="19">
        <f t="shared" si="71"/>
        <v>51432</v>
      </c>
      <c r="O296" s="37">
        <f t="shared" si="72"/>
        <v>0.17858333333333334</v>
      </c>
      <c r="P296" s="37">
        <f t="shared" si="73"/>
        <v>0.28899999999999998</v>
      </c>
      <c r="Q296" s="37">
        <f t="shared" si="68"/>
        <v>0.34286666666666665</v>
      </c>
      <c r="R296" s="37">
        <f t="shared" si="69"/>
        <v>0.43120000000000003</v>
      </c>
    </row>
    <row r="297" spans="1:18" x14ac:dyDescent="0.25">
      <c r="A297">
        <f t="shared" si="74"/>
        <v>289000</v>
      </c>
      <c r="C297" s="19">
        <f t="shared" si="60"/>
        <v>150000</v>
      </c>
      <c r="D297" s="19">
        <f t="shared" si="61"/>
        <v>37500</v>
      </c>
      <c r="E297" s="19">
        <f t="shared" si="62"/>
        <v>139000</v>
      </c>
      <c r="F297" s="19">
        <f t="shared" si="63"/>
        <v>118150</v>
      </c>
      <c r="G297" s="19">
        <f t="shared" si="70"/>
        <v>155650</v>
      </c>
      <c r="I297" s="19">
        <f t="shared" si="64"/>
        <v>30000</v>
      </c>
      <c r="J297" s="36">
        <f t="shared" si="65"/>
        <v>9000</v>
      </c>
      <c r="K297" s="19">
        <f t="shared" si="66"/>
        <v>125650</v>
      </c>
      <c r="L297" s="36">
        <f t="shared" si="67"/>
        <v>42721</v>
      </c>
      <c r="N297" s="19">
        <f t="shared" si="71"/>
        <v>51721</v>
      </c>
      <c r="O297" s="37">
        <f t="shared" si="72"/>
        <v>0.17896539792387542</v>
      </c>
      <c r="P297" s="37">
        <f t="shared" si="73"/>
        <v>0.28899999999999998</v>
      </c>
      <c r="Q297" s="37">
        <f t="shared" si="68"/>
        <v>0.34317231833910034</v>
      </c>
      <c r="R297" s="37">
        <f t="shared" si="69"/>
        <v>0.43120000000000003</v>
      </c>
    </row>
    <row r="298" spans="1:18" x14ac:dyDescent="0.25">
      <c r="A298">
        <f t="shared" si="74"/>
        <v>290000</v>
      </c>
      <c r="C298" s="19">
        <f t="shared" si="60"/>
        <v>150000</v>
      </c>
      <c r="D298" s="19">
        <f t="shared" si="61"/>
        <v>37500</v>
      </c>
      <c r="E298" s="19">
        <f t="shared" si="62"/>
        <v>140000</v>
      </c>
      <c r="F298" s="19">
        <f t="shared" si="63"/>
        <v>119000</v>
      </c>
      <c r="G298" s="19">
        <f t="shared" si="70"/>
        <v>156500</v>
      </c>
      <c r="I298" s="19">
        <f t="shared" si="64"/>
        <v>30000</v>
      </c>
      <c r="J298" s="36">
        <f t="shared" si="65"/>
        <v>9000</v>
      </c>
      <c r="K298" s="19">
        <f t="shared" si="66"/>
        <v>126500</v>
      </c>
      <c r="L298" s="36">
        <f t="shared" si="67"/>
        <v>43010</v>
      </c>
      <c r="N298" s="19">
        <f t="shared" si="71"/>
        <v>52010</v>
      </c>
      <c r="O298" s="37">
        <f t="shared" si="72"/>
        <v>0.1793448275862069</v>
      </c>
      <c r="P298" s="37">
        <f t="shared" si="73"/>
        <v>0.28899999999999998</v>
      </c>
      <c r="Q298" s="37">
        <f t="shared" si="68"/>
        <v>0.34347586206896552</v>
      </c>
      <c r="R298" s="37">
        <f t="shared" si="69"/>
        <v>0.43120000000000003</v>
      </c>
    </row>
    <row r="299" spans="1:18" x14ac:dyDescent="0.25">
      <c r="A299">
        <f t="shared" si="74"/>
        <v>291000</v>
      </c>
      <c r="C299" s="19">
        <f t="shared" si="60"/>
        <v>150000</v>
      </c>
      <c r="D299" s="19">
        <f t="shared" si="61"/>
        <v>37500</v>
      </c>
      <c r="E299" s="19">
        <f t="shared" si="62"/>
        <v>141000</v>
      </c>
      <c r="F299" s="19">
        <f t="shared" si="63"/>
        <v>119850</v>
      </c>
      <c r="G299" s="19">
        <f t="shared" si="70"/>
        <v>157350</v>
      </c>
      <c r="I299" s="19">
        <f t="shared" si="64"/>
        <v>30000</v>
      </c>
      <c r="J299" s="36">
        <f t="shared" si="65"/>
        <v>9000</v>
      </c>
      <c r="K299" s="19">
        <f t="shared" si="66"/>
        <v>127350</v>
      </c>
      <c r="L299" s="36">
        <f t="shared" si="67"/>
        <v>43299</v>
      </c>
      <c r="N299" s="19">
        <f t="shared" si="71"/>
        <v>52299</v>
      </c>
      <c r="O299" s="37">
        <f t="shared" si="72"/>
        <v>0.17972164948453609</v>
      </c>
      <c r="P299" s="37">
        <f t="shared" si="73"/>
        <v>0.28899999999999998</v>
      </c>
      <c r="Q299" s="37">
        <f t="shared" si="68"/>
        <v>0.34377731958762892</v>
      </c>
      <c r="R299" s="37">
        <f t="shared" si="69"/>
        <v>0.43120000000000003</v>
      </c>
    </row>
    <row r="300" spans="1:18" x14ac:dyDescent="0.25">
      <c r="A300">
        <f t="shared" si="74"/>
        <v>292000</v>
      </c>
      <c r="C300" s="19">
        <f t="shared" si="60"/>
        <v>150000</v>
      </c>
      <c r="D300" s="19">
        <f t="shared" si="61"/>
        <v>37500</v>
      </c>
      <c r="E300" s="19">
        <f t="shared" si="62"/>
        <v>142000</v>
      </c>
      <c r="F300" s="19">
        <f t="shared" si="63"/>
        <v>120700</v>
      </c>
      <c r="G300" s="19">
        <f t="shared" si="70"/>
        <v>158200</v>
      </c>
      <c r="I300" s="19">
        <f t="shared" si="64"/>
        <v>30000</v>
      </c>
      <c r="J300" s="36">
        <f t="shared" si="65"/>
        <v>9000</v>
      </c>
      <c r="K300" s="19">
        <f t="shared" si="66"/>
        <v>128200</v>
      </c>
      <c r="L300" s="36">
        <f t="shared" si="67"/>
        <v>43588</v>
      </c>
      <c r="N300" s="19">
        <f t="shared" si="71"/>
        <v>52588</v>
      </c>
      <c r="O300" s="37">
        <f t="shared" si="72"/>
        <v>0.18009589041095891</v>
      </c>
      <c r="P300" s="37">
        <f t="shared" si="73"/>
        <v>0.28899999999999998</v>
      </c>
      <c r="Q300" s="37">
        <f t="shared" si="68"/>
        <v>0.34407671232876713</v>
      </c>
      <c r="R300" s="37">
        <f t="shared" si="69"/>
        <v>0.43120000000000003</v>
      </c>
    </row>
    <row r="301" spans="1:18" x14ac:dyDescent="0.25">
      <c r="A301">
        <f t="shared" si="74"/>
        <v>293000</v>
      </c>
      <c r="C301" s="19">
        <f t="shared" si="60"/>
        <v>150000</v>
      </c>
      <c r="D301" s="19">
        <f t="shared" si="61"/>
        <v>37500</v>
      </c>
      <c r="E301" s="19">
        <f t="shared" si="62"/>
        <v>143000</v>
      </c>
      <c r="F301" s="19">
        <f t="shared" si="63"/>
        <v>121550</v>
      </c>
      <c r="G301" s="19">
        <f t="shared" si="70"/>
        <v>159050</v>
      </c>
      <c r="I301" s="19">
        <f t="shared" si="64"/>
        <v>30000</v>
      </c>
      <c r="J301" s="36">
        <f t="shared" si="65"/>
        <v>9000</v>
      </c>
      <c r="K301" s="19">
        <f t="shared" si="66"/>
        <v>129050</v>
      </c>
      <c r="L301" s="36">
        <f t="shared" si="67"/>
        <v>43877</v>
      </c>
      <c r="N301" s="19">
        <f t="shared" si="71"/>
        <v>52877</v>
      </c>
      <c r="O301" s="37">
        <f t="shared" si="72"/>
        <v>0.18046757679180889</v>
      </c>
      <c r="P301" s="37">
        <f t="shared" si="73"/>
        <v>0.28899999999999998</v>
      </c>
      <c r="Q301" s="37">
        <f t="shared" si="68"/>
        <v>0.34437406143344712</v>
      </c>
      <c r="R301" s="37">
        <f t="shared" si="69"/>
        <v>0.43120000000000003</v>
      </c>
    </row>
    <row r="302" spans="1:18" x14ac:dyDescent="0.25">
      <c r="A302">
        <f t="shared" si="74"/>
        <v>294000</v>
      </c>
      <c r="C302" s="19">
        <f t="shared" si="60"/>
        <v>150000</v>
      </c>
      <c r="D302" s="19">
        <f t="shared" si="61"/>
        <v>37500</v>
      </c>
      <c r="E302" s="19">
        <f t="shared" si="62"/>
        <v>144000</v>
      </c>
      <c r="F302" s="19">
        <f t="shared" si="63"/>
        <v>122400</v>
      </c>
      <c r="G302" s="19">
        <f t="shared" si="70"/>
        <v>159900</v>
      </c>
      <c r="I302" s="19">
        <f t="shared" si="64"/>
        <v>30000</v>
      </c>
      <c r="J302" s="36">
        <f t="shared" si="65"/>
        <v>9000</v>
      </c>
      <c r="K302" s="19">
        <f t="shared" si="66"/>
        <v>129900</v>
      </c>
      <c r="L302" s="36">
        <f t="shared" si="67"/>
        <v>44166</v>
      </c>
      <c r="N302" s="19">
        <f t="shared" si="71"/>
        <v>53166</v>
      </c>
      <c r="O302" s="37">
        <f t="shared" si="72"/>
        <v>0.18083673469387754</v>
      </c>
      <c r="P302" s="37">
        <f t="shared" si="73"/>
        <v>0.28899999999999998</v>
      </c>
      <c r="Q302" s="37">
        <f t="shared" si="68"/>
        <v>0.34466938775510203</v>
      </c>
      <c r="R302" s="37">
        <f t="shared" si="69"/>
        <v>0.43120000000000003</v>
      </c>
    </row>
    <row r="303" spans="1:18" x14ac:dyDescent="0.25">
      <c r="A303">
        <f t="shared" si="74"/>
        <v>295000</v>
      </c>
      <c r="C303" s="19">
        <f t="shared" si="60"/>
        <v>150000</v>
      </c>
      <c r="D303" s="19">
        <f t="shared" si="61"/>
        <v>37500</v>
      </c>
      <c r="E303" s="19">
        <f t="shared" si="62"/>
        <v>145000</v>
      </c>
      <c r="F303" s="19">
        <f t="shared" si="63"/>
        <v>123250</v>
      </c>
      <c r="G303" s="19">
        <f t="shared" si="70"/>
        <v>160750</v>
      </c>
      <c r="I303" s="19">
        <f t="shared" si="64"/>
        <v>30000</v>
      </c>
      <c r="J303" s="36">
        <f t="shared" si="65"/>
        <v>9000</v>
      </c>
      <c r="K303" s="19">
        <f t="shared" si="66"/>
        <v>130750</v>
      </c>
      <c r="L303" s="36">
        <f t="shared" si="67"/>
        <v>44455</v>
      </c>
      <c r="N303" s="19">
        <f t="shared" si="71"/>
        <v>53455</v>
      </c>
      <c r="O303" s="37">
        <f t="shared" si="72"/>
        <v>0.18120338983050849</v>
      </c>
      <c r="P303" s="37">
        <f t="shared" si="73"/>
        <v>0.28899999999999998</v>
      </c>
      <c r="Q303" s="37">
        <f t="shared" si="68"/>
        <v>0.3449627118644068</v>
      </c>
      <c r="R303" s="37">
        <f t="shared" si="69"/>
        <v>0.43120000000000003</v>
      </c>
    </row>
    <row r="304" spans="1:18" x14ac:dyDescent="0.25">
      <c r="A304">
        <f t="shared" si="74"/>
        <v>296000</v>
      </c>
      <c r="C304" s="19">
        <f t="shared" si="60"/>
        <v>150000</v>
      </c>
      <c r="D304" s="19">
        <f t="shared" si="61"/>
        <v>37500</v>
      </c>
      <c r="E304" s="19">
        <f t="shared" si="62"/>
        <v>146000</v>
      </c>
      <c r="F304" s="19">
        <f t="shared" si="63"/>
        <v>124100</v>
      </c>
      <c r="G304" s="19">
        <f t="shared" si="70"/>
        <v>161600</v>
      </c>
      <c r="I304" s="19">
        <f t="shared" si="64"/>
        <v>30000</v>
      </c>
      <c r="J304" s="36">
        <f t="shared" si="65"/>
        <v>9000</v>
      </c>
      <c r="K304" s="19">
        <f t="shared" si="66"/>
        <v>131600</v>
      </c>
      <c r="L304" s="36">
        <f t="shared" si="67"/>
        <v>44744</v>
      </c>
      <c r="N304" s="19">
        <f t="shared" si="71"/>
        <v>53744</v>
      </c>
      <c r="O304" s="37">
        <f t="shared" si="72"/>
        <v>0.18156756756756756</v>
      </c>
      <c r="P304" s="37">
        <f t="shared" si="73"/>
        <v>0.28899999999999998</v>
      </c>
      <c r="Q304" s="37">
        <f t="shared" si="68"/>
        <v>0.34525405405405407</v>
      </c>
      <c r="R304" s="37">
        <f t="shared" si="69"/>
        <v>0.43120000000000003</v>
      </c>
    </row>
    <row r="305" spans="1:18" x14ac:dyDescent="0.25">
      <c r="A305">
        <f t="shared" si="74"/>
        <v>297000</v>
      </c>
      <c r="C305" s="19">
        <f t="shared" si="60"/>
        <v>150000</v>
      </c>
      <c r="D305" s="19">
        <f t="shared" si="61"/>
        <v>37500</v>
      </c>
      <c r="E305" s="19">
        <f t="shared" si="62"/>
        <v>147000</v>
      </c>
      <c r="F305" s="19">
        <f t="shared" si="63"/>
        <v>124950</v>
      </c>
      <c r="G305" s="19">
        <f t="shared" si="70"/>
        <v>162450</v>
      </c>
      <c r="I305" s="19">
        <f t="shared" si="64"/>
        <v>30000</v>
      </c>
      <c r="J305" s="36">
        <f t="shared" si="65"/>
        <v>9000</v>
      </c>
      <c r="K305" s="19">
        <f t="shared" si="66"/>
        <v>132450</v>
      </c>
      <c r="L305" s="36">
        <f t="shared" si="67"/>
        <v>45033</v>
      </c>
      <c r="N305" s="19">
        <f t="shared" si="71"/>
        <v>54033</v>
      </c>
      <c r="O305" s="37">
        <f t="shared" si="72"/>
        <v>0.18192929292929294</v>
      </c>
      <c r="P305" s="37">
        <f t="shared" si="73"/>
        <v>0.28899999999999998</v>
      </c>
      <c r="Q305" s="37">
        <f t="shared" si="68"/>
        <v>0.34554343434343437</v>
      </c>
      <c r="R305" s="37">
        <f t="shared" si="69"/>
        <v>0.43120000000000003</v>
      </c>
    </row>
    <row r="306" spans="1:18" x14ac:dyDescent="0.25">
      <c r="A306">
        <f t="shared" si="74"/>
        <v>298000</v>
      </c>
      <c r="C306" s="19">
        <f t="shared" si="60"/>
        <v>150000</v>
      </c>
      <c r="D306" s="19">
        <f t="shared" si="61"/>
        <v>37500</v>
      </c>
      <c r="E306" s="19">
        <f t="shared" si="62"/>
        <v>148000</v>
      </c>
      <c r="F306" s="19">
        <f t="shared" si="63"/>
        <v>125800</v>
      </c>
      <c r="G306" s="19">
        <f t="shared" si="70"/>
        <v>163300</v>
      </c>
      <c r="I306" s="19">
        <f t="shared" si="64"/>
        <v>30000</v>
      </c>
      <c r="J306" s="36">
        <f t="shared" si="65"/>
        <v>9000</v>
      </c>
      <c r="K306" s="19">
        <f t="shared" si="66"/>
        <v>133300</v>
      </c>
      <c r="L306" s="36">
        <f t="shared" si="67"/>
        <v>45322</v>
      </c>
      <c r="N306" s="19">
        <f t="shared" si="71"/>
        <v>54322</v>
      </c>
      <c r="O306" s="37">
        <f t="shared" si="72"/>
        <v>0.18228859060402686</v>
      </c>
      <c r="P306" s="37">
        <f t="shared" si="73"/>
        <v>0.28899999999999998</v>
      </c>
      <c r="Q306" s="37">
        <f t="shared" si="68"/>
        <v>0.34583087248322153</v>
      </c>
      <c r="R306" s="37">
        <f t="shared" si="69"/>
        <v>0.43120000000000003</v>
      </c>
    </row>
    <row r="307" spans="1:18" x14ac:dyDescent="0.25">
      <c r="A307">
        <f t="shared" si="74"/>
        <v>299000</v>
      </c>
      <c r="C307" s="19">
        <f t="shared" si="60"/>
        <v>150000</v>
      </c>
      <c r="D307" s="19">
        <f t="shared" si="61"/>
        <v>37500</v>
      </c>
      <c r="E307" s="19">
        <f t="shared" si="62"/>
        <v>149000</v>
      </c>
      <c r="F307" s="19">
        <f t="shared" si="63"/>
        <v>126650</v>
      </c>
      <c r="G307" s="19">
        <f t="shared" si="70"/>
        <v>164150</v>
      </c>
      <c r="I307" s="19">
        <f t="shared" si="64"/>
        <v>30000</v>
      </c>
      <c r="J307" s="36">
        <f t="shared" si="65"/>
        <v>9000</v>
      </c>
      <c r="K307" s="19">
        <f t="shared" si="66"/>
        <v>134150</v>
      </c>
      <c r="L307" s="36">
        <f t="shared" si="67"/>
        <v>45611</v>
      </c>
      <c r="N307" s="19">
        <f t="shared" si="71"/>
        <v>54611</v>
      </c>
      <c r="O307" s="37">
        <f t="shared" si="72"/>
        <v>0.18264548494983276</v>
      </c>
      <c r="P307" s="37">
        <f t="shared" si="73"/>
        <v>0.28899999999999998</v>
      </c>
      <c r="Q307" s="37">
        <f t="shared" si="68"/>
        <v>0.34611638795986621</v>
      </c>
      <c r="R307" s="37">
        <f t="shared" si="69"/>
        <v>0.43120000000000003</v>
      </c>
    </row>
    <row r="308" spans="1:18" x14ac:dyDescent="0.25">
      <c r="A308">
        <f t="shared" si="74"/>
        <v>300000</v>
      </c>
      <c r="C308" s="19">
        <f t="shared" si="60"/>
        <v>150000</v>
      </c>
      <c r="D308" s="19">
        <f t="shared" si="61"/>
        <v>37500</v>
      </c>
      <c r="E308" s="19">
        <f t="shared" si="62"/>
        <v>150000</v>
      </c>
      <c r="F308" s="19">
        <f t="shared" si="63"/>
        <v>127500</v>
      </c>
      <c r="G308" s="19">
        <f t="shared" si="70"/>
        <v>165000</v>
      </c>
      <c r="I308" s="19">
        <f t="shared" si="64"/>
        <v>30000</v>
      </c>
      <c r="J308" s="36">
        <f t="shared" si="65"/>
        <v>9000</v>
      </c>
      <c r="K308" s="19">
        <f t="shared" si="66"/>
        <v>135000</v>
      </c>
      <c r="L308" s="36">
        <f t="shared" si="67"/>
        <v>45900</v>
      </c>
      <c r="N308" s="19">
        <f t="shared" si="71"/>
        <v>54900</v>
      </c>
      <c r="O308" s="37">
        <f t="shared" si="72"/>
        <v>0.183</v>
      </c>
      <c r="P308" s="37">
        <f t="shared" si="73"/>
        <v>0.28899999999999998</v>
      </c>
      <c r="Q308" s="37">
        <f t="shared" si="68"/>
        <v>0.34640000000000004</v>
      </c>
      <c r="R308" s="37">
        <f t="shared" si="69"/>
        <v>0.43120000000000003</v>
      </c>
    </row>
    <row r="309" spans="1:18" x14ac:dyDescent="0.25">
      <c r="A309">
        <f t="shared" si="74"/>
        <v>301000</v>
      </c>
      <c r="C309" s="19">
        <f t="shared" si="60"/>
        <v>150000</v>
      </c>
      <c r="D309" s="19">
        <f t="shared" si="61"/>
        <v>37500</v>
      </c>
      <c r="E309" s="19">
        <f t="shared" si="62"/>
        <v>151000</v>
      </c>
      <c r="F309" s="19">
        <f t="shared" si="63"/>
        <v>128350</v>
      </c>
      <c r="G309" s="19">
        <f t="shared" si="70"/>
        <v>165850</v>
      </c>
      <c r="I309" s="19">
        <f t="shared" si="64"/>
        <v>30000</v>
      </c>
      <c r="J309" s="36">
        <f t="shared" si="65"/>
        <v>9000</v>
      </c>
      <c r="K309" s="19">
        <f t="shared" si="66"/>
        <v>135850</v>
      </c>
      <c r="L309" s="36">
        <f t="shared" si="67"/>
        <v>46189</v>
      </c>
      <c r="N309" s="19">
        <f t="shared" si="71"/>
        <v>55189</v>
      </c>
      <c r="O309" s="37">
        <f t="shared" si="72"/>
        <v>0.18335215946843852</v>
      </c>
      <c r="P309" s="37">
        <f t="shared" si="73"/>
        <v>0.28899999999999998</v>
      </c>
      <c r="Q309" s="37">
        <f t="shared" si="68"/>
        <v>0.3466817275747508</v>
      </c>
      <c r="R309" s="37">
        <f t="shared" si="69"/>
        <v>0.43120000000000003</v>
      </c>
    </row>
    <row r="310" spans="1:18" x14ac:dyDescent="0.25">
      <c r="A310">
        <f t="shared" si="74"/>
        <v>302000</v>
      </c>
      <c r="C310" s="19">
        <f t="shared" si="60"/>
        <v>150000</v>
      </c>
      <c r="D310" s="19">
        <f t="shared" si="61"/>
        <v>37500</v>
      </c>
      <c r="E310" s="19">
        <f t="shared" si="62"/>
        <v>152000</v>
      </c>
      <c r="F310" s="19">
        <f t="shared" si="63"/>
        <v>129200</v>
      </c>
      <c r="G310" s="19">
        <f t="shared" si="70"/>
        <v>166700</v>
      </c>
      <c r="I310" s="19">
        <f t="shared" si="64"/>
        <v>30000</v>
      </c>
      <c r="J310" s="36">
        <f t="shared" si="65"/>
        <v>9000</v>
      </c>
      <c r="K310" s="19">
        <f t="shared" si="66"/>
        <v>136700</v>
      </c>
      <c r="L310" s="36">
        <f t="shared" si="67"/>
        <v>46478</v>
      </c>
      <c r="N310" s="19">
        <f t="shared" si="71"/>
        <v>55478</v>
      </c>
      <c r="O310" s="37">
        <f t="shared" si="72"/>
        <v>0.18370198675496688</v>
      </c>
      <c r="P310" s="37">
        <f t="shared" si="73"/>
        <v>0.28899999999999998</v>
      </c>
      <c r="Q310" s="37">
        <f t="shared" si="68"/>
        <v>0.34696158940397348</v>
      </c>
      <c r="R310" s="37">
        <f t="shared" si="69"/>
        <v>0.43120000000000003</v>
      </c>
    </row>
    <row r="311" spans="1:18" x14ac:dyDescent="0.25">
      <c r="A311">
        <f t="shared" si="74"/>
        <v>303000</v>
      </c>
      <c r="C311" s="19">
        <f t="shared" si="60"/>
        <v>150000</v>
      </c>
      <c r="D311" s="19">
        <f t="shared" si="61"/>
        <v>37500</v>
      </c>
      <c r="E311" s="19">
        <f t="shared" si="62"/>
        <v>153000</v>
      </c>
      <c r="F311" s="19">
        <f t="shared" si="63"/>
        <v>130050</v>
      </c>
      <c r="G311" s="19">
        <f t="shared" si="70"/>
        <v>167550</v>
      </c>
      <c r="I311" s="19">
        <f t="shared" si="64"/>
        <v>30000</v>
      </c>
      <c r="J311" s="36">
        <f t="shared" si="65"/>
        <v>9000</v>
      </c>
      <c r="K311" s="19">
        <f t="shared" si="66"/>
        <v>137550</v>
      </c>
      <c r="L311" s="36">
        <f t="shared" si="67"/>
        <v>46767</v>
      </c>
      <c r="N311" s="19">
        <f t="shared" si="71"/>
        <v>55767</v>
      </c>
      <c r="O311" s="37">
        <f t="shared" si="72"/>
        <v>0.18404950495049505</v>
      </c>
      <c r="P311" s="37">
        <f t="shared" si="73"/>
        <v>0.28899999999999998</v>
      </c>
      <c r="Q311" s="37">
        <f t="shared" si="68"/>
        <v>0.34723960396039605</v>
      </c>
      <c r="R311" s="37">
        <f t="shared" si="69"/>
        <v>0.43120000000000003</v>
      </c>
    </row>
    <row r="312" spans="1:18" x14ac:dyDescent="0.25">
      <c r="A312">
        <f t="shared" si="74"/>
        <v>304000</v>
      </c>
      <c r="C312" s="19">
        <f t="shared" si="60"/>
        <v>150000</v>
      </c>
      <c r="D312" s="19">
        <f t="shared" si="61"/>
        <v>37500</v>
      </c>
      <c r="E312" s="19">
        <f t="shared" si="62"/>
        <v>154000</v>
      </c>
      <c r="F312" s="19">
        <f t="shared" si="63"/>
        <v>130900</v>
      </c>
      <c r="G312" s="19">
        <f t="shared" si="70"/>
        <v>168400</v>
      </c>
      <c r="I312" s="19">
        <f t="shared" si="64"/>
        <v>30000</v>
      </c>
      <c r="J312" s="36">
        <f t="shared" si="65"/>
        <v>9000</v>
      </c>
      <c r="K312" s="19">
        <f t="shared" si="66"/>
        <v>138400</v>
      </c>
      <c r="L312" s="36">
        <f t="shared" si="67"/>
        <v>47056</v>
      </c>
      <c r="N312" s="19">
        <f t="shared" si="71"/>
        <v>56056</v>
      </c>
      <c r="O312" s="37">
        <f t="shared" si="72"/>
        <v>0.18439473684210525</v>
      </c>
      <c r="P312" s="37">
        <f t="shared" si="73"/>
        <v>0.28899999999999998</v>
      </c>
      <c r="Q312" s="37">
        <f t="shared" si="68"/>
        <v>0.34751578947368422</v>
      </c>
      <c r="R312" s="37">
        <f t="shared" si="69"/>
        <v>0.43120000000000003</v>
      </c>
    </row>
    <row r="313" spans="1:18" x14ac:dyDescent="0.25">
      <c r="A313">
        <f t="shared" si="74"/>
        <v>305000</v>
      </c>
      <c r="C313" s="19">
        <f t="shared" si="60"/>
        <v>150000</v>
      </c>
      <c r="D313" s="19">
        <f t="shared" si="61"/>
        <v>37500</v>
      </c>
      <c r="E313" s="19">
        <f t="shared" si="62"/>
        <v>155000</v>
      </c>
      <c r="F313" s="19">
        <f t="shared" si="63"/>
        <v>131750</v>
      </c>
      <c r="G313" s="19">
        <f t="shared" si="70"/>
        <v>169250</v>
      </c>
      <c r="I313" s="19">
        <f t="shared" si="64"/>
        <v>30000</v>
      </c>
      <c r="J313" s="36">
        <f t="shared" si="65"/>
        <v>9000</v>
      </c>
      <c r="K313" s="19">
        <f t="shared" si="66"/>
        <v>139250</v>
      </c>
      <c r="L313" s="36">
        <f t="shared" si="67"/>
        <v>47345</v>
      </c>
      <c r="N313" s="19">
        <f t="shared" si="71"/>
        <v>56345</v>
      </c>
      <c r="O313" s="37">
        <f t="shared" si="72"/>
        <v>0.18473770491803279</v>
      </c>
      <c r="P313" s="37">
        <f t="shared" si="73"/>
        <v>0.28899999999999998</v>
      </c>
      <c r="Q313" s="37">
        <f t="shared" si="68"/>
        <v>0.34779016393442624</v>
      </c>
      <c r="R313" s="37">
        <f t="shared" si="69"/>
        <v>0.43120000000000003</v>
      </c>
    </row>
    <row r="314" spans="1:18" x14ac:dyDescent="0.25">
      <c r="A314">
        <f t="shared" si="74"/>
        <v>306000</v>
      </c>
      <c r="C314" s="19">
        <f t="shared" si="60"/>
        <v>150000</v>
      </c>
      <c r="D314" s="19">
        <f t="shared" si="61"/>
        <v>37500</v>
      </c>
      <c r="E314" s="19">
        <f t="shared" si="62"/>
        <v>156000</v>
      </c>
      <c r="F314" s="19">
        <f t="shared" si="63"/>
        <v>132600</v>
      </c>
      <c r="G314" s="19">
        <f t="shared" si="70"/>
        <v>170100</v>
      </c>
      <c r="I314" s="19">
        <f t="shared" si="64"/>
        <v>30000</v>
      </c>
      <c r="J314" s="36">
        <f t="shared" si="65"/>
        <v>9000</v>
      </c>
      <c r="K314" s="19">
        <f t="shared" si="66"/>
        <v>140100</v>
      </c>
      <c r="L314" s="36">
        <f t="shared" si="67"/>
        <v>47634</v>
      </c>
      <c r="N314" s="19">
        <f t="shared" si="71"/>
        <v>56634</v>
      </c>
      <c r="O314" s="37">
        <f t="shared" si="72"/>
        <v>0.18507843137254901</v>
      </c>
      <c r="P314" s="37">
        <f t="shared" si="73"/>
        <v>0.28899999999999998</v>
      </c>
      <c r="Q314" s="37">
        <f t="shared" si="68"/>
        <v>0.34806274509803925</v>
      </c>
      <c r="R314" s="37">
        <f t="shared" si="69"/>
        <v>0.43120000000000003</v>
      </c>
    </row>
    <row r="315" spans="1:18" x14ac:dyDescent="0.25">
      <c r="A315">
        <f t="shared" si="74"/>
        <v>307000</v>
      </c>
      <c r="C315" s="19">
        <f t="shared" si="60"/>
        <v>150000</v>
      </c>
      <c r="D315" s="19">
        <f t="shared" si="61"/>
        <v>37500</v>
      </c>
      <c r="E315" s="19">
        <f t="shared" si="62"/>
        <v>157000</v>
      </c>
      <c r="F315" s="19">
        <f t="shared" si="63"/>
        <v>133450</v>
      </c>
      <c r="G315" s="19">
        <f t="shared" si="70"/>
        <v>170950</v>
      </c>
      <c r="I315" s="19">
        <f t="shared" si="64"/>
        <v>30000</v>
      </c>
      <c r="J315" s="36">
        <f t="shared" si="65"/>
        <v>9000</v>
      </c>
      <c r="K315" s="19">
        <f t="shared" si="66"/>
        <v>140950</v>
      </c>
      <c r="L315" s="36">
        <f t="shared" si="67"/>
        <v>47923</v>
      </c>
      <c r="N315" s="19">
        <f t="shared" si="71"/>
        <v>56923</v>
      </c>
      <c r="O315" s="37">
        <f t="shared" si="72"/>
        <v>0.18541693811074919</v>
      </c>
      <c r="P315" s="37">
        <f t="shared" si="73"/>
        <v>0.28899999999999998</v>
      </c>
      <c r="Q315" s="37">
        <f t="shared" si="68"/>
        <v>0.34833355048859937</v>
      </c>
      <c r="R315" s="37">
        <f t="shared" si="69"/>
        <v>0.43120000000000003</v>
      </c>
    </row>
    <row r="316" spans="1:18" x14ac:dyDescent="0.25">
      <c r="A316">
        <f t="shared" si="74"/>
        <v>308000</v>
      </c>
      <c r="C316" s="19">
        <f t="shared" si="60"/>
        <v>150000</v>
      </c>
      <c r="D316" s="19">
        <f t="shared" si="61"/>
        <v>37500</v>
      </c>
      <c r="E316" s="19">
        <f t="shared" si="62"/>
        <v>158000</v>
      </c>
      <c r="F316" s="19">
        <f t="shared" si="63"/>
        <v>134300</v>
      </c>
      <c r="G316" s="19">
        <f t="shared" si="70"/>
        <v>171800</v>
      </c>
      <c r="I316" s="19">
        <f t="shared" si="64"/>
        <v>30000</v>
      </c>
      <c r="J316" s="36">
        <f t="shared" si="65"/>
        <v>9000</v>
      </c>
      <c r="K316" s="19">
        <f t="shared" si="66"/>
        <v>141800</v>
      </c>
      <c r="L316" s="36">
        <f t="shared" si="67"/>
        <v>48212</v>
      </c>
      <c r="N316" s="19">
        <f t="shared" si="71"/>
        <v>57212</v>
      </c>
      <c r="O316" s="37">
        <f t="shared" si="72"/>
        <v>0.18575324675324675</v>
      </c>
      <c r="P316" s="37">
        <f t="shared" si="73"/>
        <v>0.28899999999999998</v>
      </c>
      <c r="Q316" s="37">
        <f t="shared" si="68"/>
        <v>0.34860259740259741</v>
      </c>
      <c r="R316" s="37">
        <f t="shared" si="69"/>
        <v>0.43120000000000003</v>
      </c>
    </row>
    <row r="317" spans="1:18" x14ac:dyDescent="0.25">
      <c r="A317">
        <f t="shared" si="74"/>
        <v>309000</v>
      </c>
      <c r="C317" s="19">
        <f t="shared" si="60"/>
        <v>150000</v>
      </c>
      <c r="D317" s="19">
        <f t="shared" si="61"/>
        <v>37500</v>
      </c>
      <c r="E317" s="19">
        <f t="shared" si="62"/>
        <v>159000</v>
      </c>
      <c r="F317" s="19">
        <f t="shared" si="63"/>
        <v>135150</v>
      </c>
      <c r="G317" s="19">
        <f t="shared" si="70"/>
        <v>172650</v>
      </c>
      <c r="I317" s="19">
        <f t="shared" si="64"/>
        <v>30000</v>
      </c>
      <c r="J317" s="36">
        <f t="shared" si="65"/>
        <v>9000</v>
      </c>
      <c r="K317" s="19">
        <f t="shared" si="66"/>
        <v>142650</v>
      </c>
      <c r="L317" s="36">
        <f t="shared" si="67"/>
        <v>48501</v>
      </c>
      <c r="N317" s="19">
        <f t="shared" si="71"/>
        <v>57501</v>
      </c>
      <c r="O317" s="37">
        <f t="shared" si="72"/>
        <v>0.18608737864077671</v>
      </c>
      <c r="P317" s="37">
        <f t="shared" si="73"/>
        <v>0.28899999999999998</v>
      </c>
      <c r="Q317" s="37">
        <f t="shared" si="68"/>
        <v>0.34886990291262138</v>
      </c>
      <c r="R317" s="37">
        <f t="shared" si="69"/>
        <v>0.43120000000000003</v>
      </c>
    </row>
    <row r="318" spans="1:18" x14ac:dyDescent="0.25">
      <c r="A318">
        <f t="shared" si="74"/>
        <v>310000</v>
      </c>
      <c r="C318" s="19">
        <f t="shared" si="60"/>
        <v>150000</v>
      </c>
      <c r="D318" s="19">
        <f t="shared" si="61"/>
        <v>37500</v>
      </c>
      <c r="E318" s="19">
        <f t="shared" si="62"/>
        <v>160000</v>
      </c>
      <c r="F318" s="19">
        <f t="shared" si="63"/>
        <v>136000</v>
      </c>
      <c r="G318" s="19">
        <f t="shared" si="70"/>
        <v>173500</v>
      </c>
      <c r="I318" s="19">
        <f t="shared" si="64"/>
        <v>30000</v>
      </c>
      <c r="J318" s="36">
        <f t="shared" si="65"/>
        <v>9000</v>
      </c>
      <c r="K318" s="19">
        <f t="shared" si="66"/>
        <v>143500</v>
      </c>
      <c r="L318" s="36">
        <f t="shared" si="67"/>
        <v>48790</v>
      </c>
      <c r="N318" s="19">
        <f t="shared" si="71"/>
        <v>57790</v>
      </c>
      <c r="O318" s="37">
        <f t="shared" si="72"/>
        <v>0.18641935483870967</v>
      </c>
      <c r="P318" s="37">
        <f t="shared" si="73"/>
        <v>0.28899999999999998</v>
      </c>
      <c r="Q318" s="37">
        <f t="shared" si="68"/>
        <v>0.34913548387096771</v>
      </c>
      <c r="R318" s="37">
        <f t="shared" si="69"/>
        <v>0.43120000000000003</v>
      </c>
    </row>
    <row r="319" spans="1:18" x14ac:dyDescent="0.25">
      <c r="A319">
        <f t="shared" si="74"/>
        <v>311000</v>
      </c>
      <c r="C319" s="19">
        <f t="shared" si="60"/>
        <v>150000</v>
      </c>
      <c r="D319" s="19">
        <f t="shared" si="61"/>
        <v>37500</v>
      </c>
      <c r="E319" s="19">
        <f t="shared" si="62"/>
        <v>161000</v>
      </c>
      <c r="F319" s="19">
        <f t="shared" si="63"/>
        <v>136850</v>
      </c>
      <c r="G319" s="19">
        <f t="shared" si="70"/>
        <v>174350</v>
      </c>
      <c r="I319" s="19">
        <f t="shared" si="64"/>
        <v>30000</v>
      </c>
      <c r="J319" s="36">
        <f t="shared" si="65"/>
        <v>9000</v>
      </c>
      <c r="K319" s="19">
        <f t="shared" si="66"/>
        <v>144350</v>
      </c>
      <c r="L319" s="36">
        <f t="shared" si="67"/>
        <v>49079</v>
      </c>
      <c r="N319" s="19">
        <f t="shared" si="71"/>
        <v>58079</v>
      </c>
      <c r="O319" s="37">
        <f t="shared" si="72"/>
        <v>0.18674919614147911</v>
      </c>
      <c r="P319" s="37">
        <f t="shared" si="73"/>
        <v>0.28899999999999998</v>
      </c>
      <c r="Q319" s="37">
        <f t="shared" si="68"/>
        <v>0.3493993569131833</v>
      </c>
      <c r="R319" s="37">
        <f t="shared" si="69"/>
        <v>0.43120000000000003</v>
      </c>
    </row>
    <row r="320" spans="1:18" x14ac:dyDescent="0.25">
      <c r="A320">
        <f t="shared" si="74"/>
        <v>312000</v>
      </c>
      <c r="C320" s="19">
        <f t="shared" si="60"/>
        <v>150000</v>
      </c>
      <c r="D320" s="19">
        <f t="shared" si="61"/>
        <v>37500</v>
      </c>
      <c r="E320" s="19">
        <f t="shared" si="62"/>
        <v>162000</v>
      </c>
      <c r="F320" s="19">
        <f t="shared" si="63"/>
        <v>137700</v>
      </c>
      <c r="G320" s="19">
        <f t="shared" si="70"/>
        <v>175200</v>
      </c>
      <c r="I320" s="19">
        <f t="shared" si="64"/>
        <v>30000</v>
      </c>
      <c r="J320" s="36">
        <f t="shared" si="65"/>
        <v>9000</v>
      </c>
      <c r="K320" s="19">
        <f t="shared" si="66"/>
        <v>145200</v>
      </c>
      <c r="L320" s="36">
        <f t="shared" si="67"/>
        <v>49368</v>
      </c>
      <c r="N320" s="19">
        <f t="shared" si="71"/>
        <v>58368</v>
      </c>
      <c r="O320" s="37">
        <f t="shared" si="72"/>
        <v>0.18707692307692309</v>
      </c>
      <c r="P320" s="37">
        <f t="shared" si="73"/>
        <v>0.28899999999999998</v>
      </c>
      <c r="Q320" s="37">
        <f t="shared" si="68"/>
        <v>0.34966153846153847</v>
      </c>
      <c r="R320" s="37">
        <f t="shared" si="69"/>
        <v>0.43120000000000003</v>
      </c>
    </row>
    <row r="321" spans="1:18" x14ac:dyDescent="0.25">
      <c r="A321">
        <f t="shared" si="74"/>
        <v>313000</v>
      </c>
      <c r="C321" s="19">
        <f t="shared" si="60"/>
        <v>150000</v>
      </c>
      <c r="D321" s="19">
        <f t="shared" si="61"/>
        <v>37500</v>
      </c>
      <c r="E321" s="19">
        <f t="shared" si="62"/>
        <v>163000</v>
      </c>
      <c r="F321" s="19">
        <f t="shared" si="63"/>
        <v>138550</v>
      </c>
      <c r="G321" s="19">
        <f t="shared" si="70"/>
        <v>176050</v>
      </c>
      <c r="I321" s="19">
        <f t="shared" si="64"/>
        <v>30000</v>
      </c>
      <c r="J321" s="36">
        <f t="shared" si="65"/>
        <v>9000</v>
      </c>
      <c r="K321" s="19">
        <f t="shared" si="66"/>
        <v>146050</v>
      </c>
      <c r="L321" s="36">
        <f t="shared" si="67"/>
        <v>49657</v>
      </c>
      <c r="N321" s="19">
        <f t="shared" si="71"/>
        <v>58657</v>
      </c>
      <c r="O321" s="37">
        <f t="shared" si="72"/>
        <v>0.18740255591054314</v>
      </c>
      <c r="P321" s="37">
        <f t="shared" si="73"/>
        <v>0.28899999999999998</v>
      </c>
      <c r="Q321" s="37">
        <f t="shared" si="68"/>
        <v>0.34992204472843452</v>
      </c>
      <c r="R321" s="37">
        <f t="shared" si="69"/>
        <v>0.43120000000000003</v>
      </c>
    </row>
    <row r="322" spans="1:18" x14ac:dyDescent="0.25">
      <c r="A322">
        <f t="shared" si="74"/>
        <v>314000</v>
      </c>
      <c r="C322" s="19">
        <f t="shared" si="60"/>
        <v>150000</v>
      </c>
      <c r="D322" s="19">
        <f t="shared" si="61"/>
        <v>37500</v>
      </c>
      <c r="E322" s="19">
        <f t="shared" si="62"/>
        <v>164000</v>
      </c>
      <c r="F322" s="19">
        <f t="shared" si="63"/>
        <v>139400</v>
      </c>
      <c r="G322" s="19">
        <f t="shared" si="70"/>
        <v>176900</v>
      </c>
      <c r="I322" s="19">
        <f t="shared" si="64"/>
        <v>30000</v>
      </c>
      <c r="J322" s="36">
        <f t="shared" si="65"/>
        <v>9000</v>
      </c>
      <c r="K322" s="19">
        <f t="shared" si="66"/>
        <v>146900</v>
      </c>
      <c r="L322" s="36">
        <f t="shared" si="67"/>
        <v>49946</v>
      </c>
      <c r="N322" s="19">
        <f t="shared" si="71"/>
        <v>58946</v>
      </c>
      <c r="O322" s="37">
        <f t="shared" si="72"/>
        <v>0.18772611464968153</v>
      </c>
      <c r="P322" s="37">
        <f t="shared" si="73"/>
        <v>0.28899999999999998</v>
      </c>
      <c r="Q322" s="37">
        <f t="shared" si="68"/>
        <v>0.35018089171974526</v>
      </c>
      <c r="R322" s="37">
        <f t="shared" si="69"/>
        <v>0.43120000000000003</v>
      </c>
    </row>
    <row r="323" spans="1:18" x14ac:dyDescent="0.25">
      <c r="A323">
        <f t="shared" si="74"/>
        <v>315000</v>
      </c>
      <c r="C323" s="19">
        <f t="shared" si="60"/>
        <v>150000</v>
      </c>
      <c r="D323" s="19">
        <f t="shared" si="61"/>
        <v>37500</v>
      </c>
      <c r="E323" s="19">
        <f t="shared" si="62"/>
        <v>165000</v>
      </c>
      <c r="F323" s="19">
        <f t="shared" si="63"/>
        <v>140250</v>
      </c>
      <c r="G323" s="19">
        <f t="shared" si="70"/>
        <v>177750</v>
      </c>
      <c r="I323" s="19">
        <f t="shared" si="64"/>
        <v>30000</v>
      </c>
      <c r="J323" s="36">
        <f t="shared" si="65"/>
        <v>9000</v>
      </c>
      <c r="K323" s="19">
        <f t="shared" si="66"/>
        <v>147750</v>
      </c>
      <c r="L323" s="36">
        <f t="shared" si="67"/>
        <v>50235</v>
      </c>
      <c r="N323" s="19">
        <f t="shared" si="71"/>
        <v>59235</v>
      </c>
      <c r="O323" s="37">
        <f t="shared" si="72"/>
        <v>0.18804761904761905</v>
      </c>
      <c r="P323" s="37">
        <f t="shared" si="73"/>
        <v>0.28899999999999998</v>
      </c>
      <c r="Q323" s="37">
        <f t="shared" si="68"/>
        <v>0.35043809523809527</v>
      </c>
      <c r="R323" s="37">
        <f t="shared" si="69"/>
        <v>0.43120000000000003</v>
      </c>
    </row>
    <row r="324" spans="1:18" x14ac:dyDescent="0.25">
      <c r="A324">
        <f t="shared" si="74"/>
        <v>316000</v>
      </c>
      <c r="C324" s="19">
        <f t="shared" si="60"/>
        <v>150000</v>
      </c>
      <c r="D324" s="19">
        <f t="shared" si="61"/>
        <v>37500</v>
      </c>
      <c r="E324" s="19">
        <f t="shared" si="62"/>
        <v>166000</v>
      </c>
      <c r="F324" s="19">
        <f t="shared" si="63"/>
        <v>141100</v>
      </c>
      <c r="G324" s="19">
        <f t="shared" si="70"/>
        <v>178600</v>
      </c>
      <c r="I324" s="19">
        <f t="shared" si="64"/>
        <v>30000</v>
      </c>
      <c r="J324" s="36">
        <f t="shared" si="65"/>
        <v>9000</v>
      </c>
      <c r="K324" s="19">
        <f t="shared" si="66"/>
        <v>148600</v>
      </c>
      <c r="L324" s="36">
        <f t="shared" si="67"/>
        <v>50524</v>
      </c>
      <c r="N324" s="19">
        <f t="shared" si="71"/>
        <v>59524</v>
      </c>
      <c r="O324" s="37">
        <f t="shared" si="72"/>
        <v>0.18836708860759493</v>
      </c>
      <c r="P324" s="37">
        <f t="shared" si="73"/>
        <v>0.28899999999999998</v>
      </c>
      <c r="Q324" s="37">
        <f t="shared" si="68"/>
        <v>0.35069367088607595</v>
      </c>
      <c r="R324" s="37">
        <f t="shared" si="69"/>
        <v>0.43120000000000003</v>
      </c>
    </row>
    <row r="325" spans="1:18" x14ac:dyDescent="0.25">
      <c r="A325">
        <f t="shared" si="74"/>
        <v>317000</v>
      </c>
      <c r="C325" s="19">
        <f t="shared" si="60"/>
        <v>150000</v>
      </c>
      <c r="D325" s="19">
        <f t="shared" si="61"/>
        <v>37500</v>
      </c>
      <c r="E325" s="19">
        <f t="shared" si="62"/>
        <v>167000</v>
      </c>
      <c r="F325" s="19">
        <f t="shared" si="63"/>
        <v>141950</v>
      </c>
      <c r="G325" s="19">
        <f t="shared" si="70"/>
        <v>179450</v>
      </c>
      <c r="I325" s="19">
        <f t="shared" si="64"/>
        <v>30000</v>
      </c>
      <c r="J325" s="36">
        <f t="shared" si="65"/>
        <v>9000</v>
      </c>
      <c r="K325" s="19">
        <f t="shared" si="66"/>
        <v>149450</v>
      </c>
      <c r="L325" s="36">
        <f t="shared" si="67"/>
        <v>50813.000000000007</v>
      </c>
      <c r="N325" s="19">
        <f t="shared" si="71"/>
        <v>59813.000000000007</v>
      </c>
      <c r="O325" s="37">
        <f t="shared" si="72"/>
        <v>0.18868454258675083</v>
      </c>
      <c r="P325" s="37">
        <f t="shared" si="73"/>
        <v>0.28900000000000725</v>
      </c>
      <c r="Q325" s="37">
        <f t="shared" si="68"/>
        <v>0.35094763406940066</v>
      </c>
      <c r="R325" s="37">
        <f t="shared" si="69"/>
        <v>0.4312000000000058</v>
      </c>
    </row>
    <row r="326" spans="1:18" x14ac:dyDescent="0.25">
      <c r="A326">
        <f t="shared" si="74"/>
        <v>318000</v>
      </c>
      <c r="C326" s="19">
        <f t="shared" si="60"/>
        <v>150000</v>
      </c>
      <c r="D326" s="19">
        <f t="shared" si="61"/>
        <v>37500</v>
      </c>
      <c r="E326" s="19">
        <f t="shared" si="62"/>
        <v>168000</v>
      </c>
      <c r="F326" s="19">
        <f t="shared" si="63"/>
        <v>142800</v>
      </c>
      <c r="G326" s="19">
        <f t="shared" si="70"/>
        <v>180300</v>
      </c>
      <c r="I326" s="19">
        <f t="shared" si="64"/>
        <v>30000</v>
      </c>
      <c r="J326" s="36">
        <f t="shared" si="65"/>
        <v>9000</v>
      </c>
      <c r="K326" s="19">
        <f t="shared" si="66"/>
        <v>150300</v>
      </c>
      <c r="L326" s="36">
        <f t="shared" si="67"/>
        <v>51102.000000000007</v>
      </c>
      <c r="N326" s="19">
        <f t="shared" si="71"/>
        <v>60102.000000000007</v>
      </c>
      <c r="O326" s="37">
        <f t="shared" si="72"/>
        <v>0.18900000000000003</v>
      </c>
      <c r="P326" s="37">
        <f t="shared" si="73"/>
        <v>0.28899999999999998</v>
      </c>
      <c r="Q326" s="37">
        <f t="shared" si="68"/>
        <v>0.35120000000000007</v>
      </c>
      <c r="R326" s="37">
        <f t="shared" si="69"/>
        <v>0.43120000000000003</v>
      </c>
    </row>
    <row r="327" spans="1:18" x14ac:dyDescent="0.25">
      <c r="A327">
        <f t="shared" si="74"/>
        <v>319000</v>
      </c>
      <c r="C327" s="19">
        <f t="shared" si="60"/>
        <v>150000</v>
      </c>
      <c r="D327" s="19">
        <f t="shared" si="61"/>
        <v>37500</v>
      </c>
      <c r="E327" s="19">
        <f t="shared" si="62"/>
        <v>169000</v>
      </c>
      <c r="F327" s="19">
        <f t="shared" si="63"/>
        <v>143650</v>
      </c>
      <c r="G327" s="19">
        <f t="shared" si="70"/>
        <v>181150</v>
      </c>
      <c r="I327" s="19">
        <f t="shared" si="64"/>
        <v>30000</v>
      </c>
      <c r="J327" s="36">
        <f t="shared" si="65"/>
        <v>9000</v>
      </c>
      <c r="K327" s="19">
        <f t="shared" si="66"/>
        <v>151150</v>
      </c>
      <c r="L327" s="36">
        <f t="shared" si="67"/>
        <v>51391.000000000007</v>
      </c>
      <c r="N327" s="19">
        <f t="shared" si="71"/>
        <v>60391.000000000007</v>
      </c>
      <c r="O327" s="37">
        <f t="shared" si="72"/>
        <v>0.18931347962382447</v>
      </c>
      <c r="P327" s="37">
        <f t="shared" si="73"/>
        <v>0.28899999999999998</v>
      </c>
      <c r="Q327" s="37">
        <f t="shared" si="68"/>
        <v>0.35145078369905958</v>
      </c>
      <c r="R327" s="37">
        <f t="shared" si="69"/>
        <v>0.43120000000000003</v>
      </c>
    </row>
    <row r="328" spans="1:18" x14ac:dyDescent="0.25">
      <c r="A328">
        <f t="shared" si="74"/>
        <v>320000</v>
      </c>
      <c r="C328" s="19">
        <f t="shared" ref="C328:C358" si="75">IF(A328&gt;pot_osingon_veron_progression_raja,pot_osingon_veron_progression_raja,A328)</f>
        <v>150000</v>
      </c>
      <c r="D328" s="19">
        <f t="shared" ref="D328:D358" si="76">C328*(1-pot_osingon_verovapaa_osuus)</f>
        <v>37500</v>
      </c>
      <c r="E328" s="19">
        <f t="shared" ref="E328:E358" si="77">IF(A328&gt;pot_osingon_veron_progression_raja,A328-pot_osingon_veron_progression_raja,0)</f>
        <v>170000</v>
      </c>
      <c r="F328" s="19">
        <f t="shared" ref="F328:F358" si="78">E328*(1-pot_osingon_verovapaa_osuus_rajan_jälk)</f>
        <v>144500</v>
      </c>
      <c r="G328" s="19">
        <f t="shared" si="70"/>
        <v>182000</v>
      </c>
      <c r="I328" s="19">
        <f t="shared" ref="I328:I358" si="79">IF(G328&gt;pääomatuloveropros_progression_raja,pääomatuloveropros_progression_raja,G328)</f>
        <v>30000</v>
      </c>
      <c r="J328" s="36">
        <f t="shared" ref="J328:J358" si="80">I328*pääomatuloveropros</f>
        <v>9000</v>
      </c>
      <c r="K328" s="19">
        <f t="shared" ref="K328:K358" si="81">IF(G328&gt;pääomatuloveropros_progression_raja,G328-pääomatuloveropros_progression_raja,0)</f>
        <v>152000</v>
      </c>
      <c r="L328" s="36">
        <f t="shared" ref="L328:L358" si="82">K328*pääomatuloveropros_rajan_jälkeen</f>
        <v>51680.000000000007</v>
      </c>
      <c r="N328" s="19">
        <f t="shared" si="71"/>
        <v>60680.000000000007</v>
      </c>
      <c r="O328" s="37">
        <f t="shared" si="72"/>
        <v>0.18962500000000002</v>
      </c>
      <c r="P328" s="37">
        <f t="shared" si="73"/>
        <v>0.28899999999999998</v>
      </c>
      <c r="Q328" s="37">
        <f t="shared" ref="Q328:Q358" si="83">(1-yhteisövero_pros)*O328+yhteisövero_pros</f>
        <v>0.35170000000000001</v>
      </c>
      <c r="R328" s="37">
        <f t="shared" ref="R328:R358" si="84">(1-yhteisövero_pros)*P328+yhteisövero_pros</f>
        <v>0.43120000000000003</v>
      </c>
    </row>
    <row r="329" spans="1:18" x14ac:dyDescent="0.25">
      <c r="A329">
        <f t="shared" si="74"/>
        <v>321000</v>
      </c>
      <c r="C329" s="19">
        <f t="shared" si="75"/>
        <v>150000</v>
      </c>
      <c r="D329" s="19">
        <f t="shared" si="76"/>
        <v>37500</v>
      </c>
      <c r="E329" s="19">
        <f t="shared" si="77"/>
        <v>171000</v>
      </c>
      <c r="F329" s="19">
        <f t="shared" si="78"/>
        <v>145350</v>
      </c>
      <c r="G329" s="19">
        <f t="shared" ref="G329:G358" si="85">+D329+F329</f>
        <v>182850</v>
      </c>
      <c r="I329" s="19">
        <f t="shared" si="79"/>
        <v>30000</v>
      </c>
      <c r="J329" s="36">
        <f t="shared" si="80"/>
        <v>9000</v>
      </c>
      <c r="K329" s="19">
        <f t="shared" si="81"/>
        <v>152850</v>
      </c>
      <c r="L329" s="36">
        <f t="shared" si="82"/>
        <v>51969.000000000007</v>
      </c>
      <c r="N329" s="19">
        <f t="shared" ref="N329:N358" si="86">+J329+L329</f>
        <v>60969.000000000007</v>
      </c>
      <c r="O329" s="37">
        <f t="shared" ref="O329:O358" si="87">IFERROR(N329/A329,0)</f>
        <v>0.18993457943925235</v>
      </c>
      <c r="P329" s="37">
        <f t="shared" ref="P329:P358" si="88">IFERROR((N329-N328)/(A329-A328),0)</f>
        <v>0.28899999999999998</v>
      </c>
      <c r="Q329" s="37">
        <f t="shared" si="83"/>
        <v>0.35194766355140189</v>
      </c>
      <c r="R329" s="37">
        <f t="shared" si="84"/>
        <v>0.43120000000000003</v>
      </c>
    </row>
    <row r="330" spans="1:18" x14ac:dyDescent="0.25">
      <c r="A330">
        <f t="shared" si="74"/>
        <v>322000</v>
      </c>
      <c r="C330" s="19">
        <f t="shared" si="75"/>
        <v>150000</v>
      </c>
      <c r="D330" s="19">
        <f t="shared" si="76"/>
        <v>37500</v>
      </c>
      <c r="E330" s="19">
        <f t="shared" si="77"/>
        <v>172000</v>
      </c>
      <c r="F330" s="19">
        <f t="shared" si="78"/>
        <v>146200</v>
      </c>
      <c r="G330" s="19">
        <f t="shared" si="85"/>
        <v>183700</v>
      </c>
      <c r="I330" s="19">
        <f t="shared" si="79"/>
        <v>30000</v>
      </c>
      <c r="J330" s="36">
        <f t="shared" si="80"/>
        <v>9000</v>
      </c>
      <c r="K330" s="19">
        <f t="shared" si="81"/>
        <v>153700</v>
      </c>
      <c r="L330" s="36">
        <f t="shared" si="82"/>
        <v>52258.000000000007</v>
      </c>
      <c r="N330" s="19">
        <f t="shared" si="86"/>
        <v>61258.000000000007</v>
      </c>
      <c r="O330" s="37">
        <f t="shared" si="87"/>
        <v>0.19024223602484475</v>
      </c>
      <c r="P330" s="37">
        <f t="shared" si="88"/>
        <v>0.28899999999999998</v>
      </c>
      <c r="Q330" s="37">
        <f t="shared" si="83"/>
        <v>0.35219378881987584</v>
      </c>
      <c r="R330" s="37">
        <f t="shared" si="84"/>
        <v>0.43120000000000003</v>
      </c>
    </row>
    <row r="331" spans="1:18" x14ac:dyDescent="0.25">
      <c r="A331">
        <f t="shared" ref="A331:A394" si="89">A330+1000</f>
        <v>323000</v>
      </c>
      <c r="C331" s="19">
        <f t="shared" si="75"/>
        <v>150000</v>
      </c>
      <c r="D331" s="19">
        <f t="shared" si="76"/>
        <v>37500</v>
      </c>
      <c r="E331" s="19">
        <f t="shared" si="77"/>
        <v>173000</v>
      </c>
      <c r="F331" s="19">
        <f t="shared" si="78"/>
        <v>147050</v>
      </c>
      <c r="G331" s="19">
        <f t="shared" si="85"/>
        <v>184550</v>
      </c>
      <c r="I331" s="19">
        <f t="shared" si="79"/>
        <v>30000</v>
      </c>
      <c r="J331" s="36">
        <f t="shared" si="80"/>
        <v>9000</v>
      </c>
      <c r="K331" s="19">
        <f t="shared" si="81"/>
        <v>154550</v>
      </c>
      <c r="L331" s="36">
        <f t="shared" si="82"/>
        <v>52547.000000000007</v>
      </c>
      <c r="N331" s="19">
        <f t="shared" si="86"/>
        <v>61547.000000000007</v>
      </c>
      <c r="O331" s="37">
        <f t="shared" si="87"/>
        <v>0.19054798761609909</v>
      </c>
      <c r="P331" s="37">
        <f t="shared" si="88"/>
        <v>0.28899999999999998</v>
      </c>
      <c r="Q331" s="37">
        <f t="shared" si="83"/>
        <v>0.35243839009287931</v>
      </c>
      <c r="R331" s="37">
        <f t="shared" si="84"/>
        <v>0.43120000000000003</v>
      </c>
    </row>
    <row r="332" spans="1:18" x14ac:dyDescent="0.25">
      <c r="A332">
        <f t="shared" si="89"/>
        <v>324000</v>
      </c>
      <c r="C332" s="19">
        <f t="shared" si="75"/>
        <v>150000</v>
      </c>
      <c r="D332" s="19">
        <f t="shared" si="76"/>
        <v>37500</v>
      </c>
      <c r="E332" s="19">
        <f t="shared" si="77"/>
        <v>174000</v>
      </c>
      <c r="F332" s="19">
        <f t="shared" si="78"/>
        <v>147900</v>
      </c>
      <c r="G332" s="19">
        <f t="shared" si="85"/>
        <v>185400</v>
      </c>
      <c r="I332" s="19">
        <f t="shared" si="79"/>
        <v>30000</v>
      </c>
      <c r="J332" s="36">
        <f t="shared" si="80"/>
        <v>9000</v>
      </c>
      <c r="K332" s="19">
        <f t="shared" si="81"/>
        <v>155400</v>
      </c>
      <c r="L332" s="36">
        <f t="shared" si="82"/>
        <v>52836.000000000007</v>
      </c>
      <c r="N332" s="19">
        <f t="shared" si="86"/>
        <v>61836.000000000007</v>
      </c>
      <c r="O332" s="37">
        <f t="shared" si="87"/>
        <v>0.19085185185185188</v>
      </c>
      <c r="P332" s="37">
        <f t="shared" si="88"/>
        <v>0.28899999999999998</v>
      </c>
      <c r="Q332" s="37">
        <f t="shared" si="83"/>
        <v>0.35268148148148154</v>
      </c>
      <c r="R332" s="37">
        <f t="shared" si="84"/>
        <v>0.43120000000000003</v>
      </c>
    </row>
    <row r="333" spans="1:18" x14ac:dyDescent="0.25">
      <c r="A333">
        <f t="shared" si="89"/>
        <v>325000</v>
      </c>
      <c r="C333" s="19">
        <f t="shared" si="75"/>
        <v>150000</v>
      </c>
      <c r="D333" s="19">
        <f t="shared" si="76"/>
        <v>37500</v>
      </c>
      <c r="E333" s="19">
        <f t="shared" si="77"/>
        <v>175000</v>
      </c>
      <c r="F333" s="19">
        <f t="shared" si="78"/>
        <v>148750</v>
      </c>
      <c r="G333" s="19">
        <f t="shared" si="85"/>
        <v>186250</v>
      </c>
      <c r="I333" s="19">
        <f t="shared" si="79"/>
        <v>30000</v>
      </c>
      <c r="J333" s="36">
        <f t="shared" si="80"/>
        <v>9000</v>
      </c>
      <c r="K333" s="19">
        <f t="shared" si="81"/>
        <v>156250</v>
      </c>
      <c r="L333" s="36">
        <f t="shared" si="82"/>
        <v>53125.000000000007</v>
      </c>
      <c r="N333" s="19">
        <f t="shared" si="86"/>
        <v>62125.000000000007</v>
      </c>
      <c r="O333" s="37">
        <f t="shared" si="87"/>
        <v>0.19115384615384617</v>
      </c>
      <c r="P333" s="37">
        <f t="shared" si="88"/>
        <v>0.28899999999999998</v>
      </c>
      <c r="Q333" s="37">
        <f t="shared" si="83"/>
        <v>0.35292307692307695</v>
      </c>
      <c r="R333" s="37">
        <f t="shared" si="84"/>
        <v>0.43120000000000003</v>
      </c>
    </row>
    <row r="334" spans="1:18" x14ac:dyDescent="0.25">
      <c r="A334">
        <f t="shared" si="89"/>
        <v>326000</v>
      </c>
      <c r="C334" s="19">
        <f t="shared" si="75"/>
        <v>150000</v>
      </c>
      <c r="D334" s="19">
        <f t="shared" si="76"/>
        <v>37500</v>
      </c>
      <c r="E334" s="19">
        <f t="shared" si="77"/>
        <v>176000</v>
      </c>
      <c r="F334" s="19">
        <f t="shared" si="78"/>
        <v>149600</v>
      </c>
      <c r="G334" s="19">
        <f t="shared" si="85"/>
        <v>187100</v>
      </c>
      <c r="I334" s="19">
        <f t="shared" si="79"/>
        <v>30000</v>
      </c>
      <c r="J334" s="36">
        <f t="shared" si="80"/>
        <v>9000</v>
      </c>
      <c r="K334" s="19">
        <f t="shared" si="81"/>
        <v>157100</v>
      </c>
      <c r="L334" s="36">
        <f t="shared" si="82"/>
        <v>53414.000000000007</v>
      </c>
      <c r="N334" s="19">
        <f t="shared" si="86"/>
        <v>62414.000000000007</v>
      </c>
      <c r="O334" s="37">
        <f t="shared" si="87"/>
        <v>0.19145398773006136</v>
      </c>
      <c r="P334" s="37">
        <f t="shared" si="88"/>
        <v>0.28899999999999998</v>
      </c>
      <c r="Q334" s="37">
        <f t="shared" si="83"/>
        <v>0.35316319018404912</v>
      </c>
      <c r="R334" s="37">
        <f t="shared" si="84"/>
        <v>0.43120000000000003</v>
      </c>
    </row>
    <row r="335" spans="1:18" x14ac:dyDescent="0.25">
      <c r="A335">
        <f t="shared" si="89"/>
        <v>327000</v>
      </c>
      <c r="C335" s="19">
        <f t="shared" si="75"/>
        <v>150000</v>
      </c>
      <c r="D335" s="19">
        <f t="shared" si="76"/>
        <v>37500</v>
      </c>
      <c r="E335" s="19">
        <f t="shared" si="77"/>
        <v>177000</v>
      </c>
      <c r="F335" s="19">
        <f t="shared" si="78"/>
        <v>150450</v>
      </c>
      <c r="G335" s="19">
        <f t="shared" si="85"/>
        <v>187950</v>
      </c>
      <c r="I335" s="19">
        <f t="shared" si="79"/>
        <v>30000</v>
      </c>
      <c r="J335" s="36">
        <f t="shared" si="80"/>
        <v>9000</v>
      </c>
      <c r="K335" s="19">
        <f t="shared" si="81"/>
        <v>157950</v>
      </c>
      <c r="L335" s="36">
        <f t="shared" si="82"/>
        <v>53703.000000000007</v>
      </c>
      <c r="N335" s="19">
        <f t="shared" si="86"/>
        <v>62703.000000000007</v>
      </c>
      <c r="O335" s="37">
        <f t="shared" si="87"/>
        <v>0.19175229357798168</v>
      </c>
      <c r="P335" s="37">
        <f t="shared" si="88"/>
        <v>0.28899999999999998</v>
      </c>
      <c r="Q335" s="37">
        <f t="shared" si="83"/>
        <v>0.35340183486238536</v>
      </c>
      <c r="R335" s="37">
        <f t="shared" si="84"/>
        <v>0.43120000000000003</v>
      </c>
    </row>
    <row r="336" spans="1:18" x14ac:dyDescent="0.25">
      <c r="A336">
        <f t="shared" si="89"/>
        <v>328000</v>
      </c>
      <c r="C336" s="19">
        <f t="shared" si="75"/>
        <v>150000</v>
      </c>
      <c r="D336" s="19">
        <f t="shared" si="76"/>
        <v>37500</v>
      </c>
      <c r="E336" s="19">
        <f t="shared" si="77"/>
        <v>178000</v>
      </c>
      <c r="F336" s="19">
        <f t="shared" si="78"/>
        <v>151300</v>
      </c>
      <c r="G336" s="19">
        <f t="shared" si="85"/>
        <v>188800</v>
      </c>
      <c r="I336" s="19">
        <f t="shared" si="79"/>
        <v>30000</v>
      </c>
      <c r="J336" s="36">
        <f t="shared" si="80"/>
        <v>9000</v>
      </c>
      <c r="K336" s="19">
        <f t="shared" si="81"/>
        <v>158800</v>
      </c>
      <c r="L336" s="36">
        <f t="shared" si="82"/>
        <v>53992.000000000007</v>
      </c>
      <c r="N336" s="19">
        <f t="shared" si="86"/>
        <v>62992.000000000007</v>
      </c>
      <c r="O336" s="37">
        <f t="shared" si="87"/>
        <v>0.19204878048780491</v>
      </c>
      <c r="P336" s="37">
        <f t="shared" si="88"/>
        <v>0.28899999999999998</v>
      </c>
      <c r="Q336" s="37">
        <f t="shared" si="83"/>
        <v>0.35363902439024397</v>
      </c>
      <c r="R336" s="37">
        <f t="shared" si="84"/>
        <v>0.43120000000000003</v>
      </c>
    </row>
    <row r="337" spans="1:18" x14ac:dyDescent="0.25">
      <c r="A337">
        <f t="shared" si="89"/>
        <v>329000</v>
      </c>
      <c r="C337" s="19">
        <f t="shared" si="75"/>
        <v>150000</v>
      </c>
      <c r="D337" s="19">
        <f t="shared" si="76"/>
        <v>37500</v>
      </c>
      <c r="E337" s="19">
        <f t="shared" si="77"/>
        <v>179000</v>
      </c>
      <c r="F337" s="19">
        <f t="shared" si="78"/>
        <v>152150</v>
      </c>
      <c r="G337" s="19">
        <f t="shared" si="85"/>
        <v>189650</v>
      </c>
      <c r="I337" s="19">
        <f t="shared" si="79"/>
        <v>30000</v>
      </c>
      <c r="J337" s="36">
        <f t="shared" si="80"/>
        <v>9000</v>
      </c>
      <c r="K337" s="19">
        <f t="shared" si="81"/>
        <v>159650</v>
      </c>
      <c r="L337" s="36">
        <f t="shared" si="82"/>
        <v>54281.000000000007</v>
      </c>
      <c r="N337" s="19">
        <f t="shared" si="86"/>
        <v>63281.000000000007</v>
      </c>
      <c r="O337" s="37">
        <f t="shared" si="87"/>
        <v>0.19234346504559272</v>
      </c>
      <c r="P337" s="37">
        <f t="shared" si="88"/>
        <v>0.28899999999999998</v>
      </c>
      <c r="Q337" s="37">
        <f t="shared" si="83"/>
        <v>0.35387477203647422</v>
      </c>
      <c r="R337" s="37">
        <f t="shared" si="84"/>
        <v>0.43120000000000003</v>
      </c>
    </row>
    <row r="338" spans="1:18" x14ac:dyDescent="0.25">
      <c r="A338">
        <f t="shared" si="89"/>
        <v>330000</v>
      </c>
      <c r="C338" s="19">
        <f t="shared" si="75"/>
        <v>150000</v>
      </c>
      <c r="D338" s="19">
        <f t="shared" si="76"/>
        <v>37500</v>
      </c>
      <c r="E338" s="19">
        <f t="shared" si="77"/>
        <v>180000</v>
      </c>
      <c r="F338" s="19">
        <f t="shared" si="78"/>
        <v>153000</v>
      </c>
      <c r="G338" s="19">
        <f t="shared" si="85"/>
        <v>190500</v>
      </c>
      <c r="I338" s="19">
        <f t="shared" si="79"/>
        <v>30000</v>
      </c>
      <c r="J338" s="36">
        <f t="shared" si="80"/>
        <v>9000</v>
      </c>
      <c r="K338" s="19">
        <f t="shared" si="81"/>
        <v>160500</v>
      </c>
      <c r="L338" s="36">
        <f t="shared" si="82"/>
        <v>54570.000000000007</v>
      </c>
      <c r="N338" s="19">
        <f t="shared" si="86"/>
        <v>63570.000000000007</v>
      </c>
      <c r="O338" s="37">
        <f t="shared" si="87"/>
        <v>0.19263636363636366</v>
      </c>
      <c r="P338" s="37">
        <f t="shared" si="88"/>
        <v>0.28899999999999998</v>
      </c>
      <c r="Q338" s="37">
        <f t="shared" si="83"/>
        <v>0.35410909090909093</v>
      </c>
      <c r="R338" s="37">
        <f t="shared" si="84"/>
        <v>0.43120000000000003</v>
      </c>
    </row>
    <row r="339" spans="1:18" x14ac:dyDescent="0.25">
      <c r="A339">
        <f t="shared" si="89"/>
        <v>331000</v>
      </c>
      <c r="C339" s="19">
        <f t="shared" si="75"/>
        <v>150000</v>
      </c>
      <c r="D339" s="19">
        <f t="shared" si="76"/>
        <v>37500</v>
      </c>
      <c r="E339" s="19">
        <f t="shared" si="77"/>
        <v>181000</v>
      </c>
      <c r="F339" s="19">
        <f t="shared" si="78"/>
        <v>153850</v>
      </c>
      <c r="G339" s="19">
        <f t="shared" si="85"/>
        <v>191350</v>
      </c>
      <c r="I339" s="19">
        <f t="shared" si="79"/>
        <v>30000</v>
      </c>
      <c r="J339" s="36">
        <f t="shared" si="80"/>
        <v>9000</v>
      </c>
      <c r="K339" s="19">
        <f t="shared" si="81"/>
        <v>161350</v>
      </c>
      <c r="L339" s="36">
        <f t="shared" si="82"/>
        <v>54859.000000000007</v>
      </c>
      <c r="N339" s="19">
        <f t="shared" si="86"/>
        <v>63859.000000000007</v>
      </c>
      <c r="O339" s="37">
        <f t="shared" si="87"/>
        <v>0.19292749244712992</v>
      </c>
      <c r="P339" s="37">
        <f t="shared" si="88"/>
        <v>0.28899999999999998</v>
      </c>
      <c r="Q339" s="37">
        <f t="shared" si="83"/>
        <v>0.35434199395770394</v>
      </c>
      <c r="R339" s="37">
        <f t="shared" si="84"/>
        <v>0.43120000000000003</v>
      </c>
    </row>
    <row r="340" spans="1:18" x14ac:dyDescent="0.25">
      <c r="A340">
        <f t="shared" si="89"/>
        <v>332000</v>
      </c>
      <c r="C340" s="19">
        <f t="shared" si="75"/>
        <v>150000</v>
      </c>
      <c r="D340" s="19">
        <f t="shared" si="76"/>
        <v>37500</v>
      </c>
      <c r="E340" s="19">
        <f t="shared" si="77"/>
        <v>182000</v>
      </c>
      <c r="F340" s="19">
        <f t="shared" si="78"/>
        <v>154700</v>
      </c>
      <c r="G340" s="19">
        <f t="shared" si="85"/>
        <v>192200</v>
      </c>
      <c r="I340" s="19">
        <f t="shared" si="79"/>
        <v>30000</v>
      </c>
      <c r="J340" s="36">
        <f t="shared" si="80"/>
        <v>9000</v>
      </c>
      <c r="K340" s="19">
        <f t="shared" si="81"/>
        <v>162200</v>
      </c>
      <c r="L340" s="36">
        <f t="shared" si="82"/>
        <v>55148.000000000007</v>
      </c>
      <c r="N340" s="19">
        <f t="shared" si="86"/>
        <v>64148.000000000007</v>
      </c>
      <c r="O340" s="37">
        <f t="shared" si="87"/>
        <v>0.19321686746987954</v>
      </c>
      <c r="P340" s="37">
        <f t="shared" si="88"/>
        <v>0.28899999999999998</v>
      </c>
      <c r="Q340" s="37">
        <f t="shared" si="83"/>
        <v>0.35457349397590365</v>
      </c>
      <c r="R340" s="37">
        <f t="shared" si="84"/>
        <v>0.43120000000000003</v>
      </c>
    </row>
    <row r="341" spans="1:18" x14ac:dyDescent="0.25">
      <c r="A341">
        <f t="shared" si="89"/>
        <v>333000</v>
      </c>
      <c r="C341" s="19">
        <f t="shared" si="75"/>
        <v>150000</v>
      </c>
      <c r="D341" s="19">
        <f t="shared" si="76"/>
        <v>37500</v>
      </c>
      <c r="E341" s="19">
        <f t="shared" si="77"/>
        <v>183000</v>
      </c>
      <c r="F341" s="19">
        <f t="shared" si="78"/>
        <v>155550</v>
      </c>
      <c r="G341" s="19">
        <f t="shared" si="85"/>
        <v>193050</v>
      </c>
      <c r="I341" s="19">
        <f t="shared" si="79"/>
        <v>30000</v>
      </c>
      <c r="J341" s="36">
        <f t="shared" si="80"/>
        <v>9000</v>
      </c>
      <c r="K341" s="19">
        <f t="shared" si="81"/>
        <v>163050</v>
      </c>
      <c r="L341" s="36">
        <f t="shared" si="82"/>
        <v>55437.000000000007</v>
      </c>
      <c r="N341" s="19">
        <f t="shared" si="86"/>
        <v>64437.000000000007</v>
      </c>
      <c r="O341" s="37">
        <f t="shared" si="87"/>
        <v>0.19350450450450452</v>
      </c>
      <c r="P341" s="37">
        <f t="shared" si="88"/>
        <v>0.28899999999999998</v>
      </c>
      <c r="Q341" s="37">
        <f t="shared" si="83"/>
        <v>0.35480360360360363</v>
      </c>
      <c r="R341" s="37">
        <f t="shared" si="84"/>
        <v>0.43120000000000003</v>
      </c>
    </row>
    <row r="342" spans="1:18" x14ac:dyDescent="0.25">
      <c r="A342">
        <f t="shared" si="89"/>
        <v>334000</v>
      </c>
      <c r="C342" s="19">
        <f t="shared" si="75"/>
        <v>150000</v>
      </c>
      <c r="D342" s="19">
        <f t="shared" si="76"/>
        <v>37500</v>
      </c>
      <c r="E342" s="19">
        <f t="shared" si="77"/>
        <v>184000</v>
      </c>
      <c r="F342" s="19">
        <f t="shared" si="78"/>
        <v>156400</v>
      </c>
      <c r="G342" s="19">
        <f t="shared" si="85"/>
        <v>193900</v>
      </c>
      <c r="I342" s="19">
        <f t="shared" si="79"/>
        <v>30000</v>
      </c>
      <c r="J342" s="36">
        <f t="shared" si="80"/>
        <v>9000</v>
      </c>
      <c r="K342" s="19">
        <f t="shared" si="81"/>
        <v>163900</v>
      </c>
      <c r="L342" s="36">
        <f t="shared" si="82"/>
        <v>55726.000000000007</v>
      </c>
      <c r="N342" s="19">
        <f t="shared" si="86"/>
        <v>64726.000000000007</v>
      </c>
      <c r="O342" s="37">
        <f t="shared" si="87"/>
        <v>0.19379041916167666</v>
      </c>
      <c r="P342" s="37">
        <f t="shared" si="88"/>
        <v>0.28899999999999998</v>
      </c>
      <c r="Q342" s="37">
        <f t="shared" si="83"/>
        <v>0.35503233532934136</v>
      </c>
      <c r="R342" s="37">
        <f t="shared" si="84"/>
        <v>0.43120000000000003</v>
      </c>
    </row>
    <row r="343" spans="1:18" x14ac:dyDescent="0.25">
      <c r="A343">
        <f t="shared" si="89"/>
        <v>335000</v>
      </c>
      <c r="C343" s="19">
        <f t="shared" si="75"/>
        <v>150000</v>
      </c>
      <c r="D343" s="19">
        <f t="shared" si="76"/>
        <v>37500</v>
      </c>
      <c r="E343" s="19">
        <f t="shared" si="77"/>
        <v>185000</v>
      </c>
      <c r="F343" s="19">
        <f t="shared" si="78"/>
        <v>157250</v>
      </c>
      <c r="G343" s="19">
        <f t="shared" si="85"/>
        <v>194750</v>
      </c>
      <c r="I343" s="19">
        <f t="shared" si="79"/>
        <v>30000</v>
      </c>
      <c r="J343" s="36">
        <f t="shared" si="80"/>
        <v>9000</v>
      </c>
      <c r="K343" s="19">
        <f t="shared" si="81"/>
        <v>164750</v>
      </c>
      <c r="L343" s="36">
        <f t="shared" si="82"/>
        <v>56015.000000000007</v>
      </c>
      <c r="N343" s="19">
        <f t="shared" si="86"/>
        <v>65015.000000000007</v>
      </c>
      <c r="O343" s="37">
        <f t="shared" si="87"/>
        <v>0.19407462686567167</v>
      </c>
      <c r="P343" s="37">
        <f t="shared" si="88"/>
        <v>0.28899999999999998</v>
      </c>
      <c r="Q343" s="37">
        <f t="shared" si="83"/>
        <v>0.35525970149253738</v>
      </c>
      <c r="R343" s="37">
        <f t="shared" si="84"/>
        <v>0.43120000000000003</v>
      </c>
    </row>
    <row r="344" spans="1:18" x14ac:dyDescent="0.25">
      <c r="A344">
        <f t="shared" si="89"/>
        <v>336000</v>
      </c>
      <c r="C344" s="19">
        <f t="shared" si="75"/>
        <v>150000</v>
      </c>
      <c r="D344" s="19">
        <f t="shared" si="76"/>
        <v>37500</v>
      </c>
      <c r="E344" s="19">
        <f t="shared" si="77"/>
        <v>186000</v>
      </c>
      <c r="F344" s="19">
        <f t="shared" si="78"/>
        <v>158100</v>
      </c>
      <c r="G344" s="19">
        <f t="shared" si="85"/>
        <v>195600</v>
      </c>
      <c r="I344" s="19">
        <f t="shared" si="79"/>
        <v>30000</v>
      </c>
      <c r="J344" s="36">
        <f t="shared" si="80"/>
        <v>9000</v>
      </c>
      <c r="K344" s="19">
        <f t="shared" si="81"/>
        <v>165600</v>
      </c>
      <c r="L344" s="36">
        <f t="shared" si="82"/>
        <v>56304.000000000007</v>
      </c>
      <c r="N344" s="19">
        <f t="shared" si="86"/>
        <v>65304.000000000007</v>
      </c>
      <c r="O344" s="37">
        <f t="shared" si="87"/>
        <v>0.19435714285714287</v>
      </c>
      <c r="P344" s="37">
        <f t="shared" si="88"/>
        <v>0.28899999999999998</v>
      </c>
      <c r="Q344" s="37">
        <f t="shared" si="83"/>
        <v>0.35548571428571429</v>
      </c>
      <c r="R344" s="37">
        <f t="shared" si="84"/>
        <v>0.43120000000000003</v>
      </c>
    </row>
    <row r="345" spans="1:18" x14ac:dyDescent="0.25">
      <c r="A345">
        <f t="shared" si="89"/>
        <v>337000</v>
      </c>
      <c r="C345" s="19">
        <f t="shared" si="75"/>
        <v>150000</v>
      </c>
      <c r="D345" s="19">
        <f t="shared" si="76"/>
        <v>37500</v>
      </c>
      <c r="E345" s="19">
        <f t="shared" si="77"/>
        <v>187000</v>
      </c>
      <c r="F345" s="19">
        <f t="shared" si="78"/>
        <v>158950</v>
      </c>
      <c r="G345" s="19">
        <f t="shared" si="85"/>
        <v>196450</v>
      </c>
      <c r="I345" s="19">
        <f t="shared" si="79"/>
        <v>30000</v>
      </c>
      <c r="J345" s="36">
        <f t="shared" si="80"/>
        <v>9000</v>
      </c>
      <c r="K345" s="19">
        <f t="shared" si="81"/>
        <v>166450</v>
      </c>
      <c r="L345" s="36">
        <f t="shared" si="82"/>
        <v>56593.000000000007</v>
      </c>
      <c r="N345" s="19">
        <f t="shared" si="86"/>
        <v>65593</v>
      </c>
      <c r="O345" s="37">
        <f t="shared" si="87"/>
        <v>0.19463798219584569</v>
      </c>
      <c r="P345" s="37">
        <f t="shared" si="88"/>
        <v>0.28899999999999271</v>
      </c>
      <c r="Q345" s="37">
        <f t="shared" si="83"/>
        <v>0.35571038575667657</v>
      </c>
      <c r="R345" s="37">
        <f t="shared" si="84"/>
        <v>0.4311999999999942</v>
      </c>
    </row>
    <row r="346" spans="1:18" x14ac:dyDescent="0.25">
      <c r="A346">
        <f t="shared" si="89"/>
        <v>338000</v>
      </c>
      <c r="C346" s="19">
        <f t="shared" si="75"/>
        <v>150000</v>
      </c>
      <c r="D346" s="19">
        <f t="shared" si="76"/>
        <v>37500</v>
      </c>
      <c r="E346" s="19">
        <f t="shared" si="77"/>
        <v>188000</v>
      </c>
      <c r="F346" s="19">
        <f t="shared" si="78"/>
        <v>159800</v>
      </c>
      <c r="G346" s="19">
        <f t="shared" si="85"/>
        <v>197300</v>
      </c>
      <c r="I346" s="19">
        <f t="shared" si="79"/>
        <v>30000</v>
      </c>
      <c r="J346" s="36">
        <f t="shared" si="80"/>
        <v>9000</v>
      </c>
      <c r="K346" s="19">
        <f t="shared" si="81"/>
        <v>167300</v>
      </c>
      <c r="L346" s="36">
        <f t="shared" si="82"/>
        <v>56882.000000000007</v>
      </c>
      <c r="N346" s="19">
        <f t="shared" si="86"/>
        <v>65882</v>
      </c>
      <c r="O346" s="37">
        <f t="shared" si="87"/>
        <v>0.19491715976331361</v>
      </c>
      <c r="P346" s="37">
        <f t="shared" si="88"/>
        <v>0.28899999999999998</v>
      </c>
      <c r="Q346" s="37">
        <f t="shared" si="83"/>
        <v>0.35593372781065091</v>
      </c>
      <c r="R346" s="37">
        <f t="shared" si="84"/>
        <v>0.43120000000000003</v>
      </c>
    </row>
    <row r="347" spans="1:18" x14ac:dyDescent="0.25">
      <c r="A347">
        <f t="shared" si="89"/>
        <v>339000</v>
      </c>
      <c r="C347" s="19">
        <f t="shared" si="75"/>
        <v>150000</v>
      </c>
      <c r="D347" s="19">
        <f t="shared" si="76"/>
        <v>37500</v>
      </c>
      <c r="E347" s="19">
        <f t="shared" si="77"/>
        <v>189000</v>
      </c>
      <c r="F347" s="19">
        <f t="shared" si="78"/>
        <v>160650</v>
      </c>
      <c r="G347" s="19">
        <f t="shared" si="85"/>
        <v>198150</v>
      </c>
      <c r="I347" s="19">
        <f t="shared" si="79"/>
        <v>30000</v>
      </c>
      <c r="J347" s="36">
        <f t="shared" si="80"/>
        <v>9000</v>
      </c>
      <c r="K347" s="19">
        <f t="shared" si="81"/>
        <v>168150</v>
      </c>
      <c r="L347" s="36">
        <f t="shared" si="82"/>
        <v>57171.000000000007</v>
      </c>
      <c r="N347" s="19">
        <f t="shared" si="86"/>
        <v>66171</v>
      </c>
      <c r="O347" s="37">
        <f t="shared" si="87"/>
        <v>0.19519469026548672</v>
      </c>
      <c r="P347" s="37">
        <f t="shared" si="88"/>
        <v>0.28899999999999998</v>
      </c>
      <c r="Q347" s="37">
        <f t="shared" si="83"/>
        <v>0.35615575221238938</v>
      </c>
      <c r="R347" s="37">
        <f t="shared" si="84"/>
        <v>0.43120000000000003</v>
      </c>
    </row>
    <row r="348" spans="1:18" x14ac:dyDescent="0.25">
      <c r="A348">
        <f t="shared" si="89"/>
        <v>340000</v>
      </c>
      <c r="C348" s="19">
        <f t="shared" si="75"/>
        <v>150000</v>
      </c>
      <c r="D348" s="19">
        <f t="shared" si="76"/>
        <v>37500</v>
      </c>
      <c r="E348" s="19">
        <f t="shared" si="77"/>
        <v>190000</v>
      </c>
      <c r="F348" s="19">
        <f t="shared" si="78"/>
        <v>161500</v>
      </c>
      <c r="G348" s="19">
        <f t="shared" si="85"/>
        <v>199000</v>
      </c>
      <c r="I348" s="19">
        <f t="shared" si="79"/>
        <v>30000</v>
      </c>
      <c r="J348" s="36">
        <f t="shared" si="80"/>
        <v>9000</v>
      </c>
      <c r="K348" s="19">
        <f t="shared" si="81"/>
        <v>169000</v>
      </c>
      <c r="L348" s="36">
        <f t="shared" si="82"/>
        <v>57460.000000000007</v>
      </c>
      <c r="N348" s="19">
        <f t="shared" si="86"/>
        <v>66460</v>
      </c>
      <c r="O348" s="37">
        <f t="shared" si="87"/>
        <v>0.19547058823529412</v>
      </c>
      <c r="P348" s="37">
        <f t="shared" si="88"/>
        <v>0.28899999999999998</v>
      </c>
      <c r="Q348" s="37">
        <f t="shared" si="83"/>
        <v>0.35637647058823529</v>
      </c>
      <c r="R348" s="37">
        <f t="shared" si="84"/>
        <v>0.43120000000000003</v>
      </c>
    </row>
    <row r="349" spans="1:18" x14ac:dyDescent="0.25">
      <c r="A349">
        <f t="shared" si="89"/>
        <v>341000</v>
      </c>
      <c r="C349" s="19">
        <f t="shared" si="75"/>
        <v>150000</v>
      </c>
      <c r="D349" s="19">
        <f t="shared" si="76"/>
        <v>37500</v>
      </c>
      <c r="E349" s="19">
        <f t="shared" si="77"/>
        <v>191000</v>
      </c>
      <c r="F349" s="19">
        <f t="shared" si="78"/>
        <v>162350</v>
      </c>
      <c r="G349" s="19">
        <f t="shared" si="85"/>
        <v>199850</v>
      </c>
      <c r="I349" s="19">
        <f t="shared" si="79"/>
        <v>30000</v>
      </c>
      <c r="J349" s="36">
        <f t="shared" si="80"/>
        <v>9000</v>
      </c>
      <c r="K349" s="19">
        <f t="shared" si="81"/>
        <v>169850</v>
      </c>
      <c r="L349" s="36">
        <f t="shared" si="82"/>
        <v>57749.000000000007</v>
      </c>
      <c r="N349" s="19">
        <f t="shared" si="86"/>
        <v>66749</v>
      </c>
      <c r="O349" s="37">
        <f t="shared" si="87"/>
        <v>0.19574486803519062</v>
      </c>
      <c r="P349" s="37">
        <f t="shared" si="88"/>
        <v>0.28899999999999998</v>
      </c>
      <c r="Q349" s="37">
        <f t="shared" si="83"/>
        <v>0.35659589442815254</v>
      </c>
      <c r="R349" s="37">
        <f t="shared" si="84"/>
        <v>0.43120000000000003</v>
      </c>
    </row>
    <row r="350" spans="1:18" x14ac:dyDescent="0.25">
      <c r="A350">
        <f t="shared" si="89"/>
        <v>342000</v>
      </c>
      <c r="C350" s="19">
        <f t="shared" si="75"/>
        <v>150000</v>
      </c>
      <c r="D350" s="19">
        <f t="shared" si="76"/>
        <v>37500</v>
      </c>
      <c r="E350" s="19">
        <f t="shared" si="77"/>
        <v>192000</v>
      </c>
      <c r="F350" s="19">
        <f t="shared" si="78"/>
        <v>163200</v>
      </c>
      <c r="G350" s="19">
        <f t="shared" si="85"/>
        <v>200700</v>
      </c>
      <c r="I350" s="19">
        <f t="shared" si="79"/>
        <v>30000</v>
      </c>
      <c r="J350" s="36">
        <f t="shared" si="80"/>
        <v>9000</v>
      </c>
      <c r="K350" s="19">
        <f t="shared" si="81"/>
        <v>170700</v>
      </c>
      <c r="L350" s="36">
        <f t="shared" si="82"/>
        <v>58038.000000000007</v>
      </c>
      <c r="N350" s="19">
        <f t="shared" si="86"/>
        <v>67038</v>
      </c>
      <c r="O350" s="37">
        <f t="shared" si="87"/>
        <v>0.19601754385964912</v>
      </c>
      <c r="P350" s="37">
        <f t="shared" si="88"/>
        <v>0.28899999999999998</v>
      </c>
      <c r="Q350" s="37">
        <f t="shared" si="83"/>
        <v>0.35681403508771931</v>
      </c>
      <c r="R350" s="37">
        <f t="shared" si="84"/>
        <v>0.43120000000000003</v>
      </c>
    </row>
    <row r="351" spans="1:18" x14ac:dyDescent="0.25">
      <c r="A351">
        <f t="shared" si="89"/>
        <v>343000</v>
      </c>
      <c r="C351" s="19">
        <f t="shared" si="75"/>
        <v>150000</v>
      </c>
      <c r="D351" s="19">
        <f t="shared" si="76"/>
        <v>37500</v>
      </c>
      <c r="E351" s="19">
        <f t="shared" si="77"/>
        <v>193000</v>
      </c>
      <c r="F351" s="19">
        <f t="shared" si="78"/>
        <v>164050</v>
      </c>
      <c r="G351" s="19">
        <f t="shared" si="85"/>
        <v>201550</v>
      </c>
      <c r="I351" s="19">
        <f t="shared" si="79"/>
        <v>30000</v>
      </c>
      <c r="J351" s="36">
        <f t="shared" si="80"/>
        <v>9000</v>
      </c>
      <c r="K351" s="19">
        <f t="shared" si="81"/>
        <v>171550</v>
      </c>
      <c r="L351" s="36">
        <f t="shared" si="82"/>
        <v>58327.000000000007</v>
      </c>
      <c r="N351" s="19">
        <f t="shared" si="86"/>
        <v>67327</v>
      </c>
      <c r="O351" s="37">
        <f t="shared" si="87"/>
        <v>0.19628862973760933</v>
      </c>
      <c r="P351" s="37">
        <f t="shared" si="88"/>
        <v>0.28899999999999998</v>
      </c>
      <c r="Q351" s="37">
        <f t="shared" si="83"/>
        <v>0.35703090379008751</v>
      </c>
      <c r="R351" s="37">
        <f t="shared" si="84"/>
        <v>0.43120000000000003</v>
      </c>
    </row>
    <row r="352" spans="1:18" x14ac:dyDescent="0.25">
      <c r="A352">
        <f t="shared" si="89"/>
        <v>344000</v>
      </c>
      <c r="C352" s="19">
        <f t="shared" si="75"/>
        <v>150000</v>
      </c>
      <c r="D352" s="19">
        <f t="shared" si="76"/>
        <v>37500</v>
      </c>
      <c r="E352" s="19">
        <f t="shared" si="77"/>
        <v>194000</v>
      </c>
      <c r="F352" s="19">
        <f t="shared" si="78"/>
        <v>164900</v>
      </c>
      <c r="G352" s="19">
        <f t="shared" si="85"/>
        <v>202400</v>
      </c>
      <c r="I352" s="19">
        <f t="shared" si="79"/>
        <v>30000</v>
      </c>
      <c r="J352" s="36">
        <f t="shared" si="80"/>
        <v>9000</v>
      </c>
      <c r="K352" s="19">
        <f t="shared" si="81"/>
        <v>172400</v>
      </c>
      <c r="L352" s="36">
        <f t="shared" si="82"/>
        <v>58616.000000000007</v>
      </c>
      <c r="N352" s="19">
        <f t="shared" si="86"/>
        <v>67616</v>
      </c>
      <c r="O352" s="37">
        <f t="shared" si="87"/>
        <v>0.19655813953488371</v>
      </c>
      <c r="P352" s="37">
        <f t="shared" si="88"/>
        <v>0.28899999999999998</v>
      </c>
      <c r="Q352" s="37">
        <f t="shared" si="83"/>
        <v>0.35724651162790699</v>
      </c>
      <c r="R352" s="37">
        <f t="shared" si="84"/>
        <v>0.43120000000000003</v>
      </c>
    </row>
    <row r="353" spans="1:18" x14ac:dyDescent="0.25">
      <c r="A353">
        <f t="shared" si="89"/>
        <v>345000</v>
      </c>
      <c r="C353" s="19">
        <f t="shared" si="75"/>
        <v>150000</v>
      </c>
      <c r="D353" s="19">
        <f t="shared" si="76"/>
        <v>37500</v>
      </c>
      <c r="E353" s="19">
        <f t="shared" si="77"/>
        <v>195000</v>
      </c>
      <c r="F353" s="19">
        <f t="shared" si="78"/>
        <v>165750</v>
      </c>
      <c r="G353" s="19">
        <f t="shared" si="85"/>
        <v>203250</v>
      </c>
      <c r="I353" s="19">
        <f t="shared" si="79"/>
        <v>30000</v>
      </c>
      <c r="J353" s="36">
        <f t="shared" si="80"/>
        <v>9000</v>
      </c>
      <c r="K353" s="19">
        <f t="shared" si="81"/>
        <v>173250</v>
      </c>
      <c r="L353" s="36">
        <f t="shared" si="82"/>
        <v>58905.000000000007</v>
      </c>
      <c r="N353" s="19">
        <f t="shared" si="86"/>
        <v>67905</v>
      </c>
      <c r="O353" s="37">
        <f t="shared" si="87"/>
        <v>0.19682608695652173</v>
      </c>
      <c r="P353" s="37">
        <f t="shared" si="88"/>
        <v>0.28899999999999998</v>
      </c>
      <c r="Q353" s="37">
        <f t="shared" si="83"/>
        <v>0.35746086956521739</v>
      </c>
      <c r="R353" s="37">
        <f t="shared" si="84"/>
        <v>0.43120000000000003</v>
      </c>
    </row>
    <row r="354" spans="1:18" x14ac:dyDescent="0.25">
      <c r="A354">
        <f t="shared" si="89"/>
        <v>346000</v>
      </c>
      <c r="C354" s="19">
        <f t="shared" si="75"/>
        <v>150000</v>
      </c>
      <c r="D354" s="19">
        <f t="shared" si="76"/>
        <v>37500</v>
      </c>
      <c r="E354" s="19">
        <f t="shared" si="77"/>
        <v>196000</v>
      </c>
      <c r="F354" s="19">
        <f t="shared" si="78"/>
        <v>166600</v>
      </c>
      <c r="G354" s="19">
        <f t="shared" si="85"/>
        <v>204100</v>
      </c>
      <c r="I354" s="19">
        <f t="shared" si="79"/>
        <v>30000</v>
      </c>
      <c r="J354" s="36">
        <f t="shared" si="80"/>
        <v>9000</v>
      </c>
      <c r="K354" s="19">
        <f t="shared" si="81"/>
        <v>174100</v>
      </c>
      <c r="L354" s="36">
        <f t="shared" si="82"/>
        <v>59194.000000000007</v>
      </c>
      <c r="N354" s="19">
        <f t="shared" si="86"/>
        <v>68194</v>
      </c>
      <c r="O354" s="37">
        <f t="shared" si="87"/>
        <v>0.19709248554913295</v>
      </c>
      <c r="P354" s="37">
        <f t="shared" si="88"/>
        <v>0.28899999999999998</v>
      </c>
      <c r="Q354" s="37">
        <f t="shared" si="83"/>
        <v>0.35767398843930637</v>
      </c>
      <c r="R354" s="37">
        <f t="shared" si="84"/>
        <v>0.43120000000000003</v>
      </c>
    </row>
    <row r="355" spans="1:18" x14ac:dyDescent="0.25">
      <c r="A355">
        <f t="shared" si="89"/>
        <v>347000</v>
      </c>
      <c r="C355" s="19">
        <f t="shared" si="75"/>
        <v>150000</v>
      </c>
      <c r="D355" s="19">
        <f t="shared" si="76"/>
        <v>37500</v>
      </c>
      <c r="E355" s="19">
        <f t="shared" si="77"/>
        <v>197000</v>
      </c>
      <c r="F355" s="19">
        <f t="shared" si="78"/>
        <v>167450</v>
      </c>
      <c r="G355" s="19">
        <f t="shared" si="85"/>
        <v>204950</v>
      </c>
      <c r="I355" s="19">
        <f t="shared" si="79"/>
        <v>30000</v>
      </c>
      <c r="J355" s="36">
        <f t="shared" si="80"/>
        <v>9000</v>
      </c>
      <c r="K355" s="19">
        <f t="shared" si="81"/>
        <v>174950</v>
      </c>
      <c r="L355" s="36">
        <f t="shared" si="82"/>
        <v>59483.000000000007</v>
      </c>
      <c r="N355" s="19">
        <f t="shared" si="86"/>
        <v>68483</v>
      </c>
      <c r="O355" s="37">
        <f t="shared" si="87"/>
        <v>0.19735734870317004</v>
      </c>
      <c r="P355" s="37">
        <f t="shared" si="88"/>
        <v>0.28899999999999998</v>
      </c>
      <c r="Q355" s="37">
        <f t="shared" si="83"/>
        <v>0.35788587896253604</v>
      </c>
      <c r="R355" s="37">
        <f t="shared" si="84"/>
        <v>0.43120000000000003</v>
      </c>
    </row>
    <row r="356" spans="1:18" x14ac:dyDescent="0.25">
      <c r="A356">
        <f t="shared" si="89"/>
        <v>348000</v>
      </c>
      <c r="C356" s="19">
        <f t="shared" si="75"/>
        <v>150000</v>
      </c>
      <c r="D356" s="19">
        <f t="shared" si="76"/>
        <v>37500</v>
      </c>
      <c r="E356" s="19">
        <f t="shared" si="77"/>
        <v>198000</v>
      </c>
      <c r="F356" s="19">
        <f t="shared" si="78"/>
        <v>168300</v>
      </c>
      <c r="G356" s="19">
        <f t="shared" si="85"/>
        <v>205800</v>
      </c>
      <c r="I356" s="19">
        <f t="shared" si="79"/>
        <v>30000</v>
      </c>
      <c r="J356" s="36">
        <f t="shared" si="80"/>
        <v>9000</v>
      </c>
      <c r="K356" s="19">
        <f t="shared" si="81"/>
        <v>175800</v>
      </c>
      <c r="L356" s="36">
        <f t="shared" si="82"/>
        <v>59772.000000000007</v>
      </c>
      <c r="N356" s="19">
        <f t="shared" si="86"/>
        <v>68772</v>
      </c>
      <c r="O356" s="37">
        <f t="shared" si="87"/>
        <v>0.1976206896551724</v>
      </c>
      <c r="P356" s="37">
        <f t="shared" si="88"/>
        <v>0.28899999999999998</v>
      </c>
      <c r="Q356" s="37">
        <f t="shared" si="83"/>
        <v>0.35809655172413796</v>
      </c>
      <c r="R356" s="37">
        <f t="shared" si="84"/>
        <v>0.43120000000000003</v>
      </c>
    </row>
    <row r="357" spans="1:18" x14ac:dyDescent="0.25">
      <c r="A357">
        <f t="shared" si="89"/>
        <v>349000</v>
      </c>
      <c r="C357" s="19">
        <f t="shared" si="75"/>
        <v>150000</v>
      </c>
      <c r="D357" s="19">
        <f t="shared" si="76"/>
        <v>37500</v>
      </c>
      <c r="E357" s="19">
        <f t="shared" si="77"/>
        <v>199000</v>
      </c>
      <c r="F357" s="19">
        <f t="shared" si="78"/>
        <v>169150</v>
      </c>
      <c r="G357" s="19">
        <f t="shared" si="85"/>
        <v>206650</v>
      </c>
      <c r="I357" s="19">
        <f t="shared" si="79"/>
        <v>30000</v>
      </c>
      <c r="J357" s="36">
        <f t="shared" si="80"/>
        <v>9000</v>
      </c>
      <c r="K357" s="19">
        <f t="shared" si="81"/>
        <v>176650</v>
      </c>
      <c r="L357" s="36">
        <f t="shared" si="82"/>
        <v>60061.000000000007</v>
      </c>
      <c r="N357" s="19">
        <f t="shared" si="86"/>
        <v>69061</v>
      </c>
      <c r="O357" s="37">
        <f t="shared" si="87"/>
        <v>0.19788252148997135</v>
      </c>
      <c r="P357" s="37">
        <f t="shared" si="88"/>
        <v>0.28899999999999998</v>
      </c>
      <c r="Q357" s="37">
        <f t="shared" si="83"/>
        <v>0.35830601719197708</v>
      </c>
      <c r="R357" s="37">
        <f t="shared" si="84"/>
        <v>0.43120000000000003</v>
      </c>
    </row>
    <row r="358" spans="1:18" x14ac:dyDescent="0.25">
      <c r="A358">
        <f t="shared" si="89"/>
        <v>350000</v>
      </c>
      <c r="C358" s="19">
        <f t="shared" si="75"/>
        <v>150000</v>
      </c>
      <c r="D358" s="19">
        <f t="shared" si="76"/>
        <v>37500</v>
      </c>
      <c r="E358" s="19">
        <f t="shared" si="77"/>
        <v>200000</v>
      </c>
      <c r="F358" s="19">
        <f t="shared" si="78"/>
        <v>170000</v>
      </c>
      <c r="G358" s="19">
        <f t="shared" si="85"/>
        <v>207500</v>
      </c>
      <c r="I358" s="19">
        <f t="shared" si="79"/>
        <v>30000</v>
      </c>
      <c r="J358" s="36">
        <f t="shared" si="80"/>
        <v>9000</v>
      </c>
      <c r="K358" s="19">
        <f t="shared" si="81"/>
        <v>177500</v>
      </c>
      <c r="L358" s="36">
        <f t="shared" si="82"/>
        <v>60350.000000000007</v>
      </c>
      <c r="N358" s="19">
        <f t="shared" si="86"/>
        <v>69350</v>
      </c>
      <c r="O358" s="37">
        <f t="shared" si="87"/>
        <v>0.19814285714285715</v>
      </c>
      <c r="P358" s="37">
        <f t="shared" si="88"/>
        <v>0.28899999999999998</v>
      </c>
      <c r="Q358" s="37">
        <f t="shared" si="83"/>
        <v>0.35851428571428573</v>
      </c>
      <c r="R358" s="37">
        <f t="shared" si="84"/>
        <v>0.43120000000000003</v>
      </c>
    </row>
    <row r="359" spans="1:18" x14ac:dyDescent="0.25">
      <c r="A359">
        <f t="shared" si="89"/>
        <v>351000</v>
      </c>
      <c r="C359" s="19">
        <f t="shared" ref="C359:C422" si="90">IF(A359&gt;pot_osingon_veron_progression_raja,pot_osingon_veron_progression_raja,A359)</f>
        <v>150000</v>
      </c>
      <c r="D359" s="19">
        <f t="shared" ref="D359:D422" si="91">C359*(1-pot_osingon_verovapaa_osuus)</f>
        <v>37500</v>
      </c>
      <c r="E359" s="19">
        <f t="shared" ref="E359:E422" si="92">IF(A359&gt;pot_osingon_veron_progression_raja,A359-pot_osingon_veron_progression_raja,0)</f>
        <v>201000</v>
      </c>
      <c r="F359" s="19">
        <f t="shared" ref="F359:F422" si="93">E359*(1-pot_osingon_verovapaa_osuus_rajan_jälk)</f>
        <v>170850</v>
      </c>
      <c r="G359" s="19">
        <f t="shared" ref="G359:G422" si="94">+D359+F359</f>
        <v>208350</v>
      </c>
      <c r="I359" s="19">
        <f t="shared" ref="I359:I422" si="95">IF(G359&gt;pääomatuloveropros_progression_raja,pääomatuloveropros_progression_raja,G359)</f>
        <v>30000</v>
      </c>
      <c r="J359" s="36">
        <f t="shared" ref="J359:J422" si="96">I359*pääomatuloveropros</f>
        <v>9000</v>
      </c>
      <c r="K359" s="19">
        <f t="shared" ref="K359:K422" si="97">IF(G359&gt;pääomatuloveropros_progression_raja,G359-pääomatuloveropros_progression_raja,0)</f>
        <v>178350</v>
      </c>
      <c r="L359" s="36">
        <f t="shared" ref="L359:L422" si="98">K359*pääomatuloveropros_rajan_jälkeen</f>
        <v>60639.000000000007</v>
      </c>
      <c r="N359" s="19">
        <f t="shared" ref="N359:N422" si="99">+J359+L359</f>
        <v>69639</v>
      </c>
      <c r="O359" s="37">
        <f t="shared" ref="O359:O422" si="100">IFERROR(N359/A359,0)</f>
        <v>0.1984017094017094</v>
      </c>
      <c r="P359" s="37">
        <f t="shared" ref="P359:P422" si="101">IFERROR((N359-N358)/(A359-A358),0)</f>
        <v>0.28899999999999998</v>
      </c>
      <c r="Q359" s="37">
        <f t="shared" ref="Q359:Q422" si="102">(1-yhteisövero_pros)*O359+yhteisövero_pros</f>
        <v>0.35872136752136752</v>
      </c>
      <c r="R359" s="37">
        <f t="shared" ref="R359:R422" si="103">(1-yhteisövero_pros)*P359+yhteisövero_pros</f>
        <v>0.43120000000000003</v>
      </c>
    </row>
    <row r="360" spans="1:18" x14ac:dyDescent="0.25">
      <c r="A360">
        <f t="shared" si="89"/>
        <v>352000</v>
      </c>
      <c r="C360" s="19">
        <f t="shared" si="90"/>
        <v>150000</v>
      </c>
      <c r="D360" s="19">
        <f t="shared" si="91"/>
        <v>37500</v>
      </c>
      <c r="E360" s="19">
        <f t="shared" si="92"/>
        <v>202000</v>
      </c>
      <c r="F360" s="19">
        <f t="shared" si="93"/>
        <v>171700</v>
      </c>
      <c r="G360" s="19">
        <f t="shared" si="94"/>
        <v>209200</v>
      </c>
      <c r="I360" s="19">
        <f t="shared" si="95"/>
        <v>30000</v>
      </c>
      <c r="J360" s="36">
        <f t="shared" si="96"/>
        <v>9000</v>
      </c>
      <c r="K360" s="19">
        <f t="shared" si="97"/>
        <v>179200</v>
      </c>
      <c r="L360" s="36">
        <f t="shared" si="98"/>
        <v>60928.000000000007</v>
      </c>
      <c r="N360" s="19">
        <f t="shared" si="99"/>
        <v>69928</v>
      </c>
      <c r="O360" s="37">
        <f t="shared" si="100"/>
        <v>0.1986590909090909</v>
      </c>
      <c r="P360" s="37">
        <f t="shared" si="101"/>
        <v>0.28899999999999998</v>
      </c>
      <c r="Q360" s="37">
        <f t="shared" si="102"/>
        <v>0.35892727272727276</v>
      </c>
      <c r="R360" s="37">
        <f t="shared" si="103"/>
        <v>0.43120000000000003</v>
      </c>
    </row>
    <row r="361" spans="1:18" x14ac:dyDescent="0.25">
      <c r="A361">
        <f t="shared" si="89"/>
        <v>353000</v>
      </c>
      <c r="C361" s="19">
        <f t="shared" si="90"/>
        <v>150000</v>
      </c>
      <c r="D361" s="19">
        <f t="shared" si="91"/>
        <v>37500</v>
      </c>
      <c r="E361" s="19">
        <f t="shared" si="92"/>
        <v>203000</v>
      </c>
      <c r="F361" s="19">
        <f t="shared" si="93"/>
        <v>172550</v>
      </c>
      <c r="G361" s="19">
        <f t="shared" si="94"/>
        <v>210050</v>
      </c>
      <c r="I361" s="19">
        <f t="shared" si="95"/>
        <v>30000</v>
      </c>
      <c r="J361" s="36">
        <f t="shared" si="96"/>
        <v>9000</v>
      </c>
      <c r="K361" s="19">
        <f t="shared" si="97"/>
        <v>180050</v>
      </c>
      <c r="L361" s="36">
        <f t="shared" si="98"/>
        <v>61217.000000000007</v>
      </c>
      <c r="N361" s="19">
        <f t="shared" si="99"/>
        <v>70217</v>
      </c>
      <c r="O361" s="37">
        <f t="shared" si="100"/>
        <v>0.19891501416430596</v>
      </c>
      <c r="P361" s="37">
        <f t="shared" si="101"/>
        <v>0.28899999999999998</v>
      </c>
      <c r="Q361" s="37">
        <f t="shared" si="102"/>
        <v>0.35913201133144479</v>
      </c>
      <c r="R361" s="37">
        <f t="shared" si="103"/>
        <v>0.43120000000000003</v>
      </c>
    </row>
    <row r="362" spans="1:18" x14ac:dyDescent="0.25">
      <c r="A362">
        <f t="shared" si="89"/>
        <v>354000</v>
      </c>
      <c r="C362" s="19">
        <f t="shared" si="90"/>
        <v>150000</v>
      </c>
      <c r="D362" s="19">
        <f t="shared" si="91"/>
        <v>37500</v>
      </c>
      <c r="E362" s="19">
        <f t="shared" si="92"/>
        <v>204000</v>
      </c>
      <c r="F362" s="19">
        <f t="shared" si="93"/>
        <v>173400</v>
      </c>
      <c r="G362" s="19">
        <f t="shared" si="94"/>
        <v>210900</v>
      </c>
      <c r="I362" s="19">
        <f t="shared" si="95"/>
        <v>30000</v>
      </c>
      <c r="J362" s="36">
        <f t="shared" si="96"/>
        <v>9000</v>
      </c>
      <c r="K362" s="19">
        <f t="shared" si="97"/>
        <v>180900</v>
      </c>
      <c r="L362" s="36">
        <f t="shared" si="98"/>
        <v>61506.000000000007</v>
      </c>
      <c r="N362" s="19">
        <f t="shared" si="99"/>
        <v>70506</v>
      </c>
      <c r="O362" s="37">
        <f t="shared" si="100"/>
        <v>0.19916949152542374</v>
      </c>
      <c r="P362" s="37">
        <f t="shared" si="101"/>
        <v>0.28899999999999998</v>
      </c>
      <c r="Q362" s="37">
        <f t="shared" si="102"/>
        <v>0.35933559322033903</v>
      </c>
      <c r="R362" s="37">
        <f t="shared" si="103"/>
        <v>0.43120000000000003</v>
      </c>
    </row>
    <row r="363" spans="1:18" x14ac:dyDescent="0.25">
      <c r="A363">
        <f t="shared" si="89"/>
        <v>355000</v>
      </c>
      <c r="C363" s="19">
        <f t="shared" si="90"/>
        <v>150000</v>
      </c>
      <c r="D363" s="19">
        <f t="shared" si="91"/>
        <v>37500</v>
      </c>
      <c r="E363" s="19">
        <f t="shared" si="92"/>
        <v>205000</v>
      </c>
      <c r="F363" s="19">
        <f t="shared" si="93"/>
        <v>174250</v>
      </c>
      <c r="G363" s="19">
        <f t="shared" si="94"/>
        <v>211750</v>
      </c>
      <c r="I363" s="19">
        <f t="shared" si="95"/>
        <v>30000</v>
      </c>
      <c r="J363" s="36">
        <f t="shared" si="96"/>
        <v>9000</v>
      </c>
      <c r="K363" s="19">
        <f t="shared" si="97"/>
        <v>181750</v>
      </c>
      <c r="L363" s="36">
        <f t="shared" si="98"/>
        <v>61795.000000000007</v>
      </c>
      <c r="N363" s="19">
        <f t="shared" si="99"/>
        <v>70795</v>
      </c>
      <c r="O363" s="37">
        <f t="shared" si="100"/>
        <v>0.1994225352112676</v>
      </c>
      <c r="P363" s="37">
        <f t="shared" si="101"/>
        <v>0.28899999999999998</v>
      </c>
      <c r="Q363" s="37">
        <f t="shared" si="102"/>
        <v>0.35953802816901409</v>
      </c>
      <c r="R363" s="37">
        <f t="shared" si="103"/>
        <v>0.43120000000000003</v>
      </c>
    </row>
    <row r="364" spans="1:18" x14ac:dyDescent="0.25">
      <c r="A364">
        <f t="shared" si="89"/>
        <v>356000</v>
      </c>
      <c r="C364" s="19">
        <f t="shared" si="90"/>
        <v>150000</v>
      </c>
      <c r="D364" s="19">
        <f t="shared" si="91"/>
        <v>37500</v>
      </c>
      <c r="E364" s="19">
        <f t="shared" si="92"/>
        <v>206000</v>
      </c>
      <c r="F364" s="19">
        <f t="shared" si="93"/>
        <v>175100</v>
      </c>
      <c r="G364" s="19">
        <f t="shared" si="94"/>
        <v>212600</v>
      </c>
      <c r="I364" s="19">
        <f t="shared" si="95"/>
        <v>30000</v>
      </c>
      <c r="J364" s="36">
        <f t="shared" si="96"/>
        <v>9000</v>
      </c>
      <c r="K364" s="19">
        <f t="shared" si="97"/>
        <v>182600</v>
      </c>
      <c r="L364" s="36">
        <f t="shared" si="98"/>
        <v>62084.000000000007</v>
      </c>
      <c r="N364" s="19">
        <f t="shared" si="99"/>
        <v>71084</v>
      </c>
      <c r="O364" s="37">
        <f t="shared" si="100"/>
        <v>0.19967415730337079</v>
      </c>
      <c r="P364" s="37">
        <f t="shared" si="101"/>
        <v>0.28899999999999998</v>
      </c>
      <c r="Q364" s="37">
        <f t="shared" si="102"/>
        <v>0.35973932584269663</v>
      </c>
      <c r="R364" s="37">
        <f t="shared" si="103"/>
        <v>0.43120000000000003</v>
      </c>
    </row>
    <row r="365" spans="1:18" x14ac:dyDescent="0.25">
      <c r="A365">
        <f t="shared" si="89"/>
        <v>357000</v>
      </c>
      <c r="C365" s="19">
        <f t="shared" si="90"/>
        <v>150000</v>
      </c>
      <c r="D365" s="19">
        <f t="shared" si="91"/>
        <v>37500</v>
      </c>
      <c r="E365" s="19">
        <f t="shared" si="92"/>
        <v>207000</v>
      </c>
      <c r="F365" s="19">
        <f t="shared" si="93"/>
        <v>175950</v>
      </c>
      <c r="G365" s="19">
        <f t="shared" si="94"/>
        <v>213450</v>
      </c>
      <c r="I365" s="19">
        <f t="shared" si="95"/>
        <v>30000</v>
      </c>
      <c r="J365" s="36">
        <f t="shared" si="96"/>
        <v>9000</v>
      </c>
      <c r="K365" s="19">
        <f t="shared" si="97"/>
        <v>183450</v>
      </c>
      <c r="L365" s="36">
        <f t="shared" si="98"/>
        <v>62373.000000000007</v>
      </c>
      <c r="N365" s="19">
        <f t="shared" si="99"/>
        <v>71373</v>
      </c>
      <c r="O365" s="37">
        <f t="shared" si="100"/>
        <v>0.19992436974789915</v>
      </c>
      <c r="P365" s="37">
        <f t="shared" si="101"/>
        <v>0.28899999999999998</v>
      </c>
      <c r="Q365" s="37">
        <f t="shared" si="102"/>
        <v>0.35993949579831935</v>
      </c>
      <c r="R365" s="37">
        <f t="shared" si="103"/>
        <v>0.43120000000000003</v>
      </c>
    </row>
    <row r="366" spans="1:18" x14ac:dyDescent="0.25">
      <c r="A366">
        <f t="shared" si="89"/>
        <v>358000</v>
      </c>
      <c r="C366" s="19">
        <f t="shared" si="90"/>
        <v>150000</v>
      </c>
      <c r="D366" s="19">
        <f t="shared" si="91"/>
        <v>37500</v>
      </c>
      <c r="E366" s="19">
        <f t="shared" si="92"/>
        <v>208000</v>
      </c>
      <c r="F366" s="19">
        <f t="shared" si="93"/>
        <v>176800</v>
      </c>
      <c r="G366" s="19">
        <f t="shared" si="94"/>
        <v>214300</v>
      </c>
      <c r="I366" s="19">
        <f t="shared" si="95"/>
        <v>30000</v>
      </c>
      <c r="J366" s="36">
        <f t="shared" si="96"/>
        <v>9000</v>
      </c>
      <c r="K366" s="19">
        <f t="shared" si="97"/>
        <v>184300</v>
      </c>
      <c r="L366" s="36">
        <f t="shared" si="98"/>
        <v>62662.000000000007</v>
      </c>
      <c r="N366" s="19">
        <f t="shared" si="99"/>
        <v>71662</v>
      </c>
      <c r="O366" s="37">
        <f t="shared" si="100"/>
        <v>0.20017318435754189</v>
      </c>
      <c r="P366" s="37">
        <f t="shared" si="101"/>
        <v>0.28899999999999998</v>
      </c>
      <c r="Q366" s="37">
        <f t="shared" si="102"/>
        <v>0.36013854748603352</v>
      </c>
      <c r="R366" s="37">
        <f t="shared" si="103"/>
        <v>0.43120000000000003</v>
      </c>
    </row>
    <row r="367" spans="1:18" x14ac:dyDescent="0.25">
      <c r="A367">
        <f t="shared" si="89"/>
        <v>359000</v>
      </c>
      <c r="C367" s="19">
        <f t="shared" si="90"/>
        <v>150000</v>
      </c>
      <c r="D367" s="19">
        <f t="shared" si="91"/>
        <v>37500</v>
      </c>
      <c r="E367" s="19">
        <f t="shared" si="92"/>
        <v>209000</v>
      </c>
      <c r="F367" s="19">
        <f t="shared" si="93"/>
        <v>177650</v>
      </c>
      <c r="G367" s="19">
        <f t="shared" si="94"/>
        <v>215150</v>
      </c>
      <c r="I367" s="19">
        <f t="shared" si="95"/>
        <v>30000</v>
      </c>
      <c r="J367" s="36">
        <f t="shared" si="96"/>
        <v>9000</v>
      </c>
      <c r="K367" s="19">
        <f t="shared" si="97"/>
        <v>185150</v>
      </c>
      <c r="L367" s="36">
        <f t="shared" si="98"/>
        <v>62951.000000000007</v>
      </c>
      <c r="N367" s="19">
        <f t="shared" si="99"/>
        <v>71951</v>
      </c>
      <c r="O367" s="37">
        <f t="shared" si="100"/>
        <v>0.20042061281337048</v>
      </c>
      <c r="P367" s="37">
        <f t="shared" si="101"/>
        <v>0.28899999999999998</v>
      </c>
      <c r="Q367" s="37">
        <f t="shared" si="102"/>
        <v>0.36033649025069642</v>
      </c>
      <c r="R367" s="37">
        <f t="shared" si="103"/>
        <v>0.43120000000000003</v>
      </c>
    </row>
    <row r="368" spans="1:18" x14ac:dyDescent="0.25">
      <c r="A368">
        <f t="shared" si="89"/>
        <v>360000</v>
      </c>
      <c r="C368" s="19">
        <f t="shared" si="90"/>
        <v>150000</v>
      </c>
      <c r="D368" s="19">
        <f t="shared" si="91"/>
        <v>37500</v>
      </c>
      <c r="E368" s="19">
        <f t="shared" si="92"/>
        <v>210000</v>
      </c>
      <c r="F368" s="19">
        <f t="shared" si="93"/>
        <v>178500</v>
      </c>
      <c r="G368" s="19">
        <f t="shared" si="94"/>
        <v>216000</v>
      </c>
      <c r="I368" s="19">
        <f t="shared" si="95"/>
        <v>30000</v>
      </c>
      <c r="J368" s="36">
        <f t="shared" si="96"/>
        <v>9000</v>
      </c>
      <c r="K368" s="19">
        <f t="shared" si="97"/>
        <v>186000</v>
      </c>
      <c r="L368" s="36">
        <f t="shared" si="98"/>
        <v>63240.000000000007</v>
      </c>
      <c r="N368" s="19">
        <f t="shared" si="99"/>
        <v>72240</v>
      </c>
      <c r="O368" s="37">
        <f t="shared" si="100"/>
        <v>0.20066666666666666</v>
      </c>
      <c r="P368" s="37">
        <f t="shared" si="101"/>
        <v>0.28899999999999998</v>
      </c>
      <c r="Q368" s="37">
        <f t="shared" si="102"/>
        <v>0.36053333333333337</v>
      </c>
      <c r="R368" s="37">
        <f t="shared" si="103"/>
        <v>0.43120000000000003</v>
      </c>
    </row>
    <row r="369" spans="1:18" x14ac:dyDescent="0.25">
      <c r="A369">
        <f t="shared" si="89"/>
        <v>361000</v>
      </c>
      <c r="C369" s="19">
        <f t="shared" si="90"/>
        <v>150000</v>
      </c>
      <c r="D369" s="19">
        <f t="shared" si="91"/>
        <v>37500</v>
      </c>
      <c r="E369" s="19">
        <f t="shared" si="92"/>
        <v>211000</v>
      </c>
      <c r="F369" s="19">
        <f t="shared" si="93"/>
        <v>179350</v>
      </c>
      <c r="G369" s="19">
        <f t="shared" si="94"/>
        <v>216850</v>
      </c>
      <c r="I369" s="19">
        <f t="shared" si="95"/>
        <v>30000</v>
      </c>
      <c r="J369" s="36">
        <f t="shared" si="96"/>
        <v>9000</v>
      </c>
      <c r="K369" s="19">
        <f t="shared" si="97"/>
        <v>186850</v>
      </c>
      <c r="L369" s="36">
        <f t="shared" si="98"/>
        <v>63529.000000000007</v>
      </c>
      <c r="N369" s="19">
        <f t="shared" si="99"/>
        <v>72529</v>
      </c>
      <c r="O369" s="37">
        <f t="shared" si="100"/>
        <v>0.20091135734072021</v>
      </c>
      <c r="P369" s="37">
        <f t="shared" si="101"/>
        <v>0.28899999999999998</v>
      </c>
      <c r="Q369" s="37">
        <f t="shared" si="102"/>
        <v>0.36072908587257618</v>
      </c>
      <c r="R369" s="37">
        <f t="shared" si="103"/>
        <v>0.43120000000000003</v>
      </c>
    </row>
    <row r="370" spans="1:18" x14ac:dyDescent="0.25">
      <c r="A370">
        <f t="shared" si="89"/>
        <v>362000</v>
      </c>
      <c r="C370" s="19">
        <f t="shared" si="90"/>
        <v>150000</v>
      </c>
      <c r="D370" s="19">
        <f t="shared" si="91"/>
        <v>37500</v>
      </c>
      <c r="E370" s="19">
        <f t="shared" si="92"/>
        <v>212000</v>
      </c>
      <c r="F370" s="19">
        <f t="shared" si="93"/>
        <v>180200</v>
      </c>
      <c r="G370" s="19">
        <f t="shared" si="94"/>
        <v>217700</v>
      </c>
      <c r="I370" s="19">
        <f t="shared" si="95"/>
        <v>30000</v>
      </c>
      <c r="J370" s="36">
        <f t="shared" si="96"/>
        <v>9000</v>
      </c>
      <c r="K370" s="19">
        <f t="shared" si="97"/>
        <v>187700</v>
      </c>
      <c r="L370" s="36">
        <f t="shared" si="98"/>
        <v>63818.000000000007</v>
      </c>
      <c r="N370" s="19">
        <f t="shared" si="99"/>
        <v>72818</v>
      </c>
      <c r="O370" s="37">
        <f t="shared" si="100"/>
        <v>0.20115469613259668</v>
      </c>
      <c r="P370" s="37">
        <f t="shared" si="101"/>
        <v>0.28899999999999998</v>
      </c>
      <c r="Q370" s="37">
        <f t="shared" si="102"/>
        <v>0.36092375690607736</v>
      </c>
      <c r="R370" s="37">
        <f t="shared" si="103"/>
        <v>0.43120000000000003</v>
      </c>
    </row>
    <row r="371" spans="1:18" x14ac:dyDescent="0.25">
      <c r="A371">
        <f t="shared" si="89"/>
        <v>363000</v>
      </c>
      <c r="C371" s="19">
        <f t="shared" si="90"/>
        <v>150000</v>
      </c>
      <c r="D371" s="19">
        <f t="shared" si="91"/>
        <v>37500</v>
      </c>
      <c r="E371" s="19">
        <f t="shared" si="92"/>
        <v>213000</v>
      </c>
      <c r="F371" s="19">
        <f t="shared" si="93"/>
        <v>181050</v>
      </c>
      <c r="G371" s="19">
        <f t="shared" si="94"/>
        <v>218550</v>
      </c>
      <c r="I371" s="19">
        <f t="shared" si="95"/>
        <v>30000</v>
      </c>
      <c r="J371" s="36">
        <f t="shared" si="96"/>
        <v>9000</v>
      </c>
      <c r="K371" s="19">
        <f t="shared" si="97"/>
        <v>188550</v>
      </c>
      <c r="L371" s="36">
        <f t="shared" si="98"/>
        <v>64107.000000000007</v>
      </c>
      <c r="N371" s="19">
        <f t="shared" si="99"/>
        <v>73107</v>
      </c>
      <c r="O371" s="37">
        <f t="shared" si="100"/>
        <v>0.20139669421487602</v>
      </c>
      <c r="P371" s="37">
        <f t="shared" si="101"/>
        <v>0.28899999999999998</v>
      </c>
      <c r="Q371" s="37">
        <f t="shared" si="102"/>
        <v>0.36111735537190082</v>
      </c>
      <c r="R371" s="37">
        <f t="shared" si="103"/>
        <v>0.43120000000000003</v>
      </c>
    </row>
    <row r="372" spans="1:18" x14ac:dyDescent="0.25">
      <c r="A372">
        <f t="shared" si="89"/>
        <v>364000</v>
      </c>
      <c r="C372" s="19">
        <f t="shared" si="90"/>
        <v>150000</v>
      </c>
      <c r="D372" s="19">
        <f t="shared" si="91"/>
        <v>37500</v>
      </c>
      <c r="E372" s="19">
        <f t="shared" si="92"/>
        <v>214000</v>
      </c>
      <c r="F372" s="19">
        <f t="shared" si="93"/>
        <v>181900</v>
      </c>
      <c r="G372" s="19">
        <f t="shared" si="94"/>
        <v>219400</v>
      </c>
      <c r="I372" s="19">
        <f t="shared" si="95"/>
        <v>30000</v>
      </c>
      <c r="J372" s="36">
        <f t="shared" si="96"/>
        <v>9000</v>
      </c>
      <c r="K372" s="19">
        <f t="shared" si="97"/>
        <v>189400</v>
      </c>
      <c r="L372" s="36">
        <f t="shared" si="98"/>
        <v>64396.000000000007</v>
      </c>
      <c r="N372" s="19">
        <f t="shared" si="99"/>
        <v>73396</v>
      </c>
      <c r="O372" s="37">
        <f t="shared" si="100"/>
        <v>0.20163736263736265</v>
      </c>
      <c r="P372" s="37">
        <f t="shared" si="101"/>
        <v>0.28899999999999998</v>
      </c>
      <c r="Q372" s="37">
        <f t="shared" si="102"/>
        <v>0.36130989010989012</v>
      </c>
      <c r="R372" s="37">
        <f t="shared" si="103"/>
        <v>0.43120000000000003</v>
      </c>
    </row>
    <row r="373" spans="1:18" x14ac:dyDescent="0.25">
      <c r="A373">
        <f t="shared" si="89"/>
        <v>365000</v>
      </c>
      <c r="C373" s="19">
        <f t="shared" si="90"/>
        <v>150000</v>
      </c>
      <c r="D373" s="19">
        <f t="shared" si="91"/>
        <v>37500</v>
      </c>
      <c r="E373" s="19">
        <f t="shared" si="92"/>
        <v>215000</v>
      </c>
      <c r="F373" s="19">
        <f t="shared" si="93"/>
        <v>182750</v>
      </c>
      <c r="G373" s="19">
        <f t="shared" si="94"/>
        <v>220250</v>
      </c>
      <c r="I373" s="19">
        <f t="shared" si="95"/>
        <v>30000</v>
      </c>
      <c r="J373" s="36">
        <f t="shared" si="96"/>
        <v>9000</v>
      </c>
      <c r="K373" s="19">
        <f t="shared" si="97"/>
        <v>190250</v>
      </c>
      <c r="L373" s="36">
        <f t="shared" si="98"/>
        <v>64685.000000000007</v>
      </c>
      <c r="N373" s="19">
        <f t="shared" si="99"/>
        <v>73685</v>
      </c>
      <c r="O373" s="37">
        <f t="shared" si="100"/>
        <v>0.20187671232876711</v>
      </c>
      <c r="P373" s="37">
        <f t="shared" si="101"/>
        <v>0.28899999999999998</v>
      </c>
      <c r="Q373" s="37">
        <f t="shared" si="102"/>
        <v>0.36150136986301373</v>
      </c>
      <c r="R373" s="37">
        <f t="shared" si="103"/>
        <v>0.43120000000000003</v>
      </c>
    </row>
    <row r="374" spans="1:18" x14ac:dyDescent="0.25">
      <c r="A374">
        <f t="shared" si="89"/>
        <v>366000</v>
      </c>
      <c r="C374" s="19">
        <f t="shared" si="90"/>
        <v>150000</v>
      </c>
      <c r="D374" s="19">
        <f t="shared" si="91"/>
        <v>37500</v>
      </c>
      <c r="E374" s="19">
        <f t="shared" si="92"/>
        <v>216000</v>
      </c>
      <c r="F374" s="19">
        <f t="shared" si="93"/>
        <v>183600</v>
      </c>
      <c r="G374" s="19">
        <f t="shared" si="94"/>
        <v>221100</v>
      </c>
      <c r="I374" s="19">
        <f t="shared" si="95"/>
        <v>30000</v>
      </c>
      <c r="J374" s="36">
        <f t="shared" si="96"/>
        <v>9000</v>
      </c>
      <c r="K374" s="19">
        <f t="shared" si="97"/>
        <v>191100</v>
      </c>
      <c r="L374" s="36">
        <f t="shared" si="98"/>
        <v>64974.000000000007</v>
      </c>
      <c r="N374" s="19">
        <f t="shared" si="99"/>
        <v>73974</v>
      </c>
      <c r="O374" s="37">
        <f t="shared" si="100"/>
        <v>0.20211475409836066</v>
      </c>
      <c r="P374" s="37">
        <f t="shared" si="101"/>
        <v>0.28899999999999998</v>
      </c>
      <c r="Q374" s="37">
        <f t="shared" si="102"/>
        <v>0.36169180327868855</v>
      </c>
      <c r="R374" s="37">
        <f t="shared" si="103"/>
        <v>0.43120000000000003</v>
      </c>
    </row>
    <row r="375" spans="1:18" x14ac:dyDescent="0.25">
      <c r="A375">
        <f t="shared" si="89"/>
        <v>367000</v>
      </c>
      <c r="C375" s="19">
        <f t="shared" si="90"/>
        <v>150000</v>
      </c>
      <c r="D375" s="19">
        <f t="shared" si="91"/>
        <v>37500</v>
      </c>
      <c r="E375" s="19">
        <f t="shared" si="92"/>
        <v>217000</v>
      </c>
      <c r="F375" s="19">
        <f t="shared" si="93"/>
        <v>184450</v>
      </c>
      <c r="G375" s="19">
        <f t="shared" si="94"/>
        <v>221950</v>
      </c>
      <c r="I375" s="19">
        <f t="shared" si="95"/>
        <v>30000</v>
      </c>
      <c r="J375" s="36">
        <f t="shared" si="96"/>
        <v>9000</v>
      </c>
      <c r="K375" s="19">
        <f t="shared" si="97"/>
        <v>191950</v>
      </c>
      <c r="L375" s="36">
        <f t="shared" si="98"/>
        <v>65263.000000000007</v>
      </c>
      <c r="N375" s="19">
        <f t="shared" si="99"/>
        <v>74263</v>
      </c>
      <c r="O375" s="37">
        <f t="shared" si="100"/>
        <v>0.20235149863760218</v>
      </c>
      <c r="P375" s="37">
        <f t="shared" si="101"/>
        <v>0.28899999999999998</v>
      </c>
      <c r="Q375" s="37">
        <f t="shared" si="102"/>
        <v>0.36188119891008175</v>
      </c>
      <c r="R375" s="37">
        <f t="shared" si="103"/>
        <v>0.43120000000000003</v>
      </c>
    </row>
    <row r="376" spans="1:18" x14ac:dyDescent="0.25">
      <c r="A376">
        <f t="shared" si="89"/>
        <v>368000</v>
      </c>
      <c r="C376" s="19">
        <f t="shared" si="90"/>
        <v>150000</v>
      </c>
      <c r="D376" s="19">
        <f t="shared" si="91"/>
        <v>37500</v>
      </c>
      <c r="E376" s="19">
        <f t="shared" si="92"/>
        <v>218000</v>
      </c>
      <c r="F376" s="19">
        <f t="shared" si="93"/>
        <v>185300</v>
      </c>
      <c r="G376" s="19">
        <f t="shared" si="94"/>
        <v>222800</v>
      </c>
      <c r="I376" s="19">
        <f t="shared" si="95"/>
        <v>30000</v>
      </c>
      <c r="J376" s="36">
        <f t="shared" si="96"/>
        <v>9000</v>
      </c>
      <c r="K376" s="19">
        <f t="shared" si="97"/>
        <v>192800</v>
      </c>
      <c r="L376" s="36">
        <f t="shared" si="98"/>
        <v>65552</v>
      </c>
      <c r="N376" s="19">
        <f t="shared" si="99"/>
        <v>74552</v>
      </c>
      <c r="O376" s="37">
        <f t="shared" si="100"/>
        <v>0.20258695652173914</v>
      </c>
      <c r="P376" s="37">
        <f t="shared" si="101"/>
        <v>0.28899999999999998</v>
      </c>
      <c r="Q376" s="37">
        <f t="shared" si="102"/>
        <v>0.36206956521739131</v>
      </c>
      <c r="R376" s="37">
        <f t="shared" si="103"/>
        <v>0.43120000000000003</v>
      </c>
    </row>
    <row r="377" spans="1:18" x14ac:dyDescent="0.25">
      <c r="A377">
        <f t="shared" si="89"/>
        <v>369000</v>
      </c>
      <c r="C377" s="19">
        <f t="shared" si="90"/>
        <v>150000</v>
      </c>
      <c r="D377" s="19">
        <f t="shared" si="91"/>
        <v>37500</v>
      </c>
      <c r="E377" s="19">
        <f t="shared" si="92"/>
        <v>219000</v>
      </c>
      <c r="F377" s="19">
        <f t="shared" si="93"/>
        <v>186150</v>
      </c>
      <c r="G377" s="19">
        <f t="shared" si="94"/>
        <v>223650</v>
      </c>
      <c r="I377" s="19">
        <f t="shared" si="95"/>
        <v>30000</v>
      </c>
      <c r="J377" s="36">
        <f t="shared" si="96"/>
        <v>9000</v>
      </c>
      <c r="K377" s="19">
        <f t="shared" si="97"/>
        <v>193650</v>
      </c>
      <c r="L377" s="36">
        <f t="shared" si="98"/>
        <v>65841</v>
      </c>
      <c r="N377" s="19">
        <f t="shared" si="99"/>
        <v>74841</v>
      </c>
      <c r="O377" s="37">
        <f t="shared" si="100"/>
        <v>0.20282113821138212</v>
      </c>
      <c r="P377" s="37">
        <f t="shared" si="101"/>
        <v>0.28899999999999998</v>
      </c>
      <c r="Q377" s="37">
        <f t="shared" si="102"/>
        <v>0.36225691056910569</v>
      </c>
      <c r="R377" s="37">
        <f t="shared" si="103"/>
        <v>0.43120000000000003</v>
      </c>
    </row>
    <row r="378" spans="1:18" x14ac:dyDescent="0.25">
      <c r="A378">
        <f t="shared" si="89"/>
        <v>370000</v>
      </c>
      <c r="C378" s="19">
        <f t="shared" si="90"/>
        <v>150000</v>
      </c>
      <c r="D378" s="19">
        <f t="shared" si="91"/>
        <v>37500</v>
      </c>
      <c r="E378" s="19">
        <f t="shared" si="92"/>
        <v>220000</v>
      </c>
      <c r="F378" s="19">
        <f t="shared" si="93"/>
        <v>187000</v>
      </c>
      <c r="G378" s="19">
        <f t="shared" si="94"/>
        <v>224500</v>
      </c>
      <c r="I378" s="19">
        <f t="shared" si="95"/>
        <v>30000</v>
      </c>
      <c r="J378" s="36">
        <f t="shared" si="96"/>
        <v>9000</v>
      </c>
      <c r="K378" s="19">
        <f t="shared" si="97"/>
        <v>194500</v>
      </c>
      <c r="L378" s="36">
        <f t="shared" si="98"/>
        <v>66130</v>
      </c>
      <c r="N378" s="19">
        <f t="shared" si="99"/>
        <v>75130</v>
      </c>
      <c r="O378" s="37">
        <f t="shared" si="100"/>
        <v>0.20305405405405405</v>
      </c>
      <c r="P378" s="37">
        <f t="shared" si="101"/>
        <v>0.28899999999999998</v>
      </c>
      <c r="Q378" s="37">
        <f t="shared" si="102"/>
        <v>0.36244324324324328</v>
      </c>
      <c r="R378" s="37">
        <f t="shared" si="103"/>
        <v>0.43120000000000003</v>
      </c>
    </row>
    <row r="379" spans="1:18" x14ac:dyDescent="0.25">
      <c r="A379">
        <f t="shared" si="89"/>
        <v>371000</v>
      </c>
      <c r="C379" s="19">
        <f t="shared" si="90"/>
        <v>150000</v>
      </c>
      <c r="D379" s="19">
        <f t="shared" si="91"/>
        <v>37500</v>
      </c>
      <c r="E379" s="19">
        <f t="shared" si="92"/>
        <v>221000</v>
      </c>
      <c r="F379" s="19">
        <f t="shared" si="93"/>
        <v>187850</v>
      </c>
      <c r="G379" s="19">
        <f t="shared" si="94"/>
        <v>225350</v>
      </c>
      <c r="I379" s="19">
        <f t="shared" si="95"/>
        <v>30000</v>
      </c>
      <c r="J379" s="36">
        <f t="shared" si="96"/>
        <v>9000</v>
      </c>
      <c r="K379" s="19">
        <f t="shared" si="97"/>
        <v>195350</v>
      </c>
      <c r="L379" s="36">
        <f t="shared" si="98"/>
        <v>66419</v>
      </c>
      <c r="N379" s="19">
        <f t="shared" si="99"/>
        <v>75419</v>
      </c>
      <c r="O379" s="37">
        <f t="shared" si="100"/>
        <v>0.20328571428571429</v>
      </c>
      <c r="P379" s="37">
        <f t="shared" si="101"/>
        <v>0.28899999999999998</v>
      </c>
      <c r="Q379" s="37">
        <f t="shared" si="102"/>
        <v>0.36262857142857147</v>
      </c>
      <c r="R379" s="37">
        <f t="shared" si="103"/>
        <v>0.43120000000000003</v>
      </c>
    </row>
    <row r="380" spans="1:18" x14ac:dyDescent="0.25">
      <c r="A380">
        <f t="shared" si="89"/>
        <v>372000</v>
      </c>
      <c r="C380" s="19">
        <f t="shared" si="90"/>
        <v>150000</v>
      </c>
      <c r="D380" s="19">
        <f t="shared" si="91"/>
        <v>37500</v>
      </c>
      <c r="E380" s="19">
        <f t="shared" si="92"/>
        <v>222000</v>
      </c>
      <c r="F380" s="19">
        <f t="shared" si="93"/>
        <v>188700</v>
      </c>
      <c r="G380" s="19">
        <f t="shared" si="94"/>
        <v>226200</v>
      </c>
      <c r="I380" s="19">
        <f t="shared" si="95"/>
        <v>30000</v>
      </c>
      <c r="J380" s="36">
        <f t="shared" si="96"/>
        <v>9000</v>
      </c>
      <c r="K380" s="19">
        <f t="shared" si="97"/>
        <v>196200</v>
      </c>
      <c r="L380" s="36">
        <f t="shared" si="98"/>
        <v>66708</v>
      </c>
      <c r="N380" s="19">
        <f t="shared" si="99"/>
        <v>75708</v>
      </c>
      <c r="O380" s="37">
        <f t="shared" si="100"/>
        <v>0.20351612903225808</v>
      </c>
      <c r="P380" s="37">
        <f t="shared" si="101"/>
        <v>0.28899999999999998</v>
      </c>
      <c r="Q380" s="37">
        <f t="shared" si="102"/>
        <v>0.3628129032258065</v>
      </c>
      <c r="R380" s="37">
        <f t="shared" si="103"/>
        <v>0.43120000000000003</v>
      </c>
    </row>
    <row r="381" spans="1:18" x14ac:dyDescent="0.25">
      <c r="A381">
        <f t="shared" si="89"/>
        <v>373000</v>
      </c>
      <c r="C381" s="19">
        <f t="shared" si="90"/>
        <v>150000</v>
      </c>
      <c r="D381" s="19">
        <f t="shared" si="91"/>
        <v>37500</v>
      </c>
      <c r="E381" s="19">
        <f t="shared" si="92"/>
        <v>223000</v>
      </c>
      <c r="F381" s="19">
        <f t="shared" si="93"/>
        <v>189550</v>
      </c>
      <c r="G381" s="19">
        <f t="shared" si="94"/>
        <v>227050</v>
      </c>
      <c r="I381" s="19">
        <f t="shared" si="95"/>
        <v>30000</v>
      </c>
      <c r="J381" s="36">
        <f t="shared" si="96"/>
        <v>9000</v>
      </c>
      <c r="K381" s="19">
        <f t="shared" si="97"/>
        <v>197050</v>
      </c>
      <c r="L381" s="36">
        <f t="shared" si="98"/>
        <v>66997</v>
      </c>
      <c r="N381" s="19">
        <f t="shared" si="99"/>
        <v>75997</v>
      </c>
      <c r="O381" s="37">
        <f t="shared" si="100"/>
        <v>0.20374530831099197</v>
      </c>
      <c r="P381" s="37">
        <f t="shared" si="101"/>
        <v>0.28899999999999998</v>
      </c>
      <c r="Q381" s="37">
        <f t="shared" si="102"/>
        <v>0.3629962466487936</v>
      </c>
      <c r="R381" s="37">
        <f t="shared" si="103"/>
        <v>0.43120000000000003</v>
      </c>
    </row>
    <row r="382" spans="1:18" x14ac:dyDescent="0.25">
      <c r="A382">
        <f t="shared" si="89"/>
        <v>374000</v>
      </c>
      <c r="C382" s="19">
        <f t="shared" si="90"/>
        <v>150000</v>
      </c>
      <c r="D382" s="19">
        <f t="shared" si="91"/>
        <v>37500</v>
      </c>
      <c r="E382" s="19">
        <f t="shared" si="92"/>
        <v>224000</v>
      </c>
      <c r="F382" s="19">
        <f t="shared" si="93"/>
        <v>190400</v>
      </c>
      <c r="G382" s="19">
        <f t="shared" si="94"/>
        <v>227900</v>
      </c>
      <c r="I382" s="19">
        <f t="shared" si="95"/>
        <v>30000</v>
      </c>
      <c r="J382" s="36">
        <f t="shared" si="96"/>
        <v>9000</v>
      </c>
      <c r="K382" s="19">
        <f t="shared" si="97"/>
        <v>197900</v>
      </c>
      <c r="L382" s="36">
        <f t="shared" si="98"/>
        <v>67286</v>
      </c>
      <c r="N382" s="19">
        <f t="shared" si="99"/>
        <v>76286</v>
      </c>
      <c r="O382" s="37">
        <f t="shared" si="100"/>
        <v>0.20397326203208557</v>
      </c>
      <c r="P382" s="37">
        <f t="shared" si="101"/>
        <v>0.28899999999999998</v>
      </c>
      <c r="Q382" s="37">
        <f t="shared" si="102"/>
        <v>0.3631786096256685</v>
      </c>
      <c r="R382" s="37">
        <f t="shared" si="103"/>
        <v>0.43120000000000003</v>
      </c>
    </row>
    <row r="383" spans="1:18" x14ac:dyDescent="0.25">
      <c r="A383">
        <f t="shared" si="89"/>
        <v>375000</v>
      </c>
      <c r="C383" s="19">
        <f t="shared" si="90"/>
        <v>150000</v>
      </c>
      <c r="D383" s="19">
        <f t="shared" si="91"/>
        <v>37500</v>
      </c>
      <c r="E383" s="19">
        <f t="shared" si="92"/>
        <v>225000</v>
      </c>
      <c r="F383" s="19">
        <f t="shared" si="93"/>
        <v>191250</v>
      </c>
      <c r="G383" s="19">
        <f t="shared" si="94"/>
        <v>228750</v>
      </c>
      <c r="I383" s="19">
        <f t="shared" si="95"/>
        <v>30000</v>
      </c>
      <c r="J383" s="36">
        <f t="shared" si="96"/>
        <v>9000</v>
      </c>
      <c r="K383" s="19">
        <f t="shared" si="97"/>
        <v>198750</v>
      </c>
      <c r="L383" s="36">
        <f t="shared" si="98"/>
        <v>67575</v>
      </c>
      <c r="N383" s="19">
        <f t="shared" si="99"/>
        <v>76575</v>
      </c>
      <c r="O383" s="37">
        <f t="shared" si="100"/>
        <v>0.20419999999999999</v>
      </c>
      <c r="P383" s="37">
        <f t="shared" si="101"/>
        <v>0.28899999999999998</v>
      </c>
      <c r="Q383" s="37">
        <f t="shared" si="102"/>
        <v>0.36336000000000002</v>
      </c>
      <c r="R383" s="37">
        <f t="shared" si="103"/>
        <v>0.43120000000000003</v>
      </c>
    </row>
    <row r="384" spans="1:18" x14ac:dyDescent="0.25">
      <c r="A384">
        <f t="shared" si="89"/>
        <v>376000</v>
      </c>
      <c r="C384" s="19">
        <f t="shared" si="90"/>
        <v>150000</v>
      </c>
      <c r="D384" s="19">
        <f t="shared" si="91"/>
        <v>37500</v>
      </c>
      <c r="E384" s="19">
        <f t="shared" si="92"/>
        <v>226000</v>
      </c>
      <c r="F384" s="19">
        <f t="shared" si="93"/>
        <v>192100</v>
      </c>
      <c r="G384" s="19">
        <f t="shared" si="94"/>
        <v>229600</v>
      </c>
      <c r="I384" s="19">
        <f t="shared" si="95"/>
        <v>30000</v>
      </c>
      <c r="J384" s="36">
        <f t="shared" si="96"/>
        <v>9000</v>
      </c>
      <c r="K384" s="19">
        <f t="shared" si="97"/>
        <v>199600</v>
      </c>
      <c r="L384" s="36">
        <f t="shared" si="98"/>
        <v>67864</v>
      </c>
      <c r="N384" s="19">
        <f t="shared" si="99"/>
        <v>76864</v>
      </c>
      <c r="O384" s="37">
        <f t="shared" si="100"/>
        <v>0.20442553191489363</v>
      </c>
      <c r="P384" s="37">
        <f t="shared" si="101"/>
        <v>0.28899999999999998</v>
      </c>
      <c r="Q384" s="37">
        <f t="shared" si="102"/>
        <v>0.3635404255319149</v>
      </c>
      <c r="R384" s="37">
        <f t="shared" si="103"/>
        <v>0.43120000000000003</v>
      </c>
    </row>
    <row r="385" spans="1:18" x14ac:dyDescent="0.25">
      <c r="A385">
        <f t="shared" si="89"/>
        <v>377000</v>
      </c>
      <c r="C385" s="19">
        <f t="shared" si="90"/>
        <v>150000</v>
      </c>
      <c r="D385" s="19">
        <f t="shared" si="91"/>
        <v>37500</v>
      </c>
      <c r="E385" s="19">
        <f t="shared" si="92"/>
        <v>227000</v>
      </c>
      <c r="F385" s="19">
        <f t="shared" si="93"/>
        <v>192950</v>
      </c>
      <c r="G385" s="19">
        <f t="shared" si="94"/>
        <v>230450</v>
      </c>
      <c r="I385" s="19">
        <f t="shared" si="95"/>
        <v>30000</v>
      </c>
      <c r="J385" s="36">
        <f t="shared" si="96"/>
        <v>9000</v>
      </c>
      <c r="K385" s="19">
        <f t="shared" si="97"/>
        <v>200450</v>
      </c>
      <c r="L385" s="36">
        <f t="shared" si="98"/>
        <v>68153</v>
      </c>
      <c r="N385" s="19">
        <f t="shared" si="99"/>
        <v>77153</v>
      </c>
      <c r="O385" s="37">
        <f t="shared" si="100"/>
        <v>0.20464986737400531</v>
      </c>
      <c r="P385" s="37">
        <f t="shared" si="101"/>
        <v>0.28899999999999998</v>
      </c>
      <c r="Q385" s="37">
        <f t="shared" si="102"/>
        <v>0.36371989389920428</v>
      </c>
      <c r="R385" s="37">
        <f t="shared" si="103"/>
        <v>0.43120000000000003</v>
      </c>
    </row>
    <row r="386" spans="1:18" x14ac:dyDescent="0.25">
      <c r="A386">
        <f t="shared" si="89"/>
        <v>378000</v>
      </c>
      <c r="C386" s="19">
        <f t="shared" si="90"/>
        <v>150000</v>
      </c>
      <c r="D386" s="19">
        <f t="shared" si="91"/>
        <v>37500</v>
      </c>
      <c r="E386" s="19">
        <f t="shared" si="92"/>
        <v>228000</v>
      </c>
      <c r="F386" s="19">
        <f t="shared" si="93"/>
        <v>193800</v>
      </c>
      <c r="G386" s="19">
        <f t="shared" si="94"/>
        <v>231300</v>
      </c>
      <c r="I386" s="19">
        <f t="shared" si="95"/>
        <v>30000</v>
      </c>
      <c r="J386" s="36">
        <f t="shared" si="96"/>
        <v>9000</v>
      </c>
      <c r="K386" s="19">
        <f t="shared" si="97"/>
        <v>201300</v>
      </c>
      <c r="L386" s="36">
        <f t="shared" si="98"/>
        <v>68442</v>
      </c>
      <c r="N386" s="19">
        <f t="shared" si="99"/>
        <v>77442</v>
      </c>
      <c r="O386" s="37">
        <f t="shared" si="100"/>
        <v>0.20487301587301587</v>
      </c>
      <c r="P386" s="37">
        <f t="shared" si="101"/>
        <v>0.28899999999999998</v>
      </c>
      <c r="Q386" s="37">
        <f t="shared" si="102"/>
        <v>0.36389841269841272</v>
      </c>
      <c r="R386" s="37">
        <f t="shared" si="103"/>
        <v>0.43120000000000003</v>
      </c>
    </row>
    <row r="387" spans="1:18" x14ac:dyDescent="0.25">
      <c r="A387">
        <f t="shared" si="89"/>
        <v>379000</v>
      </c>
      <c r="C387" s="19">
        <f t="shared" si="90"/>
        <v>150000</v>
      </c>
      <c r="D387" s="19">
        <f t="shared" si="91"/>
        <v>37500</v>
      </c>
      <c r="E387" s="19">
        <f t="shared" si="92"/>
        <v>229000</v>
      </c>
      <c r="F387" s="19">
        <f t="shared" si="93"/>
        <v>194650</v>
      </c>
      <c r="G387" s="19">
        <f t="shared" si="94"/>
        <v>232150</v>
      </c>
      <c r="I387" s="19">
        <f t="shared" si="95"/>
        <v>30000</v>
      </c>
      <c r="J387" s="36">
        <f t="shared" si="96"/>
        <v>9000</v>
      </c>
      <c r="K387" s="19">
        <f t="shared" si="97"/>
        <v>202150</v>
      </c>
      <c r="L387" s="36">
        <f t="shared" si="98"/>
        <v>68731</v>
      </c>
      <c r="N387" s="19">
        <f t="shared" si="99"/>
        <v>77731</v>
      </c>
      <c r="O387" s="37">
        <f t="shared" si="100"/>
        <v>0.20509498680738786</v>
      </c>
      <c r="P387" s="37">
        <f t="shared" si="101"/>
        <v>0.28899999999999998</v>
      </c>
      <c r="Q387" s="37">
        <f t="shared" si="102"/>
        <v>0.3640759894459103</v>
      </c>
      <c r="R387" s="37">
        <f t="shared" si="103"/>
        <v>0.43120000000000003</v>
      </c>
    </row>
    <row r="388" spans="1:18" x14ac:dyDescent="0.25">
      <c r="A388">
        <f t="shared" si="89"/>
        <v>380000</v>
      </c>
      <c r="C388" s="19">
        <f t="shared" si="90"/>
        <v>150000</v>
      </c>
      <c r="D388" s="19">
        <f t="shared" si="91"/>
        <v>37500</v>
      </c>
      <c r="E388" s="19">
        <f t="shared" si="92"/>
        <v>230000</v>
      </c>
      <c r="F388" s="19">
        <f t="shared" si="93"/>
        <v>195500</v>
      </c>
      <c r="G388" s="19">
        <f t="shared" si="94"/>
        <v>233000</v>
      </c>
      <c r="I388" s="19">
        <f t="shared" si="95"/>
        <v>30000</v>
      </c>
      <c r="J388" s="36">
        <f t="shared" si="96"/>
        <v>9000</v>
      </c>
      <c r="K388" s="19">
        <f t="shared" si="97"/>
        <v>203000</v>
      </c>
      <c r="L388" s="36">
        <f t="shared" si="98"/>
        <v>69020</v>
      </c>
      <c r="N388" s="19">
        <f t="shared" si="99"/>
        <v>78020</v>
      </c>
      <c r="O388" s="37">
        <f t="shared" si="100"/>
        <v>0.2053157894736842</v>
      </c>
      <c r="P388" s="37">
        <f t="shared" si="101"/>
        <v>0.28899999999999998</v>
      </c>
      <c r="Q388" s="37">
        <f t="shared" si="102"/>
        <v>0.36425263157894738</v>
      </c>
      <c r="R388" s="37">
        <f t="shared" si="103"/>
        <v>0.43120000000000003</v>
      </c>
    </row>
    <row r="389" spans="1:18" x14ac:dyDescent="0.25">
      <c r="A389">
        <f t="shared" si="89"/>
        <v>381000</v>
      </c>
      <c r="C389" s="19">
        <f t="shared" si="90"/>
        <v>150000</v>
      </c>
      <c r="D389" s="19">
        <f t="shared" si="91"/>
        <v>37500</v>
      </c>
      <c r="E389" s="19">
        <f t="shared" si="92"/>
        <v>231000</v>
      </c>
      <c r="F389" s="19">
        <f t="shared" si="93"/>
        <v>196350</v>
      </c>
      <c r="G389" s="19">
        <f t="shared" si="94"/>
        <v>233850</v>
      </c>
      <c r="I389" s="19">
        <f t="shared" si="95"/>
        <v>30000</v>
      </c>
      <c r="J389" s="36">
        <f t="shared" si="96"/>
        <v>9000</v>
      </c>
      <c r="K389" s="19">
        <f t="shared" si="97"/>
        <v>203850</v>
      </c>
      <c r="L389" s="36">
        <f t="shared" si="98"/>
        <v>69309</v>
      </c>
      <c r="N389" s="19">
        <f t="shared" si="99"/>
        <v>78309</v>
      </c>
      <c r="O389" s="37">
        <f t="shared" si="100"/>
        <v>0.20553543307086614</v>
      </c>
      <c r="P389" s="37">
        <f t="shared" si="101"/>
        <v>0.28899999999999998</v>
      </c>
      <c r="Q389" s="37">
        <f t="shared" si="102"/>
        <v>0.36442834645669292</v>
      </c>
      <c r="R389" s="37">
        <f t="shared" si="103"/>
        <v>0.43120000000000003</v>
      </c>
    </row>
    <row r="390" spans="1:18" x14ac:dyDescent="0.25">
      <c r="A390">
        <f t="shared" si="89"/>
        <v>382000</v>
      </c>
      <c r="C390" s="19">
        <f t="shared" si="90"/>
        <v>150000</v>
      </c>
      <c r="D390" s="19">
        <f t="shared" si="91"/>
        <v>37500</v>
      </c>
      <c r="E390" s="19">
        <f t="shared" si="92"/>
        <v>232000</v>
      </c>
      <c r="F390" s="19">
        <f t="shared" si="93"/>
        <v>197200</v>
      </c>
      <c r="G390" s="19">
        <f t="shared" si="94"/>
        <v>234700</v>
      </c>
      <c r="I390" s="19">
        <f t="shared" si="95"/>
        <v>30000</v>
      </c>
      <c r="J390" s="36">
        <f t="shared" si="96"/>
        <v>9000</v>
      </c>
      <c r="K390" s="19">
        <f t="shared" si="97"/>
        <v>204700</v>
      </c>
      <c r="L390" s="36">
        <f t="shared" si="98"/>
        <v>69598</v>
      </c>
      <c r="N390" s="19">
        <f t="shared" si="99"/>
        <v>78598</v>
      </c>
      <c r="O390" s="37">
        <f t="shared" si="100"/>
        <v>0.20575392670157069</v>
      </c>
      <c r="P390" s="37">
        <f t="shared" si="101"/>
        <v>0.28899999999999998</v>
      </c>
      <c r="Q390" s="37">
        <f t="shared" si="102"/>
        <v>0.3646031413612566</v>
      </c>
      <c r="R390" s="37">
        <f t="shared" si="103"/>
        <v>0.43120000000000003</v>
      </c>
    </row>
    <row r="391" spans="1:18" x14ac:dyDescent="0.25">
      <c r="A391">
        <f t="shared" si="89"/>
        <v>383000</v>
      </c>
      <c r="C391" s="19">
        <f t="shared" si="90"/>
        <v>150000</v>
      </c>
      <c r="D391" s="19">
        <f t="shared" si="91"/>
        <v>37500</v>
      </c>
      <c r="E391" s="19">
        <f t="shared" si="92"/>
        <v>233000</v>
      </c>
      <c r="F391" s="19">
        <f t="shared" si="93"/>
        <v>198050</v>
      </c>
      <c r="G391" s="19">
        <f t="shared" si="94"/>
        <v>235550</v>
      </c>
      <c r="I391" s="19">
        <f t="shared" si="95"/>
        <v>30000</v>
      </c>
      <c r="J391" s="36">
        <f t="shared" si="96"/>
        <v>9000</v>
      </c>
      <c r="K391" s="19">
        <f t="shared" si="97"/>
        <v>205550</v>
      </c>
      <c r="L391" s="36">
        <f t="shared" si="98"/>
        <v>69887</v>
      </c>
      <c r="N391" s="19">
        <f t="shared" si="99"/>
        <v>78887</v>
      </c>
      <c r="O391" s="37">
        <f t="shared" si="100"/>
        <v>0.20597127937336815</v>
      </c>
      <c r="P391" s="37">
        <f t="shared" si="101"/>
        <v>0.28899999999999998</v>
      </c>
      <c r="Q391" s="37">
        <f t="shared" si="102"/>
        <v>0.36477702349869456</v>
      </c>
      <c r="R391" s="37">
        <f t="shared" si="103"/>
        <v>0.43120000000000003</v>
      </c>
    </row>
    <row r="392" spans="1:18" x14ac:dyDescent="0.25">
      <c r="A392">
        <f t="shared" si="89"/>
        <v>384000</v>
      </c>
      <c r="C392" s="19">
        <f t="shared" si="90"/>
        <v>150000</v>
      </c>
      <c r="D392" s="19">
        <f t="shared" si="91"/>
        <v>37500</v>
      </c>
      <c r="E392" s="19">
        <f t="shared" si="92"/>
        <v>234000</v>
      </c>
      <c r="F392" s="19">
        <f t="shared" si="93"/>
        <v>198900</v>
      </c>
      <c r="G392" s="19">
        <f t="shared" si="94"/>
        <v>236400</v>
      </c>
      <c r="I392" s="19">
        <f t="shared" si="95"/>
        <v>30000</v>
      </c>
      <c r="J392" s="36">
        <f t="shared" si="96"/>
        <v>9000</v>
      </c>
      <c r="K392" s="19">
        <f t="shared" si="97"/>
        <v>206400</v>
      </c>
      <c r="L392" s="36">
        <f t="shared" si="98"/>
        <v>70176</v>
      </c>
      <c r="N392" s="19">
        <f t="shared" si="99"/>
        <v>79176</v>
      </c>
      <c r="O392" s="37">
        <f t="shared" si="100"/>
        <v>0.2061875</v>
      </c>
      <c r="P392" s="37">
        <f t="shared" si="101"/>
        <v>0.28899999999999998</v>
      </c>
      <c r="Q392" s="37">
        <f t="shared" si="102"/>
        <v>0.36495</v>
      </c>
      <c r="R392" s="37">
        <f t="shared" si="103"/>
        <v>0.43120000000000003</v>
      </c>
    </row>
    <row r="393" spans="1:18" x14ac:dyDescent="0.25">
      <c r="A393">
        <f t="shared" si="89"/>
        <v>385000</v>
      </c>
      <c r="C393" s="19">
        <f t="shared" si="90"/>
        <v>150000</v>
      </c>
      <c r="D393" s="19">
        <f t="shared" si="91"/>
        <v>37500</v>
      </c>
      <c r="E393" s="19">
        <f t="shared" si="92"/>
        <v>235000</v>
      </c>
      <c r="F393" s="19">
        <f t="shared" si="93"/>
        <v>199750</v>
      </c>
      <c r="G393" s="19">
        <f t="shared" si="94"/>
        <v>237250</v>
      </c>
      <c r="I393" s="19">
        <f t="shared" si="95"/>
        <v>30000</v>
      </c>
      <c r="J393" s="36">
        <f t="shared" si="96"/>
        <v>9000</v>
      </c>
      <c r="K393" s="19">
        <f t="shared" si="97"/>
        <v>207250</v>
      </c>
      <c r="L393" s="36">
        <f t="shared" si="98"/>
        <v>70465</v>
      </c>
      <c r="N393" s="19">
        <f t="shared" si="99"/>
        <v>79465</v>
      </c>
      <c r="O393" s="37">
        <f t="shared" si="100"/>
        <v>0.20640259740259739</v>
      </c>
      <c r="P393" s="37">
        <f t="shared" si="101"/>
        <v>0.28899999999999998</v>
      </c>
      <c r="Q393" s="37">
        <f t="shared" si="102"/>
        <v>0.36512207792207796</v>
      </c>
      <c r="R393" s="37">
        <f t="shared" si="103"/>
        <v>0.43120000000000003</v>
      </c>
    </row>
    <row r="394" spans="1:18" x14ac:dyDescent="0.25">
      <c r="A394">
        <f t="shared" si="89"/>
        <v>386000</v>
      </c>
      <c r="C394" s="19">
        <f t="shared" si="90"/>
        <v>150000</v>
      </c>
      <c r="D394" s="19">
        <f t="shared" si="91"/>
        <v>37500</v>
      </c>
      <c r="E394" s="19">
        <f t="shared" si="92"/>
        <v>236000</v>
      </c>
      <c r="F394" s="19">
        <f t="shared" si="93"/>
        <v>200600</v>
      </c>
      <c r="G394" s="19">
        <f t="shared" si="94"/>
        <v>238100</v>
      </c>
      <c r="I394" s="19">
        <f t="shared" si="95"/>
        <v>30000</v>
      </c>
      <c r="J394" s="36">
        <f t="shared" si="96"/>
        <v>9000</v>
      </c>
      <c r="K394" s="19">
        <f t="shared" si="97"/>
        <v>208100</v>
      </c>
      <c r="L394" s="36">
        <f t="shared" si="98"/>
        <v>70754</v>
      </c>
      <c r="N394" s="19">
        <f t="shared" si="99"/>
        <v>79754</v>
      </c>
      <c r="O394" s="37">
        <f t="shared" si="100"/>
        <v>0.20661658031088082</v>
      </c>
      <c r="P394" s="37">
        <f t="shared" si="101"/>
        <v>0.28899999999999998</v>
      </c>
      <c r="Q394" s="37">
        <f t="shared" si="102"/>
        <v>0.36529326424870467</v>
      </c>
      <c r="R394" s="37">
        <f t="shared" si="103"/>
        <v>0.43120000000000003</v>
      </c>
    </row>
    <row r="395" spans="1:18" x14ac:dyDescent="0.25">
      <c r="A395">
        <f t="shared" ref="A395:A458" si="104">A394+1000</f>
        <v>387000</v>
      </c>
      <c r="C395" s="19">
        <f t="shared" si="90"/>
        <v>150000</v>
      </c>
      <c r="D395" s="19">
        <f t="shared" si="91"/>
        <v>37500</v>
      </c>
      <c r="E395" s="19">
        <f t="shared" si="92"/>
        <v>237000</v>
      </c>
      <c r="F395" s="19">
        <f t="shared" si="93"/>
        <v>201450</v>
      </c>
      <c r="G395" s="19">
        <f t="shared" si="94"/>
        <v>238950</v>
      </c>
      <c r="I395" s="19">
        <f t="shared" si="95"/>
        <v>30000</v>
      </c>
      <c r="J395" s="36">
        <f t="shared" si="96"/>
        <v>9000</v>
      </c>
      <c r="K395" s="19">
        <f t="shared" si="97"/>
        <v>208950</v>
      </c>
      <c r="L395" s="36">
        <f t="shared" si="98"/>
        <v>71043</v>
      </c>
      <c r="N395" s="19">
        <f t="shared" si="99"/>
        <v>80043</v>
      </c>
      <c r="O395" s="37">
        <f t="shared" si="100"/>
        <v>0.20682945736434108</v>
      </c>
      <c r="P395" s="37">
        <f t="shared" si="101"/>
        <v>0.28899999999999998</v>
      </c>
      <c r="Q395" s="37">
        <f t="shared" si="102"/>
        <v>0.36546356589147289</v>
      </c>
      <c r="R395" s="37">
        <f t="shared" si="103"/>
        <v>0.43120000000000003</v>
      </c>
    </row>
    <row r="396" spans="1:18" x14ac:dyDescent="0.25">
      <c r="A396">
        <f t="shared" si="104"/>
        <v>388000</v>
      </c>
      <c r="C396" s="19">
        <f t="shared" si="90"/>
        <v>150000</v>
      </c>
      <c r="D396" s="19">
        <f t="shared" si="91"/>
        <v>37500</v>
      </c>
      <c r="E396" s="19">
        <f t="shared" si="92"/>
        <v>238000</v>
      </c>
      <c r="F396" s="19">
        <f t="shared" si="93"/>
        <v>202300</v>
      </c>
      <c r="G396" s="19">
        <f t="shared" si="94"/>
        <v>239800</v>
      </c>
      <c r="I396" s="19">
        <f t="shared" si="95"/>
        <v>30000</v>
      </c>
      <c r="J396" s="36">
        <f t="shared" si="96"/>
        <v>9000</v>
      </c>
      <c r="K396" s="19">
        <f t="shared" si="97"/>
        <v>209800</v>
      </c>
      <c r="L396" s="36">
        <f t="shared" si="98"/>
        <v>71332</v>
      </c>
      <c r="N396" s="19">
        <f t="shared" si="99"/>
        <v>80332</v>
      </c>
      <c r="O396" s="37">
        <f t="shared" si="100"/>
        <v>0.20704123711340205</v>
      </c>
      <c r="P396" s="37">
        <f t="shared" si="101"/>
        <v>0.28899999999999998</v>
      </c>
      <c r="Q396" s="37">
        <f t="shared" si="102"/>
        <v>0.36563298969072167</v>
      </c>
      <c r="R396" s="37">
        <f t="shared" si="103"/>
        <v>0.43120000000000003</v>
      </c>
    </row>
    <row r="397" spans="1:18" x14ac:dyDescent="0.25">
      <c r="A397">
        <f t="shared" si="104"/>
        <v>389000</v>
      </c>
      <c r="C397" s="19">
        <f t="shared" si="90"/>
        <v>150000</v>
      </c>
      <c r="D397" s="19">
        <f t="shared" si="91"/>
        <v>37500</v>
      </c>
      <c r="E397" s="19">
        <f t="shared" si="92"/>
        <v>239000</v>
      </c>
      <c r="F397" s="19">
        <f t="shared" si="93"/>
        <v>203150</v>
      </c>
      <c r="G397" s="19">
        <f t="shared" si="94"/>
        <v>240650</v>
      </c>
      <c r="I397" s="19">
        <f t="shared" si="95"/>
        <v>30000</v>
      </c>
      <c r="J397" s="36">
        <f t="shared" si="96"/>
        <v>9000</v>
      </c>
      <c r="K397" s="19">
        <f t="shared" si="97"/>
        <v>210650</v>
      </c>
      <c r="L397" s="36">
        <f t="shared" si="98"/>
        <v>71621</v>
      </c>
      <c r="N397" s="19">
        <f t="shared" si="99"/>
        <v>80621</v>
      </c>
      <c r="O397" s="37">
        <f t="shared" si="100"/>
        <v>0.20725192802056555</v>
      </c>
      <c r="P397" s="37">
        <f t="shared" si="101"/>
        <v>0.28899999999999998</v>
      </c>
      <c r="Q397" s="37">
        <f t="shared" si="102"/>
        <v>0.36580154241645246</v>
      </c>
      <c r="R397" s="37">
        <f t="shared" si="103"/>
        <v>0.43120000000000003</v>
      </c>
    </row>
    <row r="398" spans="1:18" x14ac:dyDescent="0.25">
      <c r="A398">
        <f t="shared" si="104"/>
        <v>390000</v>
      </c>
      <c r="C398" s="19">
        <f t="shared" si="90"/>
        <v>150000</v>
      </c>
      <c r="D398" s="19">
        <f t="shared" si="91"/>
        <v>37500</v>
      </c>
      <c r="E398" s="19">
        <f t="shared" si="92"/>
        <v>240000</v>
      </c>
      <c r="F398" s="19">
        <f t="shared" si="93"/>
        <v>204000</v>
      </c>
      <c r="G398" s="19">
        <f t="shared" si="94"/>
        <v>241500</v>
      </c>
      <c r="I398" s="19">
        <f t="shared" si="95"/>
        <v>30000</v>
      </c>
      <c r="J398" s="36">
        <f t="shared" si="96"/>
        <v>9000</v>
      </c>
      <c r="K398" s="19">
        <f t="shared" si="97"/>
        <v>211500</v>
      </c>
      <c r="L398" s="36">
        <f t="shared" si="98"/>
        <v>71910</v>
      </c>
      <c r="N398" s="19">
        <f t="shared" si="99"/>
        <v>80910</v>
      </c>
      <c r="O398" s="37">
        <f t="shared" si="100"/>
        <v>0.20746153846153847</v>
      </c>
      <c r="P398" s="37">
        <f t="shared" si="101"/>
        <v>0.28899999999999998</v>
      </c>
      <c r="Q398" s="37">
        <f t="shared" si="102"/>
        <v>0.36596923076923082</v>
      </c>
      <c r="R398" s="37">
        <f t="shared" si="103"/>
        <v>0.43120000000000003</v>
      </c>
    </row>
    <row r="399" spans="1:18" x14ac:dyDescent="0.25">
      <c r="A399">
        <f t="shared" si="104"/>
        <v>391000</v>
      </c>
      <c r="C399" s="19">
        <f t="shared" si="90"/>
        <v>150000</v>
      </c>
      <c r="D399" s="19">
        <f t="shared" si="91"/>
        <v>37500</v>
      </c>
      <c r="E399" s="19">
        <f t="shared" si="92"/>
        <v>241000</v>
      </c>
      <c r="F399" s="19">
        <f t="shared" si="93"/>
        <v>204850</v>
      </c>
      <c r="G399" s="19">
        <f t="shared" si="94"/>
        <v>242350</v>
      </c>
      <c r="I399" s="19">
        <f t="shared" si="95"/>
        <v>30000</v>
      </c>
      <c r="J399" s="36">
        <f t="shared" si="96"/>
        <v>9000</v>
      </c>
      <c r="K399" s="19">
        <f t="shared" si="97"/>
        <v>212350</v>
      </c>
      <c r="L399" s="36">
        <f t="shared" si="98"/>
        <v>72199</v>
      </c>
      <c r="N399" s="19">
        <f t="shared" si="99"/>
        <v>81199</v>
      </c>
      <c r="O399" s="37">
        <f t="shared" si="100"/>
        <v>0.20767007672634272</v>
      </c>
      <c r="P399" s="37">
        <f t="shared" si="101"/>
        <v>0.28899999999999998</v>
      </c>
      <c r="Q399" s="37">
        <f t="shared" si="102"/>
        <v>0.36613606138107418</v>
      </c>
      <c r="R399" s="37">
        <f t="shared" si="103"/>
        <v>0.43120000000000003</v>
      </c>
    </row>
    <row r="400" spans="1:18" x14ac:dyDescent="0.25">
      <c r="A400">
        <f t="shared" si="104"/>
        <v>392000</v>
      </c>
      <c r="C400" s="19">
        <f t="shared" si="90"/>
        <v>150000</v>
      </c>
      <c r="D400" s="19">
        <f t="shared" si="91"/>
        <v>37500</v>
      </c>
      <c r="E400" s="19">
        <f t="shared" si="92"/>
        <v>242000</v>
      </c>
      <c r="F400" s="19">
        <f t="shared" si="93"/>
        <v>205700</v>
      </c>
      <c r="G400" s="19">
        <f t="shared" si="94"/>
        <v>243200</v>
      </c>
      <c r="I400" s="19">
        <f t="shared" si="95"/>
        <v>30000</v>
      </c>
      <c r="J400" s="36">
        <f t="shared" si="96"/>
        <v>9000</v>
      </c>
      <c r="K400" s="19">
        <f t="shared" si="97"/>
        <v>213200</v>
      </c>
      <c r="L400" s="36">
        <f t="shared" si="98"/>
        <v>72488</v>
      </c>
      <c r="N400" s="19">
        <f t="shared" si="99"/>
        <v>81488</v>
      </c>
      <c r="O400" s="37">
        <f t="shared" si="100"/>
        <v>0.20787755102040817</v>
      </c>
      <c r="P400" s="37">
        <f t="shared" si="101"/>
        <v>0.28899999999999998</v>
      </c>
      <c r="Q400" s="37">
        <f t="shared" si="102"/>
        <v>0.36630204081632656</v>
      </c>
      <c r="R400" s="37">
        <f t="shared" si="103"/>
        <v>0.43120000000000003</v>
      </c>
    </row>
    <row r="401" spans="1:18" x14ac:dyDescent="0.25">
      <c r="A401">
        <f t="shared" si="104"/>
        <v>393000</v>
      </c>
      <c r="C401" s="19">
        <f t="shared" si="90"/>
        <v>150000</v>
      </c>
      <c r="D401" s="19">
        <f t="shared" si="91"/>
        <v>37500</v>
      </c>
      <c r="E401" s="19">
        <f t="shared" si="92"/>
        <v>243000</v>
      </c>
      <c r="F401" s="19">
        <f t="shared" si="93"/>
        <v>206550</v>
      </c>
      <c r="G401" s="19">
        <f t="shared" si="94"/>
        <v>244050</v>
      </c>
      <c r="I401" s="19">
        <f t="shared" si="95"/>
        <v>30000</v>
      </c>
      <c r="J401" s="36">
        <f t="shared" si="96"/>
        <v>9000</v>
      </c>
      <c r="K401" s="19">
        <f t="shared" si="97"/>
        <v>214050</v>
      </c>
      <c r="L401" s="36">
        <f t="shared" si="98"/>
        <v>72777</v>
      </c>
      <c r="N401" s="19">
        <f t="shared" si="99"/>
        <v>81777</v>
      </c>
      <c r="O401" s="37">
        <f t="shared" si="100"/>
        <v>0.20808396946564886</v>
      </c>
      <c r="P401" s="37">
        <f t="shared" si="101"/>
        <v>0.28899999999999998</v>
      </c>
      <c r="Q401" s="37">
        <f t="shared" si="102"/>
        <v>0.36646717557251912</v>
      </c>
      <c r="R401" s="37">
        <f t="shared" si="103"/>
        <v>0.43120000000000003</v>
      </c>
    </row>
    <row r="402" spans="1:18" x14ac:dyDescent="0.25">
      <c r="A402">
        <f t="shared" si="104"/>
        <v>394000</v>
      </c>
      <c r="C402" s="19">
        <f t="shared" si="90"/>
        <v>150000</v>
      </c>
      <c r="D402" s="19">
        <f t="shared" si="91"/>
        <v>37500</v>
      </c>
      <c r="E402" s="19">
        <f t="shared" si="92"/>
        <v>244000</v>
      </c>
      <c r="F402" s="19">
        <f t="shared" si="93"/>
        <v>207400</v>
      </c>
      <c r="G402" s="19">
        <f t="shared" si="94"/>
        <v>244900</v>
      </c>
      <c r="I402" s="19">
        <f t="shared" si="95"/>
        <v>30000</v>
      </c>
      <c r="J402" s="36">
        <f t="shared" si="96"/>
        <v>9000</v>
      </c>
      <c r="K402" s="19">
        <f t="shared" si="97"/>
        <v>214900</v>
      </c>
      <c r="L402" s="36">
        <f t="shared" si="98"/>
        <v>73066</v>
      </c>
      <c r="N402" s="19">
        <f t="shared" si="99"/>
        <v>82066</v>
      </c>
      <c r="O402" s="37">
        <f t="shared" si="100"/>
        <v>0.20828934010152284</v>
      </c>
      <c r="P402" s="37">
        <f t="shared" si="101"/>
        <v>0.28899999999999998</v>
      </c>
      <c r="Q402" s="37">
        <f t="shared" si="102"/>
        <v>0.36663147208121827</v>
      </c>
      <c r="R402" s="37">
        <f t="shared" si="103"/>
        <v>0.43120000000000003</v>
      </c>
    </row>
    <row r="403" spans="1:18" x14ac:dyDescent="0.25">
      <c r="A403">
        <f t="shared" si="104"/>
        <v>395000</v>
      </c>
      <c r="C403" s="19">
        <f t="shared" si="90"/>
        <v>150000</v>
      </c>
      <c r="D403" s="19">
        <f t="shared" si="91"/>
        <v>37500</v>
      </c>
      <c r="E403" s="19">
        <f t="shared" si="92"/>
        <v>245000</v>
      </c>
      <c r="F403" s="19">
        <f t="shared" si="93"/>
        <v>208250</v>
      </c>
      <c r="G403" s="19">
        <f t="shared" si="94"/>
        <v>245750</v>
      </c>
      <c r="I403" s="19">
        <f t="shared" si="95"/>
        <v>30000</v>
      </c>
      <c r="J403" s="36">
        <f t="shared" si="96"/>
        <v>9000</v>
      </c>
      <c r="K403" s="19">
        <f t="shared" si="97"/>
        <v>215750</v>
      </c>
      <c r="L403" s="36">
        <f t="shared" si="98"/>
        <v>73355</v>
      </c>
      <c r="N403" s="19">
        <f t="shared" si="99"/>
        <v>82355</v>
      </c>
      <c r="O403" s="37">
        <f t="shared" si="100"/>
        <v>0.20849367088607595</v>
      </c>
      <c r="P403" s="37">
        <f t="shared" si="101"/>
        <v>0.28899999999999998</v>
      </c>
      <c r="Q403" s="37">
        <f t="shared" si="102"/>
        <v>0.36679493670886076</v>
      </c>
      <c r="R403" s="37">
        <f t="shared" si="103"/>
        <v>0.43120000000000003</v>
      </c>
    </row>
    <row r="404" spans="1:18" x14ac:dyDescent="0.25">
      <c r="A404">
        <f t="shared" si="104"/>
        <v>396000</v>
      </c>
      <c r="C404" s="19">
        <f t="shared" si="90"/>
        <v>150000</v>
      </c>
      <c r="D404" s="19">
        <f t="shared" si="91"/>
        <v>37500</v>
      </c>
      <c r="E404" s="19">
        <f t="shared" si="92"/>
        <v>246000</v>
      </c>
      <c r="F404" s="19">
        <f t="shared" si="93"/>
        <v>209100</v>
      </c>
      <c r="G404" s="19">
        <f t="shared" si="94"/>
        <v>246600</v>
      </c>
      <c r="I404" s="19">
        <f t="shared" si="95"/>
        <v>30000</v>
      </c>
      <c r="J404" s="36">
        <f t="shared" si="96"/>
        <v>9000</v>
      </c>
      <c r="K404" s="19">
        <f t="shared" si="97"/>
        <v>216600</v>
      </c>
      <c r="L404" s="36">
        <f t="shared" si="98"/>
        <v>73644</v>
      </c>
      <c r="N404" s="19">
        <f t="shared" si="99"/>
        <v>82644</v>
      </c>
      <c r="O404" s="37">
        <f t="shared" si="100"/>
        <v>0.20869696969696969</v>
      </c>
      <c r="P404" s="37">
        <f t="shared" si="101"/>
        <v>0.28899999999999998</v>
      </c>
      <c r="Q404" s="37">
        <f t="shared" si="102"/>
        <v>0.36695757575757576</v>
      </c>
      <c r="R404" s="37">
        <f t="shared" si="103"/>
        <v>0.43120000000000003</v>
      </c>
    </row>
    <row r="405" spans="1:18" x14ac:dyDescent="0.25">
      <c r="A405">
        <f t="shared" si="104"/>
        <v>397000</v>
      </c>
      <c r="C405" s="19">
        <f t="shared" si="90"/>
        <v>150000</v>
      </c>
      <c r="D405" s="19">
        <f t="shared" si="91"/>
        <v>37500</v>
      </c>
      <c r="E405" s="19">
        <f t="shared" si="92"/>
        <v>247000</v>
      </c>
      <c r="F405" s="19">
        <f t="shared" si="93"/>
        <v>209950</v>
      </c>
      <c r="G405" s="19">
        <f t="shared" si="94"/>
        <v>247450</v>
      </c>
      <c r="I405" s="19">
        <f t="shared" si="95"/>
        <v>30000</v>
      </c>
      <c r="J405" s="36">
        <f t="shared" si="96"/>
        <v>9000</v>
      </c>
      <c r="K405" s="19">
        <f t="shared" si="97"/>
        <v>217450</v>
      </c>
      <c r="L405" s="36">
        <f t="shared" si="98"/>
        <v>73933</v>
      </c>
      <c r="N405" s="19">
        <f t="shared" si="99"/>
        <v>82933</v>
      </c>
      <c r="O405" s="37">
        <f t="shared" si="100"/>
        <v>0.20889924433249371</v>
      </c>
      <c r="P405" s="37">
        <f t="shared" si="101"/>
        <v>0.28899999999999998</v>
      </c>
      <c r="Q405" s="37">
        <f t="shared" si="102"/>
        <v>0.36711939546599498</v>
      </c>
      <c r="R405" s="37">
        <f t="shared" si="103"/>
        <v>0.43120000000000003</v>
      </c>
    </row>
    <row r="406" spans="1:18" x14ac:dyDescent="0.25">
      <c r="A406">
        <f t="shared" si="104"/>
        <v>398000</v>
      </c>
      <c r="C406" s="19">
        <f t="shared" si="90"/>
        <v>150000</v>
      </c>
      <c r="D406" s="19">
        <f t="shared" si="91"/>
        <v>37500</v>
      </c>
      <c r="E406" s="19">
        <f t="shared" si="92"/>
        <v>248000</v>
      </c>
      <c r="F406" s="19">
        <f t="shared" si="93"/>
        <v>210800</v>
      </c>
      <c r="G406" s="19">
        <f t="shared" si="94"/>
        <v>248300</v>
      </c>
      <c r="I406" s="19">
        <f t="shared" si="95"/>
        <v>30000</v>
      </c>
      <c r="J406" s="36">
        <f t="shared" si="96"/>
        <v>9000</v>
      </c>
      <c r="K406" s="19">
        <f t="shared" si="97"/>
        <v>218300</v>
      </c>
      <c r="L406" s="36">
        <f t="shared" si="98"/>
        <v>74222</v>
      </c>
      <c r="N406" s="19">
        <f t="shared" si="99"/>
        <v>83222</v>
      </c>
      <c r="O406" s="37">
        <f t="shared" si="100"/>
        <v>0.20910050251256282</v>
      </c>
      <c r="P406" s="37">
        <f t="shared" si="101"/>
        <v>0.28899999999999998</v>
      </c>
      <c r="Q406" s="37">
        <f t="shared" si="102"/>
        <v>0.3672804020100503</v>
      </c>
      <c r="R406" s="37">
        <f t="shared" si="103"/>
        <v>0.43120000000000003</v>
      </c>
    </row>
    <row r="407" spans="1:18" x14ac:dyDescent="0.25">
      <c r="A407">
        <f t="shared" si="104"/>
        <v>399000</v>
      </c>
      <c r="C407" s="19">
        <f t="shared" si="90"/>
        <v>150000</v>
      </c>
      <c r="D407" s="19">
        <f t="shared" si="91"/>
        <v>37500</v>
      </c>
      <c r="E407" s="19">
        <f t="shared" si="92"/>
        <v>249000</v>
      </c>
      <c r="F407" s="19">
        <f t="shared" si="93"/>
        <v>211650</v>
      </c>
      <c r="G407" s="19">
        <f t="shared" si="94"/>
        <v>249150</v>
      </c>
      <c r="I407" s="19">
        <f t="shared" si="95"/>
        <v>30000</v>
      </c>
      <c r="J407" s="36">
        <f t="shared" si="96"/>
        <v>9000</v>
      </c>
      <c r="K407" s="19">
        <f t="shared" si="97"/>
        <v>219150</v>
      </c>
      <c r="L407" s="36">
        <f t="shared" si="98"/>
        <v>74511</v>
      </c>
      <c r="N407" s="19">
        <f t="shared" si="99"/>
        <v>83511</v>
      </c>
      <c r="O407" s="37">
        <f t="shared" si="100"/>
        <v>0.20930075187969924</v>
      </c>
      <c r="P407" s="37">
        <f t="shared" si="101"/>
        <v>0.28899999999999998</v>
      </c>
      <c r="Q407" s="37">
        <f t="shared" si="102"/>
        <v>0.3674406015037594</v>
      </c>
      <c r="R407" s="37">
        <f t="shared" si="103"/>
        <v>0.43120000000000003</v>
      </c>
    </row>
    <row r="408" spans="1:18" x14ac:dyDescent="0.25">
      <c r="A408">
        <f t="shared" si="104"/>
        <v>400000</v>
      </c>
      <c r="C408" s="19">
        <f t="shared" si="90"/>
        <v>150000</v>
      </c>
      <c r="D408" s="19">
        <f t="shared" si="91"/>
        <v>37500</v>
      </c>
      <c r="E408" s="19">
        <f t="shared" si="92"/>
        <v>250000</v>
      </c>
      <c r="F408" s="19">
        <f t="shared" si="93"/>
        <v>212500</v>
      </c>
      <c r="G408" s="19">
        <f t="shared" si="94"/>
        <v>250000</v>
      </c>
      <c r="I408" s="19">
        <f t="shared" si="95"/>
        <v>30000</v>
      </c>
      <c r="J408" s="36">
        <f t="shared" si="96"/>
        <v>9000</v>
      </c>
      <c r="K408" s="19">
        <f t="shared" si="97"/>
        <v>220000</v>
      </c>
      <c r="L408" s="36">
        <f t="shared" si="98"/>
        <v>74800</v>
      </c>
      <c r="N408" s="19">
        <f t="shared" si="99"/>
        <v>83800</v>
      </c>
      <c r="O408" s="37">
        <f t="shared" si="100"/>
        <v>0.20949999999999999</v>
      </c>
      <c r="P408" s="37">
        <f t="shared" si="101"/>
        <v>0.28899999999999998</v>
      </c>
      <c r="Q408" s="37">
        <f t="shared" si="102"/>
        <v>0.36760000000000004</v>
      </c>
      <c r="R408" s="37">
        <f t="shared" si="103"/>
        <v>0.43120000000000003</v>
      </c>
    </row>
    <row r="409" spans="1:18" x14ac:dyDescent="0.25">
      <c r="A409">
        <f t="shared" si="104"/>
        <v>401000</v>
      </c>
      <c r="C409" s="19">
        <f t="shared" si="90"/>
        <v>150000</v>
      </c>
      <c r="D409" s="19">
        <f t="shared" si="91"/>
        <v>37500</v>
      </c>
      <c r="E409" s="19">
        <f t="shared" si="92"/>
        <v>251000</v>
      </c>
      <c r="F409" s="19">
        <f t="shared" si="93"/>
        <v>213350</v>
      </c>
      <c r="G409" s="19">
        <f t="shared" si="94"/>
        <v>250850</v>
      </c>
      <c r="I409" s="19">
        <f t="shared" si="95"/>
        <v>30000</v>
      </c>
      <c r="J409" s="36">
        <f t="shared" si="96"/>
        <v>9000</v>
      </c>
      <c r="K409" s="19">
        <f t="shared" si="97"/>
        <v>220850</v>
      </c>
      <c r="L409" s="36">
        <f t="shared" si="98"/>
        <v>75089</v>
      </c>
      <c r="N409" s="19">
        <f t="shared" si="99"/>
        <v>84089</v>
      </c>
      <c r="O409" s="37">
        <f t="shared" si="100"/>
        <v>0.20969825436408979</v>
      </c>
      <c r="P409" s="37">
        <f t="shared" si="101"/>
        <v>0.28899999999999998</v>
      </c>
      <c r="Q409" s="37">
        <f t="shared" si="102"/>
        <v>0.36775860349127187</v>
      </c>
      <c r="R409" s="37">
        <f t="shared" si="103"/>
        <v>0.43120000000000003</v>
      </c>
    </row>
    <row r="410" spans="1:18" x14ac:dyDescent="0.25">
      <c r="A410">
        <f t="shared" si="104"/>
        <v>402000</v>
      </c>
      <c r="C410" s="19">
        <f t="shared" si="90"/>
        <v>150000</v>
      </c>
      <c r="D410" s="19">
        <f t="shared" si="91"/>
        <v>37500</v>
      </c>
      <c r="E410" s="19">
        <f t="shared" si="92"/>
        <v>252000</v>
      </c>
      <c r="F410" s="19">
        <f t="shared" si="93"/>
        <v>214200</v>
      </c>
      <c r="G410" s="19">
        <f t="shared" si="94"/>
        <v>251700</v>
      </c>
      <c r="I410" s="19">
        <f t="shared" si="95"/>
        <v>30000</v>
      </c>
      <c r="J410" s="36">
        <f t="shared" si="96"/>
        <v>9000</v>
      </c>
      <c r="K410" s="19">
        <f t="shared" si="97"/>
        <v>221700</v>
      </c>
      <c r="L410" s="36">
        <f t="shared" si="98"/>
        <v>75378</v>
      </c>
      <c r="N410" s="19">
        <f t="shared" si="99"/>
        <v>84378</v>
      </c>
      <c r="O410" s="37">
        <f t="shared" si="100"/>
        <v>0.2098955223880597</v>
      </c>
      <c r="P410" s="37">
        <f t="shared" si="101"/>
        <v>0.28899999999999998</v>
      </c>
      <c r="Q410" s="37">
        <f t="shared" si="102"/>
        <v>0.36791641791044777</v>
      </c>
      <c r="R410" s="37">
        <f t="shared" si="103"/>
        <v>0.43120000000000003</v>
      </c>
    </row>
    <row r="411" spans="1:18" x14ac:dyDescent="0.25">
      <c r="A411">
        <f t="shared" si="104"/>
        <v>403000</v>
      </c>
      <c r="C411" s="19">
        <f t="shared" si="90"/>
        <v>150000</v>
      </c>
      <c r="D411" s="19">
        <f t="shared" si="91"/>
        <v>37500</v>
      </c>
      <c r="E411" s="19">
        <f t="shared" si="92"/>
        <v>253000</v>
      </c>
      <c r="F411" s="19">
        <f t="shared" si="93"/>
        <v>215050</v>
      </c>
      <c r="G411" s="19">
        <f t="shared" si="94"/>
        <v>252550</v>
      </c>
      <c r="I411" s="19">
        <f t="shared" si="95"/>
        <v>30000</v>
      </c>
      <c r="J411" s="36">
        <f t="shared" si="96"/>
        <v>9000</v>
      </c>
      <c r="K411" s="19">
        <f t="shared" si="97"/>
        <v>222550</v>
      </c>
      <c r="L411" s="36">
        <f t="shared" si="98"/>
        <v>75667</v>
      </c>
      <c r="N411" s="19">
        <f t="shared" si="99"/>
        <v>84667</v>
      </c>
      <c r="O411" s="37">
        <f t="shared" si="100"/>
        <v>0.21009181141439207</v>
      </c>
      <c r="P411" s="37">
        <f t="shared" si="101"/>
        <v>0.28899999999999998</v>
      </c>
      <c r="Q411" s="37">
        <f t="shared" si="102"/>
        <v>0.36807344913151369</v>
      </c>
      <c r="R411" s="37">
        <f t="shared" si="103"/>
        <v>0.43120000000000003</v>
      </c>
    </row>
    <row r="412" spans="1:18" x14ac:dyDescent="0.25">
      <c r="A412">
        <f t="shared" si="104"/>
        <v>404000</v>
      </c>
      <c r="C412" s="19">
        <f t="shared" si="90"/>
        <v>150000</v>
      </c>
      <c r="D412" s="19">
        <f t="shared" si="91"/>
        <v>37500</v>
      </c>
      <c r="E412" s="19">
        <f t="shared" si="92"/>
        <v>254000</v>
      </c>
      <c r="F412" s="19">
        <f t="shared" si="93"/>
        <v>215900</v>
      </c>
      <c r="G412" s="19">
        <f t="shared" si="94"/>
        <v>253400</v>
      </c>
      <c r="I412" s="19">
        <f t="shared" si="95"/>
        <v>30000</v>
      </c>
      <c r="J412" s="36">
        <f t="shared" si="96"/>
        <v>9000</v>
      </c>
      <c r="K412" s="19">
        <f t="shared" si="97"/>
        <v>223400</v>
      </c>
      <c r="L412" s="36">
        <f t="shared" si="98"/>
        <v>75956</v>
      </c>
      <c r="N412" s="19">
        <f t="shared" si="99"/>
        <v>84956</v>
      </c>
      <c r="O412" s="37">
        <f t="shared" si="100"/>
        <v>0.21028712871287128</v>
      </c>
      <c r="P412" s="37">
        <f t="shared" si="101"/>
        <v>0.28899999999999998</v>
      </c>
      <c r="Q412" s="37">
        <f t="shared" si="102"/>
        <v>0.36822970297029706</v>
      </c>
      <c r="R412" s="37">
        <f t="shared" si="103"/>
        <v>0.43120000000000003</v>
      </c>
    </row>
    <row r="413" spans="1:18" x14ac:dyDescent="0.25">
      <c r="A413">
        <f t="shared" si="104"/>
        <v>405000</v>
      </c>
      <c r="C413" s="19">
        <f t="shared" si="90"/>
        <v>150000</v>
      </c>
      <c r="D413" s="19">
        <f t="shared" si="91"/>
        <v>37500</v>
      </c>
      <c r="E413" s="19">
        <f t="shared" si="92"/>
        <v>255000</v>
      </c>
      <c r="F413" s="19">
        <f t="shared" si="93"/>
        <v>216750</v>
      </c>
      <c r="G413" s="19">
        <f t="shared" si="94"/>
        <v>254250</v>
      </c>
      <c r="I413" s="19">
        <f t="shared" si="95"/>
        <v>30000</v>
      </c>
      <c r="J413" s="36">
        <f t="shared" si="96"/>
        <v>9000</v>
      </c>
      <c r="K413" s="19">
        <f t="shared" si="97"/>
        <v>224250</v>
      </c>
      <c r="L413" s="36">
        <f t="shared" si="98"/>
        <v>76245</v>
      </c>
      <c r="N413" s="19">
        <f t="shared" si="99"/>
        <v>85245</v>
      </c>
      <c r="O413" s="37">
        <f t="shared" si="100"/>
        <v>0.21048148148148149</v>
      </c>
      <c r="P413" s="37">
        <f t="shared" si="101"/>
        <v>0.28899999999999998</v>
      </c>
      <c r="Q413" s="37">
        <f t="shared" si="102"/>
        <v>0.3683851851851852</v>
      </c>
      <c r="R413" s="37">
        <f t="shared" si="103"/>
        <v>0.43120000000000003</v>
      </c>
    </row>
    <row r="414" spans="1:18" x14ac:dyDescent="0.25">
      <c r="A414">
        <f t="shared" si="104"/>
        <v>406000</v>
      </c>
      <c r="C414" s="19">
        <f t="shared" si="90"/>
        <v>150000</v>
      </c>
      <c r="D414" s="19">
        <f t="shared" si="91"/>
        <v>37500</v>
      </c>
      <c r="E414" s="19">
        <f t="shared" si="92"/>
        <v>256000</v>
      </c>
      <c r="F414" s="19">
        <f t="shared" si="93"/>
        <v>217600</v>
      </c>
      <c r="G414" s="19">
        <f t="shared" si="94"/>
        <v>255100</v>
      </c>
      <c r="I414" s="19">
        <f t="shared" si="95"/>
        <v>30000</v>
      </c>
      <c r="J414" s="36">
        <f t="shared" si="96"/>
        <v>9000</v>
      </c>
      <c r="K414" s="19">
        <f t="shared" si="97"/>
        <v>225100</v>
      </c>
      <c r="L414" s="36">
        <f t="shared" si="98"/>
        <v>76534</v>
      </c>
      <c r="N414" s="19">
        <f t="shared" si="99"/>
        <v>85534</v>
      </c>
      <c r="O414" s="37">
        <f t="shared" si="100"/>
        <v>0.21067487684729064</v>
      </c>
      <c r="P414" s="37">
        <f t="shared" si="101"/>
        <v>0.28899999999999998</v>
      </c>
      <c r="Q414" s="37">
        <f t="shared" si="102"/>
        <v>0.36853990147783255</v>
      </c>
      <c r="R414" s="37">
        <f t="shared" si="103"/>
        <v>0.43120000000000003</v>
      </c>
    </row>
    <row r="415" spans="1:18" x14ac:dyDescent="0.25">
      <c r="A415">
        <f t="shared" si="104"/>
        <v>407000</v>
      </c>
      <c r="C415" s="19">
        <f t="shared" si="90"/>
        <v>150000</v>
      </c>
      <c r="D415" s="19">
        <f t="shared" si="91"/>
        <v>37500</v>
      </c>
      <c r="E415" s="19">
        <f t="shared" si="92"/>
        <v>257000</v>
      </c>
      <c r="F415" s="19">
        <f t="shared" si="93"/>
        <v>218450</v>
      </c>
      <c r="G415" s="19">
        <f t="shared" si="94"/>
        <v>255950</v>
      </c>
      <c r="I415" s="19">
        <f t="shared" si="95"/>
        <v>30000</v>
      </c>
      <c r="J415" s="36">
        <f t="shared" si="96"/>
        <v>9000</v>
      </c>
      <c r="K415" s="19">
        <f t="shared" si="97"/>
        <v>225950</v>
      </c>
      <c r="L415" s="36">
        <f t="shared" si="98"/>
        <v>76823</v>
      </c>
      <c r="N415" s="19">
        <f t="shared" si="99"/>
        <v>85823</v>
      </c>
      <c r="O415" s="37">
        <f t="shared" si="100"/>
        <v>0.21086732186732188</v>
      </c>
      <c r="P415" s="37">
        <f t="shared" si="101"/>
        <v>0.28899999999999998</v>
      </c>
      <c r="Q415" s="37">
        <f t="shared" si="102"/>
        <v>0.36869385749385752</v>
      </c>
      <c r="R415" s="37">
        <f t="shared" si="103"/>
        <v>0.43120000000000003</v>
      </c>
    </row>
    <row r="416" spans="1:18" x14ac:dyDescent="0.25">
      <c r="A416">
        <f t="shared" si="104"/>
        <v>408000</v>
      </c>
      <c r="C416" s="19">
        <f t="shared" si="90"/>
        <v>150000</v>
      </c>
      <c r="D416" s="19">
        <f t="shared" si="91"/>
        <v>37500</v>
      </c>
      <c r="E416" s="19">
        <f t="shared" si="92"/>
        <v>258000</v>
      </c>
      <c r="F416" s="19">
        <f t="shared" si="93"/>
        <v>219300</v>
      </c>
      <c r="G416" s="19">
        <f t="shared" si="94"/>
        <v>256800</v>
      </c>
      <c r="I416" s="19">
        <f t="shared" si="95"/>
        <v>30000</v>
      </c>
      <c r="J416" s="36">
        <f t="shared" si="96"/>
        <v>9000</v>
      </c>
      <c r="K416" s="19">
        <f t="shared" si="97"/>
        <v>226800</v>
      </c>
      <c r="L416" s="36">
        <f t="shared" si="98"/>
        <v>77112</v>
      </c>
      <c r="N416" s="19">
        <f t="shared" si="99"/>
        <v>86112</v>
      </c>
      <c r="O416" s="37">
        <f t="shared" si="100"/>
        <v>0.21105882352941177</v>
      </c>
      <c r="P416" s="37">
        <f t="shared" si="101"/>
        <v>0.28899999999999998</v>
      </c>
      <c r="Q416" s="37">
        <f t="shared" si="102"/>
        <v>0.36884705882352942</v>
      </c>
      <c r="R416" s="37">
        <f t="shared" si="103"/>
        <v>0.43120000000000003</v>
      </c>
    </row>
    <row r="417" spans="1:18" x14ac:dyDescent="0.25">
      <c r="A417">
        <f t="shared" si="104"/>
        <v>409000</v>
      </c>
      <c r="C417" s="19">
        <f t="shared" si="90"/>
        <v>150000</v>
      </c>
      <c r="D417" s="19">
        <f t="shared" si="91"/>
        <v>37500</v>
      </c>
      <c r="E417" s="19">
        <f t="shared" si="92"/>
        <v>259000</v>
      </c>
      <c r="F417" s="19">
        <f t="shared" si="93"/>
        <v>220150</v>
      </c>
      <c r="G417" s="19">
        <f t="shared" si="94"/>
        <v>257650</v>
      </c>
      <c r="I417" s="19">
        <f t="shared" si="95"/>
        <v>30000</v>
      </c>
      <c r="J417" s="36">
        <f t="shared" si="96"/>
        <v>9000</v>
      </c>
      <c r="K417" s="19">
        <f t="shared" si="97"/>
        <v>227650</v>
      </c>
      <c r="L417" s="36">
        <f t="shared" si="98"/>
        <v>77401</v>
      </c>
      <c r="N417" s="19">
        <f t="shared" si="99"/>
        <v>86401</v>
      </c>
      <c r="O417" s="37">
        <f t="shared" si="100"/>
        <v>0.21124938875305624</v>
      </c>
      <c r="P417" s="37">
        <f t="shared" si="101"/>
        <v>0.28899999999999998</v>
      </c>
      <c r="Q417" s="37">
        <f t="shared" si="102"/>
        <v>0.36899951100244499</v>
      </c>
      <c r="R417" s="37">
        <f t="shared" si="103"/>
        <v>0.43120000000000003</v>
      </c>
    </row>
    <row r="418" spans="1:18" x14ac:dyDescent="0.25">
      <c r="A418">
        <f t="shared" si="104"/>
        <v>410000</v>
      </c>
      <c r="C418" s="19">
        <f t="shared" si="90"/>
        <v>150000</v>
      </c>
      <c r="D418" s="19">
        <f t="shared" si="91"/>
        <v>37500</v>
      </c>
      <c r="E418" s="19">
        <f t="shared" si="92"/>
        <v>260000</v>
      </c>
      <c r="F418" s="19">
        <f t="shared" si="93"/>
        <v>221000</v>
      </c>
      <c r="G418" s="19">
        <f t="shared" si="94"/>
        <v>258500</v>
      </c>
      <c r="I418" s="19">
        <f t="shared" si="95"/>
        <v>30000</v>
      </c>
      <c r="J418" s="36">
        <f t="shared" si="96"/>
        <v>9000</v>
      </c>
      <c r="K418" s="19">
        <f t="shared" si="97"/>
        <v>228500</v>
      </c>
      <c r="L418" s="36">
        <f t="shared" si="98"/>
        <v>77690</v>
      </c>
      <c r="N418" s="19">
        <f t="shared" si="99"/>
        <v>86690</v>
      </c>
      <c r="O418" s="37">
        <f t="shared" si="100"/>
        <v>0.2114390243902439</v>
      </c>
      <c r="P418" s="37">
        <f t="shared" si="101"/>
        <v>0.28899999999999998</v>
      </c>
      <c r="Q418" s="37">
        <f t="shared" si="102"/>
        <v>0.36915121951219515</v>
      </c>
      <c r="R418" s="37">
        <f t="shared" si="103"/>
        <v>0.43120000000000003</v>
      </c>
    </row>
    <row r="419" spans="1:18" x14ac:dyDescent="0.25">
      <c r="A419">
        <f t="shared" si="104"/>
        <v>411000</v>
      </c>
      <c r="C419" s="19">
        <f t="shared" si="90"/>
        <v>150000</v>
      </c>
      <c r="D419" s="19">
        <f t="shared" si="91"/>
        <v>37500</v>
      </c>
      <c r="E419" s="19">
        <f t="shared" si="92"/>
        <v>261000</v>
      </c>
      <c r="F419" s="19">
        <f t="shared" si="93"/>
        <v>221850</v>
      </c>
      <c r="G419" s="19">
        <f t="shared" si="94"/>
        <v>259350</v>
      </c>
      <c r="I419" s="19">
        <f t="shared" si="95"/>
        <v>30000</v>
      </c>
      <c r="J419" s="36">
        <f t="shared" si="96"/>
        <v>9000</v>
      </c>
      <c r="K419" s="19">
        <f t="shared" si="97"/>
        <v>229350</v>
      </c>
      <c r="L419" s="36">
        <f t="shared" si="98"/>
        <v>77979</v>
      </c>
      <c r="N419" s="19">
        <f t="shared" si="99"/>
        <v>86979</v>
      </c>
      <c r="O419" s="37">
        <f t="shared" si="100"/>
        <v>0.21162773722627737</v>
      </c>
      <c r="P419" s="37">
        <f t="shared" si="101"/>
        <v>0.28899999999999998</v>
      </c>
      <c r="Q419" s="37">
        <f t="shared" si="102"/>
        <v>0.36930218978102192</v>
      </c>
      <c r="R419" s="37">
        <f t="shared" si="103"/>
        <v>0.43120000000000003</v>
      </c>
    </row>
    <row r="420" spans="1:18" x14ac:dyDescent="0.25">
      <c r="A420">
        <f t="shared" si="104"/>
        <v>412000</v>
      </c>
      <c r="C420" s="19">
        <f t="shared" si="90"/>
        <v>150000</v>
      </c>
      <c r="D420" s="19">
        <f t="shared" si="91"/>
        <v>37500</v>
      </c>
      <c r="E420" s="19">
        <f t="shared" si="92"/>
        <v>262000</v>
      </c>
      <c r="F420" s="19">
        <f t="shared" si="93"/>
        <v>222700</v>
      </c>
      <c r="G420" s="19">
        <f t="shared" si="94"/>
        <v>260200</v>
      </c>
      <c r="I420" s="19">
        <f t="shared" si="95"/>
        <v>30000</v>
      </c>
      <c r="J420" s="36">
        <f t="shared" si="96"/>
        <v>9000</v>
      </c>
      <c r="K420" s="19">
        <f t="shared" si="97"/>
        <v>230200</v>
      </c>
      <c r="L420" s="36">
        <f t="shared" si="98"/>
        <v>78268</v>
      </c>
      <c r="N420" s="19">
        <f t="shared" si="99"/>
        <v>87268</v>
      </c>
      <c r="O420" s="37">
        <f t="shared" si="100"/>
        <v>0.21181553398058253</v>
      </c>
      <c r="P420" s="37">
        <f t="shared" si="101"/>
        <v>0.28899999999999998</v>
      </c>
      <c r="Q420" s="37">
        <f t="shared" si="102"/>
        <v>0.36945242718446603</v>
      </c>
      <c r="R420" s="37">
        <f t="shared" si="103"/>
        <v>0.43120000000000003</v>
      </c>
    </row>
    <row r="421" spans="1:18" x14ac:dyDescent="0.25">
      <c r="A421">
        <f t="shared" si="104"/>
        <v>413000</v>
      </c>
      <c r="C421" s="19">
        <f t="shared" si="90"/>
        <v>150000</v>
      </c>
      <c r="D421" s="19">
        <f t="shared" si="91"/>
        <v>37500</v>
      </c>
      <c r="E421" s="19">
        <f t="shared" si="92"/>
        <v>263000</v>
      </c>
      <c r="F421" s="19">
        <f t="shared" si="93"/>
        <v>223550</v>
      </c>
      <c r="G421" s="19">
        <f t="shared" si="94"/>
        <v>261050</v>
      </c>
      <c r="I421" s="19">
        <f t="shared" si="95"/>
        <v>30000</v>
      </c>
      <c r="J421" s="36">
        <f t="shared" si="96"/>
        <v>9000</v>
      </c>
      <c r="K421" s="19">
        <f t="shared" si="97"/>
        <v>231050</v>
      </c>
      <c r="L421" s="36">
        <f t="shared" si="98"/>
        <v>78557</v>
      </c>
      <c r="N421" s="19">
        <f t="shared" si="99"/>
        <v>87557</v>
      </c>
      <c r="O421" s="37">
        <f t="shared" si="100"/>
        <v>0.21200242130750604</v>
      </c>
      <c r="P421" s="37">
        <f t="shared" si="101"/>
        <v>0.28899999999999998</v>
      </c>
      <c r="Q421" s="37">
        <f t="shared" si="102"/>
        <v>0.36960193704600486</v>
      </c>
      <c r="R421" s="37">
        <f t="shared" si="103"/>
        <v>0.43120000000000003</v>
      </c>
    </row>
    <row r="422" spans="1:18" x14ac:dyDescent="0.25">
      <c r="A422">
        <f t="shared" si="104"/>
        <v>414000</v>
      </c>
      <c r="C422" s="19">
        <f t="shared" si="90"/>
        <v>150000</v>
      </c>
      <c r="D422" s="19">
        <f t="shared" si="91"/>
        <v>37500</v>
      </c>
      <c r="E422" s="19">
        <f t="shared" si="92"/>
        <v>264000</v>
      </c>
      <c r="F422" s="19">
        <f t="shared" si="93"/>
        <v>224400</v>
      </c>
      <c r="G422" s="19">
        <f t="shared" si="94"/>
        <v>261900</v>
      </c>
      <c r="I422" s="19">
        <f t="shared" si="95"/>
        <v>30000</v>
      </c>
      <c r="J422" s="36">
        <f t="shared" si="96"/>
        <v>9000</v>
      </c>
      <c r="K422" s="19">
        <f t="shared" si="97"/>
        <v>231900</v>
      </c>
      <c r="L422" s="36">
        <f t="shared" si="98"/>
        <v>78846</v>
      </c>
      <c r="N422" s="19">
        <f t="shared" si="99"/>
        <v>87846</v>
      </c>
      <c r="O422" s="37">
        <f t="shared" si="100"/>
        <v>0.21218840579710144</v>
      </c>
      <c r="P422" s="37">
        <f t="shared" si="101"/>
        <v>0.28899999999999998</v>
      </c>
      <c r="Q422" s="37">
        <f t="shared" si="102"/>
        <v>0.36975072463768116</v>
      </c>
      <c r="R422" s="37">
        <f t="shared" si="103"/>
        <v>0.43120000000000003</v>
      </c>
    </row>
    <row r="423" spans="1:18" x14ac:dyDescent="0.25">
      <c r="A423">
        <f t="shared" si="104"/>
        <v>415000</v>
      </c>
      <c r="C423" s="19">
        <f t="shared" ref="C423:C486" si="105">IF(A423&gt;pot_osingon_veron_progression_raja,pot_osingon_veron_progression_raja,A423)</f>
        <v>150000</v>
      </c>
      <c r="D423" s="19">
        <f t="shared" ref="D423:D486" si="106">C423*(1-pot_osingon_verovapaa_osuus)</f>
        <v>37500</v>
      </c>
      <c r="E423" s="19">
        <f t="shared" ref="E423:E486" si="107">IF(A423&gt;pot_osingon_veron_progression_raja,A423-pot_osingon_veron_progression_raja,0)</f>
        <v>265000</v>
      </c>
      <c r="F423" s="19">
        <f t="shared" ref="F423:F486" si="108">E423*(1-pot_osingon_verovapaa_osuus_rajan_jälk)</f>
        <v>225250</v>
      </c>
      <c r="G423" s="19">
        <f t="shared" ref="G423:G486" si="109">+D423+F423</f>
        <v>262750</v>
      </c>
      <c r="I423" s="19">
        <f t="shared" ref="I423:I486" si="110">IF(G423&gt;pääomatuloveropros_progression_raja,pääomatuloveropros_progression_raja,G423)</f>
        <v>30000</v>
      </c>
      <c r="J423" s="36">
        <f t="shared" ref="J423:J486" si="111">I423*pääomatuloveropros</f>
        <v>9000</v>
      </c>
      <c r="K423" s="19">
        <f t="shared" ref="K423:K486" si="112">IF(G423&gt;pääomatuloveropros_progression_raja,G423-pääomatuloveropros_progression_raja,0)</f>
        <v>232750</v>
      </c>
      <c r="L423" s="36">
        <f t="shared" ref="L423:L486" si="113">K423*pääomatuloveropros_rajan_jälkeen</f>
        <v>79135</v>
      </c>
      <c r="N423" s="19">
        <f t="shared" ref="N423:N486" si="114">+J423+L423</f>
        <v>88135</v>
      </c>
      <c r="O423" s="37">
        <f t="shared" ref="O423:O486" si="115">IFERROR(N423/A423,0)</f>
        <v>0.2123734939759036</v>
      </c>
      <c r="P423" s="37">
        <f t="shared" ref="P423:P486" si="116">IFERROR((N423-N422)/(A423-A422),0)</f>
        <v>0.28899999999999998</v>
      </c>
      <c r="Q423" s="37">
        <f t="shared" ref="Q423:Q486" si="117">(1-yhteisövero_pros)*O423+yhteisövero_pros</f>
        <v>0.36989879518072288</v>
      </c>
      <c r="R423" s="37">
        <f t="shared" ref="R423:R486" si="118">(1-yhteisövero_pros)*P423+yhteisövero_pros</f>
        <v>0.43120000000000003</v>
      </c>
    </row>
    <row r="424" spans="1:18" x14ac:dyDescent="0.25">
      <c r="A424">
        <f t="shared" si="104"/>
        <v>416000</v>
      </c>
      <c r="C424" s="19">
        <f t="shared" si="105"/>
        <v>150000</v>
      </c>
      <c r="D424" s="19">
        <f t="shared" si="106"/>
        <v>37500</v>
      </c>
      <c r="E424" s="19">
        <f t="shared" si="107"/>
        <v>266000</v>
      </c>
      <c r="F424" s="19">
        <f t="shared" si="108"/>
        <v>226100</v>
      </c>
      <c r="G424" s="19">
        <f t="shared" si="109"/>
        <v>263600</v>
      </c>
      <c r="I424" s="19">
        <f t="shared" si="110"/>
        <v>30000</v>
      </c>
      <c r="J424" s="36">
        <f t="shared" si="111"/>
        <v>9000</v>
      </c>
      <c r="K424" s="19">
        <f t="shared" si="112"/>
        <v>233600</v>
      </c>
      <c r="L424" s="36">
        <f t="shared" si="113"/>
        <v>79424</v>
      </c>
      <c r="N424" s="19">
        <f t="shared" si="114"/>
        <v>88424</v>
      </c>
      <c r="O424" s="37">
        <f t="shared" si="115"/>
        <v>0.21255769230769231</v>
      </c>
      <c r="P424" s="37">
        <f t="shared" si="116"/>
        <v>0.28899999999999998</v>
      </c>
      <c r="Q424" s="37">
        <f t="shared" si="117"/>
        <v>0.37004615384615386</v>
      </c>
      <c r="R424" s="37">
        <f t="shared" si="118"/>
        <v>0.43120000000000003</v>
      </c>
    </row>
    <row r="425" spans="1:18" x14ac:dyDescent="0.25">
      <c r="A425">
        <f t="shared" si="104"/>
        <v>417000</v>
      </c>
      <c r="C425" s="19">
        <f t="shared" si="105"/>
        <v>150000</v>
      </c>
      <c r="D425" s="19">
        <f t="shared" si="106"/>
        <v>37500</v>
      </c>
      <c r="E425" s="19">
        <f t="shared" si="107"/>
        <v>267000</v>
      </c>
      <c r="F425" s="19">
        <f t="shared" si="108"/>
        <v>226950</v>
      </c>
      <c r="G425" s="19">
        <f t="shared" si="109"/>
        <v>264450</v>
      </c>
      <c r="I425" s="19">
        <f t="shared" si="110"/>
        <v>30000</v>
      </c>
      <c r="J425" s="36">
        <f t="shared" si="111"/>
        <v>9000</v>
      </c>
      <c r="K425" s="19">
        <f t="shared" si="112"/>
        <v>234450</v>
      </c>
      <c r="L425" s="36">
        <f t="shared" si="113"/>
        <v>79713</v>
      </c>
      <c r="N425" s="19">
        <f t="shared" si="114"/>
        <v>88713</v>
      </c>
      <c r="O425" s="37">
        <f t="shared" si="115"/>
        <v>0.2127410071942446</v>
      </c>
      <c r="P425" s="37">
        <f t="shared" si="116"/>
        <v>0.28899999999999998</v>
      </c>
      <c r="Q425" s="37">
        <f t="shared" si="117"/>
        <v>0.3701928057553957</v>
      </c>
      <c r="R425" s="37">
        <f t="shared" si="118"/>
        <v>0.43120000000000003</v>
      </c>
    </row>
    <row r="426" spans="1:18" x14ac:dyDescent="0.25">
      <c r="A426">
        <f t="shared" si="104"/>
        <v>418000</v>
      </c>
      <c r="C426" s="19">
        <f t="shared" si="105"/>
        <v>150000</v>
      </c>
      <c r="D426" s="19">
        <f t="shared" si="106"/>
        <v>37500</v>
      </c>
      <c r="E426" s="19">
        <f t="shared" si="107"/>
        <v>268000</v>
      </c>
      <c r="F426" s="19">
        <f t="shared" si="108"/>
        <v>227800</v>
      </c>
      <c r="G426" s="19">
        <f t="shared" si="109"/>
        <v>265300</v>
      </c>
      <c r="I426" s="19">
        <f t="shared" si="110"/>
        <v>30000</v>
      </c>
      <c r="J426" s="36">
        <f t="shared" si="111"/>
        <v>9000</v>
      </c>
      <c r="K426" s="19">
        <f t="shared" si="112"/>
        <v>235300</v>
      </c>
      <c r="L426" s="36">
        <f t="shared" si="113"/>
        <v>80002</v>
      </c>
      <c r="N426" s="19">
        <f t="shared" si="114"/>
        <v>89002</v>
      </c>
      <c r="O426" s="37">
        <f t="shared" si="115"/>
        <v>0.21292344497607654</v>
      </c>
      <c r="P426" s="37">
        <f t="shared" si="116"/>
        <v>0.28899999999999998</v>
      </c>
      <c r="Q426" s="37">
        <f t="shared" si="117"/>
        <v>0.37033875598086125</v>
      </c>
      <c r="R426" s="37">
        <f t="shared" si="118"/>
        <v>0.43120000000000003</v>
      </c>
    </row>
    <row r="427" spans="1:18" x14ac:dyDescent="0.25">
      <c r="A427">
        <f t="shared" si="104"/>
        <v>419000</v>
      </c>
      <c r="C427" s="19">
        <f t="shared" si="105"/>
        <v>150000</v>
      </c>
      <c r="D427" s="19">
        <f t="shared" si="106"/>
        <v>37500</v>
      </c>
      <c r="E427" s="19">
        <f t="shared" si="107"/>
        <v>269000</v>
      </c>
      <c r="F427" s="19">
        <f t="shared" si="108"/>
        <v>228650</v>
      </c>
      <c r="G427" s="19">
        <f t="shared" si="109"/>
        <v>266150</v>
      </c>
      <c r="I427" s="19">
        <f t="shared" si="110"/>
        <v>30000</v>
      </c>
      <c r="J427" s="36">
        <f t="shared" si="111"/>
        <v>9000</v>
      </c>
      <c r="K427" s="19">
        <f t="shared" si="112"/>
        <v>236150</v>
      </c>
      <c r="L427" s="36">
        <f t="shared" si="113"/>
        <v>80291</v>
      </c>
      <c r="N427" s="19">
        <f t="shared" si="114"/>
        <v>89291</v>
      </c>
      <c r="O427" s="37">
        <f t="shared" si="115"/>
        <v>0.21310501193317422</v>
      </c>
      <c r="P427" s="37">
        <f t="shared" si="116"/>
        <v>0.28899999999999998</v>
      </c>
      <c r="Q427" s="37">
        <f t="shared" si="117"/>
        <v>0.37048400954653937</v>
      </c>
      <c r="R427" s="37">
        <f t="shared" si="118"/>
        <v>0.43120000000000003</v>
      </c>
    </row>
    <row r="428" spans="1:18" x14ac:dyDescent="0.25">
      <c r="A428">
        <f t="shared" si="104"/>
        <v>420000</v>
      </c>
      <c r="C428" s="19">
        <f t="shared" si="105"/>
        <v>150000</v>
      </c>
      <c r="D428" s="19">
        <f t="shared" si="106"/>
        <v>37500</v>
      </c>
      <c r="E428" s="19">
        <f t="shared" si="107"/>
        <v>270000</v>
      </c>
      <c r="F428" s="19">
        <f t="shared" si="108"/>
        <v>229500</v>
      </c>
      <c r="G428" s="19">
        <f t="shared" si="109"/>
        <v>267000</v>
      </c>
      <c r="I428" s="19">
        <f t="shared" si="110"/>
        <v>30000</v>
      </c>
      <c r="J428" s="36">
        <f t="shared" si="111"/>
        <v>9000</v>
      </c>
      <c r="K428" s="19">
        <f t="shared" si="112"/>
        <v>237000</v>
      </c>
      <c r="L428" s="36">
        <f t="shared" si="113"/>
        <v>80580</v>
      </c>
      <c r="N428" s="19">
        <f t="shared" si="114"/>
        <v>89580</v>
      </c>
      <c r="O428" s="37">
        <f t="shared" si="115"/>
        <v>0.21328571428571427</v>
      </c>
      <c r="P428" s="37">
        <f t="shared" si="116"/>
        <v>0.28899999999999998</v>
      </c>
      <c r="Q428" s="37">
        <f t="shared" si="117"/>
        <v>0.37062857142857142</v>
      </c>
      <c r="R428" s="37">
        <f t="shared" si="118"/>
        <v>0.43120000000000003</v>
      </c>
    </row>
    <row r="429" spans="1:18" x14ac:dyDescent="0.25">
      <c r="A429">
        <f t="shared" si="104"/>
        <v>421000</v>
      </c>
      <c r="C429" s="19">
        <f t="shared" si="105"/>
        <v>150000</v>
      </c>
      <c r="D429" s="19">
        <f t="shared" si="106"/>
        <v>37500</v>
      </c>
      <c r="E429" s="19">
        <f t="shared" si="107"/>
        <v>271000</v>
      </c>
      <c r="F429" s="19">
        <f t="shared" si="108"/>
        <v>230350</v>
      </c>
      <c r="G429" s="19">
        <f t="shared" si="109"/>
        <v>267850</v>
      </c>
      <c r="I429" s="19">
        <f t="shared" si="110"/>
        <v>30000</v>
      </c>
      <c r="J429" s="36">
        <f t="shared" si="111"/>
        <v>9000</v>
      </c>
      <c r="K429" s="19">
        <f t="shared" si="112"/>
        <v>237850</v>
      </c>
      <c r="L429" s="36">
        <f t="shared" si="113"/>
        <v>80869</v>
      </c>
      <c r="N429" s="19">
        <f t="shared" si="114"/>
        <v>89869</v>
      </c>
      <c r="O429" s="37">
        <f t="shared" si="115"/>
        <v>0.21346555819477434</v>
      </c>
      <c r="P429" s="37">
        <f t="shared" si="116"/>
        <v>0.28899999999999998</v>
      </c>
      <c r="Q429" s="37">
        <f t="shared" si="117"/>
        <v>0.37077244655581948</v>
      </c>
      <c r="R429" s="37">
        <f t="shared" si="118"/>
        <v>0.43120000000000003</v>
      </c>
    </row>
    <row r="430" spans="1:18" x14ac:dyDescent="0.25">
      <c r="A430">
        <f t="shared" si="104"/>
        <v>422000</v>
      </c>
      <c r="C430" s="19">
        <f t="shared" si="105"/>
        <v>150000</v>
      </c>
      <c r="D430" s="19">
        <f t="shared" si="106"/>
        <v>37500</v>
      </c>
      <c r="E430" s="19">
        <f t="shared" si="107"/>
        <v>272000</v>
      </c>
      <c r="F430" s="19">
        <f t="shared" si="108"/>
        <v>231200</v>
      </c>
      <c r="G430" s="19">
        <f t="shared" si="109"/>
        <v>268700</v>
      </c>
      <c r="I430" s="19">
        <f t="shared" si="110"/>
        <v>30000</v>
      </c>
      <c r="J430" s="36">
        <f t="shared" si="111"/>
        <v>9000</v>
      </c>
      <c r="K430" s="19">
        <f t="shared" si="112"/>
        <v>238700</v>
      </c>
      <c r="L430" s="36">
        <f t="shared" si="113"/>
        <v>81158</v>
      </c>
      <c r="N430" s="19">
        <f t="shared" si="114"/>
        <v>90158</v>
      </c>
      <c r="O430" s="37">
        <f t="shared" si="115"/>
        <v>0.21364454976303318</v>
      </c>
      <c r="P430" s="37">
        <f t="shared" si="116"/>
        <v>0.28899999999999998</v>
      </c>
      <c r="Q430" s="37">
        <f t="shared" si="117"/>
        <v>0.37091563981042658</v>
      </c>
      <c r="R430" s="37">
        <f t="shared" si="118"/>
        <v>0.43120000000000003</v>
      </c>
    </row>
    <row r="431" spans="1:18" x14ac:dyDescent="0.25">
      <c r="A431">
        <f t="shared" si="104"/>
        <v>423000</v>
      </c>
      <c r="C431" s="19">
        <f t="shared" si="105"/>
        <v>150000</v>
      </c>
      <c r="D431" s="19">
        <f t="shared" si="106"/>
        <v>37500</v>
      </c>
      <c r="E431" s="19">
        <f t="shared" si="107"/>
        <v>273000</v>
      </c>
      <c r="F431" s="19">
        <f t="shared" si="108"/>
        <v>232050</v>
      </c>
      <c r="G431" s="19">
        <f t="shared" si="109"/>
        <v>269550</v>
      </c>
      <c r="I431" s="19">
        <f t="shared" si="110"/>
        <v>30000</v>
      </c>
      <c r="J431" s="36">
        <f t="shared" si="111"/>
        <v>9000</v>
      </c>
      <c r="K431" s="19">
        <f t="shared" si="112"/>
        <v>239550</v>
      </c>
      <c r="L431" s="36">
        <f t="shared" si="113"/>
        <v>81447</v>
      </c>
      <c r="N431" s="19">
        <f t="shared" si="114"/>
        <v>90447</v>
      </c>
      <c r="O431" s="37">
        <f t="shared" si="115"/>
        <v>0.213822695035461</v>
      </c>
      <c r="P431" s="37">
        <f t="shared" si="116"/>
        <v>0.28899999999999998</v>
      </c>
      <c r="Q431" s="37">
        <f t="shared" si="117"/>
        <v>0.37105815602836884</v>
      </c>
      <c r="R431" s="37">
        <f t="shared" si="118"/>
        <v>0.43120000000000003</v>
      </c>
    </row>
    <row r="432" spans="1:18" x14ac:dyDescent="0.25">
      <c r="A432">
        <f t="shared" si="104"/>
        <v>424000</v>
      </c>
      <c r="C432" s="19">
        <f t="shared" si="105"/>
        <v>150000</v>
      </c>
      <c r="D432" s="19">
        <f t="shared" si="106"/>
        <v>37500</v>
      </c>
      <c r="E432" s="19">
        <f t="shared" si="107"/>
        <v>274000</v>
      </c>
      <c r="F432" s="19">
        <f t="shared" si="108"/>
        <v>232900</v>
      </c>
      <c r="G432" s="19">
        <f t="shared" si="109"/>
        <v>270400</v>
      </c>
      <c r="I432" s="19">
        <f t="shared" si="110"/>
        <v>30000</v>
      </c>
      <c r="J432" s="36">
        <f t="shared" si="111"/>
        <v>9000</v>
      </c>
      <c r="K432" s="19">
        <f t="shared" si="112"/>
        <v>240400</v>
      </c>
      <c r="L432" s="36">
        <f t="shared" si="113"/>
        <v>81736</v>
      </c>
      <c r="N432" s="19">
        <f t="shared" si="114"/>
        <v>90736</v>
      </c>
      <c r="O432" s="37">
        <f t="shared" si="115"/>
        <v>0.214</v>
      </c>
      <c r="P432" s="37">
        <f t="shared" si="116"/>
        <v>0.28899999999999998</v>
      </c>
      <c r="Q432" s="37">
        <f t="shared" si="117"/>
        <v>0.37120000000000003</v>
      </c>
      <c r="R432" s="37">
        <f t="shared" si="118"/>
        <v>0.43120000000000003</v>
      </c>
    </row>
    <row r="433" spans="1:18" x14ac:dyDescent="0.25">
      <c r="A433">
        <f t="shared" si="104"/>
        <v>425000</v>
      </c>
      <c r="C433" s="19">
        <f t="shared" si="105"/>
        <v>150000</v>
      </c>
      <c r="D433" s="19">
        <f t="shared" si="106"/>
        <v>37500</v>
      </c>
      <c r="E433" s="19">
        <f t="shared" si="107"/>
        <v>275000</v>
      </c>
      <c r="F433" s="19">
        <f t="shared" si="108"/>
        <v>233750</v>
      </c>
      <c r="G433" s="19">
        <f t="shared" si="109"/>
        <v>271250</v>
      </c>
      <c r="I433" s="19">
        <f t="shared" si="110"/>
        <v>30000</v>
      </c>
      <c r="J433" s="36">
        <f t="shared" si="111"/>
        <v>9000</v>
      </c>
      <c r="K433" s="19">
        <f t="shared" si="112"/>
        <v>241250</v>
      </c>
      <c r="L433" s="36">
        <f t="shared" si="113"/>
        <v>82025</v>
      </c>
      <c r="N433" s="19">
        <f t="shared" si="114"/>
        <v>91025</v>
      </c>
      <c r="O433" s="37">
        <f t="shared" si="115"/>
        <v>0.2141764705882353</v>
      </c>
      <c r="P433" s="37">
        <f t="shared" si="116"/>
        <v>0.28899999999999998</v>
      </c>
      <c r="Q433" s="37">
        <f t="shared" si="117"/>
        <v>0.37134117647058829</v>
      </c>
      <c r="R433" s="37">
        <f t="shared" si="118"/>
        <v>0.43120000000000003</v>
      </c>
    </row>
    <row r="434" spans="1:18" x14ac:dyDescent="0.25">
      <c r="A434">
        <f t="shared" si="104"/>
        <v>426000</v>
      </c>
      <c r="C434" s="19">
        <f t="shared" si="105"/>
        <v>150000</v>
      </c>
      <c r="D434" s="19">
        <f t="shared" si="106"/>
        <v>37500</v>
      </c>
      <c r="E434" s="19">
        <f t="shared" si="107"/>
        <v>276000</v>
      </c>
      <c r="F434" s="19">
        <f t="shared" si="108"/>
        <v>234600</v>
      </c>
      <c r="G434" s="19">
        <f t="shared" si="109"/>
        <v>272100</v>
      </c>
      <c r="I434" s="19">
        <f t="shared" si="110"/>
        <v>30000</v>
      </c>
      <c r="J434" s="36">
        <f t="shared" si="111"/>
        <v>9000</v>
      </c>
      <c r="K434" s="19">
        <f t="shared" si="112"/>
        <v>242100</v>
      </c>
      <c r="L434" s="36">
        <f t="shared" si="113"/>
        <v>82314</v>
      </c>
      <c r="N434" s="19">
        <f t="shared" si="114"/>
        <v>91314</v>
      </c>
      <c r="O434" s="37">
        <f t="shared" si="115"/>
        <v>0.21435211267605633</v>
      </c>
      <c r="P434" s="37">
        <f t="shared" si="116"/>
        <v>0.28899999999999998</v>
      </c>
      <c r="Q434" s="37">
        <f t="shared" si="117"/>
        <v>0.37148169014084509</v>
      </c>
      <c r="R434" s="37">
        <f t="shared" si="118"/>
        <v>0.43120000000000003</v>
      </c>
    </row>
    <row r="435" spans="1:18" x14ac:dyDescent="0.25">
      <c r="A435">
        <f t="shared" si="104"/>
        <v>427000</v>
      </c>
      <c r="C435" s="19">
        <f t="shared" si="105"/>
        <v>150000</v>
      </c>
      <c r="D435" s="19">
        <f t="shared" si="106"/>
        <v>37500</v>
      </c>
      <c r="E435" s="19">
        <f t="shared" si="107"/>
        <v>277000</v>
      </c>
      <c r="F435" s="19">
        <f t="shared" si="108"/>
        <v>235450</v>
      </c>
      <c r="G435" s="19">
        <f t="shared" si="109"/>
        <v>272950</v>
      </c>
      <c r="I435" s="19">
        <f t="shared" si="110"/>
        <v>30000</v>
      </c>
      <c r="J435" s="36">
        <f t="shared" si="111"/>
        <v>9000</v>
      </c>
      <c r="K435" s="19">
        <f t="shared" si="112"/>
        <v>242950</v>
      </c>
      <c r="L435" s="36">
        <f t="shared" si="113"/>
        <v>82603</v>
      </c>
      <c r="N435" s="19">
        <f t="shared" si="114"/>
        <v>91603</v>
      </c>
      <c r="O435" s="37">
        <f t="shared" si="115"/>
        <v>0.21452693208430915</v>
      </c>
      <c r="P435" s="37">
        <f t="shared" si="116"/>
        <v>0.28899999999999998</v>
      </c>
      <c r="Q435" s="37">
        <f t="shared" si="117"/>
        <v>0.37162154566744732</v>
      </c>
      <c r="R435" s="37">
        <f t="shared" si="118"/>
        <v>0.43120000000000003</v>
      </c>
    </row>
    <row r="436" spans="1:18" x14ac:dyDescent="0.25">
      <c r="A436">
        <f t="shared" si="104"/>
        <v>428000</v>
      </c>
      <c r="C436" s="19">
        <f t="shared" si="105"/>
        <v>150000</v>
      </c>
      <c r="D436" s="19">
        <f t="shared" si="106"/>
        <v>37500</v>
      </c>
      <c r="E436" s="19">
        <f t="shared" si="107"/>
        <v>278000</v>
      </c>
      <c r="F436" s="19">
        <f t="shared" si="108"/>
        <v>236300</v>
      </c>
      <c r="G436" s="19">
        <f t="shared" si="109"/>
        <v>273800</v>
      </c>
      <c r="I436" s="19">
        <f t="shared" si="110"/>
        <v>30000</v>
      </c>
      <c r="J436" s="36">
        <f t="shared" si="111"/>
        <v>9000</v>
      </c>
      <c r="K436" s="19">
        <f t="shared" si="112"/>
        <v>243800</v>
      </c>
      <c r="L436" s="36">
        <f t="shared" si="113"/>
        <v>82892</v>
      </c>
      <c r="N436" s="19">
        <f t="shared" si="114"/>
        <v>91892</v>
      </c>
      <c r="O436" s="37">
        <f t="shared" si="115"/>
        <v>0.21470093457943926</v>
      </c>
      <c r="P436" s="37">
        <f t="shared" si="116"/>
        <v>0.28899999999999998</v>
      </c>
      <c r="Q436" s="37">
        <f t="shared" si="117"/>
        <v>0.37176074766355144</v>
      </c>
      <c r="R436" s="37">
        <f t="shared" si="118"/>
        <v>0.43120000000000003</v>
      </c>
    </row>
    <row r="437" spans="1:18" x14ac:dyDescent="0.25">
      <c r="A437">
        <f t="shared" si="104"/>
        <v>429000</v>
      </c>
      <c r="C437" s="19">
        <f t="shared" si="105"/>
        <v>150000</v>
      </c>
      <c r="D437" s="19">
        <f t="shared" si="106"/>
        <v>37500</v>
      </c>
      <c r="E437" s="19">
        <f t="shared" si="107"/>
        <v>279000</v>
      </c>
      <c r="F437" s="19">
        <f t="shared" si="108"/>
        <v>237150</v>
      </c>
      <c r="G437" s="19">
        <f t="shared" si="109"/>
        <v>274650</v>
      </c>
      <c r="I437" s="19">
        <f t="shared" si="110"/>
        <v>30000</v>
      </c>
      <c r="J437" s="36">
        <f t="shared" si="111"/>
        <v>9000</v>
      </c>
      <c r="K437" s="19">
        <f t="shared" si="112"/>
        <v>244650</v>
      </c>
      <c r="L437" s="36">
        <f t="shared" si="113"/>
        <v>83181</v>
      </c>
      <c r="N437" s="19">
        <f t="shared" si="114"/>
        <v>92181</v>
      </c>
      <c r="O437" s="37">
        <f t="shared" si="115"/>
        <v>0.21487412587412588</v>
      </c>
      <c r="P437" s="37">
        <f t="shared" si="116"/>
        <v>0.28899999999999998</v>
      </c>
      <c r="Q437" s="37">
        <f t="shared" si="117"/>
        <v>0.37189930069930072</v>
      </c>
      <c r="R437" s="37">
        <f t="shared" si="118"/>
        <v>0.43120000000000003</v>
      </c>
    </row>
    <row r="438" spans="1:18" x14ac:dyDescent="0.25">
      <c r="A438">
        <f t="shared" si="104"/>
        <v>430000</v>
      </c>
      <c r="C438" s="19">
        <f t="shared" si="105"/>
        <v>150000</v>
      </c>
      <c r="D438" s="19">
        <f t="shared" si="106"/>
        <v>37500</v>
      </c>
      <c r="E438" s="19">
        <f t="shared" si="107"/>
        <v>280000</v>
      </c>
      <c r="F438" s="19">
        <f t="shared" si="108"/>
        <v>238000</v>
      </c>
      <c r="G438" s="19">
        <f t="shared" si="109"/>
        <v>275500</v>
      </c>
      <c r="I438" s="19">
        <f t="shared" si="110"/>
        <v>30000</v>
      </c>
      <c r="J438" s="36">
        <f t="shared" si="111"/>
        <v>9000</v>
      </c>
      <c r="K438" s="19">
        <f t="shared" si="112"/>
        <v>245500</v>
      </c>
      <c r="L438" s="36">
        <f t="shared" si="113"/>
        <v>83470</v>
      </c>
      <c r="N438" s="19">
        <f t="shared" si="114"/>
        <v>92470</v>
      </c>
      <c r="O438" s="37">
        <f t="shared" si="115"/>
        <v>0.21504651162790697</v>
      </c>
      <c r="P438" s="37">
        <f t="shared" si="116"/>
        <v>0.28899999999999998</v>
      </c>
      <c r="Q438" s="37">
        <f t="shared" si="117"/>
        <v>0.37203720930232559</v>
      </c>
      <c r="R438" s="37">
        <f t="shared" si="118"/>
        <v>0.43120000000000003</v>
      </c>
    </row>
    <row r="439" spans="1:18" x14ac:dyDescent="0.25">
      <c r="A439">
        <f t="shared" si="104"/>
        <v>431000</v>
      </c>
      <c r="C439" s="19">
        <f t="shared" si="105"/>
        <v>150000</v>
      </c>
      <c r="D439" s="19">
        <f t="shared" si="106"/>
        <v>37500</v>
      </c>
      <c r="E439" s="19">
        <f t="shared" si="107"/>
        <v>281000</v>
      </c>
      <c r="F439" s="19">
        <f t="shared" si="108"/>
        <v>238850</v>
      </c>
      <c r="G439" s="19">
        <f t="shared" si="109"/>
        <v>276350</v>
      </c>
      <c r="I439" s="19">
        <f t="shared" si="110"/>
        <v>30000</v>
      </c>
      <c r="J439" s="36">
        <f t="shared" si="111"/>
        <v>9000</v>
      </c>
      <c r="K439" s="19">
        <f t="shared" si="112"/>
        <v>246350</v>
      </c>
      <c r="L439" s="36">
        <f t="shared" si="113"/>
        <v>83759</v>
      </c>
      <c r="N439" s="19">
        <f t="shared" si="114"/>
        <v>92759</v>
      </c>
      <c r="O439" s="37">
        <f t="shared" si="115"/>
        <v>0.21521809744779583</v>
      </c>
      <c r="P439" s="37">
        <f t="shared" si="116"/>
        <v>0.28899999999999998</v>
      </c>
      <c r="Q439" s="37">
        <f t="shared" si="117"/>
        <v>0.37217447795823666</v>
      </c>
      <c r="R439" s="37">
        <f t="shared" si="118"/>
        <v>0.43120000000000003</v>
      </c>
    </row>
    <row r="440" spans="1:18" x14ac:dyDescent="0.25">
      <c r="A440">
        <f t="shared" si="104"/>
        <v>432000</v>
      </c>
      <c r="C440" s="19">
        <f t="shared" si="105"/>
        <v>150000</v>
      </c>
      <c r="D440" s="19">
        <f t="shared" si="106"/>
        <v>37500</v>
      </c>
      <c r="E440" s="19">
        <f t="shared" si="107"/>
        <v>282000</v>
      </c>
      <c r="F440" s="19">
        <f t="shared" si="108"/>
        <v>239700</v>
      </c>
      <c r="G440" s="19">
        <f t="shared" si="109"/>
        <v>277200</v>
      </c>
      <c r="I440" s="19">
        <f t="shared" si="110"/>
        <v>30000</v>
      </c>
      <c r="J440" s="36">
        <f t="shared" si="111"/>
        <v>9000</v>
      </c>
      <c r="K440" s="19">
        <f t="shared" si="112"/>
        <v>247200</v>
      </c>
      <c r="L440" s="36">
        <f t="shared" si="113"/>
        <v>84048</v>
      </c>
      <c r="N440" s="19">
        <f t="shared" si="114"/>
        <v>93048</v>
      </c>
      <c r="O440" s="37">
        <f t="shared" si="115"/>
        <v>0.21538888888888888</v>
      </c>
      <c r="P440" s="37">
        <f t="shared" si="116"/>
        <v>0.28899999999999998</v>
      </c>
      <c r="Q440" s="37">
        <f t="shared" si="117"/>
        <v>0.37231111111111115</v>
      </c>
      <c r="R440" s="37">
        <f t="shared" si="118"/>
        <v>0.43120000000000003</v>
      </c>
    </row>
    <row r="441" spans="1:18" x14ac:dyDescent="0.25">
      <c r="A441">
        <f t="shared" si="104"/>
        <v>433000</v>
      </c>
      <c r="C441" s="19">
        <f t="shared" si="105"/>
        <v>150000</v>
      </c>
      <c r="D441" s="19">
        <f t="shared" si="106"/>
        <v>37500</v>
      </c>
      <c r="E441" s="19">
        <f t="shared" si="107"/>
        <v>283000</v>
      </c>
      <c r="F441" s="19">
        <f t="shared" si="108"/>
        <v>240550</v>
      </c>
      <c r="G441" s="19">
        <f t="shared" si="109"/>
        <v>278050</v>
      </c>
      <c r="I441" s="19">
        <f t="shared" si="110"/>
        <v>30000</v>
      </c>
      <c r="J441" s="36">
        <f t="shared" si="111"/>
        <v>9000</v>
      </c>
      <c r="K441" s="19">
        <f t="shared" si="112"/>
        <v>248050</v>
      </c>
      <c r="L441" s="36">
        <f t="shared" si="113"/>
        <v>84337</v>
      </c>
      <c r="N441" s="19">
        <f t="shared" si="114"/>
        <v>93337</v>
      </c>
      <c r="O441" s="37">
        <f t="shared" si="115"/>
        <v>0.21555889145496535</v>
      </c>
      <c r="P441" s="37">
        <f t="shared" si="116"/>
        <v>0.28899999999999998</v>
      </c>
      <c r="Q441" s="37">
        <f t="shared" si="117"/>
        <v>0.37244711316397228</v>
      </c>
      <c r="R441" s="37">
        <f t="shared" si="118"/>
        <v>0.43120000000000003</v>
      </c>
    </row>
    <row r="442" spans="1:18" x14ac:dyDescent="0.25">
      <c r="A442">
        <f t="shared" si="104"/>
        <v>434000</v>
      </c>
      <c r="C442" s="19">
        <f t="shared" si="105"/>
        <v>150000</v>
      </c>
      <c r="D442" s="19">
        <f t="shared" si="106"/>
        <v>37500</v>
      </c>
      <c r="E442" s="19">
        <f t="shared" si="107"/>
        <v>284000</v>
      </c>
      <c r="F442" s="19">
        <f t="shared" si="108"/>
        <v>241400</v>
      </c>
      <c r="G442" s="19">
        <f t="shared" si="109"/>
        <v>278900</v>
      </c>
      <c r="I442" s="19">
        <f t="shared" si="110"/>
        <v>30000</v>
      </c>
      <c r="J442" s="36">
        <f t="shared" si="111"/>
        <v>9000</v>
      </c>
      <c r="K442" s="19">
        <f t="shared" si="112"/>
        <v>248900</v>
      </c>
      <c r="L442" s="36">
        <f t="shared" si="113"/>
        <v>84626</v>
      </c>
      <c r="N442" s="19">
        <f t="shared" si="114"/>
        <v>93626</v>
      </c>
      <c r="O442" s="37">
        <f t="shared" si="115"/>
        <v>0.21572811059907834</v>
      </c>
      <c r="P442" s="37">
        <f t="shared" si="116"/>
        <v>0.28899999999999998</v>
      </c>
      <c r="Q442" s="37">
        <f t="shared" si="117"/>
        <v>0.37258248847926267</v>
      </c>
      <c r="R442" s="37">
        <f t="shared" si="118"/>
        <v>0.43120000000000003</v>
      </c>
    </row>
    <row r="443" spans="1:18" x14ac:dyDescent="0.25">
      <c r="A443">
        <f t="shared" si="104"/>
        <v>435000</v>
      </c>
      <c r="C443" s="19">
        <f t="shared" si="105"/>
        <v>150000</v>
      </c>
      <c r="D443" s="19">
        <f t="shared" si="106"/>
        <v>37500</v>
      </c>
      <c r="E443" s="19">
        <f t="shared" si="107"/>
        <v>285000</v>
      </c>
      <c r="F443" s="19">
        <f t="shared" si="108"/>
        <v>242250</v>
      </c>
      <c r="G443" s="19">
        <f t="shared" si="109"/>
        <v>279750</v>
      </c>
      <c r="I443" s="19">
        <f t="shared" si="110"/>
        <v>30000</v>
      </c>
      <c r="J443" s="36">
        <f t="shared" si="111"/>
        <v>9000</v>
      </c>
      <c r="K443" s="19">
        <f t="shared" si="112"/>
        <v>249750</v>
      </c>
      <c r="L443" s="36">
        <f t="shared" si="113"/>
        <v>84915</v>
      </c>
      <c r="N443" s="19">
        <f t="shared" si="114"/>
        <v>93915</v>
      </c>
      <c r="O443" s="37">
        <f t="shared" si="115"/>
        <v>0.21589655172413794</v>
      </c>
      <c r="P443" s="37">
        <f t="shared" si="116"/>
        <v>0.28899999999999998</v>
      </c>
      <c r="Q443" s="37">
        <f t="shared" si="117"/>
        <v>0.37271724137931039</v>
      </c>
      <c r="R443" s="37">
        <f t="shared" si="118"/>
        <v>0.43120000000000003</v>
      </c>
    </row>
    <row r="444" spans="1:18" x14ac:dyDescent="0.25">
      <c r="A444">
        <f t="shared" si="104"/>
        <v>436000</v>
      </c>
      <c r="C444" s="19">
        <f t="shared" si="105"/>
        <v>150000</v>
      </c>
      <c r="D444" s="19">
        <f t="shared" si="106"/>
        <v>37500</v>
      </c>
      <c r="E444" s="19">
        <f t="shared" si="107"/>
        <v>286000</v>
      </c>
      <c r="F444" s="19">
        <f t="shared" si="108"/>
        <v>243100</v>
      </c>
      <c r="G444" s="19">
        <f t="shared" si="109"/>
        <v>280600</v>
      </c>
      <c r="I444" s="19">
        <f t="shared" si="110"/>
        <v>30000</v>
      </c>
      <c r="J444" s="36">
        <f t="shared" si="111"/>
        <v>9000</v>
      </c>
      <c r="K444" s="19">
        <f t="shared" si="112"/>
        <v>250600</v>
      </c>
      <c r="L444" s="36">
        <f t="shared" si="113"/>
        <v>85204</v>
      </c>
      <c r="N444" s="19">
        <f t="shared" si="114"/>
        <v>94204</v>
      </c>
      <c r="O444" s="37">
        <f t="shared" si="115"/>
        <v>0.21606422018348623</v>
      </c>
      <c r="P444" s="37">
        <f t="shared" si="116"/>
        <v>0.28899999999999998</v>
      </c>
      <c r="Q444" s="37">
        <f t="shared" si="117"/>
        <v>0.37285137614678898</v>
      </c>
      <c r="R444" s="37">
        <f t="shared" si="118"/>
        <v>0.43120000000000003</v>
      </c>
    </row>
    <row r="445" spans="1:18" x14ac:dyDescent="0.25">
      <c r="A445">
        <f t="shared" si="104"/>
        <v>437000</v>
      </c>
      <c r="C445" s="19">
        <f t="shared" si="105"/>
        <v>150000</v>
      </c>
      <c r="D445" s="19">
        <f t="shared" si="106"/>
        <v>37500</v>
      </c>
      <c r="E445" s="19">
        <f t="shared" si="107"/>
        <v>287000</v>
      </c>
      <c r="F445" s="19">
        <f t="shared" si="108"/>
        <v>243950</v>
      </c>
      <c r="G445" s="19">
        <f t="shared" si="109"/>
        <v>281450</v>
      </c>
      <c r="I445" s="19">
        <f t="shared" si="110"/>
        <v>30000</v>
      </c>
      <c r="J445" s="36">
        <f t="shared" si="111"/>
        <v>9000</v>
      </c>
      <c r="K445" s="19">
        <f t="shared" si="112"/>
        <v>251450</v>
      </c>
      <c r="L445" s="36">
        <f t="shared" si="113"/>
        <v>85493</v>
      </c>
      <c r="N445" s="19">
        <f t="shared" si="114"/>
        <v>94493</v>
      </c>
      <c r="O445" s="37">
        <f t="shared" si="115"/>
        <v>0.21623112128146454</v>
      </c>
      <c r="P445" s="37">
        <f t="shared" si="116"/>
        <v>0.28899999999999998</v>
      </c>
      <c r="Q445" s="37">
        <f t="shared" si="117"/>
        <v>0.37298489702517168</v>
      </c>
      <c r="R445" s="37">
        <f t="shared" si="118"/>
        <v>0.43120000000000003</v>
      </c>
    </row>
    <row r="446" spans="1:18" x14ac:dyDescent="0.25">
      <c r="A446">
        <f t="shared" si="104"/>
        <v>438000</v>
      </c>
      <c r="C446" s="19">
        <f t="shared" si="105"/>
        <v>150000</v>
      </c>
      <c r="D446" s="19">
        <f t="shared" si="106"/>
        <v>37500</v>
      </c>
      <c r="E446" s="19">
        <f t="shared" si="107"/>
        <v>288000</v>
      </c>
      <c r="F446" s="19">
        <f t="shared" si="108"/>
        <v>244800</v>
      </c>
      <c r="G446" s="19">
        <f t="shared" si="109"/>
        <v>282300</v>
      </c>
      <c r="I446" s="19">
        <f t="shared" si="110"/>
        <v>30000</v>
      </c>
      <c r="J446" s="36">
        <f t="shared" si="111"/>
        <v>9000</v>
      </c>
      <c r="K446" s="19">
        <f t="shared" si="112"/>
        <v>252300</v>
      </c>
      <c r="L446" s="36">
        <f t="shared" si="113"/>
        <v>85782</v>
      </c>
      <c r="N446" s="19">
        <f t="shared" si="114"/>
        <v>94782</v>
      </c>
      <c r="O446" s="37">
        <f t="shared" si="115"/>
        <v>0.2163972602739726</v>
      </c>
      <c r="P446" s="37">
        <f t="shared" si="116"/>
        <v>0.28899999999999998</v>
      </c>
      <c r="Q446" s="37">
        <f t="shared" si="117"/>
        <v>0.37311780821917812</v>
      </c>
      <c r="R446" s="37">
        <f t="shared" si="118"/>
        <v>0.43120000000000003</v>
      </c>
    </row>
    <row r="447" spans="1:18" x14ac:dyDescent="0.25">
      <c r="A447">
        <f t="shared" si="104"/>
        <v>439000</v>
      </c>
      <c r="C447" s="19">
        <f t="shared" si="105"/>
        <v>150000</v>
      </c>
      <c r="D447" s="19">
        <f t="shared" si="106"/>
        <v>37500</v>
      </c>
      <c r="E447" s="19">
        <f t="shared" si="107"/>
        <v>289000</v>
      </c>
      <c r="F447" s="19">
        <f t="shared" si="108"/>
        <v>245650</v>
      </c>
      <c r="G447" s="19">
        <f t="shared" si="109"/>
        <v>283150</v>
      </c>
      <c r="I447" s="19">
        <f t="shared" si="110"/>
        <v>30000</v>
      </c>
      <c r="J447" s="36">
        <f t="shared" si="111"/>
        <v>9000</v>
      </c>
      <c r="K447" s="19">
        <f t="shared" si="112"/>
        <v>253150</v>
      </c>
      <c r="L447" s="36">
        <f t="shared" si="113"/>
        <v>86071</v>
      </c>
      <c r="N447" s="19">
        <f t="shared" si="114"/>
        <v>95071</v>
      </c>
      <c r="O447" s="37">
        <f t="shared" si="115"/>
        <v>0.21656264236902051</v>
      </c>
      <c r="P447" s="37">
        <f t="shared" si="116"/>
        <v>0.28899999999999998</v>
      </c>
      <c r="Q447" s="37">
        <f t="shared" si="117"/>
        <v>0.37325011389521645</v>
      </c>
      <c r="R447" s="37">
        <f t="shared" si="118"/>
        <v>0.43120000000000003</v>
      </c>
    </row>
    <row r="448" spans="1:18" x14ac:dyDescent="0.25">
      <c r="A448">
        <f t="shared" si="104"/>
        <v>440000</v>
      </c>
      <c r="C448" s="19">
        <f t="shared" si="105"/>
        <v>150000</v>
      </c>
      <c r="D448" s="19">
        <f t="shared" si="106"/>
        <v>37500</v>
      </c>
      <c r="E448" s="19">
        <f t="shared" si="107"/>
        <v>290000</v>
      </c>
      <c r="F448" s="19">
        <f t="shared" si="108"/>
        <v>246500</v>
      </c>
      <c r="G448" s="19">
        <f t="shared" si="109"/>
        <v>284000</v>
      </c>
      <c r="I448" s="19">
        <f t="shared" si="110"/>
        <v>30000</v>
      </c>
      <c r="J448" s="36">
        <f t="shared" si="111"/>
        <v>9000</v>
      </c>
      <c r="K448" s="19">
        <f t="shared" si="112"/>
        <v>254000</v>
      </c>
      <c r="L448" s="36">
        <f t="shared" si="113"/>
        <v>86360</v>
      </c>
      <c r="N448" s="19">
        <f t="shared" si="114"/>
        <v>95360</v>
      </c>
      <c r="O448" s="37">
        <f t="shared" si="115"/>
        <v>0.21672727272727274</v>
      </c>
      <c r="P448" s="37">
        <f t="shared" si="116"/>
        <v>0.28899999999999998</v>
      </c>
      <c r="Q448" s="37">
        <f t="shared" si="117"/>
        <v>0.3733818181818182</v>
      </c>
      <c r="R448" s="37">
        <f t="shared" si="118"/>
        <v>0.43120000000000003</v>
      </c>
    </row>
    <row r="449" spans="1:18" x14ac:dyDescent="0.25">
      <c r="A449">
        <f t="shared" si="104"/>
        <v>441000</v>
      </c>
      <c r="C449" s="19">
        <f t="shared" si="105"/>
        <v>150000</v>
      </c>
      <c r="D449" s="19">
        <f t="shared" si="106"/>
        <v>37500</v>
      </c>
      <c r="E449" s="19">
        <f t="shared" si="107"/>
        <v>291000</v>
      </c>
      <c r="F449" s="19">
        <f t="shared" si="108"/>
        <v>247350</v>
      </c>
      <c r="G449" s="19">
        <f t="shared" si="109"/>
        <v>284850</v>
      </c>
      <c r="I449" s="19">
        <f t="shared" si="110"/>
        <v>30000</v>
      </c>
      <c r="J449" s="36">
        <f t="shared" si="111"/>
        <v>9000</v>
      </c>
      <c r="K449" s="19">
        <f t="shared" si="112"/>
        <v>254850</v>
      </c>
      <c r="L449" s="36">
        <f t="shared" si="113"/>
        <v>86649</v>
      </c>
      <c r="N449" s="19">
        <f t="shared" si="114"/>
        <v>95649</v>
      </c>
      <c r="O449" s="37">
        <f t="shared" si="115"/>
        <v>0.21689115646258503</v>
      </c>
      <c r="P449" s="37">
        <f t="shared" si="116"/>
        <v>0.28899999999999998</v>
      </c>
      <c r="Q449" s="37">
        <f t="shared" si="117"/>
        <v>0.37351292517006807</v>
      </c>
      <c r="R449" s="37">
        <f t="shared" si="118"/>
        <v>0.43120000000000003</v>
      </c>
    </row>
    <row r="450" spans="1:18" x14ac:dyDescent="0.25">
      <c r="A450">
        <f t="shared" si="104"/>
        <v>442000</v>
      </c>
      <c r="C450" s="19">
        <f t="shared" si="105"/>
        <v>150000</v>
      </c>
      <c r="D450" s="19">
        <f t="shared" si="106"/>
        <v>37500</v>
      </c>
      <c r="E450" s="19">
        <f t="shared" si="107"/>
        <v>292000</v>
      </c>
      <c r="F450" s="19">
        <f t="shared" si="108"/>
        <v>248200</v>
      </c>
      <c r="G450" s="19">
        <f t="shared" si="109"/>
        <v>285700</v>
      </c>
      <c r="I450" s="19">
        <f t="shared" si="110"/>
        <v>30000</v>
      </c>
      <c r="J450" s="36">
        <f t="shared" si="111"/>
        <v>9000</v>
      </c>
      <c r="K450" s="19">
        <f t="shared" si="112"/>
        <v>255700</v>
      </c>
      <c r="L450" s="36">
        <f t="shared" si="113"/>
        <v>86938</v>
      </c>
      <c r="N450" s="19">
        <f t="shared" si="114"/>
        <v>95938</v>
      </c>
      <c r="O450" s="37">
        <f t="shared" si="115"/>
        <v>0.21705429864253395</v>
      </c>
      <c r="P450" s="37">
        <f t="shared" si="116"/>
        <v>0.28899999999999998</v>
      </c>
      <c r="Q450" s="37">
        <f t="shared" si="117"/>
        <v>0.37364343891402718</v>
      </c>
      <c r="R450" s="37">
        <f t="shared" si="118"/>
        <v>0.43120000000000003</v>
      </c>
    </row>
    <row r="451" spans="1:18" x14ac:dyDescent="0.25">
      <c r="A451">
        <f t="shared" si="104"/>
        <v>443000</v>
      </c>
      <c r="C451" s="19">
        <f t="shared" si="105"/>
        <v>150000</v>
      </c>
      <c r="D451" s="19">
        <f t="shared" si="106"/>
        <v>37500</v>
      </c>
      <c r="E451" s="19">
        <f t="shared" si="107"/>
        <v>293000</v>
      </c>
      <c r="F451" s="19">
        <f t="shared" si="108"/>
        <v>249050</v>
      </c>
      <c r="G451" s="19">
        <f t="shared" si="109"/>
        <v>286550</v>
      </c>
      <c r="I451" s="19">
        <f t="shared" si="110"/>
        <v>30000</v>
      </c>
      <c r="J451" s="36">
        <f t="shared" si="111"/>
        <v>9000</v>
      </c>
      <c r="K451" s="19">
        <f t="shared" si="112"/>
        <v>256550</v>
      </c>
      <c r="L451" s="36">
        <f t="shared" si="113"/>
        <v>87227</v>
      </c>
      <c r="N451" s="19">
        <f t="shared" si="114"/>
        <v>96227</v>
      </c>
      <c r="O451" s="37">
        <f t="shared" si="115"/>
        <v>0.21721670428893905</v>
      </c>
      <c r="P451" s="37">
        <f t="shared" si="116"/>
        <v>0.28899999999999998</v>
      </c>
      <c r="Q451" s="37">
        <f t="shared" si="117"/>
        <v>0.37377336343115125</v>
      </c>
      <c r="R451" s="37">
        <f t="shared" si="118"/>
        <v>0.43120000000000003</v>
      </c>
    </row>
    <row r="452" spans="1:18" x14ac:dyDescent="0.25">
      <c r="A452">
        <f t="shared" si="104"/>
        <v>444000</v>
      </c>
      <c r="C452" s="19">
        <f t="shared" si="105"/>
        <v>150000</v>
      </c>
      <c r="D452" s="19">
        <f t="shared" si="106"/>
        <v>37500</v>
      </c>
      <c r="E452" s="19">
        <f t="shared" si="107"/>
        <v>294000</v>
      </c>
      <c r="F452" s="19">
        <f t="shared" si="108"/>
        <v>249900</v>
      </c>
      <c r="G452" s="19">
        <f t="shared" si="109"/>
        <v>287400</v>
      </c>
      <c r="I452" s="19">
        <f t="shared" si="110"/>
        <v>30000</v>
      </c>
      <c r="J452" s="36">
        <f t="shared" si="111"/>
        <v>9000</v>
      </c>
      <c r="K452" s="19">
        <f t="shared" si="112"/>
        <v>257400</v>
      </c>
      <c r="L452" s="36">
        <f t="shared" si="113"/>
        <v>87516</v>
      </c>
      <c r="N452" s="19">
        <f t="shared" si="114"/>
        <v>96516</v>
      </c>
      <c r="O452" s="37">
        <f t="shared" si="115"/>
        <v>0.21737837837837837</v>
      </c>
      <c r="P452" s="37">
        <f t="shared" si="116"/>
        <v>0.28899999999999998</v>
      </c>
      <c r="Q452" s="37">
        <f t="shared" si="117"/>
        <v>0.37390270270270271</v>
      </c>
      <c r="R452" s="37">
        <f t="shared" si="118"/>
        <v>0.43120000000000003</v>
      </c>
    </row>
    <row r="453" spans="1:18" x14ac:dyDescent="0.25">
      <c r="A453">
        <f t="shared" si="104"/>
        <v>445000</v>
      </c>
      <c r="C453" s="19">
        <f t="shared" si="105"/>
        <v>150000</v>
      </c>
      <c r="D453" s="19">
        <f t="shared" si="106"/>
        <v>37500</v>
      </c>
      <c r="E453" s="19">
        <f t="shared" si="107"/>
        <v>295000</v>
      </c>
      <c r="F453" s="19">
        <f t="shared" si="108"/>
        <v>250750</v>
      </c>
      <c r="G453" s="19">
        <f t="shared" si="109"/>
        <v>288250</v>
      </c>
      <c r="I453" s="19">
        <f t="shared" si="110"/>
        <v>30000</v>
      </c>
      <c r="J453" s="36">
        <f t="shared" si="111"/>
        <v>9000</v>
      </c>
      <c r="K453" s="19">
        <f t="shared" si="112"/>
        <v>258250</v>
      </c>
      <c r="L453" s="36">
        <f t="shared" si="113"/>
        <v>87805</v>
      </c>
      <c r="N453" s="19">
        <f t="shared" si="114"/>
        <v>96805</v>
      </c>
      <c r="O453" s="37">
        <f t="shared" si="115"/>
        <v>0.21753932584269664</v>
      </c>
      <c r="P453" s="37">
        <f t="shared" si="116"/>
        <v>0.28899999999999998</v>
      </c>
      <c r="Q453" s="37">
        <f t="shared" si="117"/>
        <v>0.37403146067415732</v>
      </c>
      <c r="R453" s="37">
        <f t="shared" si="118"/>
        <v>0.43120000000000003</v>
      </c>
    </row>
    <row r="454" spans="1:18" x14ac:dyDescent="0.25">
      <c r="A454">
        <f t="shared" si="104"/>
        <v>446000</v>
      </c>
      <c r="C454" s="19">
        <f t="shared" si="105"/>
        <v>150000</v>
      </c>
      <c r="D454" s="19">
        <f t="shared" si="106"/>
        <v>37500</v>
      </c>
      <c r="E454" s="19">
        <f t="shared" si="107"/>
        <v>296000</v>
      </c>
      <c r="F454" s="19">
        <f t="shared" si="108"/>
        <v>251600</v>
      </c>
      <c r="G454" s="19">
        <f t="shared" si="109"/>
        <v>289100</v>
      </c>
      <c r="I454" s="19">
        <f t="shared" si="110"/>
        <v>30000</v>
      </c>
      <c r="J454" s="36">
        <f t="shared" si="111"/>
        <v>9000</v>
      </c>
      <c r="K454" s="19">
        <f t="shared" si="112"/>
        <v>259100</v>
      </c>
      <c r="L454" s="36">
        <f t="shared" si="113"/>
        <v>88094</v>
      </c>
      <c r="N454" s="19">
        <f t="shared" si="114"/>
        <v>97094</v>
      </c>
      <c r="O454" s="37">
        <f t="shared" si="115"/>
        <v>0.21769955156950674</v>
      </c>
      <c r="P454" s="37">
        <f t="shared" si="116"/>
        <v>0.28899999999999998</v>
      </c>
      <c r="Q454" s="37">
        <f t="shared" si="117"/>
        <v>0.37415964125560541</v>
      </c>
      <c r="R454" s="37">
        <f t="shared" si="118"/>
        <v>0.43120000000000003</v>
      </c>
    </row>
    <row r="455" spans="1:18" x14ac:dyDescent="0.25">
      <c r="A455">
        <f t="shared" si="104"/>
        <v>447000</v>
      </c>
      <c r="C455" s="19">
        <f t="shared" si="105"/>
        <v>150000</v>
      </c>
      <c r="D455" s="19">
        <f t="shared" si="106"/>
        <v>37500</v>
      </c>
      <c r="E455" s="19">
        <f t="shared" si="107"/>
        <v>297000</v>
      </c>
      <c r="F455" s="19">
        <f t="shared" si="108"/>
        <v>252450</v>
      </c>
      <c r="G455" s="19">
        <f t="shared" si="109"/>
        <v>289950</v>
      </c>
      <c r="I455" s="19">
        <f t="shared" si="110"/>
        <v>30000</v>
      </c>
      <c r="J455" s="36">
        <f t="shared" si="111"/>
        <v>9000</v>
      </c>
      <c r="K455" s="19">
        <f t="shared" si="112"/>
        <v>259950</v>
      </c>
      <c r="L455" s="36">
        <f t="shared" si="113"/>
        <v>88383</v>
      </c>
      <c r="N455" s="19">
        <f t="shared" si="114"/>
        <v>97383</v>
      </c>
      <c r="O455" s="37">
        <f t="shared" si="115"/>
        <v>0.21785906040268457</v>
      </c>
      <c r="P455" s="37">
        <f t="shared" si="116"/>
        <v>0.28899999999999998</v>
      </c>
      <c r="Q455" s="37">
        <f t="shared" si="117"/>
        <v>0.37428724832214766</v>
      </c>
      <c r="R455" s="37">
        <f t="shared" si="118"/>
        <v>0.43120000000000003</v>
      </c>
    </row>
    <row r="456" spans="1:18" x14ac:dyDescent="0.25">
      <c r="A456">
        <f t="shared" si="104"/>
        <v>448000</v>
      </c>
      <c r="C456" s="19">
        <f t="shared" si="105"/>
        <v>150000</v>
      </c>
      <c r="D456" s="19">
        <f t="shared" si="106"/>
        <v>37500</v>
      </c>
      <c r="E456" s="19">
        <f t="shared" si="107"/>
        <v>298000</v>
      </c>
      <c r="F456" s="19">
        <f t="shared" si="108"/>
        <v>253300</v>
      </c>
      <c r="G456" s="19">
        <f t="shared" si="109"/>
        <v>290800</v>
      </c>
      <c r="I456" s="19">
        <f t="shared" si="110"/>
        <v>30000</v>
      </c>
      <c r="J456" s="36">
        <f t="shared" si="111"/>
        <v>9000</v>
      </c>
      <c r="K456" s="19">
        <f t="shared" si="112"/>
        <v>260800</v>
      </c>
      <c r="L456" s="36">
        <f t="shared" si="113"/>
        <v>88672</v>
      </c>
      <c r="N456" s="19">
        <f t="shared" si="114"/>
        <v>97672</v>
      </c>
      <c r="O456" s="37">
        <f t="shared" si="115"/>
        <v>0.21801785714285715</v>
      </c>
      <c r="P456" s="37">
        <f t="shared" si="116"/>
        <v>0.28899999999999998</v>
      </c>
      <c r="Q456" s="37">
        <f t="shared" si="117"/>
        <v>0.37441428571428576</v>
      </c>
      <c r="R456" s="37">
        <f t="shared" si="118"/>
        <v>0.43120000000000003</v>
      </c>
    </row>
    <row r="457" spans="1:18" x14ac:dyDescent="0.25">
      <c r="A457">
        <f t="shared" si="104"/>
        <v>449000</v>
      </c>
      <c r="C457" s="19">
        <f t="shared" si="105"/>
        <v>150000</v>
      </c>
      <c r="D457" s="19">
        <f t="shared" si="106"/>
        <v>37500</v>
      </c>
      <c r="E457" s="19">
        <f t="shared" si="107"/>
        <v>299000</v>
      </c>
      <c r="F457" s="19">
        <f t="shared" si="108"/>
        <v>254150</v>
      </c>
      <c r="G457" s="19">
        <f t="shared" si="109"/>
        <v>291650</v>
      </c>
      <c r="I457" s="19">
        <f t="shared" si="110"/>
        <v>30000</v>
      </c>
      <c r="J457" s="36">
        <f t="shared" si="111"/>
        <v>9000</v>
      </c>
      <c r="K457" s="19">
        <f t="shared" si="112"/>
        <v>261650</v>
      </c>
      <c r="L457" s="36">
        <f t="shared" si="113"/>
        <v>88961</v>
      </c>
      <c r="N457" s="19">
        <f t="shared" si="114"/>
        <v>97961</v>
      </c>
      <c r="O457" s="37">
        <f t="shared" si="115"/>
        <v>0.21817594654788419</v>
      </c>
      <c r="P457" s="37">
        <f t="shared" si="116"/>
        <v>0.28899999999999998</v>
      </c>
      <c r="Q457" s="37">
        <f t="shared" si="117"/>
        <v>0.37454075723830738</v>
      </c>
      <c r="R457" s="37">
        <f t="shared" si="118"/>
        <v>0.43120000000000003</v>
      </c>
    </row>
    <row r="458" spans="1:18" x14ac:dyDescent="0.25">
      <c r="A458">
        <f t="shared" si="104"/>
        <v>450000</v>
      </c>
      <c r="C458" s="19">
        <f t="shared" si="105"/>
        <v>150000</v>
      </c>
      <c r="D458" s="19">
        <f t="shared" si="106"/>
        <v>37500</v>
      </c>
      <c r="E458" s="19">
        <f t="shared" si="107"/>
        <v>300000</v>
      </c>
      <c r="F458" s="19">
        <f t="shared" si="108"/>
        <v>255000</v>
      </c>
      <c r="G458" s="19">
        <f t="shared" si="109"/>
        <v>292500</v>
      </c>
      <c r="I458" s="19">
        <f t="shared" si="110"/>
        <v>30000</v>
      </c>
      <c r="J458" s="36">
        <f t="shared" si="111"/>
        <v>9000</v>
      </c>
      <c r="K458" s="19">
        <f t="shared" si="112"/>
        <v>262500</v>
      </c>
      <c r="L458" s="36">
        <f t="shared" si="113"/>
        <v>89250</v>
      </c>
      <c r="N458" s="19">
        <f t="shared" si="114"/>
        <v>98250</v>
      </c>
      <c r="O458" s="37">
        <f t="shared" si="115"/>
        <v>0.21833333333333332</v>
      </c>
      <c r="P458" s="37">
        <f t="shared" si="116"/>
        <v>0.28899999999999998</v>
      </c>
      <c r="Q458" s="37">
        <f t="shared" si="117"/>
        <v>0.3746666666666667</v>
      </c>
      <c r="R458" s="37">
        <f t="shared" si="118"/>
        <v>0.43120000000000003</v>
      </c>
    </row>
    <row r="459" spans="1:18" x14ac:dyDescent="0.25">
      <c r="A459">
        <f t="shared" ref="A459:A522" si="119">A458+1000</f>
        <v>451000</v>
      </c>
      <c r="C459" s="19">
        <f t="shared" si="105"/>
        <v>150000</v>
      </c>
      <c r="D459" s="19">
        <f t="shared" si="106"/>
        <v>37500</v>
      </c>
      <c r="E459" s="19">
        <f t="shared" si="107"/>
        <v>301000</v>
      </c>
      <c r="F459" s="19">
        <f t="shared" si="108"/>
        <v>255850</v>
      </c>
      <c r="G459" s="19">
        <f t="shared" si="109"/>
        <v>293350</v>
      </c>
      <c r="I459" s="19">
        <f t="shared" si="110"/>
        <v>30000</v>
      </c>
      <c r="J459" s="36">
        <f t="shared" si="111"/>
        <v>9000</v>
      </c>
      <c r="K459" s="19">
        <f t="shared" si="112"/>
        <v>263350</v>
      </c>
      <c r="L459" s="36">
        <f t="shared" si="113"/>
        <v>89539</v>
      </c>
      <c r="N459" s="19">
        <f t="shared" si="114"/>
        <v>98539</v>
      </c>
      <c r="O459" s="37">
        <f t="shared" si="115"/>
        <v>0.21849002217294899</v>
      </c>
      <c r="P459" s="37">
        <f t="shared" si="116"/>
        <v>0.28899999999999998</v>
      </c>
      <c r="Q459" s="37">
        <f t="shared" si="117"/>
        <v>0.37479201773835924</v>
      </c>
      <c r="R459" s="37">
        <f t="shared" si="118"/>
        <v>0.43120000000000003</v>
      </c>
    </row>
    <row r="460" spans="1:18" x14ac:dyDescent="0.25">
      <c r="A460">
        <f t="shared" si="119"/>
        <v>452000</v>
      </c>
      <c r="C460" s="19">
        <f t="shared" si="105"/>
        <v>150000</v>
      </c>
      <c r="D460" s="19">
        <f t="shared" si="106"/>
        <v>37500</v>
      </c>
      <c r="E460" s="19">
        <f t="shared" si="107"/>
        <v>302000</v>
      </c>
      <c r="F460" s="19">
        <f t="shared" si="108"/>
        <v>256700</v>
      </c>
      <c r="G460" s="19">
        <f t="shared" si="109"/>
        <v>294200</v>
      </c>
      <c r="I460" s="19">
        <f t="shared" si="110"/>
        <v>30000</v>
      </c>
      <c r="J460" s="36">
        <f t="shared" si="111"/>
        <v>9000</v>
      </c>
      <c r="K460" s="19">
        <f t="shared" si="112"/>
        <v>264200</v>
      </c>
      <c r="L460" s="36">
        <f t="shared" si="113"/>
        <v>89828</v>
      </c>
      <c r="N460" s="19">
        <f t="shared" si="114"/>
        <v>98828</v>
      </c>
      <c r="O460" s="37">
        <f t="shared" si="115"/>
        <v>0.21864601769911504</v>
      </c>
      <c r="P460" s="37">
        <f t="shared" si="116"/>
        <v>0.28899999999999998</v>
      </c>
      <c r="Q460" s="37">
        <f t="shared" si="117"/>
        <v>0.37491681415929207</v>
      </c>
      <c r="R460" s="37">
        <f t="shared" si="118"/>
        <v>0.43120000000000003</v>
      </c>
    </row>
    <row r="461" spans="1:18" x14ac:dyDescent="0.25">
      <c r="A461">
        <f t="shared" si="119"/>
        <v>453000</v>
      </c>
      <c r="C461" s="19">
        <f t="shared" si="105"/>
        <v>150000</v>
      </c>
      <c r="D461" s="19">
        <f t="shared" si="106"/>
        <v>37500</v>
      </c>
      <c r="E461" s="19">
        <f t="shared" si="107"/>
        <v>303000</v>
      </c>
      <c r="F461" s="19">
        <f t="shared" si="108"/>
        <v>257550</v>
      </c>
      <c r="G461" s="19">
        <f t="shared" si="109"/>
        <v>295050</v>
      </c>
      <c r="I461" s="19">
        <f t="shared" si="110"/>
        <v>30000</v>
      </c>
      <c r="J461" s="36">
        <f t="shared" si="111"/>
        <v>9000</v>
      </c>
      <c r="K461" s="19">
        <f t="shared" si="112"/>
        <v>265050</v>
      </c>
      <c r="L461" s="36">
        <f t="shared" si="113"/>
        <v>90117</v>
      </c>
      <c r="N461" s="19">
        <f t="shared" si="114"/>
        <v>99117</v>
      </c>
      <c r="O461" s="37">
        <f t="shared" si="115"/>
        <v>0.21880132450331125</v>
      </c>
      <c r="P461" s="37">
        <f t="shared" si="116"/>
        <v>0.28899999999999998</v>
      </c>
      <c r="Q461" s="37">
        <f t="shared" si="117"/>
        <v>0.375041059602649</v>
      </c>
      <c r="R461" s="37">
        <f t="shared" si="118"/>
        <v>0.43120000000000003</v>
      </c>
    </row>
    <row r="462" spans="1:18" x14ac:dyDescent="0.25">
      <c r="A462">
        <f t="shared" si="119"/>
        <v>454000</v>
      </c>
      <c r="C462" s="19">
        <f t="shared" si="105"/>
        <v>150000</v>
      </c>
      <c r="D462" s="19">
        <f t="shared" si="106"/>
        <v>37500</v>
      </c>
      <c r="E462" s="19">
        <f t="shared" si="107"/>
        <v>304000</v>
      </c>
      <c r="F462" s="19">
        <f t="shared" si="108"/>
        <v>258400</v>
      </c>
      <c r="G462" s="19">
        <f t="shared" si="109"/>
        <v>295900</v>
      </c>
      <c r="I462" s="19">
        <f t="shared" si="110"/>
        <v>30000</v>
      </c>
      <c r="J462" s="36">
        <f t="shared" si="111"/>
        <v>9000</v>
      </c>
      <c r="K462" s="19">
        <f t="shared" si="112"/>
        <v>265900</v>
      </c>
      <c r="L462" s="36">
        <f t="shared" si="113"/>
        <v>90406</v>
      </c>
      <c r="N462" s="19">
        <f t="shared" si="114"/>
        <v>99406</v>
      </c>
      <c r="O462" s="37">
        <f t="shared" si="115"/>
        <v>0.21895594713656388</v>
      </c>
      <c r="P462" s="37">
        <f t="shared" si="116"/>
        <v>0.28899999999999998</v>
      </c>
      <c r="Q462" s="37">
        <f t="shared" si="117"/>
        <v>0.37516475770925112</v>
      </c>
      <c r="R462" s="37">
        <f t="shared" si="118"/>
        <v>0.43120000000000003</v>
      </c>
    </row>
    <row r="463" spans="1:18" x14ac:dyDescent="0.25">
      <c r="A463">
        <f t="shared" si="119"/>
        <v>455000</v>
      </c>
      <c r="C463" s="19">
        <f t="shared" si="105"/>
        <v>150000</v>
      </c>
      <c r="D463" s="19">
        <f t="shared" si="106"/>
        <v>37500</v>
      </c>
      <c r="E463" s="19">
        <f t="shared" si="107"/>
        <v>305000</v>
      </c>
      <c r="F463" s="19">
        <f t="shared" si="108"/>
        <v>259250</v>
      </c>
      <c r="G463" s="19">
        <f t="shared" si="109"/>
        <v>296750</v>
      </c>
      <c r="I463" s="19">
        <f t="shared" si="110"/>
        <v>30000</v>
      </c>
      <c r="J463" s="36">
        <f t="shared" si="111"/>
        <v>9000</v>
      </c>
      <c r="K463" s="19">
        <f t="shared" si="112"/>
        <v>266750</v>
      </c>
      <c r="L463" s="36">
        <f t="shared" si="113"/>
        <v>90695</v>
      </c>
      <c r="N463" s="19">
        <f t="shared" si="114"/>
        <v>99695</v>
      </c>
      <c r="O463" s="37">
        <f t="shared" si="115"/>
        <v>0.2191098901098901</v>
      </c>
      <c r="P463" s="37">
        <f t="shared" si="116"/>
        <v>0.28899999999999998</v>
      </c>
      <c r="Q463" s="37">
        <f t="shared" si="117"/>
        <v>0.37528791208791212</v>
      </c>
      <c r="R463" s="37">
        <f t="shared" si="118"/>
        <v>0.43120000000000003</v>
      </c>
    </row>
    <row r="464" spans="1:18" x14ac:dyDescent="0.25">
      <c r="A464">
        <f t="shared" si="119"/>
        <v>456000</v>
      </c>
      <c r="C464" s="19">
        <f t="shared" si="105"/>
        <v>150000</v>
      </c>
      <c r="D464" s="19">
        <f t="shared" si="106"/>
        <v>37500</v>
      </c>
      <c r="E464" s="19">
        <f t="shared" si="107"/>
        <v>306000</v>
      </c>
      <c r="F464" s="19">
        <f t="shared" si="108"/>
        <v>260100</v>
      </c>
      <c r="G464" s="19">
        <f t="shared" si="109"/>
        <v>297600</v>
      </c>
      <c r="I464" s="19">
        <f t="shared" si="110"/>
        <v>30000</v>
      </c>
      <c r="J464" s="36">
        <f t="shared" si="111"/>
        <v>9000</v>
      </c>
      <c r="K464" s="19">
        <f t="shared" si="112"/>
        <v>267600</v>
      </c>
      <c r="L464" s="36">
        <f t="shared" si="113"/>
        <v>90984</v>
      </c>
      <c r="N464" s="19">
        <f t="shared" si="114"/>
        <v>99984</v>
      </c>
      <c r="O464" s="37">
        <f t="shared" si="115"/>
        <v>0.21926315789473685</v>
      </c>
      <c r="P464" s="37">
        <f t="shared" si="116"/>
        <v>0.28899999999999998</v>
      </c>
      <c r="Q464" s="37">
        <f t="shared" si="117"/>
        <v>0.37541052631578953</v>
      </c>
      <c r="R464" s="37">
        <f t="shared" si="118"/>
        <v>0.43120000000000003</v>
      </c>
    </row>
    <row r="465" spans="1:18" x14ac:dyDescent="0.25">
      <c r="A465">
        <f t="shared" si="119"/>
        <v>457000</v>
      </c>
      <c r="C465" s="19">
        <f t="shared" si="105"/>
        <v>150000</v>
      </c>
      <c r="D465" s="19">
        <f t="shared" si="106"/>
        <v>37500</v>
      </c>
      <c r="E465" s="19">
        <f t="shared" si="107"/>
        <v>307000</v>
      </c>
      <c r="F465" s="19">
        <f t="shared" si="108"/>
        <v>260950</v>
      </c>
      <c r="G465" s="19">
        <f t="shared" si="109"/>
        <v>298450</v>
      </c>
      <c r="I465" s="19">
        <f t="shared" si="110"/>
        <v>30000</v>
      </c>
      <c r="J465" s="36">
        <f t="shared" si="111"/>
        <v>9000</v>
      </c>
      <c r="K465" s="19">
        <f t="shared" si="112"/>
        <v>268450</v>
      </c>
      <c r="L465" s="36">
        <f t="shared" si="113"/>
        <v>91273</v>
      </c>
      <c r="N465" s="19">
        <f t="shared" si="114"/>
        <v>100273</v>
      </c>
      <c r="O465" s="37">
        <f t="shared" si="115"/>
        <v>0.21941575492341356</v>
      </c>
      <c r="P465" s="37">
        <f t="shared" si="116"/>
        <v>0.28899999999999998</v>
      </c>
      <c r="Q465" s="37">
        <f t="shared" si="117"/>
        <v>0.37553260393873089</v>
      </c>
      <c r="R465" s="37">
        <f t="shared" si="118"/>
        <v>0.43120000000000003</v>
      </c>
    </row>
    <row r="466" spans="1:18" x14ac:dyDescent="0.25">
      <c r="A466">
        <f t="shared" si="119"/>
        <v>458000</v>
      </c>
      <c r="C466" s="19">
        <f t="shared" si="105"/>
        <v>150000</v>
      </c>
      <c r="D466" s="19">
        <f t="shared" si="106"/>
        <v>37500</v>
      </c>
      <c r="E466" s="19">
        <f t="shared" si="107"/>
        <v>308000</v>
      </c>
      <c r="F466" s="19">
        <f t="shared" si="108"/>
        <v>261800</v>
      </c>
      <c r="G466" s="19">
        <f t="shared" si="109"/>
        <v>299300</v>
      </c>
      <c r="I466" s="19">
        <f t="shared" si="110"/>
        <v>30000</v>
      </c>
      <c r="J466" s="36">
        <f t="shared" si="111"/>
        <v>9000</v>
      </c>
      <c r="K466" s="19">
        <f t="shared" si="112"/>
        <v>269300</v>
      </c>
      <c r="L466" s="36">
        <f t="shared" si="113"/>
        <v>91562</v>
      </c>
      <c r="N466" s="19">
        <f t="shared" si="114"/>
        <v>100562</v>
      </c>
      <c r="O466" s="37">
        <f t="shared" si="115"/>
        <v>0.21956768558951964</v>
      </c>
      <c r="P466" s="37">
        <f t="shared" si="116"/>
        <v>0.28899999999999998</v>
      </c>
      <c r="Q466" s="37">
        <f t="shared" si="117"/>
        <v>0.37565414847161571</v>
      </c>
      <c r="R466" s="37">
        <f t="shared" si="118"/>
        <v>0.43120000000000003</v>
      </c>
    </row>
    <row r="467" spans="1:18" x14ac:dyDescent="0.25">
      <c r="A467">
        <f t="shared" si="119"/>
        <v>459000</v>
      </c>
      <c r="C467" s="19">
        <f t="shared" si="105"/>
        <v>150000</v>
      </c>
      <c r="D467" s="19">
        <f t="shared" si="106"/>
        <v>37500</v>
      </c>
      <c r="E467" s="19">
        <f t="shared" si="107"/>
        <v>309000</v>
      </c>
      <c r="F467" s="19">
        <f t="shared" si="108"/>
        <v>262650</v>
      </c>
      <c r="G467" s="19">
        <f t="shared" si="109"/>
        <v>300150</v>
      </c>
      <c r="I467" s="19">
        <f t="shared" si="110"/>
        <v>30000</v>
      </c>
      <c r="J467" s="36">
        <f t="shared" si="111"/>
        <v>9000</v>
      </c>
      <c r="K467" s="19">
        <f t="shared" si="112"/>
        <v>270150</v>
      </c>
      <c r="L467" s="36">
        <f t="shared" si="113"/>
        <v>91851</v>
      </c>
      <c r="N467" s="19">
        <f t="shared" si="114"/>
        <v>100851</v>
      </c>
      <c r="O467" s="37">
        <f t="shared" si="115"/>
        <v>0.21971895424836602</v>
      </c>
      <c r="P467" s="37">
        <f t="shared" si="116"/>
        <v>0.28899999999999998</v>
      </c>
      <c r="Q467" s="37">
        <f t="shared" si="117"/>
        <v>0.37577516339869282</v>
      </c>
      <c r="R467" s="37">
        <f t="shared" si="118"/>
        <v>0.43120000000000003</v>
      </c>
    </row>
    <row r="468" spans="1:18" x14ac:dyDescent="0.25">
      <c r="A468">
        <f t="shared" si="119"/>
        <v>460000</v>
      </c>
      <c r="C468" s="19">
        <f t="shared" si="105"/>
        <v>150000</v>
      </c>
      <c r="D468" s="19">
        <f t="shared" si="106"/>
        <v>37500</v>
      </c>
      <c r="E468" s="19">
        <f t="shared" si="107"/>
        <v>310000</v>
      </c>
      <c r="F468" s="19">
        <f t="shared" si="108"/>
        <v>263500</v>
      </c>
      <c r="G468" s="19">
        <f t="shared" si="109"/>
        <v>301000</v>
      </c>
      <c r="I468" s="19">
        <f t="shared" si="110"/>
        <v>30000</v>
      </c>
      <c r="J468" s="36">
        <f t="shared" si="111"/>
        <v>9000</v>
      </c>
      <c r="K468" s="19">
        <f t="shared" si="112"/>
        <v>271000</v>
      </c>
      <c r="L468" s="36">
        <f t="shared" si="113"/>
        <v>92140</v>
      </c>
      <c r="N468" s="19">
        <f t="shared" si="114"/>
        <v>101140</v>
      </c>
      <c r="O468" s="37">
        <f t="shared" si="115"/>
        <v>0.21986956521739132</v>
      </c>
      <c r="P468" s="37">
        <f t="shared" si="116"/>
        <v>0.28899999999999998</v>
      </c>
      <c r="Q468" s="37">
        <f t="shared" si="117"/>
        <v>0.37589565217391308</v>
      </c>
      <c r="R468" s="37">
        <f t="shared" si="118"/>
        <v>0.43120000000000003</v>
      </c>
    </row>
    <row r="469" spans="1:18" x14ac:dyDescent="0.25">
      <c r="A469">
        <f t="shared" si="119"/>
        <v>461000</v>
      </c>
      <c r="C469" s="19">
        <f t="shared" si="105"/>
        <v>150000</v>
      </c>
      <c r="D469" s="19">
        <f t="shared" si="106"/>
        <v>37500</v>
      </c>
      <c r="E469" s="19">
        <f t="shared" si="107"/>
        <v>311000</v>
      </c>
      <c r="F469" s="19">
        <f t="shared" si="108"/>
        <v>264350</v>
      </c>
      <c r="G469" s="19">
        <f t="shared" si="109"/>
        <v>301850</v>
      </c>
      <c r="I469" s="19">
        <f t="shared" si="110"/>
        <v>30000</v>
      </c>
      <c r="J469" s="36">
        <f t="shared" si="111"/>
        <v>9000</v>
      </c>
      <c r="K469" s="19">
        <f t="shared" si="112"/>
        <v>271850</v>
      </c>
      <c r="L469" s="36">
        <f t="shared" si="113"/>
        <v>92429</v>
      </c>
      <c r="N469" s="19">
        <f t="shared" si="114"/>
        <v>101429</v>
      </c>
      <c r="O469" s="37">
        <f t="shared" si="115"/>
        <v>0.22001952277657266</v>
      </c>
      <c r="P469" s="37">
        <f t="shared" si="116"/>
        <v>0.28899999999999998</v>
      </c>
      <c r="Q469" s="37">
        <f t="shared" si="117"/>
        <v>0.37601561822125817</v>
      </c>
      <c r="R469" s="37">
        <f t="shared" si="118"/>
        <v>0.43120000000000003</v>
      </c>
    </row>
    <row r="470" spans="1:18" x14ac:dyDescent="0.25">
      <c r="A470">
        <f t="shared" si="119"/>
        <v>462000</v>
      </c>
      <c r="C470" s="19">
        <f t="shared" si="105"/>
        <v>150000</v>
      </c>
      <c r="D470" s="19">
        <f t="shared" si="106"/>
        <v>37500</v>
      </c>
      <c r="E470" s="19">
        <f t="shared" si="107"/>
        <v>312000</v>
      </c>
      <c r="F470" s="19">
        <f t="shared" si="108"/>
        <v>265200</v>
      </c>
      <c r="G470" s="19">
        <f t="shared" si="109"/>
        <v>302700</v>
      </c>
      <c r="I470" s="19">
        <f t="shared" si="110"/>
        <v>30000</v>
      </c>
      <c r="J470" s="36">
        <f t="shared" si="111"/>
        <v>9000</v>
      </c>
      <c r="K470" s="19">
        <f t="shared" si="112"/>
        <v>272700</v>
      </c>
      <c r="L470" s="36">
        <f t="shared" si="113"/>
        <v>92718</v>
      </c>
      <c r="N470" s="19">
        <f t="shared" si="114"/>
        <v>101718</v>
      </c>
      <c r="O470" s="37">
        <f t="shared" si="115"/>
        <v>0.22016883116883118</v>
      </c>
      <c r="P470" s="37">
        <f t="shared" si="116"/>
        <v>0.28899999999999998</v>
      </c>
      <c r="Q470" s="37">
        <f t="shared" si="117"/>
        <v>0.37613506493506499</v>
      </c>
      <c r="R470" s="37">
        <f t="shared" si="118"/>
        <v>0.43120000000000003</v>
      </c>
    </row>
    <row r="471" spans="1:18" x14ac:dyDescent="0.25">
      <c r="A471">
        <f t="shared" si="119"/>
        <v>463000</v>
      </c>
      <c r="C471" s="19">
        <f t="shared" si="105"/>
        <v>150000</v>
      </c>
      <c r="D471" s="19">
        <f t="shared" si="106"/>
        <v>37500</v>
      </c>
      <c r="E471" s="19">
        <f t="shared" si="107"/>
        <v>313000</v>
      </c>
      <c r="F471" s="19">
        <f t="shared" si="108"/>
        <v>266050</v>
      </c>
      <c r="G471" s="19">
        <f t="shared" si="109"/>
        <v>303550</v>
      </c>
      <c r="I471" s="19">
        <f t="shared" si="110"/>
        <v>30000</v>
      </c>
      <c r="J471" s="36">
        <f t="shared" si="111"/>
        <v>9000</v>
      </c>
      <c r="K471" s="19">
        <f t="shared" si="112"/>
        <v>273550</v>
      </c>
      <c r="L471" s="36">
        <f t="shared" si="113"/>
        <v>93007</v>
      </c>
      <c r="N471" s="19">
        <f t="shared" si="114"/>
        <v>102007</v>
      </c>
      <c r="O471" s="37">
        <f t="shared" si="115"/>
        <v>0.22031749460043196</v>
      </c>
      <c r="P471" s="37">
        <f t="shared" si="116"/>
        <v>0.28899999999999998</v>
      </c>
      <c r="Q471" s="37">
        <f t="shared" si="117"/>
        <v>0.37625399568034557</v>
      </c>
      <c r="R471" s="37">
        <f t="shared" si="118"/>
        <v>0.43120000000000003</v>
      </c>
    </row>
    <row r="472" spans="1:18" x14ac:dyDescent="0.25">
      <c r="A472">
        <f t="shared" si="119"/>
        <v>464000</v>
      </c>
      <c r="C472" s="19">
        <f t="shared" si="105"/>
        <v>150000</v>
      </c>
      <c r="D472" s="19">
        <f t="shared" si="106"/>
        <v>37500</v>
      </c>
      <c r="E472" s="19">
        <f t="shared" si="107"/>
        <v>314000</v>
      </c>
      <c r="F472" s="19">
        <f t="shared" si="108"/>
        <v>266900</v>
      </c>
      <c r="G472" s="19">
        <f t="shared" si="109"/>
        <v>304400</v>
      </c>
      <c r="I472" s="19">
        <f t="shared" si="110"/>
        <v>30000</v>
      </c>
      <c r="J472" s="36">
        <f t="shared" si="111"/>
        <v>9000</v>
      </c>
      <c r="K472" s="19">
        <f t="shared" si="112"/>
        <v>274400</v>
      </c>
      <c r="L472" s="36">
        <f t="shared" si="113"/>
        <v>93296</v>
      </c>
      <c r="N472" s="19">
        <f t="shared" si="114"/>
        <v>102296</v>
      </c>
      <c r="O472" s="37">
        <f t="shared" si="115"/>
        <v>0.22046551724137931</v>
      </c>
      <c r="P472" s="37">
        <f t="shared" si="116"/>
        <v>0.28899999999999998</v>
      </c>
      <c r="Q472" s="37">
        <f t="shared" si="117"/>
        <v>0.37637241379310349</v>
      </c>
      <c r="R472" s="37">
        <f t="shared" si="118"/>
        <v>0.43120000000000003</v>
      </c>
    </row>
    <row r="473" spans="1:18" x14ac:dyDescent="0.25">
      <c r="A473">
        <f t="shared" si="119"/>
        <v>465000</v>
      </c>
      <c r="C473" s="19">
        <f t="shared" si="105"/>
        <v>150000</v>
      </c>
      <c r="D473" s="19">
        <f t="shared" si="106"/>
        <v>37500</v>
      </c>
      <c r="E473" s="19">
        <f t="shared" si="107"/>
        <v>315000</v>
      </c>
      <c r="F473" s="19">
        <f t="shared" si="108"/>
        <v>267750</v>
      </c>
      <c r="G473" s="19">
        <f t="shared" si="109"/>
        <v>305250</v>
      </c>
      <c r="I473" s="19">
        <f t="shared" si="110"/>
        <v>30000</v>
      </c>
      <c r="J473" s="36">
        <f t="shared" si="111"/>
        <v>9000</v>
      </c>
      <c r="K473" s="19">
        <f t="shared" si="112"/>
        <v>275250</v>
      </c>
      <c r="L473" s="36">
        <f t="shared" si="113"/>
        <v>93585</v>
      </c>
      <c r="N473" s="19">
        <f t="shared" si="114"/>
        <v>102585</v>
      </c>
      <c r="O473" s="37">
        <f t="shared" si="115"/>
        <v>0.22061290322580646</v>
      </c>
      <c r="P473" s="37">
        <f t="shared" si="116"/>
        <v>0.28899999999999998</v>
      </c>
      <c r="Q473" s="37">
        <f t="shared" si="117"/>
        <v>0.37649032258064519</v>
      </c>
      <c r="R473" s="37">
        <f t="shared" si="118"/>
        <v>0.43120000000000003</v>
      </c>
    </row>
    <row r="474" spans="1:18" x14ac:dyDescent="0.25">
      <c r="A474">
        <f t="shared" si="119"/>
        <v>466000</v>
      </c>
      <c r="C474" s="19">
        <f t="shared" si="105"/>
        <v>150000</v>
      </c>
      <c r="D474" s="19">
        <f t="shared" si="106"/>
        <v>37500</v>
      </c>
      <c r="E474" s="19">
        <f t="shared" si="107"/>
        <v>316000</v>
      </c>
      <c r="F474" s="19">
        <f t="shared" si="108"/>
        <v>268600</v>
      </c>
      <c r="G474" s="19">
        <f t="shared" si="109"/>
        <v>306100</v>
      </c>
      <c r="I474" s="19">
        <f t="shared" si="110"/>
        <v>30000</v>
      </c>
      <c r="J474" s="36">
        <f t="shared" si="111"/>
        <v>9000</v>
      </c>
      <c r="K474" s="19">
        <f t="shared" si="112"/>
        <v>276100</v>
      </c>
      <c r="L474" s="36">
        <f t="shared" si="113"/>
        <v>93874</v>
      </c>
      <c r="N474" s="19">
        <f t="shared" si="114"/>
        <v>102874</v>
      </c>
      <c r="O474" s="37">
        <f t="shared" si="115"/>
        <v>0.22075965665236053</v>
      </c>
      <c r="P474" s="37">
        <f t="shared" si="116"/>
        <v>0.28899999999999998</v>
      </c>
      <c r="Q474" s="37">
        <f t="shared" si="117"/>
        <v>0.37660772532188846</v>
      </c>
      <c r="R474" s="37">
        <f t="shared" si="118"/>
        <v>0.43120000000000003</v>
      </c>
    </row>
    <row r="475" spans="1:18" x14ac:dyDescent="0.25">
      <c r="A475">
        <f t="shared" si="119"/>
        <v>467000</v>
      </c>
      <c r="C475" s="19">
        <f t="shared" si="105"/>
        <v>150000</v>
      </c>
      <c r="D475" s="19">
        <f t="shared" si="106"/>
        <v>37500</v>
      </c>
      <c r="E475" s="19">
        <f t="shared" si="107"/>
        <v>317000</v>
      </c>
      <c r="F475" s="19">
        <f t="shared" si="108"/>
        <v>269450</v>
      </c>
      <c r="G475" s="19">
        <f t="shared" si="109"/>
        <v>306950</v>
      </c>
      <c r="I475" s="19">
        <f t="shared" si="110"/>
        <v>30000</v>
      </c>
      <c r="J475" s="36">
        <f t="shared" si="111"/>
        <v>9000</v>
      </c>
      <c r="K475" s="19">
        <f t="shared" si="112"/>
        <v>276950</v>
      </c>
      <c r="L475" s="36">
        <f t="shared" si="113"/>
        <v>94163</v>
      </c>
      <c r="N475" s="19">
        <f t="shared" si="114"/>
        <v>103163</v>
      </c>
      <c r="O475" s="37">
        <f t="shared" si="115"/>
        <v>0.22090578158458243</v>
      </c>
      <c r="P475" s="37">
        <f t="shared" si="116"/>
        <v>0.28899999999999998</v>
      </c>
      <c r="Q475" s="37">
        <f t="shared" si="117"/>
        <v>0.37672462526766598</v>
      </c>
      <c r="R475" s="37">
        <f t="shared" si="118"/>
        <v>0.43120000000000003</v>
      </c>
    </row>
    <row r="476" spans="1:18" x14ac:dyDescent="0.25">
      <c r="A476">
        <f t="shared" si="119"/>
        <v>468000</v>
      </c>
      <c r="C476" s="19">
        <f t="shared" si="105"/>
        <v>150000</v>
      </c>
      <c r="D476" s="19">
        <f t="shared" si="106"/>
        <v>37500</v>
      </c>
      <c r="E476" s="19">
        <f t="shared" si="107"/>
        <v>318000</v>
      </c>
      <c r="F476" s="19">
        <f t="shared" si="108"/>
        <v>270300</v>
      </c>
      <c r="G476" s="19">
        <f t="shared" si="109"/>
        <v>307800</v>
      </c>
      <c r="I476" s="19">
        <f t="shared" si="110"/>
        <v>30000</v>
      </c>
      <c r="J476" s="36">
        <f t="shared" si="111"/>
        <v>9000</v>
      </c>
      <c r="K476" s="19">
        <f t="shared" si="112"/>
        <v>277800</v>
      </c>
      <c r="L476" s="36">
        <f t="shared" si="113"/>
        <v>94452</v>
      </c>
      <c r="N476" s="19">
        <f t="shared" si="114"/>
        <v>103452</v>
      </c>
      <c r="O476" s="37">
        <f t="shared" si="115"/>
        <v>0.22105128205128205</v>
      </c>
      <c r="P476" s="37">
        <f t="shared" si="116"/>
        <v>0.28899999999999998</v>
      </c>
      <c r="Q476" s="37">
        <f t="shared" si="117"/>
        <v>0.37684102564102567</v>
      </c>
      <c r="R476" s="37">
        <f t="shared" si="118"/>
        <v>0.43120000000000003</v>
      </c>
    </row>
    <row r="477" spans="1:18" x14ac:dyDescent="0.25">
      <c r="A477">
        <f t="shared" si="119"/>
        <v>469000</v>
      </c>
      <c r="C477" s="19">
        <f t="shared" si="105"/>
        <v>150000</v>
      </c>
      <c r="D477" s="19">
        <f t="shared" si="106"/>
        <v>37500</v>
      </c>
      <c r="E477" s="19">
        <f t="shared" si="107"/>
        <v>319000</v>
      </c>
      <c r="F477" s="19">
        <f t="shared" si="108"/>
        <v>271150</v>
      </c>
      <c r="G477" s="19">
        <f t="shared" si="109"/>
        <v>308650</v>
      </c>
      <c r="I477" s="19">
        <f t="shared" si="110"/>
        <v>30000</v>
      </c>
      <c r="J477" s="36">
        <f t="shared" si="111"/>
        <v>9000</v>
      </c>
      <c r="K477" s="19">
        <f t="shared" si="112"/>
        <v>278650</v>
      </c>
      <c r="L477" s="36">
        <f t="shared" si="113"/>
        <v>94741</v>
      </c>
      <c r="N477" s="19">
        <f t="shared" si="114"/>
        <v>103741</v>
      </c>
      <c r="O477" s="37">
        <f t="shared" si="115"/>
        <v>0.22119616204690831</v>
      </c>
      <c r="P477" s="37">
        <f t="shared" si="116"/>
        <v>0.28899999999999998</v>
      </c>
      <c r="Q477" s="37">
        <f t="shared" si="117"/>
        <v>0.37695692963752669</v>
      </c>
      <c r="R477" s="37">
        <f t="shared" si="118"/>
        <v>0.43120000000000003</v>
      </c>
    </row>
    <row r="478" spans="1:18" x14ac:dyDescent="0.25">
      <c r="A478">
        <f t="shared" si="119"/>
        <v>470000</v>
      </c>
      <c r="C478" s="19">
        <f t="shared" si="105"/>
        <v>150000</v>
      </c>
      <c r="D478" s="19">
        <f t="shared" si="106"/>
        <v>37500</v>
      </c>
      <c r="E478" s="19">
        <f t="shared" si="107"/>
        <v>320000</v>
      </c>
      <c r="F478" s="19">
        <f t="shared" si="108"/>
        <v>272000</v>
      </c>
      <c r="G478" s="19">
        <f t="shared" si="109"/>
        <v>309500</v>
      </c>
      <c r="I478" s="19">
        <f t="shared" si="110"/>
        <v>30000</v>
      </c>
      <c r="J478" s="36">
        <f t="shared" si="111"/>
        <v>9000</v>
      </c>
      <c r="K478" s="19">
        <f t="shared" si="112"/>
        <v>279500</v>
      </c>
      <c r="L478" s="36">
        <f t="shared" si="113"/>
        <v>95030</v>
      </c>
      <c r="N478" s="19">
        <f t="shared" si="114"/>
        <v>104030</v>
      </c>
      <c r="O478" s="37">
        <f t="shared" si="115"/>
        <v>0.22134042553191488</v>
      </c>
      <c r="P478" s="37">
        <f t="shared" si="116"/>
        <v>0.28899999999999998</v>
      </c>
      <c r="Q478" s="37">
        <f t="shared" si="117"/>
        <v>0.37707234042553195</v>
      </c>
      <c r="R478" s="37">
        <f t="shared" si="118"/>
        <v>0.43120000000000003</v>
      </c>
    </row>
    <row r="479" spans="1:18" x14ac:dyDescent="0.25">
      <c r="A479">
        <f t="shared" si="119"/>
        <v>471000</v>
      </c>
      <c r="C479" s="19">
        <f t="shared" si="105"/>
        <v>150000</v>
      </c>
      <c r="D479" s="19">
        <f t="shared" si="106"/>
        <v>37500</v>
      </c>
      <c r="E479" s="19">
        <f t="shared" si="107"/>
        <v>321000</v>
      </c>
      <c r="F479" s="19">
        <f t="shared" si="108"/>
        <v>272850</v>
      </c>
      <c r="G479" s="19">
        <f t="shared" si="109"/>
        <v>310350</v>
      </c>
      <c r="I479" s="19">
        <f t="shared" si="110"/>
        <v>30000</v>
      </c>
      <c r="J479" s="36">
        <f t="shared" si="111"/>
        <v>9000</v>
      </c>
      <c r="K479" s="19">
        <f t="shared" si="112"/>
        <v>280350</v>
      </c>
      <c r="L479" s="36">
        <f t="shared" si="113"/>
        <v>95319</v>
      </c>
      <c r="N479" s="19">
        <f t="shared" si="114"/>
        <v>104319</v>
      </c>
      <c r="O479" s="37">
        <f t="shared" si="115"/>
        <v>0.22148407643312101</v>
      </c>
      <c r="P479" s="37">
        <f t="shared" si="116"/>
        <v>0.28899999999999998</v>
      </c>
      <c r="Q479" s="37">
        <f t="shared" si="117"/>
        <v>0.37718726114649681</v>
      </c>
      <c r="R479" s="37">
        <f t="shared" si="118"/>
        <v>0.43120000000000003</v>
      </c>
    </row>
    <row r="480" spans="1:18" x14ac:dyDescent="0.25">
      <c r="A480">
        <f t="shared" si="119"/>
        <v>472000</v>
      </c>
      <c r="C480" s="19">
        <f t="shared" si="105"/>
        <v>150000</v>
      </c>
      <c r="D480" s="19">
        <f t="shared" si="106"/>
        <v>37500</v>
      </c>
      <c r="E480" s="19">
        <f t="shared" si="107"/>
        <v>322000</v>
      </c>
      <c r="F480" s="19">
        <f t="shared" si="108"/>
        <v>273700</v>
      </c>
      <c r="G480" s="19">
        <f t="shared" si="109"/>
        <v>311200</v>
      </c>
      <c r="I480" s="19">
        <f t="shared" si="110"/>
        <v>30000</v>
      </c>
      <c r="J480" s="36">
        <f t="shared" si="111"/>
        <v>9000</v>
      </c>
      <c r="K480" s="19">
        <f t="shared" si="112"/>
        <v>281200</v>
      </c>
      <c r="L480" s="36">
        <f t="shared" si="113"/>
        <v>95608</v>
      </c>
      <c r="N480" s="19">
        <f t="shared" si="114"/>
        <v>104608</v>
      </c>
      <c r="O480" s="37">
        <f t="shared" si="115"/>
        <v>0.22162711864406778</v>
      </c>
      <c r="P480" s="37">
        <f t="shared" si="116"/>
        <v>0.28899999999999998</v>
      </c>
      <c r="Q480" s="37">
        <f t="shared" si="117"/>
        <v>0.37730169491525423</v>
      </c>
      <c r="R480" s="37">
        <f t="shared" si="118"/>
        <v>0.43120000000000003</v>
      </c>
    </row>
    <row r="481" spans="1:18" x14ac:dyDescent="0.25">
      <c r="A481">
        <f t="shared" si="119"/>
        <v>473000</v>
      </c>
      <c r="C481" s="19">
        <f t="shared" si="105"/>
        <v>150000</v>
      </c>
      <c r="D481" s="19">
        <f t="shared" si="106"/>
        <v>37500</v>
      </c>
      <c r="E481" s="19">
        <f t="shared" si="107"/>
        <v>323000</v>
      </c>
      <c r="F481" s="19">
        <f t="shared" si="108"/>
        <v>274550</v>
      </c>
      <c r="G481" s="19">
        <f t="shared" si="109"/>
        <v>312050</v>
      </c>
      <c r="I481" s="19">
        <f t="shared" si="110"/>
        <v>30000</v>
      </c>
      <c r="J481" s="36">
        <f t="shared" si="111"/>
        <v>9000</v>
      </c>
      <c r="K481" s="19">
        <f t="shared" si="112"/>
        <v>282050</v>
      </c>
      <c r="L481" s="36">
        <f t="shared" si="113"/>
        <v>95897</v>
      </c>
      <c r="N481" s="19">
        <f t="shared" si="114"/>
        <v>104897</v>
      </c>
      <c r="O481" s="37">
        <f t="shared" si="115"/>
        <v>0.22176955602536999</v>
      </c>
      <c r="P481" s="37">
        <f t="shared" si="116"/>
        <v>0.28899999999999998</v>
      </c>
      <c r="Q481" s="37">
        <f t="shared" si="117"/>
        <v>0.37741564482029599</v>
      </c>
      <c r="R481" s="37">
        <f t="shared" si="118"/>
        <v>0.43120000000000003</v>
      </c>
    </row>
    <row r="482" spans="1:18" x14ac:dyDescent="0.25">
      <c r="A482">
        <f t="shared" si="119"/>
        <v>474000</v>
      </c>
      <c r="C482" s="19">
        <f t="shared" si="105"/>
        <v>150000</v>
      </c>
      <c r="D482" s="19">
        <f t="shared" si="106"/>
        <v>37500</v>
      </c>
      <c r="E482" s="19">
        <f t="shared" si="107"/>
        <v>324000</v>
      </c>
      <c r="F482" s="19">
        <f t="shared" si="108"/>
        <v>275400</v>
      </c>
      <c r="G482" s="19">
        <f t="shared" si="109"/>
        <v>312900</v>
      </c>
      <c r="I482" s="19">
        <f t="shared" si="110"/>
        <v>30000</v>
      </c>
      <c r="J482" s="36">
        <f t="shared" si="111"/>
        <v>9000</v>
      </c>
      <c r="K482" s="19">
        <f t="shared" si="112"/>
        <v>282900</v>
      </c>
      <c r="L482" s="36">
        <f t="shared" si="113"/>
        <v>96186</v>
      </c>
      <c r="N482" s="19">
        <f t="shared" si="114"/>
        <v>105186</v>
      </c>
      <c r="O482" s="37">
        <f t="shared" si="115"/>
        <v>0.2219113924050633</v>
      </c>
      <c r="P482" s="37">
        <f t="shared" si="116"/>
        <v>0.28899999999999998</v>
      </c>
      <c r="Q482" s="37">
        <f t="shared" si="117"/>
        <v>0.37752911392405064</v>
      </c>
      <c r="R482" s="37">
        <f t="shared" si="118"/>
        <v>0.43120000000000003</v>
      </c>
    </row>
    <row r="483" spans="1:18" x14ac:dyDescent="0.25">
      <c r="A483">
        <f t="shared" si="119"/>
        <v>475000</v>
      </c>
      <c r="C483" s="19">
        <f t="shared" si="105"/>
        <v>150000</v>
      </c>
      <c r="D483" s="19">
        <f t="shared" si="106"/>
        <v>37500</v>
      </c>
      <c r="E483" s="19">
        <f t="shared" si="107"/>
        <v>325000</v>
      </c>
      <c r="F483" s="19">
        <f t="shared" si="108"/>
        <v>276250</v>
      </c>
      <c r="G483" s="19">
        <f t="shared" si="109"/>
        <v>313750</v>
      </c>
      <c r="I483" s="19">
        <f t="shared" si="110"/>
        <v>30000</v>
      </c>
      <c r="J483" s="36">
        <f t="shared" si="111"/>
        <v>9000</v>
      </c>
      <c r="K483" s="19">
        <f t="shared" si="112"/>
        <v>283750</v>
      </c>
      <c r="L483" s="36">
        <f t="shared" si="113"/>
        <v>96475</v>
      </c>
      <c r="N483" s="19">
        <f t="shared" si="114"/>
        <v>105475</v>
      </c>
      <c r="O483" s="37">
        <f t="shared" si="115"/>
        <v>0.22205263157894736</v>
      </c>
      <c r="P483" s="37">
        <f t="shared" si="116"/>
        <v>0.28899999999999998</v>
      </c>
      <c r="Q483" s="37">
        <f t="shared" si="117"/>
        <v>0.37764210526315789</v>
      </c>
      <c r="R483" s="37">
        <f t="shared" si="118"/>
        <v>0.43120000000000003</v>
      </c>
    </row>
    <row r="484" spans="1:18" x14ac:dyDescent="0.25">
      <c r="A484">
        <f t="shared" si="119"/>
        <v>476000</v>
      </c>
      <c r="C484" s="19">
        <f t="shared" si="105"/>
        <v>150000</v>
      </c>
      <c r="D484" s="19">
        <f t="shared" si="106"/>
        <v>37500</v>
      </c>
      <c r="E484" s="19">
        <f t="shared" si="107"/>
        <v>326000</v>
      </c>
      <c r="F484" s="19">
        <f t="shared" si="108"/>
        <v>277100</v>
      </c>
      <c r="G484" s="19">
        <f t="shared" si="109"/>
        <v>314600</v>
      </c>
      <c r="I484" s="19">
        <f t="shared" si="110"/>
        <v>30000</v>
      </c>
      <c r="J484" s="36">
        <f t="shared" si="111"/>
        <v>9000</v>
      </c>
      <c r="K484" s="19">
        <f t="shared" si="112"/>
        <v>284600</v>
      </c>
      <c r="L484" s="36">
        <f t="shared" si="113"/>
        <v>96764</v>
      </c>
      <c r="N484" s="19">
        <f t="shared" si="114"/>
        <v>105764</v>
      </c>
      <c r="O484" s="37">
        <f t="shared" si="115"/>
        <v>0.22219327731092436</v>
      </c>
      <c r="P484" s="37">
        <f t="shared" si="116"/>
        <v>0.28899999999999998</v>
      </c>
      <c r="Q484" s="37">
        <f t="shared" si="117"/>
        <v>0.37775462184873954</v>
      </c>
      <c r="R484" s="37">
        <f t="shared" si="118"/>
        <v>0.43120000000000003</v>
      </c>
    </row>
    <row r="485" spans="1:18" x14ac:dyDescent="0.25">
      <c r="A485">
        <f t="shared" si="119"/>
        <v>477000</v>
      </c>
      <c r="C485" s="19">
        <f t="shared" si="105"/>
        <v>150000</v>
      </c>
      <c r="D485" s="19">
        <f t="shared" si="106"/>
        <v>37500</v>
      </c>
      <c r="E485" s="19">
        <f t="shared" si="107"/>
        <v>327000</v>
      </c>
      <c r="F485" s="19">
        <f t="shared" si="108"/>
        <v>277950</v>
      </c>
      <c r="G485" s="19">
        <f t="shared" si="109"/>
        <v>315450</v>
      </c>
      <c r="I485" s="19">
        <f t="shared" si="110"/>
        <v>30000</v>
      </c>
      <c r="J485" s="36">
        <f t="shared" si="111"/>
        <v>9000</v>
      </c>
      <c r="K485" s="19">
        <f t="shared" si="112"/>
        <v>285450</v>
      </c>
      <c r="L485" s="36">
        <f t="shared" si="113"/>
        <v>97053</v>
      </c>
      <c r="N485" s="19">
        <f t="shared" si="114"/>
        <v>106053</v>
      </c>
      <c r="O485" s="37">
        <f t="shared" si="115"/>
        <v>0.22233333333333333</v>
      </c>
      <c r="P485" s="37">
        <f t="shared" si="116"/>
        <v>0.28899999999999998</v>
      </c>
      <c r="Q485" s="37">
        <f t="shared" si="117"/>
        <v>0.37786666666666668</v>
      </c>
      <c r="R485" s="37">
        <f t="shared" si="118"/>
        <v>0.43120000000000003</v>
      </c>
    </row>
    <row r="486" spans="1:18" x14ac:dyDescent="0.25">
      <c r="A486">
        <f t="shared" si="119"/>
        <v>478000</v>
      </c>
      <c r="C486" s="19">
        <f t="shared" si="105"/>
        <v>150000</v>
      </c>
      <c r="D486" s="19">
        <f t="shared" si="106"/>
        <v>37500</v>
      </c>
      <c r="E486" s="19">
        <f t="shared" si="107"/>
        <v>328000</v>
      </c>
      <c r="F486" s="19">
        <f t="shared" si="108"/>
        <v>278800</v>
      </c>
      <c r="G486" s="19">
        <f t="shared" si="109"/>
        <v>316300</v>
      </c>
      <c r="I486" s="19">
        <f t="shared" si="110"/>
        <v>30000</v>
      </c>
      <c r="J486" s="36">
        <f t="shared" si="111"/>
        <v>9000</v>
      </c>
      <c r="K486" s="19">
        <f t="shared" si="112"/>
        <v>286300</v>
      </c>
      <c r="L486" s="36">
        <f t="shared" si="113"/>
        <v>97342</v>
      </c>
      <c r="N486" s="19">
        <f t="shared" si="114"/>
        <v>106342</v>
      </c>
      <c r="O486" s="37">
        <f t="shared" si="115"/>
        <v>0.22247280334728034</v>
      </c>
      <c r="P486" s="37">
        <f t="shared" si="116"/>
        <v>0.28899999999999998</v>
      </c>
      <c r="Q486" s="37">
        <f t="shared" si="117"/>
        <v>0.37797824267782432</v>
      </c>
      <c r="R486" s="37">
        <f t="shared" si="118"/>
        <v>0.43120000000000003</v>
      </c>
    </row>
    <row r="487" spans="1:18" x14ac:dyDescent="0.25">
      <c r="A487">
        <f t="shared" si="119"/>
        <v>479000</v>
      </c>
      <c r="C487" s="19">
        <f t="shared" ref="C487:C508" si="120">IF(A487&gt;pot_osingon_veron_progression_raja,pot_osingon_veron_progression_raja,A487)</f>
        <v>150000</v>
      </c>
      <c r="D487" s="19">
        <f t="shared" ref="D487:D508" si="121">C487*(1-pot_osingon_verovapaa_osuus)</f>
        <v>37500</v>
      </c>
      <c r="E487" s="19">
        <f t="shared" ref="E487:E508" si="122">IF(A487&gt;pot_osingon_veron_progression_raja,A487-pot_osingon_veron_progression_raja,0)</f>
        <v>329000</v>
      </c>
      <c r="F487" s="19">
        <f t="shared" ref="F487:F508" si="123">E487*(1-pot_osingon_verovapaa_osuus_rajan_jälk)</f>
        <v>279650</v>
      </c>
      <c r="G487" s="19">
        <f t="shared" ref="G487:G508" si="124">+D487+F487</f>
        <v>317150</v>
      </c>
      <c r="I487" s="19">
        <f t="shared" ref="I487:I508" si="125">IF(G487&gt;pääomatuloveropros_progression_raja,pääomatuloveropros_progression_raja,G487)</f>
        <v>30000</v>
      </c>
      <c r="J487" s="36">
        <f t="shared" ref="J487:J508" si="126">I487*pääomatuloveropros</f>
        <v>9000</v>
      </c>
      <c r="K487" s="19">
        <f t="shared" ref="K487:K508" si="127">IF(G487&gt;pääomatuloveropros_progression_raja,G487-pääomatuloveropros_progression_raja,0)</f>
        <v>287150</v>
      </c>
      <c r="L487" s="36">
        <f t="shared" ref="L487:L508" si="128">K487*pääomatuloveropros_rajan_jälkeen</f>
        <v>97631</v>
      </c>
      <c r="N487" s="19">
        <f t="shared" ref="N487:N508" si="129">+J487+L487</f>
        <v>106631</v>
      </c>
      <c r="O487" s="37">
        <f t="shared" ref="O487:O508" si="130">IFERROR(N487/A487,0)</f>
        <v>0.22261169102296452</v>
      </c>
      <c r="P487" s="37">
        <f t="shared" ref="P487:P508" si="131">IFERROR((N487-N486)/(A487-A486),0)</f>
        <v>0.28899999999999998</v>
      </c>
      <c r="Q487" s="37">
        <f t="shared" ref="Q487:Q508" si="132">(1-yhteisövero_pros)*O487+yhteisövero_pros</f>
        <v>0.37808935281837164</v>
      </c>
      <c r="R487" s="37">
        <f t="shared" ref="R487:R508" si="133">(1-yhteisövero_pros)*P487+yhteisövero_pros</f>
        <v>0.43120000000000003</v>
      </c>
    </row>
    <row r="488" spans="1:18" x14ac:dyDescent="0.25">
      <c r="A488">
        <f t="shared" si="119"/>
        <v>480000</v>
      </c>
      <c r="C488" s="19">
        <f t="shared" si="120"/>
        <v>150000</v>
      </c>
      <c r="D488" s="19">
        <f t="shared" si="121"/>
        <v>37500</v>
      </c>
      <c r="E488" s="19">
        <f t="shared" si="122"/>
        <v>330000</v>
      </c>
      <c r="F488" s="19">
        <f t="shared" si="123"/>
        <v>280500</v>
      </c>
      <c r="G488" s="19">
        <f t="shared" si="124"/>
        <v>318000</v>
      </c>
      <c r="I488" s="19">
        <f t="shared" si="125"/>
        <v>30000</v>
      </c>
      <c r="J488" s="36">
        <f t="shared" si="126"/>
        <v>9000</v>
      </c>
      <c r="K488" s="19">
        <f t="shared" si="127"/>
        <v>288000</v>
      </c>
      <c r="L488" s="36">
        <f t="shared" si="128"/>
        <v>97920</v>
      </c>
      <c r="N488" s="19">
        <f t="shared" si="129"/>
        <v>106920</v>
      </c>
      <c r="O488" s="37">
        <f t="shared" si="130"/>
        <v>0.22275</v>
      </c>
      <c r="P488" s="37">
        <f t="shared" si="131"/>
        <v>0.28899999999999998</v>
      </c>
      <c r="Q488" s="37">
        <f t="shared" si="132"/>
        <v>0.37820000000000004</v>
      </c>
      <c r="R488" s="37">
        <f t="shared" si="133"/>
        <v>0.43120000000000003</v>
      </c>
    </row>
    <row r="489" spans="1:18" x14ac:dyDescent="0.25">
      <c r="A489">
        <f t="shared" si="119"/>
        <v>481000</v>
      </c>
      <c r="C489" s="19">
        <f t="shared" si="120"/>
        <v>150000</v>
      </c>
      <c r="D489" s="19">
        <f t="shared" si="121"/>
        <v>37500</v>
      </c>
      <c r="E489" s="19">
        <f t="shared" si="122"/>
        <v>331000</v>
      </c>
      <c r="F489" s="19">
        <f t="shared" si="123"/>
        <v>281350</v>
      </c>
      <c r="G489" s="19">
        <f t="shared" si="124"/>
        <v>318850</v>
      </c>
      <c r="I489" s="19">
        <f t="shared" si="125"/>
        <v>30000</v>
      </c>
      <c r="J489" s="36">
        <f t="shared" si="126"/>
        <v>9000</v>
      </c>
      <c r="K489" s="19">
        <f t="shared" si="127"/>
        <v>288850</v>
      </c>
      <c r="L489" s="36">
        <f t="shared" si="128"/>
        <v>98209</v>
      </c>
      <c r="N489" s="19">
        <f t="shared" si="129"/>
        <v>107209</v>
      </c>
      <c r="O489" s="37">
        <f t="shared" si="130"/>
        <v>0.22288773388773389</v>
      </c>
      <c r="P489" s="37">
        <f t="shared" si="131"/>
        <v>0.28899999999999998</v>
      </c>
      <c r="Q489" s="37">
        <f t="shared" si="132"/>
        <v>0.37831018711018716</v>
      </c>
      <c r="R489" s="37">
        <f t="shared" si="133"/>
        <v>0.43120000000000003</v>
      </c>
    </row>
    <row r="490" spans="1:18" x14ac:dyDescent="0.25">
      <c r="A490">
        <f t="shared" si="119"/>
        <v>482000</v>
      </c>
      <c r="C490" s="19">
        <f t="shared" si="120"/>
        <v>150000</v>
      </c>
      <c r="D490" s="19">
        <f t="shared" si="121"/>
        <v>37500</v>
      </c>
      <c r="E490" s="19">
        <f t="shared" si="122"/>
        <v>332000</v>
      </c>
      <c r="F490" s="19">
        <f t="shared" si="123"/>
        <v>282200</v>
      </c>
      <c r="G490" s="19">
        <f t="shared" si="124"/>
        <v>319700</v>
      </c>
      <c r="I490" s="19">
        <f t="shared" si="125"/>
        <v>30000</v>
      </c>
      <c r="J490" s="36">
        <f t="shared" si="126"/>
        <v>9000</v>
      </c>
      <c r="K490" s="19">
        <f t="shared" si="127"/>
        <v>289700</v>
      </c>
      <c r="L490" s="36">
        <f t="shared" si="128"/>
        <v>98498</v>
      </c>
      <c r="N490" s="19">
        <f t="shared" si="129"/>
        <v>107498</v>
      </c>
      <c r="O490" s="37">
        <f t="shared" si="130"/>
        <v>0.22302489626556016</v>
      </c>
      <c r="P490" s="37">
        <f t="shared" si="131"/>
        <v>0.28899999999999998</v>
      </c>
      <c r="Q490" s="37">
        <f t="shared" si="132"/>
        <v>0.37841991701244815</v>
      </c>
      <c r="R490" s="37">
        <f t="shared" si="133"/>
        <v>0.43120000000000003</v>
      </c>
    </row>
    <row r="491" spans="1:18" x14ac:dyDescent="0.25">
      <c r="A491">
        <f t="shared" si="119"/>
        <v>483000</v>
      </c>
      <c r="C491" s="19">
        <f t="shared" si="120"/>
        <v>150000</v>
      </c>
      <c r="D491" s="19">
        <f t="shared" si="121"/>
        <v>37500</v>
      </c>
      <c r="E491" s="19">
        <f t="shared" si="122"/>
        <v>333000</v>
      </c>
      <c r="F491" s="19">
        <f t="shared" si="123"/>
        <v>283050</v>
      </c>
      <c r="G491" s="19">
        <f t="shared" si="124"/>
        <v>320550</v>
      </c>
      <c r="I491" s="19">
        <f t="shared" si="125"/>
        <v>30000</v>
      </c>
      <c r="J491" s="36">
        <f t="shared" si="126"/>
        <v>9000</v>
      </c>
      <c r="K491" s="19">
        <f t="shared" si="127"/>
        <v>290550</v>
      </c>
      <c r="L491" s="36">
        <f t="shared" si="128"/>
        <v>98787</v>
      </c>
      <c r="N491" s="19">
        <f t="shared" si="129"/>
        <v>107787</v>
      </c>
      <c r="O491" s="37">
        <f t="shared" si="130"/>
        <v>0.22316149068322982</v>
      </c>
      <c r="P491" s="37">
        <f t="shared" si="131"/>
        <v>0.28899999999999998</v>
      </c>
      <c r="Q491" s="37">
        <f t="shared" si="132"/>
        <v>0.3785291925465839</v>
      </c>
      <c r="R491" s="37">
        <f t="shared" si="133"/>
        <v>0.43120000000000003</v>
      </c>
    </row>
    <row r="492" spans="1:18" x14ac:dyDescent="0.25">
      <c r="A492">
        <f t="shared" si="119"/>
        <v>484000</v>
      </c>
      <c r="C492" s="19">
        <f t="shared" si="120"/>
        <v>150000</v>
      </c>
      <c r="D492" s="19">
        <f t="shared" si="121"/>
        <v>37500</v>
      </c>
      <c r="E492" s="19">
        <f t="shared" si="122"/>
        <v>334000</v>
      </c>
      <c r="F492" s="19">
        <f t="shared" si="123"/>
        <v>283900</v>
      </c>
      <c r="G492" s="19">
        <f t="shared" si="124"/>
        <v>321400</v>
      </c>
      <c r="I492" s="19">
        <f t="shared" si="125"/>
        <v>30000</v>
      </c>
      <c r="J492" s="36">
        <f t="shared" si="126"/>
        <v>9000</v>
      </c>
      <c r="K492" s="19">
        <f t="shared" si="127"/>
        <v>291400</v>
      </c>
      <c r="L492" s="36">
        <f t="shared" si="128"/>
        <v>99076</v>
      </c>
      <c r="N492" s="19">
        <f t="shared" si="129"/>
        <v>108076</v>
      </c>
      <c r="O492" s="37">
        <f t="shared" si="130"/>
        <v>0.22329752066115702</v>
      </c>
      <c r="P492" s="37">
        <f t="shared" si="131"/>
        <v>0.28899999999999998</v>
      </c>
      <c r="Q492" s="37">
        <f t="shared" si="132"/>
        <v>0.37863801652892565</v>
      </c>
      <c r="R492" s="37">
        <f t="shared" si="133"/>
        <v>0.43120000000000003</v>
      </c>
    </row>
    <row r="493" spans="1:18" x14ac:dyDescent="0.25">
      <c r="A493">
        <f t="shared" si="119"/>
        <v>485000</v>
      </c>
      <c r="C493" s="19">
        <f t="shared" si="120"/>
        <v>150000</v>
      </c>
      <c r="D493" s="19">
        <f t="shared" si="121"/>
        <v>37500</v>
      </c>
      <c r="E493" s="19">
        <f t="shared" si="122"/>
        <v>335000</v>
      </c>
      <c r="F493" s="19">
        <f t="shared" si="123"/>
        <v>284750</v>
      </c>
      <c r="G493" s="19">
        <f t="shared" si="124"/>
        <v>322250</v>
      </c>
      <c r="I493" s="19">
        <f t="shared" si="125"/>
        <v>30000</v>
      </c>
      <c r="J493" s="36">
        <f t="shared" si="126"/>
        <v>9000</v>
      </c>
      <c r="K493" s="19">
        <f t="shared" si="127"/>
        <v>292250</v>
      </c>
      <c r="L493" s="36">
        <f t="shared" si="128"/>
        <v>99365</v>
      </c>
      <c r="N493" s="19">
        <f t="shared" si="129"/>
        <v>108365</v>
      </c>
      <c r="O493" s="37">
        <f t="shared" si="130"/>
        <v>0.22343298969072165</v>
      </c>
      <c r="P493" s="37">
        <f t="shared" si="131"/>
        <v>0.28899999999999998</v>
      </c>
      <c r="Q493" s="37">
        <f t="shared" si="132"/>
        <v>0.37874639175257735</v>
      </c>
      <c r="R493" s="37">
        <f t="shared" si="133"/>
        <v>0.43120000000000003</v>
      </c>
    </row>
    <row r="494" spans="1:18" x14ac:dyDescent="0.25">
      <c r="A494">
        <f t="shared" si="119"/>
        <v>486000</v>
      </c>
      <c r="C494" s="19">
        <f t="shared" si="120"/>
        <v>150000</v>
      </c>
      <c r="D494" s="19">
        <f t="shared" si="121"/>
        <v>37500</v>
      </c>
      <c r="E494" s="19">
        <f t="shared" si="122"/>
        <v>336000</v>
      </c>
      <c r="F494" s="19">
        <f t="shared" si="123"/>
        <v>285600</v>
      </c>
      <c r="G494" s="19">
        <f t="shared" si="124"/>
        <v>323100</v>
      </c>
      <c r="I494" s="19">
        <f t="shared" si="125"/>
        <v>30000</v>
      </c>
      <c r="J494" s="36">
        <f t="shared" si="126"/>
        <v>9000</v>
      </c>
      <c r="K494" s="19">
        <f t="shared" si="127"/>
        <v>293100</v>
      </c>
      <c r="L494" s="36">
        <f t="shared" si="128"/>
        <v>99654</v>
      </c>
      <c r="N494" s="19">
        <f t="shared" si="129"/>
        <v>108654</v>
      </c>
      <c r="O494" s="37">
        <f t="shared" si="130"/>
        <v>0.22356790123456791</v>
      </c>
      <c r="P494" s="37">
        <f t="shared" si="131"/>
        <v>0.28899999999999998</v>
      </c>
      <c r="Q494" s="37">
        <f t="shared" si="132"/>
        <v>0.37885432098765437</v>
      </c>
      <c r="R494" s="37">
        <f t="shared" si="133"/>
        <v>0.43120000000000003</v>
      </c>
    </row>
    <row r="495" spans="1:18" x14ac:dyDescent="0.25">
      <c r="A495">
        <f t="shared" si="119"/>
        <v>487000</v>
      </c>
      <c r="C495" s="19">
        <f t="shared" si="120"/>
        <v>150000</v>
      </c>
      <c r="D495" s="19">
        <f t="shared" si="121"/>
        <v>37500</v>
      </c>
      <c r="E495" s="19">
        <f t="shared" si="122"/>
        <v>337000</v>
      </c>
      <c r="F495" s="19">
        <f t="shared" si="123"/>
        <v>286450</v>
      </c>
      <c r="G495" s="19">
        <f t="shared" si="124"/>
        <v>323950</v>
      </c>
      <c r="I495" s="19">
        <f t="shared" si="125"/>
        <v>30000</v>
      </c>
      <c r="J495" s="36">
        <f t="shared" si="126"/>
        <v>9000</v>
      </c>
      <c r="K495" s="19">
        <f t="shared" si="127"/>
        <v>293950</v>
      </c>
      <c r="L495" s="36">
        <f t="shared" si="128"/>
        <v>99943</v>
      </c>
      <c r="N495" s="19">
        <f t="shared" si="129"/>
        <v>108943</v>
      </c>
      <c r="O495" s="37">
        <f t="shared" si="130"/>
        <v>0.22370225872689939</v>
      </c>
      <c r="P495" s="37">
        <f t="shared" si="131"/>
        <v>0.28899999999999998</v>
      </c>
      <c r="Q495" s="37">
        <f t="shared" si="132"/>
        <v>0.37896180698151954</v>
      </c>
      <c r="R495" s="37">
        <f t="shared" si="133"/>
        <v>0.43120000000000003</v>
      </c>
    </row>
    <row r="496" spans="1:18" x14ac:dyDescent="0.25">
      <c r="A496">
        <f t="shared" si="119"/>
        <v>488000</v>
      </c>
      <c r="C496" s="19">
        <f t="shared" si="120"/>
        <v>150000</v>
      </c>
      <c r="D496" s="19">
        <f t="shared" si="121"/>
        <v>37500</v>
      </c>
      <c r="E496" s="19">
        <f t="shared" si="122"/>
        <v>338000</v>
      </c>
      <c r="F496" s="19">
        <f t="shared" si="123"/>
        <v>287300</v>
      </c>
      <c r="G496" s="19">
        <f t="shared" si="124"/>
        <v>324800</v>
      </c>
      <c r="I496" s="19">
        <f t="shared" si="125"/>
        <v>30000</v>
      </c>
      <c r="J496" s="36">
        <f t="shared" si="126"/>
        <v>9000</v>
      </c>
      <c r="K496" s="19">
        <f t="shared" si="127"/>
        <v>294800</v>
      </c>
      <c r="L496" s="36">
        <f t="shared" si="128"/>
        <v>100232</v>
      </c>
      <c r="N496" s="19">
        <f t="shared" si="129"/>
        <v>109232</v>
      </c>
      <c r="O496" s="37">
        <f t="shared" si="130"/>
        <v>0.2238360655737705</v>
      </c>
      <c r="P496" s="37">
        <f t="shared" si="131"/>
        <v>0.28899999999999998</v>
      </c>
      <c r="Q496" s="37">
        <f t="shared" si="132"/>
        <v>0.37906885245901645</v>
      </c>
      <c r="R496" s="37">
        <f t="shared" si="133"/>
        <v>0.43120000000000003</v>
      </c>
    </row>
    <row r="497" spans="1:18" x14ac:dyDescent="0.25">
      <c r="A497">
        <f t="shared" si="119"/>
        <v>489000</v>
      </c>
      <c r="C497" s="19">
        <f t="shared" si="120"/>
        <v>150000</v>
      </c>
      <c r="D497" s="19">
        <f t="shared" si="121"/>
        <v>37500</v>
      </c>
      <c r="E497" s="19">
        <f t="shared" si="122"/>
        <v>339000</v>
      </c>
      <c r="F497" s="19">
        <f t="shared" si="123"/>
        <v>288150</v>
      </c>
      <c r="G497" s="19">
        <f t="shared" si="124"/>
        <v>325650</v>
      </c>
      <c r="I497" s="19">
        <f t="shared" si="125"/>
        <v>30000</v>
      </c>
      <c r="J497" s="36">
        <f t="shared" si="126"/>
        <v>9000</v>
      </c>
      <c r="K497" s="19">
        <f t="shared" si="127"/>
        <v>295650</v>
      </c>
      <c r="L497" s="36">
        <f t="shared" si="128"/>
        <v>100521</v>
      </c>
      <c r="N497" s="19">
        <f t="shared" si="129"/>
        <v>109521</v>
      </c>
      <c r="O497" s="37">
        <f t="shared" si="130"/>
        <v>0.22396932515337423</v>
      </c>
      <c r="P497" s="37">
        <f t="shared" si="131"/>
        <v>0.28899999999999998</v>
      </c>
      <c r="Q497" s="37">
        <f t="shared" si="132"/>
        <v>0.37917546012269943</v>
      </c>
      <c r="R497" s="37">
        <f t="shared" si="133"/>
        <v>0.43120000000000003</v>
      </c>
    </row>
    <row r="498" spans="1:18" x14ac:dyDescent="0.25">
      <c r="A498">
        <f t="shared" si="119"/>
        <v>490000</v>
      </c>
      <c r="C498" s="19">
        <f t="shared" si="120"/>
        <v>150000</v>
      </c>
      <c r="D498" s="19">
        <f t="shared" si="121"/>
        <v>37500</v>
      </c>
      <c r="E498" s="19">
        <f t="shared" si="122"/>
        <v>340000</v>
      </c>
      <c r="F498" s="19">
        <f t="shared" si="123"/>
        <v>289000</v>
      </c>
      <c r="G498" s="19">
        <f t="shared" si="124"/>
        <v>326500</v>
      </c>
      <c r="I498" s="19">
        <f t="shared" si="125"/>
        <v>30000</v>
      </c>
      <c r="J498" s="36">
        <f t="shared" si="126"/>
        <v>9000</v>
      </c>
      <c r="K498" s="19">
        <f t="shared" si="127"/>
        <v>296500</v>
      </c>
      <c r="L498" s="36">
        <f t="shared" si="128"/>
        <v>100810</v>
      </c>
      <c r="N498" s="19">
        <f t="shared" si="129"/>
        <v>109810</v>
      </c>
      <c r="O498" s="37">
        <f t="shared" si="130"/>
        <v>0.22410204081632654</v>
      </c>
      <c r="P498" s="37">
        <f t="shared" si="131"/>
        <v>0.28899999999999998</v>
      </c>
      <c r="Q498" s="37">
        <f t="shared" si="132"/>
        <v>0.37928163265306125</v>
      </c>
      <c r="R498" s="37">
        <f t="shared" si="133"/>
        <v>0.43120000000000003</v>
      </c>
    </row>
    <row r="499" spans="1:18" x14ac:dyDescent="0.25">
      <c r="A499">
        <f t="shared" si="119"/>
        <v>491000</v>
      </c>
      <c r="C499" s="19">
        <f t="shared" si="120"/>
        <v>150000</v>
      </c>
      <c r="D499" s="19">
        <f t="shared" si="121"/>
        <v>37500</v>
      </c>
      <c r="E499" s="19">
        <f t="shared" si="122"/>
        <v>341000</v>
      </c>
      <c r="F499" s="19">
        <f t="shared" si="123"/>
        <v>289850</v>
      </c>
      <c r="G499" s="19">
        <f t="shared" si="124"/>
        <v>327350</v>
      </c>
      <c r="I499" s="19">
        <f t="shared" si="125"/>
        <v>30000</v>
      </c>
      <c r="J499" s="36">
        <f t="shared" si="126"/>
        <v>9000</v>
      </c>
      <c r="K499" s="19">
        <f t="shared" si="127"/>
        <v>297350</v>
      </c>
      <c r="L499" s="36">
        <f t="shared" si="128"/>
        <v>101099</v>
      </c>
      <c r="N499" s="19">
        <f t="shared" si="129"/>
        <v>110099</v>
      </c>
      <c r="O499" s="37">
        <f t="shared" si="130"/>
        <v>0.22423421588594705</v>
      </c>
      <c r="P499" s="37">
        <f t="shared" si="131"/>
        <v>0.28899999999999998</v>
      </c>
      <c r="Q499" s="37">
        <f t="shared" si="132"/>
        <v>0.37938737270875766</v>
      </c>
      <c r="R499" s="37">
        <f t="shared" si="133"/>
        <v>0.43120000000000003</v>
      </c>
    </row>
    <row r="500" spans="1:18" x14ac:dyDescent="0.25">
      <c r="A500">
        <f t="shared" si="119"/>
        <v>492000</v>
      </c>
      <c r="C500" s="19">
        <f t="shared" si="120"/>
        <v>150000</v>
      </c>
      <c r="D500" s="19">
        <f t="shared" si="121"/>
        <v>37500</v>
      </c>
      <c r="E500" s="19">
        <f t="shared" si="122"/>
        <v>342000</v>
      </c>
      <c r="F500" s="19">
        <f t="shared" si="123"/>
        <v>290700</v>
      </c>
      <c r="G500" s="19">
        <f t="shared" si="124"/>
        <v>328200</v>
      </c>
      <c r="I500" s="19">
        <f t="shared" si="125"/>
        <v>30000</v>
      </c>
      <c r="J500" s="36">
        <f t="shared" si="126"/>
        <v>9000</v>
      </c>
      <c r="K500" s="19">
        <f t="shared" si="127"/>
        <v>298200</v>
      </c>
      <c r="L500" s="36">
        <f t="shared" si="128"/>
        <v>101388.00000000001</v>
      </c>
      <c r="N500" s="19">
        <f t="shared" si="129"/>
        <v>110388.00000000001</v>
      </c>
      <c r="O500" s="37">
        <f t="shared" si="130"/>
        <v>0.22436585365853662</v>
      </c>
      <c r="P500" s="37">
        <f t="shared" si="131"/>
        <v>0.28900000000001458</v>
      </c>
      <c r="Q500" s="37">
        <f t="shared" si="132"/>
        <v>0.37949268292682931</v>
      </c>
      <c r="R500" s="37">
        <f t="shared" si="133"/>
        <v>0.43120000000001169</v>
      </c>
    </row>
    <row r="501" spans="1:18" x14ac:dyDescent="0.25">
      <c r="A501">
        <f t="shared" si="119"/>
        <v>493000</v>
      </c>
      <c r="C501" s="19">
        <f t="shared" si="120"/>
        <v>150000</v>
      </c>
      <c r="D501" s="19">
        <f t="shared" si="121"/>
        <v>37500</v>
      </c>
      <c r="E501" s="19">
        <f t="shared" si="122"/>
        <v>343000</v>
      </c>
      <c r="F501" s="19">
        <f t="shared" si="123"/>
        <v>291550</v>
      </c>
      <c r="G501" s="19">
        <f t="shared" si="124"/>
        <v>329050</v>
      </c>
      <c r="I501" s="19">
        <f t="shared" si="125"/>
        <v>30000</v>
      </c>
      <c r="J501" s="36">
        <f t="shared" si="126"/>
        <v>9000</v>
      </c>
      <c r="K501" s="19">
        <f t="shared" si="127"/>
        <v>299050</v>
      </c>
      <c r="L501" s="36">
        <f t="shared" si="128"/>
        <v>101677.00000000001</v>
      </c>
      <c r="N501" s="19">
        <f t="shared" si="129"/>
        <v>110677.00000000001</v>
      </c>
      <c r="O501" s="37">
        <f t="shared" si="130"/>
        <v>0.22449695740365114</v>
      </c>
      <c r="P501" s="37">
        <f t="shared" si="131"/>
        <v>0.28899999999999998</v>
      </c>
      <c r="Q501" s="37">
        <f t="shared" si="132"/>
        <v>0.37959756592292093</v>
      </c>
      <c r="R501" s="37">
        <f t="shared" si="133"/>
        <v>0.43120000000000003</v>
      </c>
    </row>
    <row r="502" spans="1:18" x14ac:dyDescent="0.25">
      <c r="A502">
        <f t="shared" si="119"/>
        <v>494000</v>
      </c>
      <c r="C502" s="19">
        <f t="shared" si="120"/>
        <v>150000</v>
      </c>
      <c r="D502" s="19">
        <f t="shared" si="121"/>
        <v>37500</v>
      </c>
      <c r="E502" s="19">
        <f t="shared" si="122"/>
        <v>344000</v>
      </c>
      <c r="F502" s="19">
        <f t="shared" si="123"/>
        <v>292400</v>
      </c>
      <c r="G502" s="19">
        <f t="shared" si="124"/>
        <v>329900</v>
      </c>
      <c r="I502" s="19">
        <f t="shared" si="125"/>
        <v>30000</v>
      </c>
      <c r="J502" s="36">
        <f t="shared" si="126"/>
        <v>9000</v>
      </c>
      <c r="K502" s="19">
        <f t="shared" si="127"/>
        <v>299900</v>
      </c>
      <c r="L502" s="36">
        <f t="shared" si="128"/>
        <v>101966.00000000001</v>
      </c>
      <c r="N502" s="19">
        <f t="shared" si="129"/>
        <v>110966.00000000001</v>
      </c>
      <c r="O502" s="37">
        <f t="shared" si="130"/>
        <v>0.2246275303643725</v>
      </c>
      <c r="P502" s="37">
        <f t="shared" si="131"/>
        <v>0.28899999999999998</v>
      </c>
      <c r="Q502" s="37">
        <f t="shared" si="132"/>
        <v>0.37970202429149802</v>
      </c>
      <c r="R502" s="37">
        <f t="shared" si="133"/>
        <v>0.43120000000000003</v>
      </c>
    </row>
    <row r="503" spans="1:18" x14ac:dyDescent="0.25">
      <c r="A503">
        <f t="shared" si="119"/>
        <v>495000</v>
      </c>
      <c r="C503" s="19">
        <f t="shared" si="120"/>
        <v>150000</v>
      </c>
      <c r="D503" s="19">
        <f t="shared" si="121"/>
        <v>37500</v>
      </c>
      <c r="E503" s="19">
        <f t="shared" si="122"/>
        <v>345000</v>
      </c>
      <c r="F503" s="19">
        <f t="shared" si="123"/>
        <v>293250</v>
      </c>
      <c r="G503" s="19">
        <f t="shared" si="124"/>
        <v>330750</v>
      </c>
      <c r="I503" s="19">
        <f t="shared" si="125"/>
        <v>30000</v>
      </c>
      <c r="J503" s="36">
        <f t="shared" si="126"/>
        <v>9000</v>
      </c>
      <c r="K503" s="19">
        <f t="shared" si="127"/>
        <v>300750</v>
      </c>
      <c r="L503" s="36">
        <f t="shared" si="128"/>
        <v>102255.00000000001</v>
      </c>
      <c r="N503" s="19">
        <f t="shared" si="129"/>
        <v>111255.00000000001</v>
      </c>
      <c r="O503" s="37">
        <f t="shared" si="130"/>
        <v>0.22475757575757579</v>
      </c>
      <c r="P503" s="37">
        <f t="shared" si="131"/>
        <v>0.28899999999999998</v>
      </c>
      <c r="Q503" s="37">
        <f t="shared" si="132"/>
        <v>0.37980606060606065</v>
      </c>
      <c r="R503" s="37">
        <f t="shared" si="133"/>
        <v>0.43120000000000003</v>
      </c>
    </row>
    <row r="504" spans="1:18" x14ac:dyDescent="0.25">
      <c r="A504">
        <f t="shared" si="119"/>
        <v>496000</v>
      </c>
      <c r="C504" s="19">
        <f t="shared" si="120"/>
        <v>150000</v>
      </c>
      <c r="D504" s="19">
        <f t="shared" si="121"/>
        <v>37500</v>
      </c>
      <c r="E504" s="19">
        <f t="shared" si="122"/>
        <v>346000</v>
      </c>
      <c r="F504" s="19">
        <f t="shared" si="123"/>
        <v>294100</v>
      </c>
      <c r="G504" s="19">
        <f t="shared" si="124"/>
        <v>331600</v>
      </c>
      <c r="I504" s="19">
        <f t="shared" si="125"/>
        <v>30000</v>
      </c>
      <c r="J504" s="36">
        <f t="shared" si="126"/>
        <v>9000</v>
      </c>
      <c r="K504" s="19">
        <f t="shared" si="127"/>
        <v>301600</v>
      </c>
      <c r="L504" s="36">
        <f t="shared" si="128"/>
        <v>102544.00000000001</v>
      </c>
      <c r="N504" s="19">
        <f t="shared" si="129"/>
        <v>111544.00000000001</v>
      </c>
      <c r="O504" s="37">
        <f t="shared" si="130"/>
        <v>0.22488709677419358</v>
      </c>
      <c r="P504" s="37">
        <f t="shared" si="131"/>
        <v>0.28899999999999998</v>
      </c>
      <c r="Q504" s="37">
        <f t="shared" si="132"/>
        <v>0.37990967741935489</v>
      </c>
      <c r="R504" s="37">
        <f t="shared" si="133"/>
        <v>0.43120000000000003</v>
      </c>
    </row>
    <row r="505" spans="1:18" x14ac:dyDescent="0.25">
      <c r="A505">
        <f t="shared" si="119"/>
        <v>497000</v>
      </c>
      <c r="C505" s="19">
        <f t="shared" si="120"/>
        <v>150000</v>
      </c>
      <c r="D505" s="19">
        <f t="shared" si="121"/>
        <v>37500</v>
      </c>
      <c r="E505" s="19">
        <f t="shared" si="122"/>
        <v>347000</v>
      </c>
      <c r="F505" s="19">
        <f t="shared" si="123"/>
        <v>294950</v>
      </c>
      <c r="G505" s="19">
        <f t="shared" si="124"/>
        <v>332450</v>
      </c>
      <c r="I505" s="19">
        <f t="shared" si="125"/>
        <v>30000</v>
      </c>
      <c r="J505" s="36">
        <f t="shared" si="126"/>
        <v>9000</v>
      </c>
      <c r="K505" s="19">
        <f t="shared" si="127"/>
        <v>302450</v>
      </c>
      <c r="L505" s="36">
        <f t="shared" si="128"/>
        <v>102833.00000000001</v>
      </c>
      <c r="N505" s="19">
        <f t="shared" si="129"/>
        <v>111833.00000000001</v>
      </c>
      <c r="O505" s="37">
        <f t="shared" si="130"/>
        <v>0.22501609657947688</v>
      </c>
      <c r="P505" s="37">
        <f t="shared" si="131"/>
        <v>0.28899999999999998</v>
      </c>
      <c r="Q505" s="37">
        <f t="shared" si="132"/>
        <v>0.38001287726358152</v>
      </c>
      <c r="R505" s="37">
        <f t="shared" si="133"/>
        <v>0.43120000000000003</v>
      </c>
    </row>
    <row r="506" spans="1:18" x14ac:dyDescent="0.25">
      <c r="A506">
        <f t="shared" si="119"/>
        <v>498000</v>
      </c>
      <c r="C506" s="19">
        <f t="shared" si="120"/>
        <v>150000</v>
      </c>
      <c r="D506" s="19">
        <f t="shared" si="121"/>
        <v>37500</v>
      </c>
      <c r="E506" s="19">
        <f t="shared" si="122"/>
        <v>348000</v>
      </c>
      <c r="F506" s="19">
        <f t="shared" si="123"/>
        <v>295800</v>
      </c>
      <c r="G506" s="19">
        <f t="shared" si="124"/>
        <v>333300</v>
      </c>
      <c r="I506" s="19">
        <f t="shared" si="125"/>
        <v>30000</v>
      </c>
      <c r="J506" s="36">
        <f t="shared" si="126"/>
        <v>9000</v>
      </c>
      <c r="K506" s="19">
        <f t="shared" si="127"/>
        <v>303300</v>
      </c>
      <c r="L506" s="36">
        <f t="shared" si="128"/>
        <v>103122.00000000001</v>
      </c>
      <c r="N506" s="19">
        <f t="shared" si="129"/>
        <v>112122.00000000001</v>
      </c>
      <c r="O506" s="37">
        <f t="shared" si="130"/>
        <v>0.22514457831325305</v>
      </c>
      <c r="P506" s="37">
        <f t="shared" si="131"/>
        <v>0.28899999999999998</v>
      </c>
      <c r="Q506" s="37">
        <f t="shared" si="132"/>
        <v>0.38011566265060248</v>
      </c>
      <c r="R506" s="37">
        <f t="shared" si="133"/>
        <v>0.43120000000000003</v>
      </c>
    </row>
    <row r="507" spans="1:18" x14ac:dyDescent="0.25">
      <c r="A507">
        <f t="shared" si="119"/>
        <v>499000</v>
      </c>
      <c r="C507" s="19">
        <f t="shared" si="120"/>
        <v>150000</v>
      </c>
      <c r="D507" s="19">
        <f t="shared" si="121"/>
        <v>37500</v>
      </c>
      <c r="E507" s="19">
        <f t="shared" si="122"/>
        <v>349000</v>
      </c>
      <c r="F507" s="19">
        <f t="shared" si="123"/>
        <v>296650</v>
      </c>
      <c r="G507" s="19">
        <f t="shared" si="124"/>
        <v>334150</v>
      </c>
      <c r="I507" s="19">
        <f t="shared" si="125"/>
        <v>30000</v>
      </c>
      <c r="J507" s="36">
        <f t="shared" si="126"/>
        <v>9000</v>
      </c>
      <c r="K507" s="19">
        <f t="shared" si="127"/>
        <v>304150</v>
      </c>
      <c r="L507" s="36">
        <f t="shared" si="128"/>
        <v>103411.00000000001</v>
      </c>
      <c r="N507" s="19">
        <f t="shared" si="129"/>
        <v>112411.00000000001</v>
      </c>
      <c r="O507" s="37">
        <f t="shared" si="130"/>
        <v>0.22527254509018038</v>
      </c>
      <c r="P507" s="37">
        <f t="shared" si="131"/>
        <v>0.28899999999999998</v>
      </c>
      <c r="Q507" s="37">
        <f t="shared" si="132"/>
        <v>0.38021803607214433</v>
      </c>
      <c r="R507" s="37">
        <f t="shared" si="133"/>
        <v>0.43120000000000003</v>
      </c>
    </row>
    <row r="508" spans="1:18" x14ac:dyDescent="0.25">
      <c r="A508">
        <f t="shared" si="119"/>
        <v>500000</v>
      </c>
      <c r="C508" s="19">
        <f t="shared" si="120"/>
        <v>150000</v>
      </c>
      <c r="D508" s="19">
        <f t="shared" si="121"/>
        <v>37500</v>
      </c>
      <c r="E508" s="19">
        <f t="shared" si="122"/>
        <v>350000</v>
      </c>
      <c r="F508" s="19">
        <f t="shared" si="123"/>
        <v>297500</v>
      </c>
      <c r="G508" s="19">
        <f t="shared" si="124"/>
        <v>335000</v>
      </c>
      <c r="I508" s="19">
        <f t="shared" si="125"/>
        <v>30000</v>
      </c>
      <c r="J508" s="36">
        <f t="shared" si="126"/>
        <v>9000</v>
      </c>
      <c r="K508" s="19">
        <f t="shared" si="127"/>
        <v>305000</v>
      </c>
      <c r="L508" s="36">
        <f t="shared" si="128"/>
        <v>103700.00000000001</v>
      </c>
      <c r="N508" s="19">
        <f t="shared" si="129"/>
        <v>112700.00000000001</v>
      </c>
      <c r="O508" s="37">
        <f t="shared" si="130"/>
        <v>0.22540000000000002</v>
      </c>
      <c r="P508" s="37">
        <f t="shared" si="131"/>
        <v>0.28899999999999998</v>
      </c>
      <c r="Q508" s="37">
        <f t="shared" si="132"/>
        <v>0.38032000000000005</v>
      </c>
      <c r="R508" s="37">
        <f t="shared" si="133"/>
        <v>0.43120000000000003</v>
      </c>
    </row>
    <row r="509" spans="1:18" x14ac:dyDescent="0.25">
      <c r="A509">
        <f t="shared" si="119"/>
        <v>501000</v>
      </c>
      <c r="C509" s="19">
        <f t="shared" ref="C509:C572" si="134">IF(A509&gt;pot_osingon_veron_progression_raja,pot_osingon_veron_progression_raja,A509)</f>
        <v>150000</v>
      </c>
      <c r="D509" s="19">
        <f t="shared" ref="D509:D572" si="135">C509*(1-pot_osingon_verovapaa_osuus)</f>
        <v>37500</v>
      </c>
      <c r="E509" s="19">
        <f t="shared" ref="E509:E572" si="136">IF(A509&gt;pot_osingon_veron_progression_raja,A509-pot_osingon_veron_progression_raja,0)</f>
        <v>351000</v>
      </c>
      <c r="F509" s="19">
        <f t="shared" ref="F509:F572" si="137">E509*(1-pot_osingon_verovapaa_osuus_rajan_jälk)</f>
        <v>298350</v>
      </c>
      <c r="G509" s="19">
        <f t="shared" ref="G509:G572" si="138">+D509+F509</f>
        <v>335850</v>
      </c>
      <c r="I509" s="19">
        <f t="shared" ref="I509:I572" si="139">IF(G509&gt;pääomatuloveropros_progression_raja,pääomatuloveropros_progression_raja,G509)</f>
        <v>30000</v>
      </c>
      <c r="J509" s="36">
        <f t="shared" ref="J509:J572" si="140">I509*pääomatuloveropros</f>
        <v>9000</v>
      </c>
      <c r="K509" s="19">
        <f t="shared" ref="K509:K572" si="141">IF(G509&gt;pääomatuloveropros_progression_raja,G509-pääomatuloveropros_progression_raja,0)</f>
        <v>305850</v>
      </c>
      <c r="L509" s="36">
        <f t="shared" ref="L509:L572" si="142">K509*pääomatuloveropros_rajan_jälkeen</f>
        <v>103989.00000000001</v>
      </c>
      <c r="N509" s="19">
        <f t="shared" ref="N509:N572" si="143">+J509+L509</f>
        <v>112989.00000000001</v>
      </c>
      <c r="O509" s="37">
        <f t="shared" ref="O509:O572" si="144">IFERROR(N509/A509,0)</f>
        <v>0.22552694610778445</v>
      </c>
      <c r="P509" s="37">
        <f t="shared" ref="P509:P572" si="145">IFERROR((N509-N508)/(A509-A508),0)</f>
        <v>0.28899999999999998</v>
      </c>
      <c r="Q509" s="37">
        <f t="shared" ref="Q509:Q572" si="146">(1-yhteisövero_pros)*O509+yhteisövero_pros</f>
        <v>0.38042155688622759</v>
      </c>
      <c r="R509" s="37">
        <f t="shared" ref="R509:R572" si="147">(1-yhteisövero_pros)*P509+yhteisövero_pros</f>
        <v>0.43120000000000003</v>
      </c>
    </row>
    <row r="510" spans="1:18" x14ac:dyDescent="0.25">
      <c r="A510">
        <f t="shared" si="119"/>
        <v>502000</v>
      </c>
      <c r="C510" s="19">
        <f t="shared" si="134"/>
        <v>150000</v>
      </c>
      <c r="D510" s="19">
        <f t="shared" si="135"/>
        <v>37500</v>
      </c>
      <c r="E510" s="19">
        <f t="shared" si="136"/>
        <v>352000</v>
      </c>
      <c r="F510" s="19">
        <f t="shared" si="137"/>
        <v>299200</v>
      </c>
      <c r="G510" s="19">
        <f t="shared" si="138"/>
        <v>336700</v>
      </c>
      <c r="I510" s="19">
        <f t="shared" si="139"/>
        <v>30000</v>
      </c>
      <c r="J510" s="36">
        <f t="shared" si="140"/>
        <v>9000</v>
      </c>
      <c r="K510" s="19">
        <f t="shared" si="141"/>
        <v>306700</v>
      </c>
      <c r="L510" s="36">
        <f t="shared" si="142"/>
        <v>104278.00000000001</v>
      </c>
      <c r="N510" s="19">
        <f t="shared" si="143"/>
        <v>113278.00000000001</v>
      </c>
      <c r="O510" s="37">
        <f t="shared" si="144"/>
        <v>0.22565338645418329</v>
      </c>
      <c r="P510" s="37">
        <f t="shared" si="145"/>
        <v>0.28899999999999998</v>
      </c>
      <c r="Q510" s="37">
        <f t="shared" si="146"/>
        <v>0.38052270916334663</v>
      </c>
      <c r="R510" s="37">
        <f t="shared" si="147"/>
        <v>0.43120000000000003</v>
      </c>
    </row>
    <row r="511" spans="1:18" x14ac:dyDescent="0.25">
      <c r="A511">
        <f t="shared" si="119"/>
        <v>503000</v>
      </c>
      <c r="C511" s="19">
        <f t="shared" si="134"/>
        <v>150000</v>
      </c>
      <c r="D511" s="19">
        <f t="shared" si="135"/>
        <v>37500</v>
      </c>
      <c r="E511" s="19">
        <f t="shared" si="136"/>
        <v>353000</v>
      </c>
      <c r="F511" s="19">
        <f t="shared" si="137"/>
        <v>300050</v>
      </c>
      <c r="G511" s="19">
        <f t="shared" si="138"/>
        <v>337550</v>
      </c>
      <c r="I511" s="19">
        <f t="shared" si="139"/>
        <v>30000</v>
      </c>
      <c r="J511" s="36">
        <f t="shared" si="140"/>
        <v>9000</v>
      </c>
      <c r="K511" s="19">
        <f t="shared" si="141"/>
        <v>307550</v>
      </c>
      <c r="L511" s="36">
        <f t="shared" si="142"/>
        <v>104567.00000000001</v>
      </c>
      <c r="N511" s="19">
        <f t="shared" si="143"/>
        <v>113567.00000000001</v>
      </c>
      <c r="O511" s="37">
        <f t="shared" si="144"/>
        <v>0.22577932405566603</v>
      </c>
      <c r="P511" s="37">
        <f t="shared" si="145"/>
        <v>0.28899999999999998</v>
      </c>
      <c r="Q511" s="37">
        <f t="shared" si="146"/>
        <v>0.38062345924453284</v>
      </c>
      <c r="R511" s="37">
        <f t="shared" si="147"/>
        <v>0.43120000000000003</v>
      </c>
    </row>
    <row r="512" spans="1:18" x14ac:dyDescent="0.25">
      <c r="A512">
        <f t="shared" si="119"/>
        <v>504000</v>
      </c>
      <c r="C512" s="19">
        <f t="shared" si="134"/>
        <v>150000</v>
      </c>
      <c r="D512" s="19">
        <f t="shared" si="135"/>
        <v>37500</v>
      </c>
      <c r="E512" s="19">
        <f t="shared" si="136"/>
        <v>354000</v>
      </c>
      <c r="F512" s="19">
        <f t="shared" si="137"/>
        <v>300900</v>
      </c>
      <c r="G512" s="19">
        <f t="shared" si="138"/>
        <v>338400</v>
      </c>
      <c r="I512" s="19">
        <f t="shared" si="139"/>
        <v>30000</v>
      </c>
      <c r="J512" s="36">
        <f t="shared" si="140"/>
        <v>9000</v>
      </c>
      <c r="K512" s="19">
        <f t="shared" si="141"/>
        <v>308400</v>
      </c>
      <c r="L512" s="36">
        <f t="shared" si="142"/>
        <v>104856.00000000001</v>
      </c>
      <c r="N512" s="19">
        <f t="shared" si="143"/>
        <v>113856.00000000001</v>
      </c>
      <c r="O512" s="37">
        <f t="shared" si="144"/>
        <v>0.22590476190476194</v>
      </c>
      <c r="P512" s="37">
        <f t="shared" si="145"/>
        <v>0.28899999999999998</v>
      </c>
      <c r="Q512" s="37">
        <f t="shared" si="146"/>
        <v>0.38072380952380958</v>
      </c>
      <c r="R512" s="37">
        <f t="shared" si="147"/>
        <v>0.43120000000000003</v>
      </c>
    </row>
    <row r="513" spans="1:18" x14ac:dyDescent="0.25">
      <c r="A513">
        <f t="shared" si="119"/>
        <v>505000</v>
      </c>
      <c r="C513" s="19">
        <f t="shared" si="134"/>
        <v>150000</v>
      </c>
      <c r="D513" s="19">
        <f t="shared" si="135"/>
        <v>37500</v>
      </c>
      <c r="E513" s="19">
        <f t="shared" si="136"/>
        <v>355000</v>
      </c>
      <c r="F513" s="19">
        <f t="shared" si="137"/>
        <v>301750</v>
      </c>
      <c r="G513" s="19">
        <f t="shared" si="138"/>
        <v>339250</v>
      </c>
      <c r="I513" s="19">
        <f t="shared" si="139"/>
        <v>30000</v>
      </c>
      <c r="J513" s="36">
        <f t="shared" si="140"/>
        <v>9000</v>
      </c>
      <c r="K513" s="19">
        <f t="shared" si="141"/>
        <v>309250</v>
      </c>
      <c r="L513" s="36">
        <f t="shared" si="142"/>
        <v>105145.00000000001</v>
      </c>
      <c r="N513" s="19">
        <f t="shared" si="143"/>
        <v>114145.00000000001</v>
      </c>
      <c r="O513" s="37">
        <f t="shared" si="144"/>
        <v>0.22602970297029706</v>
      </c>
      <c r="P513" s="37">
        <f t="shared" si="145"/>
        <v>0.28899999999999998</v>
      </c>
      <c r="Q513" s="37">
        <f t="shared" si="146"/>
        <v>0.38082376237623766</v>
      </c>
      <c r="R513" s="37">
        <f t="shared" si="147"/>
        <v>0.43120000000000003</v>
      </c>
    </row>
    <row r="514" spans="1:18" x14ac:dyDescent="0.25">
      <c r="A514">
        <f t="shared" si="119"/>
        <v>506000</v>
      </c>
      <c r="C514" s="19">
        <f t="shared" si="134"/>
        <v>150000</v>
      </c>
      <c r="D514" s="19">
        <f t="shared" si="135"/>
        <v>37500</v>
      </c>
      <c r="E514" s="19">
        <f t="shared" si="136"/>
        <v>356000</v>
      </c>
      <c r="F514" s="19">
        <f t="shared" si="137"/>
        <v>302600</v>
      </c>
      <c r="G514" s="19">
        <f t="shared" si="138"/>
        <v>340100</v>
      </c>
      <c r="I514" s="19">
        <f t="shared" si="139"/>
        <v>30000</v>
      </c>
      <c r="J514" s="36">
        <f t="shared" si="140"/>
        <v>9000</v>
      </c>
      <c r="K514" s="19">
        <f t="shared" si="141"/>
        <v>310100</v>
      </c>
      <c r="L514" s="36">
        <f t="shared" si="142"/>
        <v>105434.00000000001</v>
      </c>
      <c r="N514" s="19">
        <f t="shared" si="143"/>
        <v>114434.00000000001</v>
      </c>
      <c r="O514" s="37">
        <f t="shared" si="144"/>
        <v>0.2261541501976285</v>
      </c>
      <c r="P514" s="37">
        <f t="shared" si="145"/>
        <v>0.28899999999999998</v>
      </c>
      <c r="Q514" s="37">
        <f t="shared" si="146"/>
        <v>0.38092332015810282</v>
      </c>
      <c r="R514" s="37">
        <f t="shared" si="147"/>
        <v>0.43120000000000003</v>
      </c>
    </row>
    <row r="515" spans="1:18" x14ac:dyDescent="0.25">
      <c r="A515">
        <f t="shared" si="119"/>
        <v>507000</v>
      </c>
      <c r="C515" s="19">
        <f t="shared" si="134"/>
        <v>150000</v>
      </c>
      <c r="D515" s="19">
        <f t="shared" si="135"/>
        <v>37500</v>
      </c>
      <c r="E515" s="19">
        <f t="shared" si="136"/>
        <v>357000</v>
      </c>
      <c r="F515" s="19">
        <f t="shared" si="137"/>
        <v>303450</v>
      </c>
      <c r="G515" s="19">
        <f t="shared" si="138"/>
        <v>340950</v>
      </c>
      <c r="I515" s="19">
        <f t="shared" si="139"/>
        <v>30000</v>
      </c>
      <c r="J515" s="36">
        <f t="shared" si="140"/>
        <v>9000</v>
      </c>
      <c r="K515" s="19">
        <f t="shared" si="141"/>
        <v>310950</v>
      </c>
      <c r="L515" s="36">
        <f t="shared" si="142"/>
        <v>105723.00000000001</v>
      </c>
      <c r="N515" s="19">
        <f t="shared" si="143"/>
        <v>114723.00000000001</v>
      </c>
      <c r="O515" s="37">
        <f t="shared" si="144"/>
        <v>0.22627810650887578</v>
      </c>
      <c r="P515" s="37">
        <f t="shared" si="145"/>
        <v>0.28899999999999998</v>
      </c>
      <c r="Q515" s="37">
        <f t="shared" si="146"/>
        <v>0.38102248520710064</v>
      </c>
      <c r="R515" s="37">
        <f t="shared" si="147"/>
        <v>0.43120000000000003</v>
      </c>
    </row>
    <row r="516" spans="1:18" x14ac:dyDescent="0.25">
      <c r="A516">
        <f t="shared" si="119"/>
        <v>508000</v>
      </c>
      <c r="C516" s="19">
        <f t="shared" si="134"/>
        <v>150000</v>
      </c>
      <c r="D516" s="19">
        <f t="shared" si="135"/>
        <v>37500</v>
      </c>
      <c r="E516" s="19">
        <f t="shared" si="136"/>
        <v>358000</v>
      </c>
      <c r="F516" s="19">
        <f t="shared" si="137"/>
        <v>304300</v>
      </c>
      <c r="G516" s="19">
        <f t="shared" si="138"/>
        <v>341800</v>
      </c>
      <c r="I516" s="19">
        <f t="shared" si="139"/>
        <v>30000</v>
      </c>
      <c r="J516" s="36">
        <f t="shared" si="140"/>
        <v>9000</v>
      </c>
      <c r="K516" s="19">
        <f t="shared" si="141"/>
        <v>311800</v>
      </c>
      <c r="L516" s="36">
        <f t="shared" si="142"/>
        <v>106012.00000000001</v>
      </c>
      <c r="N516" s="19">
        <f t="shared" si="143"/>
        <v>115012.00000000001</v>
      </c>
      <c r="O516" s="37">
        <f t="shared" si="144"/>
        <v>0.22640157480314962</v>
      </c>
      <c r="P516" s="37">
        <f t="shared" si="145"/>
        <v>0.28899999999999998</v>
      </c>
      <c r="Q516" s="37">
        <f t="shared" si="146"/>
        <v>0.38112125984251971</v>
      </c>
      <c r="R516" s="37">
        <f t="shared" si="147"/>
        <v>0.43120000000000003</v>
      </c>
    </row>
    <row r="517" spans="1:18" x14ac:dyDescent="0.25">
      <c r="A517">
        <f t="shared" si="119"/>
        <v>509000</v>
      </c>
      <c r="C517" s="19">
        <f t="shared" si="134"/>
        <v>150000</v>
      </c>
      <c r="D517" s="19">
        <f t="shared" si="135"/>
        <v>37500</v>
      </c>
      <c r="E517" s="19">
        <f t="shared" si="136"/>
        <v>359000</v>
      </c>
      <c r="F517" s="19">
        <f t="shared" si="137"/>
        <v>305150</v>
      </c>
      <c r="G517" s="19">
        <f t="shared" si="138"/>
        <v>342650</v>
      </c>
      <c r="I517" s="19">
        <f t="shared" si="139"/>
        <v>30000</v>
      </c>
      <c r="J517" s="36">
        <f t="shared" si="140"/>
        <v>9000</v>
      </c>
      <c r="K517" s="19">
        <f t="shared" si="141"/>
        <v>312650</v>
      </c>
      <c r="L517" s="36">
        <f t="shared" si="142"/>
        <v>106301.00000000001</v>
      </c>
      <c r="N517" s="19">
        <f t="shared" si="143"/>
        <v>115301.00000000001</v>
      </c>
      <c r="O517" s="37">
        <f t="shared" si="144"/>
        <v>0.22652455795677803</v>
      </c>
      <c r="P517" s="37">
        <f t="shared" si="145"/>
        <v>0.28899999999999998</v>
      </c>
      <c r="Q517" s="37">
        <f t="shared" si="146"/>
        <v>0.38121964636542244</v>
      </c>
      <c r="R517" s="37">
        <f t="shared" si="147"/>
        <v>0.43120000000000003</v>
      </c>
    </row>
    <row r="518" spans="1:18" x14ac:dyDescent="0.25">
      <c r="A518">
        <f t="shared" si="119"/>
        <v>510000</v>
      </c>
      <c r="C518" s="19">
        <f t="shared" si="134"/>
        <v>150000</v>
      </c>
      <c r="D518" s="19">
        <f t="shared" si="135"/>
        <v>37500</v>
      </c>
      <c r="E518" s="19">
        <f t="shared" si="136"/>
        <v>360000</v>
      </c>
      <c r="F518" s="19">
        <f t="shared" si="137"/>
        <v>306000</v>
      </c>
      <c r="G518" s="19">
        <f t="shared" si="138"/>
        <v>343500</v>
      </c>
      <c r="I518" s="19">
        <f t="shared" si="139"/>
        <v>30000</v>
      </c>
      <c r="J518" s="36">
        <f t="shared" si="140"/>
        <v>9000</v>
      </c>
      <c r="K518" s="19">
        <f t="shared" si="141"/>
        <v>313500</v>
      </c>
      <c r="L518" s="36">
        <f t="shared" si="142"/>
        <v>106590.00000000001</v>
      </c>
      <c r="N518" s="19">
        <f t="shared" si="143"/>
        <v>115590.00000000001</v>
      </c>
      <c r="O518" s="37">
        <f t="shared" si="144"/>
        <v>0.22664705882352945</v>
      </c>
      <c r="P518" s="37">
        <f t="shared" si="145"/>
        <v>0.28899999999999998</v>
      </c>
      <c r="Q518" s="37">
        <f t="shared" si="146"/>
        <v>0.38131764705882359</v>
      </c>
      <c r="R518" s="37">
        <f t="shared" si="147"/>
        <v>0.43120000000000003</v>
      </c>
    </row>
    <row r="519" spans="1:18" x14ac:dyDescent="0.25">
      <c r="A519">
        <f t="shared" si="119"/>
        <v>511000</v>
      </c>
      <c r="C519" s="19">
        <f t="shared" si="134"/>
        <v>150000</v>
      </c>
      <c r="D519" s="19">
        <f t="shared" si="135"/>
        <v>37500</v>
      </c>
      <c r="E519" s="19">
        <f t="shared" si="136"/>
        <v>361000</v>
      </c>
      <c r="F519" s="19">
        <f t="shared" si="137"/>
        <v>306850</v>
      </c>
      <c r="G519" s="19">
        <f t="shared" si="138"/>
        <v>344350</v>
      </c>
      <c r="I519" s="19">
        <f t="shared" si="139"/>
        <v>30000</v>
      </c>
      <c r="J519" s="36">
        <f t="shared" si="140"/>
        <v>9000</v>
      </c>
      <c r="K519" s="19">
        <f t="shared" si="141"/>
        <v>314350</v>
      </c>
      <c r="L519" s="36">
        <f t="shared" si="142"/>
        <v>106879.00000000001</v>
      </c>
      <c r="N519" s="19">
        <f t="shared" si="143"/>
        <v>115879.00000000001</v>
      </c>
      <c r="O519" s="37">
        <f t="shared" si="144"/>
        <v>0.22676908023483369</v>
      </c>
      <c r="P519" s="37">
        <f t="shared" si="145"/>
        <v>0.28899999999999998</v>
      </c>
      <c r="Q519" s="37">
        <f t="shared" si="146"/>
        <v>0.38141526418786698</v>
      </c>
      <c r="R519" s="37">
        <f t="shared" si="147"/>
        <v>0.43120000000000003</v>
      </c>
    </row>
    <row r="520" spans="1:18" x14ac:dyDescent="0.25">
      <c r="A520">
        <f t="shared" si="119"/>
        <v>512000</v>
      </c>
      <c r="C520" s="19">
        <f t="shared" si="134"/>
        <v>150000</v>
      </c>
      <c r="D520" s="19">
        <f t="shared" si="135"/>
        <v>37500</v>
      </c>
      <c r="E520" s="19">
        <f t="shared" si="136"/>
        <v>362000</v>
      </c>
      <c r="F520" s="19">
        <f t="shared" si="137"/>
        <v>307700</v>
      </c>
      <c r="G520" s="19">
        <f t="shared" si="138"/>
        <v>345200</v>
      </c>
      <c r="I520" s="19">
        <f t="shared" si="139"/>
        <v>30000</v>
      </c>
      <c r="J520" s="36">
        <f t="shared" si="140"/>
        <v>9000</v>
      </c>
      <c r="K520" s="19">
        <f t="shared" si="141"/>
        <v>315200</v>
      </c>
      <c r="L520" s="36">
        <f t="shared" si="142"/>
        <v>107168.00000000001</v>
      </c>
      <c r="N520" s="19">
        <f t="shared" si="143"/>
        <v>116168.00000000001</v>
      </c>
      <c r="O520" s="37">
        <f t="shared" si="144"/>
        <v>0.22689062500000004</v>
      </c>
      <c r="P520" s="37">
        <f t="shared" si="145"/>
        <v>0.28899999999999998</v>
      </c>
      <c r="Q520" s="37">
        <f t="shared" si="146"/>
        <v>0.38151250000000003</v>
      </c>
      <c r="R520" s="37">
        <f t="shared" si="147"/>
        <v>0.43120000000000003</v>
      </c>
    </row>
    <row r="521" spans="1:18" x14ac:dyDescent="0.25">
      <c r="A521">
        <f t="shared" si="119"/>
        <v>513000</v>
      </c>
      <c r="C521" s="19">
        <f t="shared" si="134"/>
        <v>150000</v>
      </c>
      <c r="D521" s="19">
        <f t="shared" si="135"/>
        <v>37500</v>
      </c>
      <c r="E521" s="19">
        <f t="shared" si="136"/>
        <v>363000</v>
      </c>
      <c r="F521" s="19">
        <f t="shared" si="137"/>
        <v>308550</v>
      </c>
      <c r="G521" s="19">
        <f t="shared" si="138"/>
        <v>346050</v>
      </c>
      <c r="I521" s="19">
        <f t="shared" si="139"/>
        <v>30000</v>
      </c>
      <c r="J521" s="36">
        <f t="shared" si="140"/>
        <v>9000</v>
      </c>
      <c r="K521" s="19">
        <f t="shared" si="141"/>
        <v>316050</v>
      </c>
      <c r="L521" s="36">
        <f t="shared" si="142"/>
        <v>107457.00000000001</v>
      </c>
      <c r="N521" s="19">
        <f t="shared" si="143"/>
        <v>116457.00000000001</v>
      </c>
      <c r="O521" s="37">
        <f t="shared" si="144"/>
        <v>0.22701169590643278</v>
      </c>
      <c r="P521" s="37">
        <f t="shared" si="145"/>
        <v>0.28899999999999998</v>
      </c>
      <c r="Q521" s="37">
        <f t="shared" si="146"/>
        <v>0.38160935672514623</v>
      </c>
      <c r="R521" s="37">
        <f t="shared" si="147"/>
        <v>0.43120000000000003</v>
      </c>
    </row>
    <row r="522" spans="1:18" x14ac:dyDescent="0.25">
      <c r="A522">
        <f t="shared" si="119"/>
        <v>514000</v>
      </c>
      <c r="C522" s="19">
        <f t="shared" si="134"/>
        <v>150000</v>
      </c>
      <c r="D522" s="19">
        <f t="shared" si="135"/>
        <v>37500</v>
      </c>
      <c r="E522" s="19">
        <f t="shared" si="136"/>
        <v>364000</v>
      </c>
      <c r="F522" s="19">
        <f t="shared" si="137"/>
        <v>309400</v>
      </c>
      <c r="G522" s="19">
        <f t="shared" si="138"/>
        <v>346900</v>
      </c>
      <c r="I522" s="19">
        <f t="shared" si="139"/>
        <v>30000</v>
      </c>
      <c r="J522" s="36">
        <f t="shared" si="140"/>
        <v>9000</v>
      </c>
      <c r="K522" s="19">
        <f t="shared" si="141"/>
        <v>316900</v>
      </c>
      <c r="L522" s="36">
        <f t="shared" si="142"/>
        <v>107746.00000000001</v>
      </c>
      <c r="N522" s="19">
        <f t="shared" si="143"/>
        <v>116746.00000000001</v>
      </c>
      <c r="O522" s="37">
        <f t="shared" si="144"/>
        <v>0.22713229571984439</v>
      </c>
      <c r="P522" s="37">
        <f t="shared" si="145"/>
        <v>0.28899999999999998</v>
      </c>
      <c r="Q522" s="37">
        <f t="shared" si="146"/>
        <v>0.38170583657587553</v>
      </c>
      <c r="R522" s="37">
        <f t="shared" si="147"/>
        <v>0.43120000000000003</v>
      </c>
    </row>
    <row r="523" spans="1:18" x14ac:dyDescent="0.25">
      <c r="A523">
        <f t="shared" ref="A523:A586" si="148">A522+1000</f>
        <v>515000</v>
      </c>
      <c r="C523" s="19">
        <f t="shared" si="134"/>
        <v>150000</v>
      </c>
      <c r="D523" s="19">
        <f t="shared" si="135"/>
        <v>37500</v>
      </c>
      <c r="E523" s="19">
        <f t="shared" si="136"/>
        <v>365000</v>
      </c>
      <c r="F523" s="19">
        <f t="shared" si="137"/>
        <v>310250</v>
      </c>
      <c r="G523" s="19">
        <f t="shared" si="138"/>
        <v>347750</v>
      </c>
      <c r="I523" s="19">
        <f t="shared" si="139"/>
        <v>30000</v>
      </c>
      <c r="J523" s="36">
        <f t="shared" si="140"/>
        <v>9000</v>
      </c>
      <c r="K523" s="19">
        <f t="shared" si="141"/>
        <v>317750</v>
      </c>
      <c r="L523" s="36">
        <f t="shared" si="142"/>
        <v>108035.00000000001</v>
      </c>
      <c r="N523" s="19">
        <f t="shared" si="143"/>
        <v>117035.00000000001</v>
      </c>
      <c r="O523" s="37">
        <f t="shared" si="144"/>
        <v>0.22725242718446606</v>
      </c>
      <c r="P523" s="37">
        <f t="shared" si="145"/>
        <v>0.28899999999999998</v>
      </c>
      <c r="Q523" s="37">
        <f t="shared" si="146"/>
        <v>0.38180194174757287</v>
      </c>
      <c r="R523" s="37">
        <f t="shared" si="147"/>
        <v>0.43120000000000003</v>
      </c>
    </row>
    <row r="524" spans="1:18" x14ac:dyDescent="0.25">
      <c r="A524">
        <f t="shared" si="148"/>
        <v>516000</v>
      </c>
      <c r="C524" s="19">
        <f t="shared" si="134"/>
        <v>150000</v>
      </c>
      <c r="D524" s="19">
        <f t="shared" si="135"/>
        <v>37500</v>
      </c>
      <c r="E524" s="19">
        <f t="shared" si="136"/>
        <v>366000</v>
      </c>
      <c r="F524" s="19">
        <f t="shared" si="137"/>
        <v>311100</v>
      </c>
      <c r="G524" s="19">
        <f t="shared" si="138"/>
        <v>348600</v>
      </c>
      <c r="I524" s="19">
        <f t="shared" si="139"/>
        <v>30000</v>
      </c>
      <c r="J524" s="36">
        <f t="shared" si="140"/>
        <v>9000</v>
      </c>
      <c r="K524" s="19">
        <f t="shared" si="141"/>
        <v>318600</v>
      </c>
      <c r="L524" s="36">
        <f t="shared" si="142"/>
        <v>108324.00000000001</v>
      </c>
      <c r="N524" s="19">
        <f t="shared" si="143"/>
        <v>117324.00000000001</v>
      </c>
      <c r="O524" s="37">
        <f t="shared" si="144"/>
        <v>0.22737209302325584</v>
      </c>
      <c r="P524" s="37">
        <f t="shared" si="145"/>
        <v>0.28899999999999998</v>
      </c>
      <c r="Q524" s="37">
        <f t="shared" si="146"/>
        <v>0.38189767441860467</v>
      </c>
      <c r="R524" s="37">
        <f t="shared" si="147"/>
        <v>0.43120000000000003</v>
      </c>
    </row>
    <row r="525" spans="1:18" x14ac:dyDescent="0.25">
      <c r="A525">
        <f t="shared" si="148"/>
        <v>517000</v>
      </c>
      <c r="C525" s="19">
        <f t="shared" si="134"/>
        <v>150000</v>
      </c>
      <c r="D525" s="19">
        <f t="shared" si="135"/>
        <v>37500</v>
      </c>
      <c r="E525" s="19">
        <f t="shared" si="136"/>
        <v>367000</v>
      </c>
      <c r="F525" s="19">
        <f t="shared" si="137"/>
        <v>311950</v>
      </c>
      <c r="G525" s="19">
        <f t="shared" si="138"/>
        <v>349450</v>
      </c>
      <c r="I525" s="19">
        <f t="shared" si="139"/>
        <v>30000</v>
      </c>
      <c r="J525" s="36">
        <f t="shared" si="140"/>
        <v>9000</v>
      </c>
      <c r="K525" s="19">
        <f t="shared" si="141"/>
        <v>319450</v>
      </c>
      <c r="L525" s="36">
        <f t="shared" si="142"/>
        <v>108613.00000000001</v>
      </c>
      <c r="N525" s="19">
        <f t="shared" si="143"/>
        <v>117613.00000000001</v>
      </c>
      <c r="O525" s="37">
        <f t="shared" si="144"/>
        <v>0.22749129593810447</v>
      </c>
      <c r="P525" s="37">
        <f t="shared" si="145"/>
        <v>0.28899999999999998</v>
      </c>
      <c r="Q525" s="37">
        <f t="shared" si="146"/>
        <v>0.38199303675048357</v>
      </c>
      <c r="R525" s="37">
        <f t="shared" si="147"/>
        <v>0.43120000000000003</v>
      </c>
    </row>
    <row r="526" spans="1:18" x14ac:dyDescent="0.25">
      <c r="A526">
        <f t="shared" si="148"/>
        <v>518000</v>
      </c>
      <c r="C526" s="19">
        <f t="shared" si="134"/>
        <v>150000</v>
      </c>
      <c r="D526" s="19">
        <f t="shared" si="135"/>
        <v>37500</v>
      </c>
      <c r="E526" s="19">
        <f t="shared" si="136"/>
        <v>368000</v>
      </c>
      <c r="F526" s="19">
        <f t="shared" si="137"/>
        <v>312800</v>
      </c>
      <c r="G526" s="19">
        <f t="shared" si="138"/>
        <v>350300</v>
      </c>
      <c r="I526" s="19">
        <f t="shared" si="139"/>
        <v>30000</v>
      </c>
      <c r="J526" s="36">
        <f t="shared" si="140"/>
        <v>9000</v>
      </c>
      <c r="K526" s="19">
        <f t="shared" si="141"/>
        <v>320300</v>
      </c>
      <c r="L526" s="36">
        <f t="shared" si="142"/>
        <v>108902.00000000001</v>
      </c>
      <c r="N526" s="19">
        <f t="shared" si="143"/>
        <v>117902.00000000001</v>
      </c>
      <c r="O526" s="37">
        <f t="shared" si="144"/>
        <v>0.22761003861003865</v>
      </c>
      <c r="P526" s="37">
        <f t="shared" si="145"/>
        <v>0.28899999999999998</v>
      </c>
      <c r="Q526" s="37">
        <f t="shared" si="146"/>
        <v>0.38208803088803095</v>
      </c>
      <c r="R526" s="37">
        <f t="shared" si="147"/>
        <v>0.43120000000000003</v>
      </c>
    </row>
    <row r="527" spans="1:18" x14ac:dyDescent="0.25">
      <c r="A527">
        <f t="shared" si="148"/>
        <v>519000</v>
      </c>
      <c r="C527" s="19">
        <f t="shared" si="134"/>
        <v>150000</v>
      </c>
      <c r="D527" s="19">
        <f t="shared" si="135"/>
        <v>37500</v>
      </c>
      <c r="E527" s="19">
        <f t="shared" si="136"/>
        <v>369000</v>
      </c>
      <c r="F527" s="19">
        <f t="shared" si="137"/>
        <v>313650</v>
      </c>
      <c r="G527" s="19">
        <f t="shared" si="138"/>
        <v>351150</v>
      </c>
      <c r="I527" s="19">
        <f t="shared" si="139"/>
        <v>30000</v>
      </c>
      <c r="J527" s="36">
        <f t="shared" si="140"/>
        <v>9000</v>
      </c>
      <c r="K527" s="19">
        <f t="shared" si="141"/>
        <v>321150</v>
      </c>
      <c r="L527" s="36">
        <f t="shared" si="142"/>
        <v>109191.00000000001</v>
      </c>
      <c r="N527" s="19">
        <f t="shared" si="143"/>
        <v>118191.00000000001</v>
      </c>
      <c r="O527" s="37">
        <f t="shared" si="144"/>
        <v>0.227728323699422</v>
      </c>
      <c r="P527" s="37">
        <f t="shared" si="145"/>
        <v>0.28899999999999998</v>
      </c>
      <c r="Q527" s="37">
        <f t="shared" si="146"/>
        <v>0.38218265895953762</v>
      </c>
      <c r="R527" s="37">
        <f t="shared" si="147"/>
        <v>0.43120000000000003</v>
      </c>
    </row>
    <row r="528" spans="1:18" x14ac:dyDescent="0.25">
      <c r="A528">
        <f t="shared" si="148"/>
        <v>520000</v>
      </c>
      <c r="C528" s="19">
        <f t="shared" si="134"/>
        <v>150000</v>
      </c>
      <c r="D528" s="19">
        <f t="shared" si="135"/>
        <v>37500</v>
      </c>
      <c r="E528" s="19">
        <f t="shared" si="136"/>
        <v>370000</v>
      </c>
      <c r="F528" s="19">
        <f t="shared" si="137"/>
        <v>314500</v>
      </c>
      <c r="G528" s="19">
        <f t="shared" si="138"/>
        <v>352000</v>
      </c>
      <c r="I528" s="19">
        <f t="shared" si="139"/>
        <v>30000</v>
      </c>
      <c r="J528" s="36">
        <f t="shared" si="140"/>
        <v>9000</v>
      </c>
      <c r="K528" s="19">
        <f t="shared" si="141"/>
        <v>322000</v>
      </c>
      <c r="L528" s="36">
        <f t="shared" si="142"/>
        <v>109480.00000000001</v>
      </c>
      <c r="N528" s="19">
        <f t="shared" si="143"/>
        <v>118480.00000000001</v>
      </c>
      <c r="O528" s="37">
        <f t="shared" si="144"/>
        <v>0.22784615384615386</v>
      </c>
      <c r="P528" s="37">
        <f t="shared" si="145"/>
        <v>0.28899999999999998</v>
      </c>
      <c r="Q528" s="37">
        <f t="shared" si="146"/>
        <v>0.38227692307692313</v>
      </c>
      <c r="R528" s="37">
        <f t="shared" si="147"/>
        <v>0.43120000000000003</v>
      </c>
    </row>
    <row r="529" spans="1:18" x14ac:dyDescent="0.25">
      <c r="A529">
        <f t="shared" si="148"/>
        <v>521000</v>
      </c>
      <c r="C529" s="19">
        <f t="shared" si="134"/>
        <v>150000</v>
      </c>
      <c r="D529" s="19">
        <f t="shared" si="135"/>
        <v>37500</v>
      </c>
      <c r="E529" s="19">
        <f t="shared" si="136"/>
        <v>371000</v>
      </c>
      <c r="F529" s="19">
        <f t="shared" si="137"/>
        <v>315350</v>
      </c>
      <c r="G529" s="19">
        <f t="shared" si="138"/>
        <v>352850</v>
      </c>
      <c r="I529" s="19">
        <f t="shared" si="139"/>
        <v>30000</v>
      </c>
      <c r="J529" s="36">
        <f t="shared" si="140"/>
        <v>9000</v>
      </c>
      <c r="K529" s="19">
        <f t="shared" si="141"/>
        <v>322850</v>
      </c>
      <c r="L529" s="36">
        <f t="shared" si="142"/>
        <v>109769.00000000001</v>
      </c>
      <c r="N529" s="19">
        <f t="shared" si="143"/>
        <v>118769.00000000001</v>
      </c>
      <c r="O529" s="37">
        <f t="shared" si="144"/>
        <v>0.22796353166986566</v>
      </c>
      <c r="P529" s="37">
        <f t="shared" si="145"/>
        <v>0.28899999999999998</v>
      </c>
      <c r="Q529" s="37">
        <f t="shared" si="146"/>
        <v>0.38237082533589256</v>
      </c>
      <c r="R529" s="37">
        <f t="shared" si="147"/>
        <v>0.43120000000000003</v>
      </c>
    </row>
    <row r="530" spans="1:18" x14ac:dyDescent="0.25">
      <c r="A530">
        <f t="shared" si="148"/>
        <v>522000</v>
      </c>
      <c r="C530" s="19">
        <f t="shared" si="134"/>
        <v>150000</v>
      </c>
      <c r="D530" s="19">
        <f t="shared" si="135"/>
        <v>37500</v>
      </c>
      <c r="E530" s="19">
        <f t="shared" si="136"/>
        <v>372000</v>
      </c>
      <c r="F530" s="19">
        <f t="shared" si="137"/>
        <v>316200</v>
      </c>
      <c r="G530" s="19">
        <f t="shared" si="138"/>
        <v>353700</v>
      </c>
      <c r="I530" s="19">
        <f t="shared" si="139"/>
        <v>30000</v>
      </c>
      <c r="J530" s="36">
        <f t="shared" si="140"/>
        <v>9000</v>
      </c>
      <c r="K530" s="19">
        <f t="shared" si="141"/>
        <v>323700</v>
      </c>
      <c r="L530" s="36">
        <f t="shared" si="142"/>
        <v>110058.00000000001</v>
      </c>
      <c r="N530" s="19">
        <f t="shared" si="143"/>
        <v>119058.00000000001</v>
      </c>
      <c r="O530" s="37">
        <f t="shared" si="144"/>
        <v>0.22808045977011496</v>
      </c>
      <c r="P530" s="37">
        <f t="shared" si="145"/>
        <v>0.28899999999999998</v>
      </c>
      <c r="Q530" s="37">
        <f t="shared" si="146"/>
        <v>0.382464367816092</v>
      </c>
      <c r="R530" s="37">
        <f t="shared" si="147"/>
        <v>0.43120000000000003</v>
      </c>
    </row>
    <row r="531" spans="1:18" x14ac:dyDescent="0.25">
      <c r="A531">
        <f t="shared" si="148"/>
        <v>523000</v>
      </c>
      <c r="C531" s="19">
        <f t="shared" si="134"/>
        <v>150000</v>
      </c>
      <c r="D531" s="19">
        <f t="shared" si="135"/>
        <v>37500</v>
      </c>
      <c r="E531" s="19">
        <f t="shared" si="136"/>
        <v>373000</v>
      </c>
      <c r="F531" s="19">
        <f t="shared" si="137"/>
        <v>317050</v>
      </c>
      <c r="G531" s="19">
        <f t="shared" si="138"/>
        <v>354550</v>
      </c>
      <c r="I531" s="19">
        <f t="shared" si="139"/>
        <v>30000</v>
      </c>
      <c r="J531" s="36">
        <f t="shared" si="140"/>
        <v>9000</v>
      </c>
      <c r="K531" s="19">
        <f t="shared" si="141"/>
        <v>324550</v>
      </c>
      <c r="L531" s="36">
        <f t="shared" si="142"/>
        <v>110347.00000000001</v>
      </c>
      <c r="N531" s="19">
        <f t="shared" si="143"/>
        <v>119347.00000000001</v>
      </c>
      <c r="O531" s="37">
        <f t="shared" si="144"/>
        <v>0.22819694072657745</v>
      </c>
      <c r="P531" s="37">
        <f t="shared" si="145"/>
        <v>0.28899999999999998</v>
      </c>
      <c r="Q531" s="37">
        <f t="shared" si="146"/>
        <v>0.38255755258126201</v>
      </c>
      <c r="R531" s="37">
        <f t="shared" si="147"/>
        <v>0.43120000000000003</v>
      </c>
    </row>
    <row r="532" spans="1:18" x14ac:dyDescent="0.25">
      <c r="A532">
        <f t="shared" si="148"/>
        <v>524000</v>
      </c>
      <c r="C532" s="19">
        <f t="shared" si="134"/>
        <v>150000</v>
      </c>
      <c r="D532" s="19">
        <f t="shared" si="135"/>
        <v>37500</v>
      </c>
      <c r="E532" s="19">
        <f t="shared" si="136"/>
        <v>374000</v>
      </c>
      <c r="F532" s="19">
        <f t="shared" si="137"/>
        <v>317900</v>
      </c>
      <c r="G532" s="19">
        <f t="shared" si="138"/>
        <v>355400</v>
      </c>
      <c r="I532" s="19">
        <f t="shared" si="139"/>
        <v>30000</v>
      </c>
      <c r="J532" s="36">
        <f t="shared" si="140"/>
        <v>9000</v>
      </c>
      <c r="K532" s="19">
        <f t="shared" si="141"/>
        <v>325400</v>
      </c>
      <c r="L532" s="36">
        <f t="shared" si="142"/>
        <v>110636.00000000001</v>
      </c>
      <c r="N532" s="19">
        <f t="shared" si="143"/>
        <v>119636.00000000001</v>
      </c>
      <c r="O532" s="37">
        <f t="shared" si="144"/>
        <v>0.22831297709923667</v>
      </c>
      <c r="P532" s="37">
        <f t="shared" si="145"/>
        <v>0.28899999999999998</v>
      </c>
      <c r="Q532" s="37">
        <f t="shared" si="146"/>
        <v>0.38265038167938936</v>
      </c>
      <c r="R532" s="37">
        <f t="shared" si="147"/>
        <v>0.43120000000000003</v>
      </c>
    </row>
    <row r="533" spans="1:18" x14ac:dyDescent="0.25">
      <c r="A533">
        <f t="shared" si="148"/>
        <v>525000</v>
      </c>
      <c r="C533" s="19">
        <f t="shared" si="134"/>
        <v>150000</v>
      </c>
      <c r="D533" s="19">
        <f t="shared" si="135"/>
        <v>37500</v>
      </c>
      <c r="E533" s="19">
        <f t="shared" si="136"/>
        <v>375000</v>
      </c>
      <c r="F533" s="19">
        <f t="shared" si="137"/>
        <v>318750</v>
      </c>
      <c r="G533" s="19">
        <f t="shared" si="138"/>
        <v>356250</v>
      </c>
      <c r="I533" s="19">
        <f t="shared" si="139"/>
        <v>30000</v>
      </c>
      <c r="J533" s="36">
        <f t="shared" si="140"/>
        <v>9000</v>
      </c>
      <c r="K533" s="19">
        <f t="shared" si="141"/>
        <v>326250</v>
      </c>
      <c r="L533" s="36">
        <f t="shared" si="142"/>
        <v>110925.00000000001</v>
      </c>
      <c r="N533" s="19">
        <f t="shared" si="143"/>
        <v>119925.00000000001</v>
      </c>
      <c r="O533" s="37">
        <f t="shared" si="144"/>
        <v>0.22842857142857145</v>
      </c>
      <c r="P533" s="37">
        <f t="shared" si="145"/>
        <v>0.28899999999999998</v>
      </c>
      <c r="Q533" s="37">
        <f t="shared" si="146"/>
        <v>0.38274285714285716</v>
      </c>
      <c r="R533" s="37">
        <f t="shared" si="147"/>
        <v>0.43120000000000003</v>
      </c>
    </row>
    <row r="534" spans="1:18" x14ac:dyDescent="0.25">
      <c r="A534">
        <f t="shared" si="148"/>
        <v>526000</v>
      </c>
      <c r="C534" s="19">
        <f t="shared" si="134"/>
        <v>150000</v>
      </c>
      <c r="D534" s="19">
        <f t="shared" si="135"/>
        <v>37500</v>
      </c>
      <c r="E534" s="19">
        <f t="shared" si="136"/>
        <v>376000</v>
      </c>
      <c r="F534" s="19">
        <f t="shared" si="137"/>
        <v>319600</v>
      </c>
      <c r="G534" s="19">
        <f t="shared" si="138"/>
        <v>357100</v>
      </c>
      <c r="I534" s="19">
        <f t="shared" si="139"/>
        <v>30000</v>
      </c>
      <c r="J534" s="36">
        <f t="shared" si="140"/>
        <v>9000</v>
      </c>
      <c r="K534" s="19">
        <f t="shared" si="141"/>
        <v>327100</v>
      </c>
      <c r="L534" s="36">
        <f t="shared" si="142"/>
        <v>111214.00000000001</v>
      </c>
      <c r="N534" s="19">
        <f t="shared" si="143"/>
        <v>120214.00000000001</v>
      </c>
      <c r="O534" s="37">
        <f t="shared" si="144"/>
        <v>0.22854372623574148</v>
      </c>
      <c r="P534" s="37">
        <f t="shared" si="145"/>
        <v>0.28899999999999998</v>
      </c>
      <c r="Q534" s="37">
        <f t="shared" si="146"/>
        <v>0.3828349809885932</v>
      </c>
      <c r="R534" s="37">
        <f t="shared" si="147"/>
        <v>0.43120000000000003</v>
      </c>
    </row>
    <row r="535" spans="1:18" x14ac:dyDescent="0.25">
      <c r="A535">
        <f t="shared" si="148"/>
        <v>527000</v>
      </c>
      <c r="C535" s="19">
        <f t="shared" si="134"/>
        <v>150000</v>
      </c>
      <c r="D535" s="19">
        <f t="shared" si="135"/>
        <v>37500</v>
      </c>
      <c r="E535" s="19">
        <f t="shared" si="136"/>
        <v>377000</v>
      </c>
      <c r="F535" s="19">
        <f t="shared" si="137"/>
        <v>320450</v>
      </c>
      <c r="G535" s="19">
        <f t="shared" si="138"/>
        <v>357950</v>
      </c>
      <c r="I535" s="19">
        <f t="shared" si="139"/>
        <v>30000</v>
      </c>
      <c r="J535" s="36">
        <f t="shared" si="140"/>
        <v>9000</v>
      </c>
      <c r="K535" s="19">
        <f t="shared" si="141"/>
        <v>327950</v>
      </c>
      <c r="L535" s="36">
        <f t="shared" si="142"/>
        <v>111503.00000000001</v>
      </c>
      <c r="N535" s="19">
        <f t="shared" si="143"/>
        <v>120503.00000000001</v>
      </c>
      <c r="O535" s="37">
        <f t="shared" si="144"/>
        <v>0.22865844402277041</v>
      </c>
      <c r="P535" s="37">
        <f t="shared" si="145"/>
        <v>0.28899999999999998</v>
      </c>
      <c r="Q535" s="37">
        <f t="shared" si="146"/>
        <v>0.38292675521821634</v>
      </c>
      <c r="R535" s="37">
        <f t="shared" si="147"/>
        <v>0.43120000000000003</v>
      </c>
    </row>
    <row r="536" spans="1:18" x14ac:dyDescent="0.25">
      <c r="A536">
        <f t="shared" si="148"/>
        <v>528000</v>
      </c>
      <c r="C536" s="19">
        <f t="shared" si="134"/>
        <v>150000</v>
      </c>
      <c r="D536" s="19">
        <f t="shared" si="135"/>
        <v>37500</v>
      </c>
      <c r="E536" s="19">
        <f t="shared" si="136"/>
        <v>378000</v>
      </c>
      <c r="F536" s="19">
        <f t="shared" si="137"/>
        <v>321300</v>
      </c>
      <c r="G536" s="19">
        <f t="shared" si="138"/>
        <v>358800</v>
      </c>
      <c r="I536" s="19">
        <f t="shared" si="139"/>
        <v>30000</v>
      </c>
      <c r="J536" s="36">
        <f t="shared" si="140"/>
        <v>9000</v>
      </c>
      <c r="K536" s="19">
        <f t="shared" si="141"/>
        <v>328800</v>
      </c>
      <c r="L536" s="36">
        <f t="shared" si="142"/>
        <v>111792.00000000001</v>
      </c>
      <c r="N536" s="19">
        <f t="shared" si="143"/>
        <v>120792.00000000001</v>
      </c>
      <c r="O536" s="37">
        <f t="shared" si="144"/>
        <v>0.22877272727272729</v>
      </c>
      <c r="P536" s="37">
        <f t="shared" si="145"/>
        <v>0.28899999999999998</v>
      </c>
      <c r="Q536" s="37">
        <f t="shared" si="146"/>
        <v>0.38301818181818187</v>
      </c>
      <c r="R536" s="37">
        <f t="shared" si="147"/>
        <v>0.43120000000000003</v>
      </c>
    </row>
    <row r="537" spans="1:18" x14ac:dyDescent="0.25">
      <c r="A537">
        <f t="shared" si="148"/>
        <v>529000</v>
      </c>
      <c r="C537" s="19">
        <f t="shared" si="134"/>
        <v>150000</v>
      </c>
      <c r="D537" s="19">
        <f t="shared" si="135"/>
        <v>37500</v>
      </c>
      <c r="E537" s="19">
        <f t="shared" si="136"/>
        <v>379000</v>
      </c>
      <c r="F537" s="19">
        <f t="shared" si="137"/>
        <v>322150</v>
      </c>
      <c r="G537" s="19">
        <f t="shared" si="138"/>
        <v>359650</v>
      </c>
      <c r="I537" s="19">
        <f t="shared" si="139"/>
        <v>30000</v>
      </c>
      <c r="J537" s="36">
        <f t="shared" si="140"/>
        <v>9000</v>
      </c>
      <c r="K537" s="19">
        <f t="shared" si="141"/>
        <v>329650</v>
      </c>
      <c r="L537" s="36">
        <f t="shared" si="142"/>
        <v>112081.00000000001</v>
      </c>
      <c r="N537" s="19">
        <f t="shared" si="143"/>
        <v>121081.00000000001</v>
      </c>
      <c r="O537" s="37">
        <f t="shared" si="144"/>
        <v>0.22888657844990551</v>
      </c>
      <c r="P537" s="37">
        <f t="shared" si="145"/>
        <v>0.28899999999999998</v>
      </c>
      <c r="Q537" s="37">
        <f t="shared" si="146"/>
        <v>0.38310926275992441</v>
      </c>
      <c r="R537" s="37">
        <f t="shared" si="147"/>
        <v>0.43120000000000003</v>
      </c>
    </row>
    <row r="538" spans="1:18" x14ac:dyDescent="0.25">
      <c r="A538">
        <f t="shared" si="148"/>
        <v>530000</v>
      </c>
      <c r="C538" s="19">
        <f t="shared" si="134"/>
        <v>150000</v>
      </c>
      <c r="D538" s="19">
        <f t="shared" si="135"/>
        <v>37500</v>
      </c>
      <c r="E538" s="19">
        <f t="shared" si="136"/>
        <v>380000</v>
      </c>
      <c r="F538" s="19">
        <f t="shared" si="137"/>
        <v>323000</v>
      </c>
      <c r="G538" s="19">
        <f t="shared" si="138"/>
        <v>360500</v>
      </c>
      <c r="I538" s="19">
        <f t="shared" si="139"/>
        <v>30000</v>
      </c>
      <c r="J538" s="36">
        <f t="shared" si="140"/>
        <v>9000</v>
      </c>
      <c r="K538" s="19">
        <f t="shared" si="141"/>
        <v>330500</v>
      </c>
      <c r="L538" s="36">
        <f t="shared" si="142"/>
        <v>112370.00000000001</v>
      </c>
      <c r="N538" s="19">
        <f t="shared" si="143"/>
        <v>121370.00000000001</v>
      </c>
      <c r="O538" s="37">
        <f t="shared" si="144"/>
        <v>0.22900000000000004</v>
      </c>
      <c r="P538" s="37">
        <f t="shared" si="145"/>
        <v>0.28899999999999998</v>
      </c>
      <c r="Q538" s="37">
        <f t="shared" si="146"/>
        <v>0.38320000000000004</v>
      </c>
      <c r="R538" s="37">
        <f t="shared" si="147"/>
        <v>0.43120000000000003</v>
      </c>
    </row>
    <row r="539" spans="1:18" x14ac:dyDescent="0.25">
      <c r="A539">
        <f t="shared" si="148"/>
        <v>531000</v>
      </c>
      <c r="C539" s="19">
        <f t="shared" si="134"/>
        <v>150000</v>
      </c>
      <c r="D539" s="19">
        <f t="shared" si="135"/>
        <v>37500</v>
      </c>
      <c r="E539" s="19">
        <f t="shared" si="136"/>
        <v>381000</v>
      </c>
      <c r="F539" s="19">
        <f t="shared" si="137"/>
        <v>323850</v>
      </c>
      <c r="G539" s="19">
        <f t="shared" si="138"/>
        <v>361350</v>
      </c>
      <c r="I539" s="19">
        <f t="shared" si="139"/>
        <v>30000</v>
      </c>
      <c r="J539" s="36">
        <f t="shared" si="140"/>
        <v>9000</v>
      </c>
      <c r="K539" s="19">
        <f t="shared" si="141"/>
        <v>331350</v>
      </c>
      <c r="L539" s="36">
        <f t="shared" si="142"/>
        <v>112659.00000000001</v>
      </c>
      <c r="N539" s="19">
        <f t="shared" si="143"/>
        <v>121659.00000000001</v>
      </c>
      <c r="O539" s="37">
        <f t="shared" si="144"/>
        <v>0.22911299435028251</v>
      </c>
      <c r="P539" s="37">
        <f t="shared" si="145"/>
        <v>0.28899999999999998</v>
      </c>
      <c r="Q539" s="37">
        <f t="shared" si="146"/>
        <v>0.38329039548022603</v>
      </c>
      <c r="R539" s="37">
        <f t="shared" si="147"/>
        <v>0.43120000000000003</v>
      </c>
    </row>
    <row r="540" spans="1:18" x14ac:dyDescent="0.25">
      <c r="A540">
        <f t="shared" si="148"/>
        <v>532000</v>
      </c>
      <c r="C540" s="19">
        <f t="shared" si="134"/>
        <v>150000</v>
      </c>
      <c r="D540" s="19">
        <f t="shared" si="135"/>
        <v>37500</v>
      </c>
      <c r="E540" s="19">
        <f t="shared" si="136"/>
        <v>382000</v>
      </c>
      <c r="F540" s="19">
        <f t="shared" si="137"/>
        <v>324700</v>
      </c>
      <c r="G540" s="19">
        <f t="shared" si="138"/>
        <v>362200</v>
      </c>
      <c r="I540" s="19">
        <f t="shared" si="139"/>
        <v>30000</v>
      </c>
      <c r="J540" s="36">
        <f t="shared" si="140"/>
        <v>9000</v>
      </c>
      <c r="K540" s="19">
        <f t="shared" si="141"/>
        <v>332200</v>
      </c>
      <c r="L540" s="36">
        <f t="shared" si="142"/>
        <v>112948.00000000001</v>
      </c>
      <c r="N540" s="19">
        <f t="shared" si="143"/>
        <v>121948.00000000001</v>
      </c>
      <c r="O540" s="37">
        <f t="shared" si="144"/>
        <v>0.22922556390977447</v>
      </c>
      <c r="P540" s="37">
        <f t="shared" si="145"/>
        <v>0.28899999999999998</v>
      </c>
      <c r="Q540" s="37">
        <f t="shared" si="146"/>
        <v>0.3833804511278196</v>
      </c>
      <c r="R540" s="37">
        <f t="shared" si="147"/>
        <v>0.43120000000000003</v>
      </c>
    </row>
    <row r="541" spans="1:18" x14ac:dyDescent="0.25">
      <c r="A541">
        <f t="shared" si="148"/>
        <v>533000</v>
      </c>
      <c r="C541" s="19">
        <f t="shared" si="134"/>
        <v>150000</v>
      </c>
      <c r="D541" s="19">
        <f t="shared" si="135"/>
        <v>37500</v>
      </c>
      <c r="E541" s="19">
        <f t="shared" si="136"/>
        <v>383000</v>
      </c>
      <c r="F541" s="19">
        <f t="shared" si="137"/>
        <v>325550</v>
      </c>
      <c r="G541" s="19">
        <f t="shared" si="138"/>
        <v>363050</v>
      </c>
      <c r="I541" s="19">
        <f t="shared" si="139"/>
        <v>30000</v>
      </c>
      <c r="J541" s="36">
        <f t="shared" si="140"/>
        <v>9000</v>
      </c>
      <c r="K541" s="19">
        <f t="shared" si="141"/>
        <v>333050</v>
      </c>
      <c r="L541" s="36">
        <f t="shared" si="142"/>
        <v>113237.00000000001</v>
      </c>
      <c r="N541" s="19">
        <f t="shared" si="143"/>
        <v>122237.00000000001</v>
      </c>
      <c r="O541" s="37">
        <f t="shared" si="144"/>
        <v>0.22933771106941842</v>
      </c>
      <c r="P541" s="37">
        <f t="shared" si="145"/>
        <v>0.28899999999999998</v>
      </c>
      <c r="Q541" s="37">
        <f t="shared" si="146"/>
        <v>0.38347016885553475</v>
      </c>
      <c r="R541" s="37">
        <f t="shared" si="147"/>
        <v>0.43120000000000003</v>
      </c>
    </row>
    <row r="542" spans="1:18" x14ac:dyDescent="0.25">
      <c r="A542">
        <f t="shared" si="148"/>
        <v>534000</v>
      </c>
      <c r="C542" s="19">
        <f t="shared" si="134"/>
        <v>150000</v>
      </c>
      <c r="D542" s="19">
        <f t="shared" si="135"/>
        <v>37500</v>
      </c>
      <c r="E542" s="19">
        <f t="shared" si="136"/>
        <v>384000</v>
      </c>
      <c r="F542" s="19">
        <f t="shared" si="137"/>
        <v>326400</v>
      </c>
      <c r="G542" s="19">
        <f t="shared" si="138"/>
        <v>363900</v>
      </c>
      <c r="I542" s="19">
        <f t="shared" si="139"/>
        <v>30000</v>
      </c>
      <c r="J542" s="36">
        <f t="shared" si="140"/>
        <v>9000</v>
      </c>
      <c r="K542" s="19">
        <f t="shared" si="141"/>
        <v>333900</v>
      </c>
      <c r="L542" s="36">
        <f t="shared" si="142"/>
        <v>113526.00000000001</v>
      </c>
      <c r="N542" s="19">
        <f t="shared" si="143"/>
        <v>122526.00000000001</v>
      </c>
      <c r="O542" s="37">
        <f t="shared" si="144"/>
        <v>0.22944943820224722</v>
      </c>
      <c r="P542" s="37">
        <f t="shared" si="145"/>
        <v>0.28899999999999998</v>
      </c>
      <c r="Q542" s="37">
        <f t="shared" si="146"/>
        <v>0.3835595505617978</v>
      </c>
      <c r="R542" s="37">
        <f t="shared" si="147"/>
        <v>0.43120000000000003</v>
      </c>
    </row>
    <row r="543" spans="1:18" x14ac:dyDescent="0.25">
      <c r="A543">
        <f t="shared" si="148"/>
        <v>535000</v>
      </c>
      <c r="C543" s="19">
        <f t="shared" si="134"/>
        <v>150000</v>
      </c>
      <c r="D543" s="19">
        <f t="shared" si="135"/>
        <v>37500</v>
      </c>
      <c r="E543" s="19">
        <f t="shared" si="136"/>
        <v>385000</v>
      </c>
      <c r="F543" s="19">
        <f t="shared" si="137"/>
        <v>327250</v>
      </c>
      <c r="G543" s="19">
        <f t="shared" si="138"/>
        <v>364750</v>
      </c>
      <c r="I543" s="19">
        <f t="shared" si="139"/>
        <v>30000</v>
      </c>
      <c r="J543" s="36">
        <f t="shared" si="140"/>
        <v>9000</v>
      </c>
      <c r="K543" s="19">
        <f t="shared" si="141"/>
        <v>334750</v>
      </c>
      <c r="L543" s="36">
        <f t="shared" si="142"/>
        <v>113815.00000000001</v>
      </c>
      <c r="N543" s="19">
        <f t="shared" si="143"/>
        <v>122815.00000000001</v>
      </c>
      <c r="O543" s="37">
        <f t="shared" si="144"/>
        <v>0.22956074766355142</v>
      </c>
      <c r="P543" s="37">
        <f t="shared" si="145"/>
        <v>0.28899999999999998</v>
      </c>
      <c r="Q543" s="37">
        <f t="shared" si="146"/>
        <v>0.38364859813084118</v>
      </c>
      <c r="R543" s="37">
        <f t="shared" si="147"/>
        <v>0.43120000000000003</v>
      </c>
    </row>
    <row r="544" spans="1:18" x14ac:dyDescent="0.25">
      <c r="A544">
        <f t="shared" si="148"/>
        <v>536000</v>
      </c>
      <c r="C544" s="19">
        <f t="shared" si="134"/>
        <v>150000</v>
      </c>
      <c r="D544" s="19">
        <f t="shared" si="135"/>
        <v>37500</v>
      </c>
      <c r="E544" s="19">
        <f t="shared" si="136"/>
        <v>386000</v>
      </c>
      <c r="F544" s="19">
        <f t="shared" si="137"/>
        <v>328100</v>
      </c>
      <c r="G544" s="19">
        <f t="shared" si="138"/>
        <v>365600</v>
      </c>
      <c r="I544" s="19">
        <f t="shared" si="139"/>
        <v>30000</v>
      </c>
      <c r="J544" s="36">
        <f t="shared" si="140"/>
        <v>9000</v>
      </c>
      <c r="K544" s="19">
        <f t="shared" si="141"/>
        <v>335600</v>
      </c>
      <c r="L544" s="36">
        <f t="shared" si="142"/>
        <v>114104.00000000001</v>
      </c>
      <c r="N544" s="19">
        <f t="shared" si="143"/>
        <v>123104.00000000001</v>
      </c>
      <c r="O544" s="37">
        <f t="shared" si="144"/>
        <v>0.22967164179104479</v>
      </c>
      <c r="P544" s="37">
        <f t="shared" si="145"/>
        <v>0.28899999999999998</v>
      </c>
      <c r="Q544" s="37">
        <f t="shared" si="146"/>
        <v>0.38373731343283585</v>
      </c>
      <c r="R544" s="37">
        <f t="shared" si="147"/>
        <v>0.43120000000000003</v>
      </c>
    </row>
    <row r="545" spans="1:18" x14ac:dyDescent="0.25">
      <c r="A545">
        <f t="shared" si="148"/>
        <v>537000</v>
      </c>
      <c r="C545" s="19">
        <f t="shared" si="134"/>
        <v>150000</v>
      </c>
      <c r="D545" s="19">
        <f t="shared" si="135"/>
        <v>37500</v>
      </c>
      <c r="E545" s="19">
        <f t="shared" si="136"/>
        <v>387000</v>
      </c>
      <c r="F545" s="19">
        <f t="shared" si="137"/>
        <v>328950</v>
      </c>
      <c r="G545" s="19">
        <f t="shared" si="138"/>
        <v>366450</v>
      </c>
      <c r="I545" s="19">
        <f t="shared" si="139"/>
        <v>30000</v>
      </c>
      <c r="J545" s="36">
        <f t="shared" si="140"/>
        <v>9000</v>
      </c>
      <c r="K545" s="19">
        <f t="shared" si="141"/>
        <v>336450</v>
      </c>
      <c r="L545" s="36">
        <f t="shared" si="142"/>
        <v>114393.00000000001</v>
      </c>
      <c r="N545" s="19">
        <f t="shared" si="143"/>
        <v>123393.00000000001</v>
      </c>
      <c r="O545" s="37">
        <f t="shared" si="144"/>
        <v>0.22978212290502795</v>
      </c>
      <c r="P545" s="37">
        <f t="shared" si="145"/>
        <v>0.28899999999999998</v>
      </c>
      <c r="Q545" s="37">
        <f t="shared" si="146"/>
        <v>0.38382569832402236</v>
      </c>
      <c r="R545" s="37">
        <f t="shared" si="147"/>
        <v>0.43120000000000003</v>
      </c>
    </row>
    <row r="546" spans="1:18" x14ac:dyDescent="0.25">
      <c r="A546">
        <f t="shared" si="148"/>
        <v>538000</v>
      </c>
      <c r="C546" s="19">
        <f t="shared" si="134"/>
        <v>150000</v>
      </c>
      <c r="D546" s="19">
        <f t="shared" si="135"/>
        <v>37500</v>
      </c>
      <c r="E546" s="19">
        <f t="shared" si="136"/>
        <v>388000</v>
      </c>
      <c r="F546" s="19">
        <f t="shared" si="137"/>
        <v>329800</v>
      </c>
      <c r="G546" s="19">
        <f t="shared" si="138"/>
        <v>367300</v>
      </c>
      <c r="I546" s="19">
        <f t="shared" si="139"/>
        <v>30000</v>
      </c>
      <c r="J546" s="36">
        <f t="shared" si="140"/>
        <v>9000</v>
      </c>
      <c r="K546" s="19">
        <f t="shared" si="141"/>
        <v>337300</v>
      </c>
      <c r="L546" s="36">
        <f t="shared" si="142"/>
        <v>114682.00000000001</v>
      </c>
      <c r="N546" s="19">
        <f t="shared" si="143"/>
        <v>123682.00000000001</v>
      </c>
      <c r="O546" s="37">
        <f t="shared" si="144"/>
        <v>0.22989219330855021</v>
      </c>
      <c r="P546" s="37">
        <f t="shared" si="145"/>
        <v>0.28899999999999998</v>
      </c>
      <c r="Q546" s="37">
        <f t="shared" si="146"/>
        <v>0.38391375464684019</v>
      </c>
      <c r="R546" s="37">
        <f t="shared" si="147"/>
        <v>0.43120000000000003</v>
      </c>
    </row>
    <row r="547" spans="1:18" x14ac:dyDescent="0.25">
      <c r="A547">
        <f t="shared" si="148"/>
        <v>539000</v>
      </c>
      <c r="C547" s="19">
        <f t="shared" si="134"/>
        <v>150000</v>
      </c>
      <c r="D547" s="19">
        <f t="shared" si="135"/>
        <v>37500</v>
      </c>
      <c r="E547" s="19">
        <f t="shared" si="136"/>
        <v>389000</v>
      </c>
      <c r="F547" s="19">
        <f t="shared" si="137"/>
        <v>330650</v>
      </c>
      <c r="G547" s="19">
        <f t="shared" si="138"/>
        <v>368150</v>
      </c>
      <c r="I547" s="19">
        <f t="shared" si="139"/>
        <v>30000</v>
      </c>
      <c r="J547" s="36">
        <f t="shared" si="140"/>
        <v>9000</v>
      </c>
      <c r="K547" s="19">
        <f t="shared" si="141"/>
        <v>338150</v>
      </c>
      <c r="L547" s="36">
        <f t="shared" si="142"/>
        <v>114971.00000000001</v>
      </c>
      <c r="N547" s="19">
        <f t="shared" si="143"/>
        <v>123971.00000000001</v>
      </c>
      <c r="O547" s="37">
        <f t="shared" si="144"/>
        <v>0.23000185528756961</v>
      </c>
      <c r="P547" s="37">
        <f t="shared" si="145"/>
        <v>0.28899999999999998</v>
      </c>
      <c r="Q547" s="37">
        <f t="shared" si="146"/>
        <v>0.3840014842300557</v>
      </c>
      <c r="R547" s="37">
        <f t="shared" si="147"/>
        <v>0.43120000000000003</v>
      </c>
    </row>
    <row r="548" spans="1:18" x14ac:dyDescent="0.25">
      <c r="A548">
        <f t="shared" si="148"/>
        <v>540000</v>
      </c>
      <c r="C548" s="19">
        <f t="shared" si="134"/>
        <v>150000</v>
      </c>
      <c r="D548" s="19">
        <f t="shared" si="135"/>
        <v>37500</v>
      </c>
      <c r="E548" s="19">
        <f t="shared" si="136"/>
        <v>390000</v>
      </c>
      <c r="F548" s="19">
        <f t="shared" si="137"/>
        <v>331500</v>
      </c>
      <c r="G548" s="19">
        <f t="shared" si="138"/>
        <v>369000</v>
      </c>
      <c r="I548" s="19">
        <f t="shared" si="139"/>
        <v>30000</v>
      </c>
      <c r="J548" s="36">
        <f t="shared" si="140"/>
        <v>9000</v>
      </c>
      <c r="K548" s="19">
        <f t="shared" si="141"/>
        <v>339000</v>
      </c>
      <c r="L548" s="36">
        <f t="shared" si="142"/>
        <v>115260.00000000001</v>
      </c>
      <c r="N548" s="19">
        <f t="shared" si="143"/>
        <v>124260.00000000001</v>
      </c>
      <c r="O548" s="37">
        <f t="shared" si="144"/>
        <v>0.23011111111111113</v>
      </c>
      <c r="P548" s="37">
        <f t="shared" si="145"/>
        <v>0.28899999999999998</v>
      </c>
      <c r="Q548" s="37">
        <f t="shared" si="146"/>
        <v>0.38408888888888892</v>
      </c>
      <c r="R548" s="37">
        <f t="shared" si="147"/>
        <v>0.43120000000000003</v>
      </c>
    </row>
    <row r="549" spans="1:18" x14ac:dyDescent="0.25">
      <c r="A549">
        <f t="shared" si="148"/>
        <v>541000</v>
      </c>
      <c r="C549" s="19">
        <f t="shared" si="134"/>
        <v>150000</v>
      </c>
      <c r="D549" s="19">
        <f t="shared" si="135"/>
        <v>37500</v>
      </c>
      <c r="E549" s="19">
        <f t="shared" si="136"/>
        <v>391000</v>
      </c>
      <c r="F549" s="19">
        <f t="shared" si="137"/>
        <v>332350</v>
      </c>
      <c r="G549" s="19">
        <f t="shared" si="138"/>
        <v>369850</v>
      </c>
      <c r="I549" s="19">
        <f t="shared" si="139"/>
        <v>30000</v>
      </c>
      <c r="J549" s="36">
        <f t="shared" si="140"/>
        <v>9000</v>
      </c>
      <c r="K549" s="19">
        <f t="shared" si="141"/>
        <v>339850</v>
      </c>
      <c r="L549" s="36">
        <f t="shared" si="142"/>
        <v>115549.00000000001</v>
      </c>
      <c r="N549" s="19">
        <f t="shared" si="143"/>
        <v>124549.00000000001</v>
      </c>
      <c r="O549" s="37">
        <f t="shared" si="144"/>
        <v>0.23021996303142331</v>
      </c>
      <c r="P549" s="37">
        <f t="shared" si="145"/>
        <v>0.28899999999999998</v>
      </c>
      <c r="Q549" s="37">
        <f t="shared" si="146"/>
        <v>0.38417597042513868</v>
      </c>
      <c r="R549" s="37">
        <f t="shared" si="147"/>
        <v>0.43120000000000003</v>
      </c>
    </row>
    <row r="550" spans="1:18" x14ac:dyDescent="0.25">
      <c r="A550">
        <f t="shared" si="148"/>
        <v>542000</v>
      </c>
      <c r="C550" s="19">
        <f t="shared" si="134"/>
        <v>150000</v>
      </c>
      <c r="D550" s="19">
        <f t="shared" si="135"/>
        <v>37500</v>
      </c>
      <c r="E550" s="19">
        <f t="shared" si="136"/>
        <v>392000</v>
      </c>
      <c r="F550" s="19">
        <f t="shared" si="137"/>
        <v>333200</v>
      </c>
      <c r="G550" s="19">
        <f t="shared" si="138"/>
        <v>370700</v>
      </c>
      <c r="I550" s="19">
        <f t="shared" si="139"/>
        <v>30000</v>
      </c>
      <c r="J550" s="36">
        <f t="shared" si="140"/>
        <v>9000</v>
      </c>
      <c r="K550" s="19">
        <f t="shared" si="141"/>
        <v>340700</v>
      </c>
      <c r="L550" s="36">
        <f t="shared" si="142"/>
        <v>115838.00000000001</v>
      </c>
      <c r="N550" s="19">
        <f t="shared" si="143"/>
        <v>124838.00000000001</v>
      </c>
      <c r="O550" s="37">
        <f t="shared" si="144"/>
        <v>0.23032841328413287</v>
      </c>
      <c r="P550" s="37">
        <f t="shared" si="145"/>
        <v>0.28899999999999998</v>
      </c>
      <c r="Q550" s="37">
        <f t="shared" si="146"/>
        <v>0.38426273062730631</v>
      </c>
      <c r="R550" s="37">
        <f t="shared" si="147"/>
        <v>0.43120000000000003</v>
      </c>
    </row>
    <row r="551" spans="1:18" x14ac:dyDescent="0.25">
      <c r="A551">
        <f t="shared" si="148"/>
        <v>543000</v>
      </c>
      <c r="C551" s="19">
        <f t="shared" si="134"/>
        <v>150000</v>
      </c>
      <c r="D551" s="19">
        <f t="shared" si="135"/>
        <v>37500</v>
      </c>
      <c r="E551" s="19">
        <f t="shared" si="136"/>
        <v>393000</v>
      </c>
      <c r="F551" s="19">
        <f t="shared" si="137"/>
        <v>334050</v>
      </c>
      <c r="G551" s="19">
        <f t="shared" si="138"/>
        <v>371550</v>
      </c>
      <c r="I551" s="19">
        <f t="shared" si="139"/>
        <v>30000</v>
      </c>
      <c r="J551" s="36">
        <f t="shared" si="140"/>
        <v>9000</v>
      </c>
      <c r="K551" s="19">
        <f t="shared" si="141"/>
        <v>341550</v>
      </c>
      <c r="L551" s="36">
        <f t="shared" si="142"/>
        <v>116127.00000000001</v>
      </c>
      <c r="N551" s="19">
        <f t="shared" si="143"/>
        <v>125127.00000000001</v>
      </c>
      <c r="O551" s="37">
        <f t="shared" si="144"/>
        <v>0.23043646408839782</v>
      </c>
      <c r="P551" s="37">
        <f t="shared" si="145"/>
        <v>0.28899999999999998</v>
      </c>
      <c r="Q551" s="37">
        <f t="shared" si="146"/>
        <v>0.38434917127071827</v>
      </c>
      <c r="R551" s="37">
        <f t="shared" si="147"/>
        <v>0.43120000000000003</v>
      </c>
    </row>
    <row r="552" spans="1:18" x14ac:dyDescent="0.25">
      <c r="A552">
        <f t="shared" si="148"/>
        <v>544000</v>
      </c>
      <c r="C552" s="19">
        <f t="shared" si="134"/>
        <v>150000</v>
      </c>
      <c r="D552" s="19">
        <f t="shared" si="135"/>
        <v>37500</v>
      </c>
      <c r="E552" s="19">
        <f t="shared" si="136"/>
        <v>394000</v>
      </c>
      <c r="F552" s="19">
        <f t="shared" si="137"/>
        <v>334900</v>
      </c>
      <c r="G552" s="19">
        <f t="shared" si="138"/>
        <v>372400</v>
      </c>
      <c r="I552" s="19">
        <f t="shared" si="139"/>
        <v>30000</v>
      </c>
      <c r="J552" s="36">
        <f t="shared" si="140"/>
        <v>9000</v>
      </c>
      <c r="K552" s="19">
        <f t="shared" si="141"/>
        <v>342400</v>
      </c>
      <c r="L552" s="36">
        <f t="shared" si="142"/>
        <v>116416.00000000001</v>
      </c>
      <c r="N552" s="19">
        <f t="shared" si="143"/>
        <v>125416.00000000001</v>
      </c>
      <c r="O552" s="37">
        <f t="shared" si="144"/>
        <v>0.23054411764705884</v>
      </c>
      <c r="P552" s="37">
        <f t="shared" si="145"/>
        <v>0.28899999999999998</v>
      </c>
      <c r="Q552" s="37">
        <f t="shared" si="146"/>
        <v>0.3844352941176471</v>
      </c>
      <c r="R552" s="37">
        <f t="shared" si="147"/>
        <v>0.43120000000000003</v>
      </c>
    </row>
    <row r="553" spans="1:18" x14ac:dyDescent="0.25">
      <c r="A553">
        <f t="shared" si="148"/>
        <v>545000</v>
      </c>
      <c r="C553" s="19">
        <f t="shared" si="134"/>
        <v>150000</v>
      </c>
      <c r="D553" s="19">
        <f t="shared" si="135"/>
        <v>37500</v>
      </c>
      <c r="E553" s="19">
        <f t="shared" si="136"/>
        <v>395000</v>
      </c>
      <c r="F553" s="19">
        <f t="shared" si="137"/>
        <v>335750</v>
      </c>
      <c r="G553" s="19">
        <f t="shared" si="138"/>
        <v>373250</v>
      </c>
      <c r="I553" s="19">
        <f t="shared" si="139"/>
        <v>30000</v>
      </c>
      <c r="J553" s="36">
        <f t="shared" si="140"/>
        <v>9000</v>
      </c>
      <c r="K553" s="19">
        <f t="shared" si="141"/>
        <v>343250</v>
      </c>
      <c r="L553" s="36">
        <f t="shared" si="142"/>
        <v>116705.00000000001</v>
      </c>
      <c r="N553" s="19">
        <f t="shared" si="143"/>
        <v>125705.00000000001</v>
      </c>
      <c r="O553" s="37">
        <f t="shared" si="144"/>
        <v>0.23065137614678902</v>
      </c>
      <c r="P553" s="37">
        <f t="shared" si="145"/>
        <v>0.28899999999999998</v>
      </c>
      <c r="Q553" s="37">
        <f t="shared" si="146"/>
        <v>0.38452110091743125</v>
      </c>
      <c r="R553" s="37">
        <f t="shared" si="147"/>
        <v>0.43120000000000003</v>
      </c>
    </row>
    <row r="554" spans="1:18" x14ac:dyDescent="0.25">
      <c r="A554">
        <f t="shared" si="148"/>
        <v>546000</v>
      </c>
      <c r="C554" s="19">
        <f t="shared" si="134"/>
        <v>150000</v>
      </c>
      <c r="D554" s="19">
        <f t="shared" si="135"/>
        <v>37500</v>
      </c>
      <c r="E554" s="19">
        <f t="shared" si="136"/>
        <v>396000</v>
      </c>
      <c r="F554" s="19">
        <f t="shared" si="137"/>
        <v>336600</v>
      </c>
      <c r="G554" s="19">
        <f t="shared" si="138"/>
        <v>374100</v>
      </c>
      <c r="I554" s="19">
        <f t="shared" si="139"/>
        <v>30000</v>
      </c>
      <c r="J554" s="36">
        <f t="shared" si="140"/>
        <v>9000</v>
      </c>
      <c r="K554" s="19">
        <f t="shared" si="141"/>
        <v>344100</v>
      </c>
      <c r="L554" s="36">
        <f t="shared" si="142"/>
        <v>116994.00000000001</v>
      </c>
      <c r="N554" s="19">
        <f t="shared" si="143"/>
        <v>125994.00000000001</v>
      </c>
      <c r="O554" s="37">
        <f t="shared" si="144"/>
        <v>0.23075824175824178</v>
      </c>
      <c r="P554" s="37">
        <f t="shared" si="145"/>
        <v>0.28899999999999998</v>
      </c>
      <c r="Q554" s="37">
        <f t="shared" si="146"/>
        <v>0.38460659340659342</v>
      </c>
      <c r="R554" s="37">
        <f t="shared" si="147"/>
        <v>0.43120000000000003</v>
      </c>
    </row>
    <row r="555" spans="1:18" x14ac:dyDescent="0.25">
      <c r="A555">
        <f t="shared" si="148"/>
        <v>547000</v>
      </c>
      <c r="C555" s="19">
        <f t="shared" si="134"/>
        <v>150000</v>
      </c>
      <c r="D555" s="19">
        <f t="shared" si="135"/>
        <v>37500</v>
      </c>
      <c r="E555" s="19">
        <f t="shared" si="136"/>
        <v>397000</v>
      </c>
      <c r="F555" s="19">
        <f t="shared" si="137"/>
        <v>337450</v>
      </c>
      <c r="G555" s="19">
        <f t="shared" si="138"/>
        <v>374950</v>
      </c>
      <c r="I555" s="19">
        <f t="shared" si="139"/>
        <v>30000</v>
      </c>
      <c r="J555" s="36">
        <f t="shared" si="140"/>
        <v>9000</v>
      </c>
      <c r="K555" s="19">
        <f t="shared" si="141"/>
        <v>344950</v>
      </c>
      <c r="L555" s="36">
        <f t="shared" si="142"/>
        <v>117283.00000000001</v>
      </c>
      <c r="N555" s="19">
        <f t="shared" si="143"/>
        <v>126283.00000000001</v>
      </c>
      <c r="O555" s="37">
        <f t="shared" si="144"/>
        <v>0.23086471663619745</v>
      </c>
      <c r="P555" s="37">
        <f t="shared" si="145"/>
        <v>0.28899999999999998</v>
      </c>
      <c r="Q555" s="37">
        <f t="shared" si="146"/>
        <v>0.38469177330895798</v>
      </c>
      <c r="R555" s="37">
        <f t="shared" si="147"/>
        <v>0.43120000000000003</v>
      </c>
    </row>
    <row r="556" spans="1:18" x14ac:dyDescent="0.25">
      <c r="A556">
        <f t="shared" si="148"/>
        <v>548000</v>
      </c>
      <c r="C556" s="19">
        <f t="shared" si="134"/>
        <v>150000</v>
      </c>
      <c r="D556" s="19">
        <f t="shared" si="135"/>
        <v>37500</v>
      </c>
      <c r="E556" s="19">
        <f t="shared" si="136"/>
        <v>398000</v>
      </c>
      <c r="F556" s="19">
        <f t="shared" si="137"/>
        <v>338300</v>
      </c>
      <c r="G556" s="19">
        <f t="shared" si="138"/>
        <v>375800</v>
      </c>
      <c r="I556" s="19">
        <f t="shared" si="139"/>
        <v>30000</v>
      </c>
      <c r="J556" s="36">
        <f t="shared" si="140"/>
        <v>9000</v>
      </c>
      <c r="K556" s="19">
        <f t="shared" si="141"/>
        <v>345800</v>
      </c>
      <c r="L556" s="36">
        <f t="shared" si="142"/>
        <v>117572.00000000001</v>
      </c>
      <c r="N556" s="19">
        <f t="shared" si="143"/>
        <v>126572.00000000001</v>
      </c>
      <c r="O556" s="37">
        <f t="shared" si="144"/>
        <v>0.23097080291970806</v>
      </c>
      <c r="P556" s="37">
        <f t="shared" si="145"/>
        <v>0.28899999999999998</v>
      </c>
      <c r="Q556" s="37">
        <f t="shared" si="146"/>
        <v>0.38477664233576647</v>
      </c>
      <c r="R556" s="37">
        <f t="shared" si="147"/>
        <v>0.43120000000000003</v>
      </c>
    </row>
    <row r="557" spans="1:18" x14ac:dyDescent="0.25">
      <c r="A557">
        <f t="shared" si="148"/>
        <v>549000</v>
      </c>
      <c r="C557" s="19">
        <f t="shared" si="134"/>
        <v>150000</v>
      </c>
      <c r="D557" s="19">
        <f t="shared" si="135"/>
        <v>37500</v>
      </c>
      <c r="E557" s="19">
        <f t="shared" si="136"/>
        <v>399000</v>
      </c>
      <c r="F557" s="19">
        <f t="shared" si="137"/>
        <v>339150</v>
      </c>
      <c r="G557" s="19">
        <f t="shared" si="138"/>
        <v>376650</v>
      </c>
      <c r="I557" s="19">
        <f t="shared" si="139"/>
        <v>30000</v>
      </c>
      <c r="J557" s="36">
        <f t="shared" si="140"/>
        <v>9000</v>
      </c>
      <c r="K557" s="19">
        <f t="shared" si="141"/>
        <v>346650</v>
      </c>
      <c r="L557" s="36">
        <f t="shared" si="142"/>
        <v>117861.00000000001</v>
      </c>
      <c r="N557" s="19">
        <f t="shared" si="143"/>
        <v>126861.00000000001</v>
      </c>
      <c r="O557" s="37">
        <f t="shared" si="144"/>
        <v>0.23107650273224045</v>
      </c>
      <c r="P557" s="37">
        <f t="shared" si="145"/>
        <v>0.28899999999999998</v>
      </c>
      <c r="Q557" s="37">
        <f t="shared" si="146"/>
        <v>0.38486120218579239</v>
      </c>
      <c r="R557" s="37">
        <f t="shared" si="147"/>
        <v>0.43120000000000003</v>
      </c>
    </row>
    <row r="558" spans="1:18" x14ac:dyDescent="0.25">
      <c r="A558">
        <f t="shared" si="148"/>
        <v>550000</v>
      </c>
      <c r="C558" s="19">
        <f t="shared" si="134"/>
        <v>150000</v>
      </c>
      <c r="D558" s="19">
        <f t="shared" si="135"/>
        <v>37500</v>
      </c>
      <c r="E558" s="19">
        <f t="shared" si="136"/>
        <v>400000</v>
      </c>
      <c r="F558" s="19">
        <f t="shared" si="137"/>
        <v>340000</v>
      </c>
      <c r="G558" s="19">
        <f t="shared" si="138"/>
        <v>377500</v>
      </c>
      <c r="I558" s="19">
        <f t="shared" si="139"/>
        <v>30000</v>
      </c>
      <c r="J558" s="36">
        <f t="shared" si="140"/>
        <v>9000</v>
      </c>
      <c r="K558" s="19">
        <f t="shared" si="141"/>
        <v>347500</v>
      </c>
      <c r="L558" s="36">
        <f t="shared" si="142"/>
        <v>118150.00000000001</v>
      </c>
      <c r="N558" s="19">
        <f t="shared" si="143"/>
        <v>127150.00000000001</v>
      </c>
      <c r="O558" s="37">
        <f t="shared" si="144"/>
        <v>0.23118181818181821</v>
      </c>
      <c r="P558" s="37">
        <f t="shared" si="145"/>
        <v>0.28899999999999998</v>
      </c>
      <c r="Q558" s="37">
        <f t="shared" si="146"/>
        <v>0.38494545454545459</v>
      </c>
      <c r="R558" s="37">
        <f t="shared" si="147"/>
        <v>0.43120000000000003</v>
      </c>
    </row>
    <row r="559" spans="1:18" x14ac:dyDescent="0.25">
      <c r="A559">
        <f t="shared" si="148"/>
        <v>551000</v>
      </c>
      <c r="C559" s="19">
        <f t="shared" si="134"/>
        <v>150000</v>
      </c>
      <c r="D559" s="19">
        <f t="shared" si="135"/>
        <v>37500</v>
      </c>
      <c r="E559" s="19">
        <f t="shared" si="136"/>
        <v>401000</v>
      </c>
      <c r="F559" s="19">
        <f t="shared" si="137"/>
        <v>340850</v>
      </c>
      <c r="G559" s="19">
        <f t="shared" si="138"/>
        <v>378350</v>
      </c>
      <c r="I559" s="19">
        <f t="shared" si="139"/>
        <v>30000</v>
      </c>
      <c r="J559" s="36">
        <f t="shared" si="140"/>
        <v>9000</v>
      </c>
      <c r="K559" s="19">
        <f t="shared" si="141"/>
        <v>348350</v>
      </c>
      <c r="L559" s="36">
        <f t="shared" si="142"/>
        <v>118439.00000000001</v>
      </c>
      <c r="N559" s="19">
        <f t="shared" si="143"/>
        <v>127439.00000000001</v>
      </c>
      <c r="O559" s="37">
        <f t="shared" si="144"/>
        <v>0.23128675136116156</v>
      </c>
      <c r="P559" s="37">
        <f t="shared" si="145"/>
        <v>0.28899999999999998</v>
      </c>
      <c r="Q559" s="37">
        <f t="shared" si="146"/>
        <v>0.38502940108892925</v>
      </c>
      <c r="R559" s="37">
        <f t="shared" si="147"/>
        <v>0.43120000000000003</v>
      </c>
    </row>
    <row r="560" spans="1:18" x14ac:dyDescent="0.25">
      <c r="A560">
        <f t="shared" si="148"/>
        <v>552000</v>
      </c>
      <c r="C560" s="19">
        <f t="shared" si="134"/>
        <v>150000</v>
      </c>
      <c r="D560" s="19">
        <f t="shared" si="135"/>
        <v>37500</v>
      </c>
      <c r="E560" s="19">
        <f t="shared" si="136"/>
        <v>402000</v>
      </c>
      <c r="F560" s="19">
        <f t="shared" si="137"/>
        <v>341700</v>
      </c>
      <c r="G560" s="19">
        <f t="shared" si="138"/>
        <v>379200</v>
      </c>
      <c r="I560" s="19">
        <f t="shared" si="139"/>
        <v>30000</v>
      </c>
      <c r="J560" s="36">
        <f t="shared" si="140"/>
        <v>9000</v>
      </c>
      <c r="K560" s="19">
        <f t="shared" si="141"/>
        <v>349200</v>
      </c>
      <c r="L560" s="36">
        <f t="shared" si="142"/>
        <v>118728.00000000001</v>
      </c>
      <c r="N560" s="19">
        <f t="shared" si="143"/>
        <v>127728.00000000001</v>
      </c>
      <c r="O560" s="37">
        <f t="shared" si="144"/>
        <v>0.23139130434782612</v>
      </c>
      <c r="P560" s="37">
        <f t="shared" si="145"/>
        <v>0.28899999999999998</v>
      </c>
      <c r="Q560" s="37">
        <f t="shared" si="146"/>
        <v>0.38511304347826092</v>
      </c>
      <c r="R560" s="37">
        <f t="shared" si="147"/>
        <v>0.43120000000000003</v>
      </c>
    </row>
    <row r="561" spans="1:18" x14ac:dyDescent="0.25">
      <c r="A561">
        <f t="shared" si="148"/>
        <v>553000</v>
      </c>
      <c r="C561" s="19">
        <f t="shared" si="134"/>
        <v>150000</v>
      </c>
      <c r="D561" s="19">
        <f t="shared" si="135"/>
        <v>37500</v>
      </c>
      <c r="E561" s="19">
        <f t="shared" si="136"/>
        <v>403000</v>
      </c>
      <c r="F561" s="19">
        <f t="shared" si="137"/>
        <v>342550</v>
      </c>
      <c r="G561" s="19">
        <f t="shared" si="138"/>
        <v>380050</v>
      </c>
      <c r="I561" s="19">
        <f t="shared" si="139"/>
        <v>30000</v>
      </c>
      <c r="J561" s="36">
        <f t="shared" si="140"/>
        <v>9000</v>
      </c>
      <c r="K561" s="19">
        <f t="shared" si="141"/>
        <v>350050</v>
      </c>
      <c r="L561" s="36">
        <f t="shared" si="142"/>
        <v>119017.00000000001</v>
      </c>
      <c r="N561" s="19">
        <f t="shared" si="143"/>
        <v>128017.00000000001</v>
      </c>
      <c r="O561" s="37">
        <f t="shared" si="144"/>
        <v>0.23149547920433999</v>
      </c>
      <c r="P561" s="37">
        <f t="shared" si="145"/>
        <v>0.28899999999999998</v>
      </c>
      <c r="Q561" s="37">
        <f t="shared" si="146"/>
        <v>0.38519638336347201</v>
      </c>
      <c r="R561" s="37">
        <f t="shared" si="147"/>
        <v>0.43120000000000003</v>
      </c>
    </row>
    <row r="562" spans="1:18" x14ac:dyDescent="0.25">
      <c r="A562">
        <f t="shared" si="148"/>
        <v>554000</v>
      </c>
      <c r="C562" s="19">
        <f t="shared" si="134"/>
        <v>150000</v>
      </c>
      <c r="D562" s="19">
        <f t="shared" si="135"/>
        <v>37500</v>
      </c>
      <c r="E562" s="19">
        <f t="shared" si="136"/>
        <v>404000</v>
      </c>
      <c r="F562" s="19">
        <f t="shared" si="137"/>
        <v>343400</v>
      </c>
      <c r="G562" s="19">
        <f t="shared" si="138"/>
        <v>380900</v>
      </c>
      <c r="I562" s="19">
        <f t="shared" si="139"/>
        <v>30000</v>
      </c>
      <c r="J562" s="36">
        <f t="shared" si="140"/>
        <v>9000</v>
      </c>
      <c r="K562" s="19">
        <f t="shared" si="141"/>
        <v>350900</v>
      </c>
      <c r="L562" s="36">
        <f t="shared" si="142"/>
        <v>119306.00000000001</v>
      </c>
      <c r="N562" s="19">
        <f t="shared" si="143"/>
        <v>128306.00000000001</v>
      </c>
      <c r="O562" s="37">
        <f t="shared" si="144"/>
        <v>0.23159927797833937</v>
      </c>
      <c r="P562" s="37">
        <f t="shared" si="145"/>
        <v>0.28899999999999998</v>
      </c>
      <c r="Q562" s="37">
        <f t="shared" si="146"/>
        <v>0.38527942238267154</v>
      </c>
      <c r="R562" s="37">
        <f t="shared" si="147"/>
        <v>0.43120000000000003</v>
      </c>
    </row>
    <row r="563" spans="1:18" x14ac:dyDescent="0.25">
      <c r="A563">
        <f t="shared" si="148"/>
        <v>555000</v>
      </c>
      <c r="C563" s="19">
        <f t="shared" si="134"/>
        <v>150000</v>
      </c>
      <c r="D563" s="19">
        <f t="shared" si="135"/>
        <v>37500</v>
      </c>
      <c r="E563" s="19">
        <f t="shared" si="136"/>
        <v>405000</v>
      </c>
      <c r="F563" s="19">
        <f t="shared" si="137"/>
        <v>344250</v>
      </c>
      <c r="G563" s="19">
        <f t="shared" si="138"/>
        <v>381750</v>
      </c>
      <c r="I563" s="19">
        <f t="shared" si="139"/>
        <v>30000</v>
      </c>
      <c r="J563" s="36">
        <f t="shared" si="140"/>
        <v>9000</v>
      </c>
      <c r="K563" s="19">
        <f t="shared" si="141"/>
        <v>351750</v>
      </c>
      <c r="L563" s="36">
        <f t="shared" si="142"/>
        <v>119595.00000000001</v>
      </c>
      <c r="N563" s="19">
        <f t="shared" si="143"/>
        <v>128595.00000000001</v>
      </c>
      <c r="O563" s="37">
        <f t="shared" si="144"/>
        <v>0.23170270270270274</v>
      </c>
      <c r="P563" s="37">
        <f t="shared" si="145"/>
        <v>0.28899999999999998</v>
      </c>
      <c r="Q563" s="37">
        <f t="shared" si="146"/>
        <v>0.38536216216216224</v>
      </c>
      <c r="R563" s="37">
        <f t="shared" si="147"/>
        <v>0.43120000000000003</v>
      </c>
    </row>
    <row r="564" spans="1:18" x14ac:dyDescent="0.25">
      <c r="A564">
        <f t="shared" si="148"/>
        <v>556000</v>
      </c>
      <c r="C564" s="19">
        <f t="shared" si="134"/>
        <v>150000</v>
      </c>
      <c r="D564" s="19">
        <f t="shared" si="135"/>
        <v>37500</v>
      </c>
      <c r="E564" s="19">
        <f t="shared" si="136"/>
        <v>406000</v>
      </c>
      <c r="F564" s="19">
        <f t="shared" si="137"/>
        <v>345100</v>
      </c>
      <c r="G564" s="19">
        <f t="shared" si="138"/>
        <v>382600</v>
      </c>
      <c r="I564" s="19">
        <f t="shared" si="139"/>
        <v>30000</v>
      </c>
      <c r="J564" s="36">
        <f t="shared" si="140"/>
        <v>9000</v>
      </c>
      <c r="K564" s="19">
        <f t="shared" si="141"/>
        <v>352600</v>
      </c>
      <c r="L564" s="36">
        <f t="shared" si="142"/>
        <v>119884.00000000001</v>
      </c>
      <c r="N564" s="19">
        <f t="shared" si="143"/>
        <v>128884.00000000001</v>
      </c>
      <c r="O564" s="37">
        <f t="shared" si="144"/>
        <v>0.23180575539568349</v>
      </c>
      <c r="P564" s="37">
        <f t="shared" si="145"/>
        <v>0.28899999999999998</v>
      </c>
      <c r="Q564" s="37">
        <f t="shared" si="146"/>
        <v>0.38544460431654681</v>
      </c>
      <c r="R564" s="37">
        <f t="shared" si="147"/>
        <v>0.43120000000000003</v>
      </c>
    </row>
    <row r="565" spans="1:18" x14ac:dyDescent="0.25">
      <c r="A565">
        <f t="shared" si="148"/>
        <v>557000</v>
      </c>
      <c r="C565" s="19">
        <f t="shared" si="134"/>
        <v>150000</v>
      </c>
      <c r="D565" s="19">
        <f t="shared" si="135"/>
        <v>37500</v>
      </c>
      <c r="E565" s="19">
        <f t="shared" si="136"/>
        <v>407000</v>
      </c>
      <c r="F565" s="19">
        <f t="shared" si="137"/>
        <v>345950</v>
      </c>
      <c r="G565" s="19">
        <f t="shared" si="138"/>
        <v>383450</v>
      </c>
      <c r="I565" s="19">
        <f t="shared" si="139"/>
        <v>30000</v>
      </c>
      <c r="J565" s="36">
        <f t="shared" si="140"/>
        <v>9000</v>
      </c>
      <c r="K565" s="19">
        <f t="shared" si="141"/>
        <v>353450</v>
      </c>
      <c r="L565" s="36">
        <f t="shared" si="142"/>
        <v>120173.00000000001</v>
      </c>
      <c r="N565" s="19">
        <f t="shared" si="143"/>
        <v>129173.00000000001</v>
      </c>
      <c r="O565" s="37">
        <f t="shared" si="144"/>
        <v>0.23190843806104131</v>
      </c>
      <c r="P565" s="37">
        <f t="shared" si="145"/>
        <v>0.28899999999999998</v>
      </c>
      <c r="Q565" s="37">
        <f t="shared" si="146"/>
        <v>0.38552675044883306</v>
      </c>
      <c r="R565" s="37">
        <f t="shared" si="147"/>
        <v>0.43120000000000003</v>
      </c>
    </row>
    <row r="566" spans="1:18" x14ac:dyDescent="0.25">
      <c r="A566">
        <f t="shared" si="148"/>
        <v>558000</v>
      </c>
      <c r="C566" s="19">
        <f t="shared" si="134"/>
        <v>150000</v>
      </c>
      <c r="D566" s="19">
        <f t="shared" si="135"/>
        <v>37500</v>
      </c>
      <c r="E566" s="19">
        <f t="shared" si="136"/>
        <v>408000</v>
      </c>
      <c r="F566" s="19">
        <f t="shared" si="137"/>
        <v>346800</v>
      </c>
      <c r="G566" s="19">
        <f t="shared" si="138"/>
        <v>384300</v>
      </c>
      <c r="I566" s="19">
        <f t="shared" si="139"/>
        <v>30000</v>
      </c>
      <c r="J566" s="36">
        <f t="shared" si="140"/>
        <v>9000</v>
      </c>
      <c r="K566" s="19">
        <f t="shared" si="141"/>
        <v>354300</v>
      </c>
      <c r="L566" s="36">
        <f t="shared" si="142"/>
        <v>120462.00000000001</v>
      </c>
      <c r="N566" s="19">
        <f t="shared" si="143"/>
        <v>129462.00000000001</v>
      </c>
      <c r="O566" s="37">
        <f t="shared" si="144"/>
        <v>0.23201075268817206</v>
      </c>
      <c r="P566" s="37">
        <f t="shared" si="145"/>
        <v>0.28899999999999998</v>
      </c>
      <c r="Q566" s="37">
        <f t="shared" si="146"/>
        <v>0.38560860215053766</v>
      </c>
      <c r="R566" s="37">
        <f t="shared" si="147"/>
        <v>0.43120000000000003</v>
      </c>
    </row>
    <row r="567" spans="1:18" x14ac:dyDescent="0.25">
      <c r="A567">
        <f t="shared" si="148"/>
        <v>559000</v>
      </c>
      <c r="C567" s="19">
        <f t="shared" si="134"/>
        <v>150000</v>
      </c>
      <c r="D567" s="19">
        <f t="shared" si="135"/>
        <v>37500</v>
      </c>
      <c r="E567" s="19">
        <f t="shared" si="136"/>
        <v>409000</v>
      </c>
      <c r="F567" s="19">
        <f t="shared" si="137"/>
        <v>347650</v>
      </c>
      <c r="G567" s="19">
        <f t="shared" si="138"/>
        <v>385150</v>
      </c>
      <c r="I567" s="19">
        <f t="shared" si="139"/>
        <v>30000</v>
      </c>
      <c r="J567" s="36">
        <f t="shared" si="140"/>
        <v>9000</v>
      </c>
      <c r="K567" s="19">
        <f t="shared" si="141"/>
        <v>355150</v>
      </c>
      <c r="L567" s="36">
        <f t="shared" si="142"/>
        <v>120751.00000000001</v>
      </c>
      <c r="N567" s="19">
        <f t="shared" si="143"/>
        <v>129751.00000000001</v>
      </c>
      <c r="O567" s="37">
        <f t="shared" si="144"/>
        <v>0.23211270125223615</v>
      </c>
      <c r="P567" s="37">
        <f t="shared" si="145"/>
        <v>0.28899999999999998</v>
      </c>
      <c r="Q567" s="37">
        <f t="shared" si="146"/>
        <v>0.38569016100178893</v>
      </c>
      <c r="R567" s="37">
        <f t="shared" si="147"/>
        <v>0.43120000000000003</v>
      </c>
    </row>
    <row r="568" spans="1:18" x14ac:dyDescent="0.25">
      <c r="A568">
        <f t="shared" si="148"/>
        <v>560000</v>
      </c>
      <c r="C568" s="19">
        <f t="shared" si="134"/>
        <v>150000</v>
      </c>
      <c r="D568" s="19">
        <f t="shared" si="135"/>
        <v>37500</v>
      </c>
      <c r="E568" s="19">
        <f t="shared" si="136"/>
        <v>410000</v>
      </c>
      <c r="F568" s="19">
        <f t="shared" si="137"/>
        <v>348500</v>
      </c>
      <c r="G568" s="19">
        <f t="shared" si="138"/>
        <v>386000</v>
      </c>
      <c r="I568" s="19">
        <f t="shared" si="139"/>
        <v>30000</v>
      </c>
      <c r="J568" s="36">
        <f t="shared" si="140"/>
        <v>9000</v>
      </c>
      <c r="K568" s="19">
        <f t="shared" si="141"/>
        <v>356000</v>
      </c>
      <c r="L568" s="36">
        <f t="shared" si="142"/>
        <v>121040.00000000001</v>
      </c>
      <c r="N568" s="19">
        <f t="shared" si="143"/>
        <v>130040.00000000001</v>
      </c>
      <c r="O568" s="37">
        <f t="shared" si="144"/>
        <v>0.23221428571428573</v>
      </c>
      <c r="P568" s="37">
        <f t="shared" si="145"/>
        <v>0.28899999999999998</v>
      </c>
      <c r="Q568" s="37">
        <f t="shared" si="146"/>
        <v>0.3857714285714286</v>
      </c>
      <c r="R568" s="37">
        <f t="shared" si="147"/>
        <v>0.43120000000000003</v>
      </c>
    </row>
    <row r="569" spans="1:18" x14ac:dyDescent="0.25">
      <c r="A569">
        <f t="shared" si="148"/>
        <v>561000</v>
      </c>
      <c r="C569" s="19">
        <f t="shared" si="134"/>
        <v>150000</v>
      </c>
      <c r="D569" s="19">
        <f t="shared" si="135"/>
        <v>37500</v>
      </c>
      <c r="E569" s="19">
        <f t="shared" si="136"/>
        <v>411000</v>
      </c>
      <c r="F569" s="19">
        <f t="shared" si="137"/>
        <v>349350</v>
      </c>
      <c r="G569" s="19">
        <f t="shared" si="138"/>
        <v>386850</v>
      </c>
      <c r="I569" s="19">
        <f t="shared" si="139"/>
        <v>30000</v>
      </c>
      <c r="J569" s="36">
        <f t="shared" si="140"/>
        <v>9000</v>
      </c>
      <c r="K569" s="19">
        <f t="shared" si="141"/>
        <v>356850</v>
      </c>
      <c r="L569" s="36">
        <f t="shared" si="142"/>
        <v>121329.00000000001</v>
      </c>
      <c r="N569" s="19">
        <f t="shared" si="143"/>
        <v>130329.00000000001</v>
      </c>
      <c r="O569" s="37">
        <f t="shared" si="144"/>
        <v>0.23231550802139039</v>
      </c>
      <c r="P569" s="37">
        <f t="shared" si="145"/>
        <v>0.28899999999999998</v>
      </c>
      <c r="Q569" s="37">
        <f t="shared" si="146"/>
        <v>0.38585240641711233</v>
      </c>
      <c r="R569" s="37">
        <f t="shared" si="147"/>
        <v>0.43120000000000003</v>
      </c>
    </row>
    <row r="570" spans="1:18" x14ac:dyDescent="0.25">
      <c r="A570">
        <f t="shared" si="148"/>
        <v>562000</v>
      </c>
      <c r="C570" s="19">
        <f t="shared" si="134"/>
        <v>150000</v>
      </c>
      <c r="D570" s="19">
        <f t="shared" si="135"/>
        <v>37500</v>
      </c>
      <c r="E570" s="19">
        <f t="shared" si="136"/>
        <v>412000</v>
      </c>
      <c r="F570" s="19">
        <f t="shared" si="137"/>
        <v>350200</v>
      </c>
      <c r="G570" s="19">
        <f t="shared" si="138"/>
        <v>387700</v>
      </c>
      <c r="I570" s="19">
        <f t="shared" si="139"/>
        <v>30000</v>
      </c>
      <c r="J570" s="36">
        <f t="shared" si="140"/>
        <v>9000</v>
      </c>
      <c r="K570" s="19">
        <f t="shared" si="141"/>
        <v>357700</v>
      </c>
      <c r="L570" s="36">
        <f t="shared" si="142"/>
        <v>121618.00000000001</v>
      </c>
      <c r="N570" s="19">
        <f t="shared" si="143"/>
        <v>130618.00000000001</v>
      </c>
      <c r="O570" s="37">
        <f t="shared" si="144"/>
        <v>0.23241637010676158</v>
      </c>
      <c r="P570" s="37">
        <f t="shared" si="145"/>
        <v>0.28899999999999998</v>
      </c>
      <c r="Q570" s="37">
        <f t="shared" si="146"/>
        <v>0.38593309608540927</v>
      </c>
      <c r="R570" s="37">
        <f t="shared" si="147"/>
        <v>0.43120000000000003</v>
      </c>
    </row>
    <row r="571" spans="1:18" x14ac:dyDescent="0.25">
      <c r="A571">
        <f t="shared" si="148"/>
        <v>563000</v>
      </c>
      <c r="C571" s="19">
        <f t="shared" si="134"/>
        <v>150000</v>
      </c>
      <c r="D571" s="19">
        <f t="shared" si="135"/>
        <v>37500</v>
      </c>
      <c r="E571" s="19">
        <f t="shared" si="136"/>
        <v>413000</v>
      </c>
      <c r="F571" s="19">
        <f t="shared" si="137"/>
        <v>351050</v>
      </c>
      <c r="G571" s="19">
        <f t="shared" si="138"/>
        <v>388550</v>
      </c>
      <c r="I571" s="19">
        <f t="shared" si="139"/>
        <v>30000</v>
      </c>
      <c r="J571" s="36">
        <f t="shared" si="140"/>
        <v>9000</v>
      </c>
      <c r="K571" s="19">
        <f t="shared" si="141"/>
        <v>358550</v>
      </c>
      <c r="L571" s="36">
        <f t="shared" si="142"/>
        <v>121907.00000000001</v>
      </c>
      <c r="N571" s="19">
        <f t="shared" si="143"/>
        <v>130907.00000000001</v>
      </c>
      <c r="O571" s="37">
        <f t="shared" si="144"/>
        <v>0.23251687388987569</v>
      </c>
      <c r="P571" s="37">
        <f t="shared" si="145"/>
        <v>0.28899999999999998</v>
      </c>
      <c r="Q571" s="37">
        <f t="shared" si="146"/>
        <v>0.38601349911190058</v>
      </c>
      <c r="R571" s="37">
        <f t="shared" si="147"/>
        <v>0.43120000000000003</v>
      </c>
    </row>
    <row r="572" spans="1:18" x14ac:dyDescent="0.25">
      <c r="A572">
        <f t="shared" si="148"/>
        <v>564000</v>
      </c>
      <c r="C572" s="19">
        <f t="shared" si="134"/>
        <v>150000</v>
      </c>
      <c r="D572" s="19">
        <f t="shared" si="135"/>
        <v>37500</v>
      </c>
      <c r="E572" s="19">
        <f t="shared" si="136"/>
        <v>414000</v>
      </c>
      <c r="F572" s="19">
        <f t="shared" si="137"/>
        <v>351900</v>
      </c>
      <c r="G572" s="19">
        <f t="shared" si="138"/>
        <v>389400</v>
      </c>
      <c r="I572" s="19">
        <f t="shared" si="139"/>
        <v>30000</v>
      </c>
      <c r="J572" s="36">
        <f t="shared" si="140"/>
        <v>9000</v>
      </c>
      <c r="K572" s="19">
        <f t="shared" si="141"/>
        <v>359400</v>
      </c>
      <c r="L572" s="36">
        <f t="shared" si="142"/>
        <v>122196.00000000001</v>
      </c>
      <c r="N572" s="19">
        <f t="shared" si="143"/>
        <v>131196</v>
      </c>
      <c r="O572" s="37">
        <f t="shared" si="144"/>
        <v>0.23261702127659575</v>
      </c>
      <c r="P572" s="37">
        <f t="shared" si="145"/>
        <v>0.28899999999998544</v>
      </c>
      <c r="Q572" s="37">
        <f t="shared" si="146"/>
        <v>0.38609361702127665</v>
      </c>
      <c r="R572" s="37">
        <f t="shared" si="147"/>
        <v>0.43119999999998837</v>
      </c>
    </row>
    <row r="573" spans="1:18" x14ac:dyDescent="0.25">
      <c r="A573">
        <f t="shared" si="148"/>
        <v>565000</v>
      </c>
      <c r="C573" s="19">
        <f t="shared" ref="C573:C636" si="149">IF(A573&gt;pot_osingon_veron_progression_raja,pot_osingon_veron_progression_raja,A573)</f>
        <v>150000</v>
      </c>
      <c r="D573" s="19">
        <f t="shared" ref="D573:D636" si="150">C573*(1-pot_osingon_verovapaa_osuus)</f>
        <v>37500</v>
      </c>
      <c r="E573" s="19">
        <f t="shared" ref="E573:E636" si="151">IF(A573&gt;pot_osingon_veron_progression_raja,A573-pot_osingon_veron_progression_raja,0)</f>
        <v>415000</v>
      </c>
      <c r="F573" s="19">
        <f t="shared" ref="F573:F636" si="152">E573*(1-pot_osingon_verovapaa_osuus_rajan_jälk)</f>
        <v>352750</v>
      </c>
      <c r="G573" s="19">
        <f t="shared" ref="G573:G636" si="153">+D573+F573</f>
        <v>390250</v>
      </c>
      <c r="I573" s="19">
        <f t="shared" ref="I573:I636" si="154">IF(G573&gt;pääomatuloveropros_progression_raja,pääomatuloveropros_progression_raja,G573)</f>
        <v>30000</v>
      </c>
      <c r="J573" s="36">
        <f t="shared" ref="J573:J636" si="155">I573*pääomatuloveropros</f>
        <v>9000</v>
      </c>
      <c r="K573" s="19">
        <f t="shared" ref="K573:K636" si="156">IF(G573&gt;pääomatuloveropros_progression_raja,G573-pääomatuloveropros_progression_raja,0)</f>
        <v>360250</v>
      </c>
      <c r="L573" s="36">
        <f t="shared" ref="L573:L636" si="157">K573*pääomatuloveropros_rajan_jälkeen</f>
        <v>122485.00000000001</v>
      </c>
      <c r="N573" s="19">
        <f t="shared" ref="N573:N636" si="158">+J573+L573</f>
        <v>131485</v>
      </c>
      <c r="O573" s="37">
        <f t="shared" ref="O573:O636" si="159">IFERROR(N573/A573,0)</f>
        <v>0.23271681415929205</v>
      </c>
      <c r="P573" s="37">
        <f t="shared" ref="P573:P636" si="160">IFERROR((N573-N572)/(A573-A572),0)</f>
        <v>0.28899999999999998</v>
      </c>
      <c r="Q573" s="37">
        <f t="shared" ref="Q573:Q636" si="161">(1-yhteisövero_pros)*O573+yhteisövero_pros</f>
        <v>0.38617345132743364</v>
      </c>
      <c r="R573" s="37">
        <f t="shared" ref="R573:R636" si="162">(1-yhteisövero_pros)*P573+yhteisövero_pros</f>
        <v>0.43120000000000003</v>
      </c>
    </row>
    <row r="574" spans="1:18" x14ac:dyDescent="0.25">
      <c r="A574">
        <f t="shared" si="148"/>
        <v>566000</v>
      </c>
      <c r="C574" s="19">
        <f t="shared" si="149"/>
        <v>150000</v>
      </c>
      <c r="D574" s="19">
        <f t="shared" si="150"/>
        <v>37500</v>
      </c>
      <c r="E574" s="19">
        <f t="shared" si="151"/>
        <v>416000</v>
      </c>
      <c r="F574" s="19">
        <f t="shared" si="152"/>
        <v>353600</v>
      </c>
      <c r="G574" s="19">
        <f t="shared" si="153"/>
        <v>391100</v>
      </c>
      <c r="I574" s="19">
        <f t="shared" si="154"/>
        <v>30000</v>
      </c>
      <c r="J574" s="36">
        <f t="shared" si="155"/>
        <v>9000</v>
      </c>
      <c r="K574" s="19">
        <f t="shared" si="156"/>
        <v>361100</v>
      </c>
      <c r="L574" s="36">
        <f t="shared" si="157"/>
        <v>122774.00000000001</v>
      </c>
      <c r="N574" s="19">
        <f t="shared" si="158"/>
        <v>131774</v>
      </c>
      <c r="O574" s="37">
        <f t="shared" si="159"/>
        <v>0.23281625441696113</v>
      </c>
      <c r="P574" s="37">
        <f t="shared" si="160"/>
        <v>0.28899999999999998</v>
      </c>
      <c r="Q574" s="37">
        <f t="shared" si="161"/>
        <v>0.38625300353356895</v>
      </c>
      <c r="R574" s="37">
        <f t="shared" si="162"/>
        <v>0.43120000000000003</v>
      </c>
    </row>
    <row r="575" spans="1:18" x14ac:dyDescent="0.25">
      <c r="A575">
        <f t="shared" si="148"/>
        <v>567000</v>
      </c>
      <c r="C575" s="19">
        <f t="shared" si="149"/>
        <v>150000</v>
      </c>
      <c r="D575" s="19">
        <f t="shared" si="150"/>
        <v>37500</v>
      </c>
      <c r="E575" s="19">
        <f t="shared" si="151"/>
        <v>417000</v>
      </c>
      <c r="F575" s="19">
        <f t="shared" si="152"/>
        <v>354450</v>
      </c>
      <c r="G575" s="19">
        <f t="shared" si="153"/>
        <v>391950</v>
      </c>
      <c r="I575" s="19">
        <f t="shared" si="154"/>
        <v>30000</v>
      </c>
      <c r="J575" s="36">
        <f t="shared" si="155"/>
        <v>9000</v>
      </c>
      <c r="K575" s="19">
        <f t="shared" si="156"/>
        <v>361950</v>
      </c>
      <c r="L575" s="36">
        <f t="shared" si="157"/>
        <v>123063.00000000001</v>
      </c>
      <c r="N575" s="19">
        <f t="shared" si="158"/>
        <v>132063</v>
      </c>
      <c r="O575" s="37">
        <f t="shared" si="159"/>
        <v>0.23291534391534391</v>
      </c>
      <c r="P575" s="37">
        <f t="shared" si="160"/>
        <v>0.28899999999999998</v>
      </c>
      <c r="Q575" s="37">
        <f t="shared" si="161"/>
        <v>0.38633227513227514</v>
      </c>
      <c r="R575" s="37">
        <f t="shared" si="162"/>
        <v>0.43120000000000003</v>
      </c>
    </row>
    <row r="576" spans="1:18" x14ac:dyDescent="0.25">
      <c r="A576">
        <f t="shared" si="148"/>
        <v>568000</v>
      </c>
      <c r="C576" s="19">
        <f t="shared" si="149"/>
        <v>150000</v>
      </c>
      <c r="D576" s="19">
        <f t="shared" si="150"/>
        <v>37500</v>
      </c>
      <c r="E576" s="19">
        <f t="shared" si="151"/>
        <v>418000</v>
      </c>
      <c r="F576" s="19">
        <f t="shared" si="152"/>
        <v>355300</v>
      </c>
      <c r="G576" s="19">
        <f t="shared" si="153"/>
        <v>392800</v>
      </c>
      <c r="I576" s="19">
        <f t="shared" si="154"/>
        <v>30000</v>
      </c>
      <c r="J576" s="36">
        <f t="shared" si="155"/>
        <v>9000</v>
      </c>
      <c r="K576" s="19">
        <f t="shared" si="156"/>
        <v>362800</v>
      </c>
      <c r="L576" s="36">
        <f t="shared" si="157"/>
        <v>123352.00000000001</v>
      </c>
      <c r="N576" s="19">
        <f t="shared" si="158"/>
        <v>132352</v>
      </c>
      <c r="O576" s="37">
        <f t="shared" si="159"/>
        <v>0.23301408450704225</v>
      </c>
      <c r="P576" s="37">
        <f t="shared" si="160"/>
        <v>0.28899999999999998</v>
      </c>
      <c r="Q576" s="37">
        <f t="shared" si="161"/>
        <v>0.38641126760563382</v>
      </c>
      <c r="R576" s="37">
        <f t="shared" si="162"/>
        <v>0.43120000000000003</v>
      </c>
    </row>
    <row r="577" spans="1:18" x14ac:dyDescent="0.25">
      <c r="A577">
        <f t="shared" si="148"/>
        <v>569000</v>
      </c>
      <c r="C577" s="19">
        <f t="shared" si="149"/>
        <v>150000</v>
      </c>
      <c r="D577" s="19">
        <f t="shared" si="150"/>
        <v>37500</v>
      </c>
      <c r="E577" s="19">
        <f t="shared" si="151"/>
        <v>419000</v>
      </c>
      <c r="F577" s="19">
        <f t="shared" si="152"/>
        <v>356150</v>
      </c>
      <c r="G577" s="19">
        <f t="shared" si="153"/>
        <v>393650</v>
      </c>
      <c r="I577" s="19">
        <f t="shared" si="154"/>
        <v>30000</v>
      </c>
      <c r="J577" s="36">
        <f t="shared" si="155"/>
        <v>9000</v>
      </c>
      <c r="K577" s="19">
        <f t="shared" si="156"/>
        <v>363650</v>
      </c>
      <c r="L577" s="36">
        <f t="shared" si="157"/>
        <v>123641.00000000001</v>
      </c>
      <c r="N577" s="19">
        <f t="shared" si="158"/>
        <v>132641</v>
      </c>
      <c r="O577" s="37">
        <f t="shared" si="159"/>
        <v>0.23311247803163446</v>
      </c>
      <c r="P577" s="37">
        <f t="shared" si="160"/>
        <v>0.28899999999999998</v>
      </c>
      <c r="Q577" s="37">
        <f t="shared" si="161"/>
        <v>0.38648998242530758</v>
      </c>
      <c r="R577" s="37">
        <f t="shared" si="162"/>
        <v>0.43120000000000003</v>
      </c>
    </row>
    <row r="578" spans="1:18" x14ac:dyDescent="0.25">
      <c r="A578">
        <f t="shared" si="148"/>
        <v>570000</v>
      </c>
      <c r="C578" s="19">
        <f t="shared" si="149"/>
        <v>150000</v>
      </c>
      <c r="D578" s="19">
        <f t="shared" si="150"/>
        <v>37500</v>
      </c>
      <c r="E578" s="19">
        <f t="shared" si="151"/>
        <v>420000</v>
      </c>
      <c r="F578" s="19">
        <f t="shared" si="152"/>
        <v>357000</v>
      </c>
      <c r="G578" s="19">
        <f t="shared" si="153"/>
        <v>394500</v>
      </c>
      <c r="I578" s="19">
        <f t="shared" si="154"/>
        <v>30000</v>
      </c>
      <c r="J578" s="36">
        <f t="shared" si="155"/>
        <v>9000</v>
      </c>
      <c r="K578" s="19">
        <f t="shared" si="156"/>
        <v>364500</v>
      </c>
      <c r="L578" s="36">
        <f t="shared" si="157"/>
        <v>123930.00000000001</v>
      </c>
      <c r="N578" s="19">
        <f t="shared" si="158"/>
        <v>132930</v>
      </c>
      <c r="O578" s="37">
        <f t="shared" si="159"/>
        <v>0.23321052631578948</v>
      </c>
      <c r="P578" s="37">
        <f t="shared" si="160"/>
        <v>0.28899999999999998</v>
      </c>
      <c r="Q578" s="37">
        <f t="shared" si="161"/>
        <v>0.38656842105263162</v>
      </c>
      <c r="R578" s="37">
        <f t="shared" si="162"/>
        <v>0.43120000000000003</v>
      </c>
    </row>
    <row r="579" spans="1:18" x14ac:dyDescent="0.25">
      <c r="A579">
        <f t="shared" si="148"/>
        <v>571000</v>
      </c>
      <c r="C579" s="19">
        <f t="shared" si="149"/>
        <v>150000</v>
      </c>
      <c r="D579" s="19">
        <f t="shared" si="150"/>
        <v>37500</v>
      </c>
      <c r="E579" s="19">
        <f t="shared" si="151"/>
        <v>421000</v>
      </c>
      <c r="F579" s="19">
        <f t="shared" si="152"/>
        <v>357850</v>
      </c>
      <c r="G579" s="19">
        <f t="shared" si="153"/>
        <v>395350</v>
      </c>
      <c r="I579" s="19">
        <f t="shared" si="154"/>
        <v>30000</v>
      </c>
      <c r="J579" s="36">
        <f t="shared" si="155"/>
        <v>9000</v>
      </c>
      <c r="K579" s="19">
        <f t="shared" si="156"/>
        <v>365350</v>
      </c>
      <c r="L579" s="36">
        <f t="shared" si="157"/>
        <v>124219.00000000001</v>
      </c>
      <c r="N579" s="19">
        <f t="shared" si="158"/>
        <v>133219</v>
      </c>
      <c r="O579" s="37">
        <f t="shared" si="159"/>
        <v>0.23330823117338004</v>
      </c>
      <c r="P579" s="37">
        <f t="shared" si="160"/>
        <v>0.28899999999999998</v>
      </c>
      <c r="Q579" s="37">
        <f t="shared" si="161"/>
        <v>0.38664658493870407</v>
      </c>
      <c r="R579" s="37">
        <f t="shared" si="162"/>
        <v>0.43120000000000003</v>
      </c>
    </row>
    <row r="580" spans="1:18" x14ac:dyDescent="0.25">
      <c r="A580">
        <f t="shared" si="148"/>
        <v>572000</v>
      </c>
      <c r="C580" s="19">
        <f t="shared" si="149"/>
        <v>150000</v>
      </c>
      <c r="D580" s="19">
        <f t="shared" si="150"/>
        <v>37500</v>
      </c>
      <c r="E580" s="19">
        <f t="shared" si="151"/>
        <v>422000</v>
      </c>
      <c r="F580" s="19">
        <f t="shared" si="152"/>
        <v>358700</v>
      </c>
      <c r="G580" s="19">
        <f t="shared" si="153"/>
        <v>396200</v>
      </c>
      <c r="I580" s="19">
        <f t="shared" si="154"/>
        <v>30000</v>
      </c>
      <c r="J580" s="36">
        <f t="shared" si="155"/>
        <v>9000</v>
      </c>
      <c r="K580" s="19">
        <f t="shared" si="156"/>
        <v>366200</v>
      </c>
      <c r="L580" s="36">
        <f t="shared" si="157"/>
        <v>124508.00000000001</v>
      </c>
      <c r="N580" s="19">
        <f t="shared" si="158"/>
        <v>133508</v>
      </c>
      <c r="O580" s="37">
        <f t="shared" si="159"/>
        <v>0.23340559440559441</v>
      </c>
      <c r="P580" s="37">
        <f t="shared" si="160"/>
        <v>0.28899999999999998</v>
      </c>
      <c r="Q580" s="37">
        <f t="shared" si="161"/>
        <v>0.38672447552447553</v>
      </c>
      <c r="R580" s="37">
        <f t="shared" si="162"/>
        <v>0.43120000000000003</v>
      </c>
    </row>
    <row r="581" spans="1:18" x14ac:dyDescent="0.25">
      <c r="A581">
        <f t="shared" si="148"/>
        <v>573000</v>
      </c>
      <c r="C581" s="19">
        <f t="shared" si="149"/>
        <v>150000</v>
      </c>
      <c r="D581" s="19">
        <f t="shared" si="150"/>
        <v>37500</v>
      </c>
      <c r="E581" s="19">
        <f t="shared" si="151"/>
        <v>423000</v>
      </c>
      <c r="F581" s="19">
        <f t="shared" si="152"/>
        <v>359550</v>
      </c>
      <c r="G581" s="19">
        <f t="shared" si="153"/>
        <v>397050</v>
      </c>
      <c r="I581" s="19">
        <f t="shared" si="154"/>
        <v>30000</v>
      </c>
      <c r="J581" s="36">
        <f t="shared" si="155"/>
        <v>9000</v>
      </c>
      <c r="K581" s="19">
        <f t="shared" si="156"/>
        <v>367050</v>
      </c>
      <c r="L581" s="36">
        <f t="shared" si="157"/>
        <v>124797.00000000001</v>
      </c>
      <c r="N581" s="19">
        <f t="shared" si="158"/>
        <v>133797</v>
      </c>
      <c r="O581" s="37">
        <f t="shared" si="159"/>
        <v>0.23350261780104711</v>
      </c>
      <c r="P581" s="37">
        <f t="shared" si="160"/>
        <v>0.28899999999999998</v>
      </c>
      <c r="Q581" s="37">
        <f t="shared" si="161"/>
        <v>0.38680209424083772</v>
      </c>
      <c r="R581" s="37">
        <f t="shared" si="162"/>
        <v>0.43120000000000003</v>
      </c>
    </row>
    <row r="582" spans="1:18" x14ac:dyDescent="0.25">
      <c r="A582">
        <f t="shared" si="148"/>
        <v>574000</v>
      </c>
      <c r="C582" s="19">
        <f t="shared" si="149"/>
        <v>150000</v>
      </c>
      <c r="D582" s="19">
        <f t="shared" si="150"/>
        <v>37500</v>
      </c>
      <c r="E582" s="19">
        <f t="shared" si="151"/>
        <v>424000</v>
      </c>
      <c r="F582" s="19">
        <f t="shared" si="152"/>
        <v>360400</v>
      </c>
      <c r="G582" s="19">
        <f t="shared" si="153"/>
        <v>397900</v>
      </c>
      <c r="I582" s="19">
        <f t="shared" si="154"/>
        <v>30000</v>
      </c>
      <c r="J582" s="36">
        <f t="shared" si="155"/>
        <v>9000</v>
      </c>
      <c r="K582" s="19">
        <f t="shared" si="156"/>
        <v>367900</v>
      </c>
      <c r="L582" s="36">
        <f t="shared" si="157"/>
        <v>125086.00000000001</v>
      </c>
      <c r="N582" s="19">
        <f t="shared" si="158"/>
        <v>134086</v>
      </c>
      <c r="O582" s="37">
        <f t="shared" si="159"/>
        <v>0.2335993031358885</v>
      </c>
      <c r="P582" s="37">
        <f t="shared" si="160"/>
        <v>0.28899999999999998</v>
      </c>
      <c r="Q582" s="37">
        <f t="shared" si="161"/>
        <v>0.38687944250871081</v>
      </c>
      <c r="R582" s="37">
        <f t="shared" si="162"/>
        <v>0.43120000000000003</v>
      </c>
    </row>
    <row r="583" spans="1:18" x14ac:dyDescent="0.25">
      <c r="A583">
        <f t="shared" si="148"/>
        <v>575000</v>
      </c>
      <c r="C583" s="19">
        <f t="shared" si="149"/>
        <v>150000</v>
      </c>
      <c r="D583" s="19">
        <f t="shared" si="150"/>
        <v>37500</v>
      </c>
      <c r="E583" s="19">
        <f t="shared" si="151"/>
        <v>425000</v>
      </c>
      <c r="F583" s="19">
        <f t="shared" si="152"/>
        <v>361250</v>
      </c>
      <c r="G583" s="19">
        <f t="shared" si="153"/>
        <v>398750</v>
      </c>
      <c r="I583" s="19">
        <f t="shared" si="154"/>
        <v>30000</v>
      </c>
      <c r="J583" s="36">
        <f t="shared" si="155"/>
        <v>9000</v>
      </c>
      <c r="K583" s="19">
        <f t="shared" si="156"/>
        <v>368750</v>
      </c>
      <c r="L583" s="36">
        <f t="shared" si="157"/>
        <v>125375.00000000001</v>
      </c>
      <c r="N583" s="19">
        <f t="shared" si="158"/>
        <v>134375</v>
      </c>
      <c r="O583" s="37">
        <f t="shared" si="159"/>
        <v>0.23369565217391305</v>
      </c>
      <c r="P583" s="37">
        <f t="shared" si="160"/>
        <v>0.28899999999999998</v>
      </c>
      <c r="Q583" s="37">
        <f t="shared" si="161"/>
        <v>0.38695652173913048</v>
      </c>
      <c r="R583" s="37">
        <f t="shared" si="162"/>
        <v>0.43120000000000003</v>
      </c>
    </row>
    <row r="584" spans="1:18" x14ac:dyDescent="0.25">
      <c r="A584">
        <f t="shared" si="148"/>
        <v>576000</v>
      </c>
      <c r="C584" s="19">
        <f t="shared" si="149"/>
        <v>150000</v>
      </c>
      <c r="D584" s="19">
        <f t="shared" si="150"/>
        <v>37500</v>
      </c>
      <c r="E584" s="19">
        <f t="shared" si="151"/>
        <v>426000</v>
      </c>
      <c r="F584" s="19">
        <f t="shared" si="152"/>
        <v>362100</v>
      </c>
      <c r="G584" s="19">
        <f t="shared" si="153"/>
        <v>399600</v>
      </c>
      <c r="I584" s="19">
        <f t="shared" si="154"/>
        <v>30000</v>
      </c>
      <c r="J584" s="36">
        <f t="shared" si="155"/>
        <v>9000</v>
      </c>
      <c r="K584" s="19">
        <f t="shared" si="156"/>
        <v>369600</v>
      </c>
      <c r="L584" s="36">
        <f t="shared" si="157"/>
        <v>125664.00000000001</v>
      </c>
      <c r="N584" s="19">
        <f t="shared" si="158"/>
        <v>134664</v>
      </c>
      <c r="O584" s="37">
        <f t="shared" si="159"/>
        <v>0.23379166666666668</v>
      </c>
      <c r="P584" s="37">
        <f t="shared" si="160"/>
        <v>0.28899999999999998</v>
      </c>
      <c r="Q584" s="37">
        <f t="shared" si="161"/>
        <v>0.38703333333333334</v>
      </c>
      <c r="R584" s="37">
        <f t="shared" si="162"/>
        <v>0.43120000000000003</v>
      </c>
    </row>
    <row r="585" spans="1:18" x14ac:dyDescent="0.25">
      <c r="A585">
        <f t="shared" si="148"/>
        <v>577000</v>
      </c>
      <c r="C585" s="19">
        <f t="shared" si="149"/>
        <v>150000</v>
      </c>
      <c r="D585" s="19">
        <f t="shared" si="150"/>
        <v>37500</v>
      </c>
      <c r="E585" s="19">
        <f t="shared" si="151"/>
        <v>427000</v>
      </c>
      <c r="F585" s="19">
        <f t="shared" si="152"/>
        <v>362950</v>
      </c>
      <c r="G585" s="19">
        <f t="shared" si="153"/>
        <v>400450</v>
      </c>
      <c r="I585" s="19">
        <f t="shared" si="154"/>
        <v>30000</v>
      </c>
      <c r="J585" s="36">
        <f t="shared" si="155"/>
        <v>9000</v>
      </c>
      <c r="K585" s="19">
        <f t="shared" si="156"/>
        <v>370450</v>
      </c>
      <c r="L585" s="36">
        <f t="shared" si="157"/>
        <v>125953.00000000001</v>
      </c>
      <c r="N585" s="19">
        <f t="shared" si="158"/>
        <v>134953</v>
      </c>
      <c r="O585" s="37">
        <f t="shared" si="159"/>
        <v>0.23388734835355285</v>
      </c>
      <c r="P585" s="37">
        <f t="shared" si="160"/>
        <v>0.28899999999999998</v>
      </c>
      <c r="Q585" s="37">
        <f t="shared" si="161"/>
        <v>0.3871098786828423</v>
      </c>
      <c r="R585" s="37">
        <f t="shared" si="162"/>
        <v>0.43120000000000003</v>
      </c>
    </row>
    <row r="586" spans="1:18" x14ac:dyDescent="0.25">
      <c r="A586">
        <f t="shared" si="148"/>
        <v>578000</v>
      </c>
      <c r="C586" s="19">
        <f t="shared" si="149"/>
        <v>150000</v>
      </c>
      <c r="D586" s="19">
        <f t="shared" si="150"/>
        <v>37500</v>
      </c>
      <c r="E586" s="19">
        <f t="shared" si="151"/>
        <v>428000</v>
      </c>
      <c r="F586" s="19">
        <f t="shared" si="152"/>
        <v>363800</v>
      </c>
      <c r="G586" s="19">
        <f t="shared" si="153"/>
        <v>401300</v>
      </c>
      <c r="I586" s="19">
        <f t="shared" si="154"/>
        <v>30000</v>
      </c>
      <c r="J586" s="36">
        <f t="shared" si="155"/>
        <v>9000</v>
      </c>
      <c r="K586" s="19">
        <f t="shared" si="156"/>
        <v>371300</v>
      </c>
      <c r="L586" s="36">
        <f t="shared" si="157"/>
        <v>126242.00000000001</v>
      </c>
      <c r="N586" s="19">
        <f t="shared" si="158"/>
        <v>135242</v>
      </c>
      <c r="O586" s="37">
        <f t="shared" si="159"/>
        <v>0.23398269896193771</v>
      </c>
      <c r="P586" s="37">
        <f t="shared" si="160"/>
        <v>0.28899999999999998</v>
      </c>
      <c r="Q586" s="37">
        <f t="shared" si="161"/>
        <v>0.38718615916955018</v>
      </c>
      <c r="R586" s="37">
        <f t="shared" si="162"/>
        <v>0.43120000000000003</v>
      </c>
    </row>
    <row r="587" spans="1:18" x14ac:dyDescent="0.25">
      <c r="A587">
        <f t="shared" ref="A587:A650" si="163">A586+1000</f>
        <v>579000</v>
      </c>
      <c r="C587" s="19">
        <f t="shared" si="149"/>
        <v>150000</v>
      </c>
      <c r="D587" s="19">
        <f t="shared" si="150"/>
        <v>37500</v>
      </c>
      <c r="E587" s="19">
        <f t="shared" si="151"/>
        <v>429000</v>
      </c>
      <c r="F587" s="19">
        <f t="shared" si="152"/>
        <v>364650</v>
      </c>
      <c r="G587" s="19">
        <f t="shared" si="153"/>
        <v>402150</v>
      </c>
      <c r="I587" s="19">
        <f t="shared" si="154"/>
        <v>30000</v>
      </c>
      <c r="J587" s="36">
        <f t="shared" si="155"/>
        <v>9000</v>
      </c>
      <c r="K587" s="19">
        <f t="shared" si="156"/>
        <v>372150</v>
      </c>
      <c r="L587" s="36">
        <f t="shared" si="157"/>
        <v>126531.00000000001</v>
      </c>
      <c r="N587" s="19">
        <f t="shared" si="158"/>
        <v>135531</v>
      </c>
      <c r="O587" s="37">
        <f t="shared" si="159"/>
        <v>0.2340777202072539</v>
      </c>
      <c r="P587" s="37">
        <f t="shared" si="160"/>
        <v>0.28899999999999998</v>
      </c>
      <c r="Q587" s="37">
        <f t="shared" si="161"/>
        <v>0.38726217616580316</v>
      </c>
      <c r="R587" s="37">
        <f t="shared" si="162"/>
        <v>0.43120000000000003</v>
      </c>
    </row>
    <row r="588" spans="1:18" x14ac:dyDescent="0.25">
      <c r="A588">
        <f t="shared" si="163"/>
        <v>580000</v>
      </c>
      <c r="C588" s="19">
        <f t="shared" si="149"/>
        <v>150000</v>
      </c>
      <c r="D588" s="19">
        <f t="shared" si="150"/>
        <v>37500</v>
      </c>
      <c r="E588" s="19">
        <f t="shared" si="151"/>
        <v>430000</v>
      </c>
      <c r="F588" s="19">
        <f t="shared" si="152"/>
        <v>365500</v>
      </c>
      <c r="G588" s="19">
        <f t="shared" si="153"/>
        <v>403000</v>
      </c>
      <c r="I588" s="19">
        <f t="shared" si="154"/>
        <v>30000</v>
      </c>
      <c r="J588" s="36">
        <f t="shared" si="155"/>
        <v>9000</v>
      </c>
      <c r="K588" s="19">
        <f t="shared" si="156"/>
        <v>373000</v>
      </c>
      <c r="L588" s="36">
        <f t="shared" si="157"/>
        <v>126820.00000000001</v>
      </c>
      <c r="N588" s="19">
        <f t="shared" si="158"/>
        <v>135820</v>
      </c>
      <c r="O588" s="37">
        <f t="shared" si="159"/>
        <v>0.23417241379310344</v>
      </c>
      <c r="P588" s="37">
        <f t="shared" si="160"/>
        <v>0.28899999999999998</v>
      </c>
      <c r="Q588" s="37">
        <f t="shared" si="161"/>
        <v>0.38733793103448277</v>
      </c>
      <c r="R588" s="37">
        <f t="shared" si="162"/>
        <v>0.43120000000000003</v>
      </c>
    </row>
    <row r="589" spans="1:18" x14ac:dyDescent="0.25">
      <c r="A589">
        <f t="shared" si="163"/>
        <v>581000</v>
      </c>
      <c r="C589" s="19">
        <f t="shared" si="149"/>
        <v>150000</v>
      </c>
      <c r="D589" s="19">
        <f t="shared" si="150"/>
        <v>37500</v>
      </c>
      <c r="E589" s="19">
        <f t="shared" si="151"/>
        <v>431000</v>
      </c>
      <c r="F589" s="19">
        <f t="shared" si="152"/>
        <v>366350</v>
      </c>
      <c r="G589" s="19">
        <f t="shared" si="153"/>
        <v>403850</v>
      </c>
      <c r="I589" s="19">
        <f t="shared" si="154"/>
        <v>30000</v>
      </c>
      <c r="J589" s="36">
        <f t="shared" si="155"/>
        <v>9000</v>
      </c>
      <c r="K589" s="19">
        <f t="shared" si="156"/>
        <v>373850</v>
      </c>
      <c r="L589" s="36">
        <f t="shared" si="157"/>
        <v>127109.00000000001</v>
      </c>
      <c r="N589" s="19">
        <f t="shared" si="158"/>
        <v>136109</v>
      </c>
      <c r="O589" s="37">
        <f t="shared" si="159"/>
        <v>0.23426678141135973</v>
      </c>
      <c r="P589" s="37">
        <f t="shared" si="160"/>
        <v>0.28899999999999998</v>
      </c>
      <c r="Q589" s="37">
        <f t="shared" si="161"/>
        <v>0.38741342512908783</v>
      </c>
      <c r="R589" s="37">
        <f t="shared" si="162"/>
        <v>0.43120000000000003</v>
      </c>
    </row>
    <row r="590" spans="1:18" x14ac:dyDescent="0.25">
      <c r="A590">
        <f t="shared" si="163"/>
        <v>582000</v>
      </c>
      <c r="C590" s="19">
        <f t="shared" si="149"/>
        <v>150000</v>
      </c>
      <c r="D590" s="19">
        <f t="shared" si="150"/>
        <v>37500</v>
      </c>
      <c r="E590" s="19">
        <f t="shared" si="151"/>
        <v>432000</v>
      </c>
      <c r="F590" s="19">
        <f t="shared" si="152"/>
        <v>367200</v>
      </c>
      <c r="G590" s="19">
        <f t="shared" si="153"/>
        <v>404700</v>
      </c>
      <c r="I590" s="19">
        <f t="shared" si="154"/>
        <v>30000</v>
      </c>
      <c r="J590" s="36">
        <f t="shared" si="155"/>
        <v>9000</v>
      </c>
      <c r="K590" s="19">
        <f t="shared" si="156"/>
        <v>374700</v>
      </c>
      <c r="L590" s="36">
        <f t="shared" si="157"/>
        <v>127398.00000000001</v>
      </c>
      <c r="N590" s="19">
        <f t="shared" si="158"/>
        <v>136398</v>
      </c>
      <c r="O590" s="37">
        <f t="shared" si="159"/>
        <v>0.23436082474226805</v>
      </c>
      <c r="P590" s="37">
        <f t="shared" si="160"/>
        <v>0.28899999999999998</v>
      </c>
      <c r="Q590" s="37">
        <f t="shared" si="161"/>
        <v>0.38748865979381447</v>
      </c>
      <c r="R590" s="37">
        <f t="shared" si="162"/>
        <v>0.43120000000000003</v>
      </c>
    </row>
    <row r="591" spans="1:18" x14ac:dyDescent="0.25">
      <c r="A591">
        <f t="shared" si="163"/>
        <v>583000</v>
      </c>
      <c r="C591" s="19">
        <f t="shared" si="149"/>
        <v>150000</v>
      </c>
      <c r="D591" s="19">
        <f t="shared" si="150"/>
        <v>37500</v>
      </c>
      <c r="E591" s="19">
        <f t="shared" si="151"/>
        <v>433000</v>
      </c>
      <c r="F591" s="19">
        <f t="shared" si="152"/>
        <v>368050</v>
      </c>
      <c r="G591" s="19">
        <f t="shared" si="153"/>
        <v>405550</v>
      </c>
      <c r="I591" s="19">
        <f t="shared" si="154"/>
        <v>30000</v>
      </c>
      <c r="J591" s="36">
        <f t="shared" si="155"/>
        <v>9000</v>
      </c>
      <c r="K591" s="19">
        <f t="shared" si="156"/>
        <v>375550</v>
      </c>
      <c r="L591" s="36">
        <f t="shared" si="157"/>
        <v>127687.00000000001</v>
      </c>
      <c r="N591" s="19">
        <f t="shared" si="158"/>
        <v>136687</v>
      </c>
      <c r="O591" s="37">
        <f t="shared" si="159"/>
        <v>0.23445454545454544</v>
      </c>
      <c r="P591" s="37">
        <f t="shared" si="160"/>
        <v>0.28899999999999998</v>
      </c>
      <c r="Q591" s="37">
        <f t="shared" si="161"/>
        <v>0.38756363636363639</v>
      </c>
      <c r="R591" s="37">
        <f t="shared" si="162"/>
        <v>0.43120000000000003</v>
      </c>
    </row>
    <row r="592" spans="1:18" x14ac:dyDescent="0.25">
      <c r="A592">
        <f t="shared" si="163"/>
        <v>584000</v>
      </c>
      <c r="C592" s="19">
        <f t="shared" si="149"/>
        <v>150000</v>
      </c>
      <c r="D592" s="19">
        <f t="shared" si="150"/>
        <v>37500</v>
      </c>
      <c r="E592" s="19">
        <f t="shared" si="151"/>
        <v>434000</v>
      </c>
      <c r="F592" s="19">
        <f t="shared" si="152"/>
        <v>368900</v>
      </c>
      <c r="G592" s="19">
        <f t="shared" si="153"/>
        <v>406400</v>
      </c>
      <c r="I592" s="19">
        <f t="shared" si="154"/>
        <v>30000</v>
      </c>
      <c r="J592" s="36">
        <f t="shared" si="155"/>
        <v>9000</v>
      </c>
      <c r="K592" s="19">
        <f t="shared" si="156"/>
        <v>376400</v>
      </c>
      <c r="L592" s="36">
        <f t="shared" si="157"/>
        <v>127976.00000000001</v>
      </c>
      <c r="N592" s="19">
        <f t="shared" si="158"/>
        <v>136976</v>
      </c>
      <c r="O592" s="37">
        <f t="shared" si="159"/>
        <v>0.23454794520547945</v>
      </c>
      <c r="P592" s="37">
        <f t="shared" si="160"/>
        <v>0.28899999999999998</v>
      </c>
      <c r="Q592" s="37">
        <f t="shared" si="161"/>
        <v>0.38763835616438358</v>
      </c>
      <c r="R592" s="37">
        <f t="shared" si="162"/>
        <v>0.43120000000000003</v>
      </c>
    </row>
    <row r="593" spans="1:18" x14ac:dyDescent="0.25">
      <c r="A593">
        <f t="shared" si="163"/>
        <v>585000</v>
      </c>
      <c r="C593" s="19">
        <f t="shared" si="149"/>
        <v>150000</v>
      </c>
      <c r="D593" s="19">
        <f t="shared" si="150"/>
        <v>37500</v>
      </c>
      <c r="E593" s="19">
        <f t="shared" si="151"/>
        <v>435000</v>
      </c>
      <c r="F593" s="19">
        <f t="shared" si="152"/>
        <v>369750</v>
      </c>
      <c r="G593" s="19">
        <f t="shared" si="153"/>
        <v>407250</v>
      </c>
      <c r="I593" s="19">
        <f t="shared" si="154"/>
        <v>30000</v>
      </c>
      <c r="J593" s="36">
        <f t="shared" si="155"/>
        <v>9000</v>
      </c>
      <c r="K593" s="19">
        <f t="shared" si="156"/>
        <v>377250</v>
      </c>
      <c r="L593" s="36">
        <f t="shared" si="157"/>
        <v>128265.00000000001</v>
      </c>
      <c r="N593" s="19">
        <f t="shared" si="158"/>
        <v>137265</v>
      </c>
      <c r="O593" s="37">
        <f t="shared" si="159"/>
        <v>0.23464102564102565</v>
      </c>
      <c r="P593" s="37">
        <f t="shared" si="160"/>
        <v>0.28899999999999998</v>
      </c>
      <c r="Q593" s="37">
        <f t="shared" si="161"/>
        <v>0.38771282051282052</v>
      </c>
      <c r="R593" s="37">
        <f t="shared" si="162"/>
        <v>0.43120000000000003</v>
      </c>
    </row>
    <row r="594" spans="1:18" x14ac:dyDescent="0.25">
      <c r="A594">
        <f t="shared" si="163"/>
        <v>586000</v>
      </c>
      <c r="C594" s="19">
        <f t="shared" si="149"/>
        <v>150000</v>
      </c>
      <c r="D594" s="19">
        <f t="shared" si="150"/>
        <v>37500</v>
      </c>
      <c r="E594" s="19">
        <f t="shared" si="151"/>
        <v>436000</v>
      </c>
      <c r="F594" s="19">
        <f t="shared" si="152"/>
        <v>370600</v>
      </c>
      <c r="G594" s="19">
        <f t="shared" si="153"/>
        <v>408100</v>
      </c>
      <c r="I594" s="19">
        <f t="shared" si="154"/>
        <v>30000</v>
      </c>
      <c r="J594" s="36">
        <f t="shared" si="155"/>
        <v>9000</v>
      </c>
      <c r="K594" s="19">
        <f t="shared" si="156"/>
        <v>378100</v>
      </c>
      <c r="L594" s="36">
        <f t="shared" si="157"/>
        <v>128554.00000000001</v>
      </c>
      <c r="N594" s="19">
        <f t="shared" si="158"/>
        <v>137554</v>
      </c>
      <c r="O594" s="37">
        <f t="shared" si="159"/>
        <v>0.23473378839590445</v>
      </c>
      <c r="P594" s="37">
        <f t="shared" si="160"/>
        <v>0.28899999999999998</v>
      </c>
      <c r="Q594" s="37">
        <f t="shared" si="161"/>
        <v>0.3877870307167236</v>
      </c>
      <c r="R594" s="37">
        <f t="shared" si="162"/>
        <v>0.43120000000000003</v>
      </c>
    </row>
    <row r="595" spans="1:18" x14ac:dyDescent="0.25">
      <c r="A595">
        <f t="shared" si="163"/>
        <v>587000</v>
      </c>
      <c r="C595" s="19">
        <f t="shared" si="149"/>
        <v>150000</v>
      </c>
      <c r="D595" s="19">
        <f t="shared" si="150"/>
        <v>37500</v>
      </c>
      <c r="E595" s="19">
        <f t="shared" si="151"/>
        <v>437000</v>
      </c>
      <c r="F595" s="19">
        <f t="shared" si="152"/>
        <v>371450</v>
      </c>
      <c r="G595" s="19">
        <f t="shared" si="153"/>
        <v>408950</v>
      </c>
      <c r="I595" s="19">
        <f t="shared" si="154"/>
        <v>30000</v>
      </c>
      <c r="J595" s="36">
        <f t="shared" si="155"/>
        <v>9000</v>
      </c>
      <c r="K595" s="19">
        <f t="shared" si="156"/>
        <v>378950</v>
      </c>
      <c r="L595" s="36">
        <f t="shared" si="157"/>
        <v>128843.00000000001</v>
      </c>
      <c r="N595" s="19">
        <f t="shared" si="158"/>
        <v>137843</v>
      </c>
      <c r="O595" s="37">
        <f t="shared" si="159"/>
        <v>0.23482623509369677</v>
      </c>
      <c r="P595" s="37">
        <f t="shared" si="160"/>
        <v>0.28899999999999998</v>
      </c>
      <c r="Q595" s="37">
        <f t="shared" si="161"/>
        <v>0.38786098807495745</v>
      </c>
      <c r="R595" s="37">
        <f t="shared" si="162"/>
        <v>0.43120000000000003</v>
      </c>
    </row>
    <row r="596" spans="1:18" x14ac:dyDescent="0.25">
      <c r="A596">
        <f t="shared" si="163"/>
        <v>588000</v>
      </c>
      <c r="C596" s="19">
        <f t="shared" si="149"/>
        <v>150000</v>
      </c>
      <c r="D596" s="19">
        <f t="shared" si="150"/>
        <v>37500</v>
      </c>
      <c r="E596" s="19">
        <f t="shared" si="151"/>
        <v>438000</v>
      </c>
      <c r="F596" s="19">
        <f t="shared" si="152"/>
        <v>372300</v>
      </c>
      <c r="G596" s="19">
        <f t="shared" si="153"/>
        <v>409800</v>
      </c>
      <c r="I596" s="19">
        <f t="shared" si="154"/>
        <v>30000</v>
      </c>
      <c r="J596" s="36">
        <f t="shared" si="155"/>
        <v>9000</v>
      </c>
      <c r="K596" s="19">
        <f t="shared" si="156"/>
        <v>379800</v>
      </c>
      <c r="L596" s="36">
        <f t="shared" si="157"/>
        <v>129132.00000000001</v>
      </c>
      <c r="N596" s="19">
        <f t="shared" si="158"/>
        <v>138132</v>
      </c>
      <c r="O596" s="37">
        <f t="shared" si="159"/>
        <v>0.23491836734693877</v>
      </c>
      <c r="P596" s="37">
        <f t="shared" si="160"/>
        <v>0.28899999999999998</v>
      </c>
      <c r="Q596" s="37">
        <f t="shared" si="161"/>
        <v>0.38793469387755103</v>
      </c>
      <c r="R596" s="37">
        <f t="shared" si="162"/>
        <v>0.43120000000000003</v>
      </c>
    </row>
    <row r="597" spans="1:18" x14ac:dyDescent="0.25">
      <c r="A597">
        <f t="shared" si="163"/>
        <v>589000</v>
      </c>
      <c r="C597" s="19">
        <f t="shared" si="149"/>
        <v>150000</v>
      </c>
      <c r="D597" s="19">
        <f t="shared" si="150"/>
        <v>37500</v>
      </c>
      <c r="E597" s="19">
        <f t="shared" si="151"/>
        <v>439000</v>
      </c>
      <c r="F597" s="19">
        <f t="shared" si="152"/>
        <v>373150</v>
      </c>
      <c r="G597" s="19">
        <f t="shared" si="153"/>
        <v>410650</v>
      </c>
      <c r="I597" s="19">
        <f t="shared" si="154"/>
        <v>30000</v>
      </c>
      <c r="J597" s="36">
        <f t="shared" si="155"/>
        <v>9000</v>
      </c>
      <c r="K597" s="19">
        <f t="shared" si="156"/>
        <v>380650</v>
      </c>
      <c r="L597" s="36">
        <f t="shared" si="157"/>
        <v>129421.00000000001</v>
      </c>
      <c r="N597" s="19">
        <f t="shared" si="158"/>
        <v>138421</v>
      </c>
      <c r="O597" s="37">
        <f t="shared" si="159"/>
        <v>0.23501018675721563</v>
      </c>
      <c r="P597" s="37">
        <f t="shared" si="160"/>
        <v>0.28899999999999998</v>
      </c>
      <c r="Q597" s="37">
        <f t="shared" si="161"/>
        <v>0.38800814940577255</v>
      </c>
      <c r="R597" s="37">
        <f t="shared" si="162"/>
        <v>0.43120000000000003</v>
      </c>
    </row>
    <row r="598" spans="1:18" x14ac:dyDescent="0.25">
      <c r="A598">
        <f t="shared" si="163"/>
        <v>590000</v>
      </c>
      <c r="C598" s="19">
        <f t="shared" si="149"/>
        <v>150000</v>
      </c>
      <c r="D598" s="19">
        <f t="shared" si="150"/>
        <v>37500</v>
      </c>
      <c r="E598" s="19">
        <f t="shared" si="151"/>
        <v>440000</v>
      </c>
      <c r="F598" s="19">
        <f t="shared" si="152"/>
        <v>374000</v>
      </c>
      <c r="G598" s="19">
        <f t="shared" si="153"/>
        <v>411500</v>
      </c>
      <c r="I598" s="19">
        <f t="shared" si="154"/>
        <v>30000</v>
      </c>
      <c r="J598" s="36">
        <f t="shared" si="155"/>
        <v>9000</v>
      </c>
      <c r="K598" s="19">
        <f t="shared" si="156"/>
        <v>381500</v>
      </c>
      <c r="L598" s="36">
        <f t="shared" si="157"/>
        <v>129710.00000000001</v>
      </c>
      <c r="N598" s="19">
        <f t="shared" si="158"/>
        <v>138710</v>
      </c>
      <c r="O598" s="37">
        <f t="shared" si="159"/>
        <v>0.23510169491525423</v>
      </c>
      <c r="P598" s="37">
        <f t="shared" si="160"/>
        <v>0.28899999999999998</v>
      </c>
      <c r="Q598" s="37">
        <f t="shared" si="161"/>
        <v>0.38808135593220339</v>
      </c>
      <c r="R598" s="37">
        <f t="shared" si="162"/>
        <v>0.43120000000000003</v>
      </c>
    </row>
    <row r="599" spans="1:18" x14ac:dyDescent="0.25">
      <c r="A599">
        <f t="shared" si="163"/>
        <v>591000</v>
      </c>
      <c r="C599" s="19">
        <f t="shared" si="149"/>
        <v>150000</v>
      </c>
      <c r="D599" s="19">
        <f t="shared" si="150"/>
        <v>37500</v>
      </c>
      <c r="E599" s="19">
        <f t="shared" si="151"/>
        <v>441000</v>
      </c>
      <c r="F599" s="19">
        <f t="shared" si="152"/>
        <v>374850</v>
      </c>
      <c r="G599" s="19">
        <f t="shared" si="153"/>
        <v>412350</v>
      </c>
      <c r="I599" s="19">
        <f t="shared" si="154"/>
        <v>30000</v>
      </c>
      <c r="J599" s="36">
        <f t="shared" si="155"/>
        <v>9000</v>
      </c>
      <c r="K599" s="19">
        <f t="shared" si="156"/>
        <v>382350</v>
      </c>
      <c r="L599" s="36">
        <f t="shared" si="157"/>
        <v>129999.00000000001</v>
      </c>
      <c r="N599" s="19">
        <f t="shared" si="158"/>
        <v>138999</v>
      </c>
      <c r="O599" s="37">
        <f t="shared" si="159"/>
        <v>0.23519289340101523</v>
      </c>
      <c r="P599" s="37">
        <f t="shared" si="160"/>
        <v>0.28899999999999998</v>
      </c>
      <c r="Q599" s="37">
        <f t="shared" si="161"/>
        <v>0.38815431472081219</v>
      </c>
      <c r="R599" s="37">
        <f t="shared" si="162"/>
        <v>0.43120000000000003</v>
      </c>
    </row>
    <row r="600" spans="1:18" x14ac:dyDescent="0.25">
      <c r="A600">
        <f t="shared" si="163"/>
        <v>592000</v>
      </c>
      <c r="C600" s="19">
        <f t="shared" si="149"/>
        <v>150000</v>
      </c>
      <c r="D600" s="19">
        <f t="shared" si="150"/>
        <v>37500</v>
      </c>
      <c r="E600" s="19">
        <f t="shared" si="151"/>
        <v>442000</v>
      </c>
      <c r="F600" s="19">
        <f t="shared" si="152"/>
        <v>375700</v>
      </c>
      <c r="G600" s="19">
        <f t="shared" si="153"/>
        <v>413200</v>
      </c>
      <c r="I600" s="19">
        <f t="shared" si="154"/>
        <v>30000</v>
      </c>
      <c r="J600" s="36">
        <f t="shared" si="155"/>
        <v>9000</v>
      </c>
      <c r="K600" s="19">
        <f t="shared" si="156"/>
        <v>383200</v>
      </c>
      <c r="L600" s="36">
        <f t="shared" si="157"/>
        <v>130288.00000000001</v>
      </c>
      <c r="N600" s="19">
        <f t="shared" si="158"/>
        <v>139288</v>
      </c>
      <c r="O600" s="37">
        <f t="shared" si="159"/>
        <v>0.23528378378378378</v>
      </c>
      <c r="P600" s="37">
        <f t="shared" si="160"/>
        <v>0.28899999999999998</v>
      </c>
      <c r="Q600" s="37">
        <f t="shared" si="161"/>
        <v>0.38822702702702705</v>
      </c>
      <c r="R600" s="37">
        <f t="shared" si="162"/>
        <v>0.43120000000000003</v>
      </c>
    </row>
    <row r="601" spans="1:18" x14ac:dyDescent="0.25">
      <c r="A601">
        <f t="shared" si="163"/>
        <v>593000</v>
      </c>
      <c r="C601" s="19">
        <f t="shared" si="149"/>
        <v>150000</v>
      </c>
      <c r="D601" s="19">
        <f t="shared" si="150"/>
        <v>37500</v>
      </c>
      <c r="E601" s="19">
        <f t="shared" si="151"/>
        <v>443000</v>
      </c>
      <c r="F601" s="19">
        <f t="shared" si="152"/>
        <v>376550</v>
      </c>
      <c r="G601" s="19">
        <f t="shared" si="153"/>
        <v>414050</v>
      </c>
      <c r="I601" s="19">
        <f t="shared" si="154"/>
        <v>30000</v>
      </c>
      <c r="J601" s="36">
        <f t="shared" si="155"/>
        <v>9000</v>
      </c>
      <c r="K601" s="19">
        <f t="shared" si="156"/>
        <v>384050</v>
      </c>
      <c r="L601" s="36">
        <f t="shared" si="157"/>
        <v>130577.00000000001</v>
      </c>
      <c r="N601" s="19">
        <f t="shared" si="158"/>
        <v>139577</v>
      </c>
      <c r="O601" s="37">
        <f t="shared" si="159"/>
        <v>0.23537436762225969</v>
      </c>
      <c r="P601" s="37">
        <f t="shared" si="160"/>
        <v>0.28899999999999998</v>
      </c>
      <c r="Q601" s="37">
        <f t="shared" si="161"/>
        <v>0.38829949409780778</v>
      </c>
      <c r="R601" s="37">
        <f t="shared" si="162"/>
        <v>0.43120000000000003</v>
      </c>
    </row>
    <row r="602" spans="1:18" x14ac:dyDescent="0.25">
      <c r="A602">
        <f t="shared" si="163"/>
        <v>594000</v>
      </c>
      <c r="C602" s="19">
        <f t="shared" si="149"/>
        <v>150000</v>
      </c>
      <c r="D602" s="19">
        <f t="shared" si="150"/>
        <v>37500</v>
      </c>
      <c r="E602" s="19">
        <f t="shared" si="151"/>
        <v>444000</v>
      </c>
      <c r="F602" s="19">
        <f t="shared" si="152"/>
        <v>377400</v>
      </c>
      <c r="G602" s="19">
        <f t="shared" si="153"/>
        <v>414900</v>
      </c>
      <c r="I602" s="19">
        <f t="shared" si="154"/>
        <v>30000</v>
      </c>
      <c r="J602" s="36">
        <f t="shared" si="155"/>
        <v>9000</v>
      </c>
      <c r="K602" s="19">
        <f t="shared" si="156"/>
        <v>384900</v>
      </c>
      <c r="L602" s="36">
        <f t="shared" si="157"/>
        <v>130866.00000000001</v>
      </c>
      <c r="N602" s="19">
        <f t="shared" si="158"/>
        <v>139866</v>
      </c>
      <c r="O602" s="37">
        <f t="shared" si="159"/>
        <v>0.23546464646464646</v>
      </c>
      <c r="P602" s="37">
        <f t="shared" si="160"/>
        <v>0.28899999999999998</v>
      </c>
      <c r="Q602" s="37">
        <f t="shared" si="161"/>
        <v>0.3883717171717172</v>
      </c>
      <c r="R602" s="37">
        <f t="shared" si="162"/>
        <v>0.43120000000000003</v>
      </c>
    </row>
    <row r="603" spans="1:18" x14ac:dyDescent="0.25">
      <c r="A603">
        <f t="shared" si="163"/>
        <v>595000</v>
      </c>
      <c r="C603" s="19">
        <f t="shared" si="149"/>
        <v>150000</v>
      </c>
      <c r="D603" s="19">
        <f t="shared" si="150"/>
        <v>37500</v>
      </c>
      <c r="E603" s="19">
        <f t="shared" si="151"/>
        <v>445000</v>
      </c>
      <c r="F603" s="19">
        <f t="shared" si="152"/>
        <v>378250</v>
      </c>
      <c r="G603" s="19">
        <f t="shared" si="153"/>
        <v>415750</v>
      </c>
      <c r="I603" s="19">
        <f t="shared" si="154"/>
        <v>30000</v>
      </c>
      <c r="J603" s="36">
        <f t="shared" si="155"/>
        <v>9000</v>
      </c>
      <c r="K603" s="19">
        <f t="shared" si="156"/>
        <v>385750</v>
      </c>
      <c r="L603" s="36">
        <f t="shared" si="157"/>
        <v>131155</v>
      </c>
      <c r="N603" s="19">
        <f t="shared" si="158"/>
        <v>140155</v>
      </c>
      <c r="O603" s="37">
        <f t="shared" si="159"/>
        <v>0.23555462184873949</v>
      </c>
      <c r="P603" s="37">
        <f t="shared" si="160"/>
        <v>0.28899999999999998</v>
      </c>
      <c r="Q603" s="37">
        <f t="shared" si="161"/>
        <v>0.3884436974789916</v>
      </c>
      <c r="R603" s="37">
        <f t="shared" si="162"/>
        <v>0.43120000000000003</v>
      </c>
    </row>
    <row r="604" spans="1:18" x14ac:dyDescent="0.25">
      <c r="A604">
        <f t="shared" si="163"/>
        <v>596000</v>
      </c>
      <c r="C604" s="19">
        <f t="shared" si="149"/>
        <v>150000</v>
      </c>
      <c r="D604" s="19">
        <f t="shared" si="150"/>
        <v>37500</v>
      </c>
      <c r="E604" s="19">
        <f t="shared" si="151"/>
        <v>446000</v>
      </c>
      <c r="F604" s="19">
        <f t="shared" si="152"/>
        <v>379100</v>
      </c>
      <c r="G604" s="19">
        <f t="shared" si="153"/>
        <v>416600</v>
      </c>
      <c r="I604" s="19">
        <f t="shared" si="154"/>
        <v>30000</v>
      </c>
      <c r="J604" s="36">
        <f t="shared" si="155"/>
        <v>9000</v>
      </c>
      <c r="K604" s="19">
        <f t="shared" si="156"/>
        <v>386600</v>
      </c>
      <c r="L604" s="36">
        <f t="shared" si="157"/>
        <v>131444</v>
      </c>
      <c r="N604" s="19">
        <f t="shared" si="158"/>
        <v>140444</v>
      </c>
      <c r="O604" s="37">
        <f t="shared" si="159"/>
        <v>0.23564429530201342</v>
      </c>
      <c r="P604" s="37">
        <f t="shared" si="160"/>
        <v>0.28899999999999998</v>
      </c>
      <c r="Q604" s="37">
        <f t="shared" si="161"/>
        <v>0.38851543624161078</v>
      </c>
      <c r="R604" s="37">
        <f t="shared" si="162"/>
        <v>0.43120000000000003</v>
      </c>
    </row>
    <row r="605" spans="1:18" x14ac:dyDescent="0.25">
      <c r="A605">
        <f t="shared" si="163"/>
        <v>597000</v>
      </c>
      <c r="C605" s="19">
        <f t="shared" si="149"/>
        <v>150000</v>
      </c>
      <c r="D605" s="19">
        <f t="shared" si="150"/>
        <v>37500</v>
      </c>
      <c r="E605" s="19">
        <f t="shared" si="151"/>
        <v>447000</v>
      </c>
      <c r="F605" s="19">
        <f t="shared" si="152"/>
        <v>379950</v>
      </c>
      <c r="G605" s="19">
        <f t="shared" si="153"/>
        <v>417450</v>
      </c>
      <c r="I605" s="19">
        <f t="shared" si="154"/>
        <v>30000</v>
      </c>
      <c r="J605" s="36">
        <f t="shared" si="155"/>
        <v>9000</v>
      </c>
      <c r="K605" s="19">
        <f t="shared" si="156"/>
        <v>387450</v>
      </c>
      <c r="L605" s="36">
        <f t="shared" si="157"/>
        <v>131733</v>
      </c>
      <c r="N605" s="19">
        <f t="shared" si="158"/>
        <v>140733</v>
      </c>
      <c r="O605" s="37">
        <f t="shared" si="159"/>
        <v>0.23573366834170853</v>
      </c>
      <c r="P605" s="37">
        <f t="shared" si="160"/>
        <v>0.28899999999999998</v>
      </c>
      <c r="Q605" s="37">
        <f t="shared" si="161"/>
        <v>0.38858693467336686</v>
      </c>
      <c r="R605" s="37">
        <f t="shared" si="162"/>
        <v>0.43120000000000003</v>
      </c>
    </row>
    <row r="606" spans="1:18" x14ac:dyDescent="0.25">
      <c r="A606">
        <f t="shared" si="163"/>
        <v>598000</v>
      </c>
      <c r="C606" s="19">
        <f t="shared" si="149"/>
        <v>150000</v>
      </c>
      <c r="D606" s="19">
        <f t="shared" si="150"/>
        <v>37500</v>
      </c>
      <c r="E606" s="19">
        <f t="shared" si="151"/>
        <v>448000</v>
      </c>
      <c r="F606" s="19">
        <f t="shared" si="152"/>
        <v>380800</v>
      </c>
      <c r="G606" s="19">
        <f t="shared" si="153"/>
        <v>418300</v>
      </c>
      <c r="I606" s="19">
        <f t="shared" si="154"/>
        <v>30000</v>
      </c>
      <c r="J606" s="36">
        <f t="shared" si="155"/>
        <v>9000</v>
      </c>
      <c r="K606" s="19">
        <f t="shared" si="156"/>
        <v>388300</v>
      </c>
      <c r="L606" s="36">
        <f t="shared" si="157"/>
        <v>132022</v>
      </c>
      <c r="N606" s="19">
        <f t="shared" si="158"/>
        <v>141022</v>
      </c>
      <c r="O606" s="37">
        <f t="shared" si="159"/>
        <v>0.23582274247491639</v>
      </c>
      <c r="P606" s="37">
        <f t="shared" si="160"/>
        <v>0.28899999999999998</v>
      </c>
      <c r="Q606" s="37">
        <f t="shared" si="161"/>
        <v>0.38865819397993312</v>
      </c>
      <c r="R606" s="37">
        <f t="shared" si="162"/>
        <v>0.43120000000000003</v>
      </c>
    </row>
    <row r="607" spans="1:18" x14ac:dyDescent="0.25">
      <c r="A607">
        <f t="shared" si="163"/>
        <v>599000</v>
      </c>
      <c r="C607" s="19">
        <f t="shared" si="149"/>
        <v>150000</v>
      </c>
      <c r="D607" s="19">
        <f t="shared" si="150"/>
        <v>37500</v>
      </c>
      <c r="E607" s="19">
        <f t="shared" si="151"/>
        <v>449000</v>
      </c>
      <c r="F607" s="19">
        <f t="shared" si="152"/>
        <v>381650</v>
      </c>
      <c r="G607" s="19">
        <f t="shared" si="153"/>
        <v>419150</v>
      </c>
      <c r="I607" s="19">
        <f t="shared" si="154"/>
        <v>30000</v>
      </c>
      <c r="J607" s="36">
        <f t="shared" si="155"/>
        <v>9000</v>
      </c>
      <c r="K607" s="19">
        <f t="shared" si="156"/>
        <v>389150</v>
      </c>
      <c r="L607" s="36">
        <f t="shared" si="157"/>
        <v>132311</v>
      </c>
      <c r="N607" s="19">
        <f t="shared" si="158"/>
        <v>141311</v>
      </c>
      <c r="O607" s="37">
        <f t="shared" si="159"/>
        <v>0.23591151919866443</v>
      </c>
      <c r="P607" s="37">
        <f t="shared" si="160"/>
        <v>0.28899999999999998</v>
      </c>
      <c r="Q607" s="37">
        <f t="shared" si="161"/>
        <v>0.38872921535893157</v>
      </c>
      <c r="R607" s="37">
        <f t="shared" si="162"/>
        <v>0.43120000000000003</v>
      </c>
    </row>
    <row r="608" spans="1:18" x14ac:dyDescent="0.25">
      <c r="A608">
        <f t="shared" si="163"/>
        <v>600000</v>
      </c>
      <c r="C608" s="19">
        <f t="shared" si="149"/>
        <v>150000</v>
      </c>
      <c r="D608" s="19">
        <f t="shared" si="150"/>
        <v>37500</v>
      </c>
      <c r="E608" s="19">
        <f t="shared" si="151"/>
        <v>450000</v>
      </c>
      <c r="F608" s="19">
        <f t="shared" si="152"/>
        <v>382500</v>
      </c>
      <c r="G608" s="19">
        <f t="shared" si="153"/>
        <v>420000</v>
      </c>
      <c r="I608" s="19">
        <f t="shared" si="154"/>
        <v>30000</v>
      </c>
      <c r="J608" s="36">
        <f t="shared" si="155"/>
        <v>9000</v>
      </c>
      <c r="K608" s="19">
        <f t="shared" si="156"/>
        <v>390000</v>
      </c>
      <c r="L608" s="36">
        <f t="shared" si="157"/>
        <v>132600</v>
      </c>
      <c r="N608" s="19">
        <f t="shared" si="158"/>
        <v>141600</v>
      </c>
      <c r="O608" s="37">
        <f t="shared" si="159"/>
        <v>0.23599999999999999</v>
      </c>
      <c r="P608" s="37">
        <f t="shared" si="160"/>
        <v>0.28899999999999998</v>
      </c>
      <c r="Q608" s="37">
        <f t="shared" si="161"/>
        <v>0.38880000000000003</v>
      </c>
      <c r="R608" s="37">
        <f t="shared" si="162"/>
        <v>0.43120000000000003</v>
      </c>
    </row>
    <row r="609" spans="1:18" x14ac:dyDescent="0.25">
      <c r="A609">
        <f t="shared" si="163"/>
        <v>601000</v>
      </c>
      <c r="C609" s="19">
        <f t="shared" si="149"/>
        <v>150000</v>
      </c>
      <c r="D609" s="19">
        <f t="shared" si="150"/>
        <v>37500</v>
      </c>
      <c r="E609" s="19">
        <f t="shared" si="151"/>
        <v>451000</v>
      </c>
      <c r="F609" s="19">
        <f t="shared" si="152"/>
        <v>383350</v>
      </c>
      <c r="G609" s="19">
        <f t="shared" si="153"/>
        <v>420850</v>
      </c>
      <c r="I609" s="19">
        <f t="shared" si="154"/>
        <v>30000</v>
      </c>
      <c r="J609" s="36">
        <f t="shared" si="155"/>
        <v>9000</v>
      </c>
      <c r="K609" s="19">
        <f t="shared" si="156"/>
        <v>390850</v>
      </c>
      <c r="L609" s="36">
        <f t="shared" si="157"/>
        <v>132889</v>
      </c>
      <c r="N609" s="19">
        <f t="shared" si="158"/>
        <v>141889</v>
      </c>
      <c r="O609" s="37">
        <f t="shared" si="159"/>
        <v>0.2360881863560732</v>
      </c>
      <c r="P609" s="37">
        <f t="shared" si="160"/>
        <v>0.28899999999999998</v>
      </c>
      <c r="Q609" s="37">
        <f t="shared" si="161"/>
        <v>0.38887054908485857</v>
      </c>
      <c r="R609" s="37">
        <f t="shared" si="162"/>
        <v>0.43120000000000003</v>
      </c>
    </row>
    <row r="610" spans="1:18" x14ac:dyDescent="0.25">
      <c r="A610">
        <f t="shared" si="163"/>
        <v>602000</v>
      </c>
      <c r="C610" s="19">
        <f t="shared" si="149"/>
        <v>150000</v>
      </c>
      <c r="D610" s="19">
        <f t="shared" si="150"/>
        <v>37500</v>
      </c>
      <c r="E610" s="19">
        <f t="shared" si="151"/>
        <v>452000</v>
      </c>
      <c r="F610" s="19">
        <f t="shared" si="152"/>
        <v>384200</v>
      </c>
      <c r="G610" s="19">
        <f t="shared" si="153"/>
        <v>421700</v>
      </c>
      <c r="I610" s="19">
        <f t="shared" si="154"/>
        <v>30000</v>
      </c>
      <c r="J610" s="36">
        <f t="shared" si="155"/>
        <v>9000</v>
      </c>
      <c r="K610" s="19">
        <f t="shared" si="156"/>
        <v>391700</v>
      </c>
      <c r="L610" s="36">
        <f t="shared" si="157"/>
        <v>133178</v>
      </c>
      <c r="N610" s="19">
        <f t="shared" si="158"/>
        <v>142178</v>
      </c>
      <c r="O610" s="37">
        <f t="shared" si="159"/>
        <v>0.23617607973421928</v>
      </c>
      <c r="P610" s="37">
        <f t="shared" si="160"/>
        <v>0.28899999999999998</v>
      </c>
      <c r="Q610" s="37">
        <f t="shared" si="161"/>
        <v>0.38894086378737547</v>
      </c>
      <c r="R610" s="37">
        <f t="shared" si="162"/>
        <v>0.43120000000000003</v>
      </c>
    </row>
    <row r="611" spans="1:18" x14ac:dyDescent="0.25">
      <c r="A611">
        <f t="shared" si="163"/>
        <v>603000</v>
      </c>
      <c r="C611" s="19">
        <f t="shared" si="149"/>
        <v>150000</v>
      </c>
      <c r="D611" s="19">
        <f t="shared" si="150"/>
        <v>37500</v>
      </c>
      <c r="E611" s="19">
        <f t="shared" si="151"/>
        <v>453000</v>
      </c>
      <c r="F611" s="19">
        <f t="shared" si="152"/>
        <v>385050</v>
      </c>
      <c r="G611" s="19">
        <f t="shared" si="153"/>
        <v>422550</v>
      </c>
      <c r="I611" s="19">
        <f t="shared" si="154"/>
        <v>30000</v>
      </c>
      <c r="J611" s="36">
        <f t="shared" si="155"/>
        <v>9000</v>
      </c>
      <c r="K611" s="19">
        <f t="shared" si="156"/>
        <v>392550</v>
      </c>
      <c r="L611" s="36">
        <f t="shared" si="157"/>
        <v>133467</v>
      </c>
      <c r="N611" s="19">
        <f t="shared" si="158"/>
        <v>142467</v>
      </c>
      <c r="O611" s="37">
        <f t="shared" si="159"/>
        <v>0.23626368159203981</v>
      </c>
      <c r="P611" s="37">
        <f t="shared" si="160"/>
        <v>0.28899999999999998</v>
      </c>
      <c r="Q611" s="37">
        <f t="shared" si="161"/>
        <v>0.38901094527363189</v>
      </c>
      <c r="R611" s="37">
        <f t="shared" si="162"/>
        <v>0.43120000000000003</v>
      </c>
    </row>
    <row r="612" spans="1:18" x14ac:dyDescent="0.25">
      <c r="A612">
        <f t="shared" si="163"/>
        <v>604000</v>
      </c>
      <c r="C612" s="19">
        <f t="shared" si="149"/>
        <v>150000</v>
      </c>
      <c r="D612" s="19">
        <f t="shared" si="150"/>
        <v>37500</v>
      </c>
      <c r="E612" s="19">
        <f t="shared" si="151"/>
        <v>454000</v>
      </c>
      <c r="F612" s="19">
        <f t="shared" si="152"/>
        <v>385900</v>
      </c>
      <c r="G612" s="19">
        <f t="shared" si="153"/>
        <v>423400</v>
      </c>
      <c r="I612" s="19">
        <f t="shared" si="154"/>
        <v>30000</v>
      </c>
      <c r="J612" s="36">
        <f t="shared" si="155"/>
        <v>9000</v>
      </c>
      <c r="K612" s="19">
        <f t="shared" si="156"/>
        <v>393400</v>
      </c>
      <c r="L612" s="36">
        <f t="shared" si="157"/>
        <v>133756</v>
      </c>
      <c r="N612" s="19">
        <f t="shared" si="158"/>
        <v>142756</v>
      </c>
      <c r="O612" s="37">
        <f t="shared" si="159"/>
        <v>0.23635099337748344</v>
      </c>
      <c r="P612" s="37">
        <f t="shared" si="160"/>
        <v>0.28899999999999998</v>
      </c>
      <c r="Q612" s="37">
        <f t="shared" si="161"/>
        <v>0.38908079470198675</v>
      </c>
      <c r="R612" s="37">
        <f t="shared" si="162"/>
        <v>0.43120000000000003</v>
      </c>
    </row>
    <row r="613" spans="1:18" x14ac:dyDescent="0.25">
      <c r="A613">
        <f t="shared" si="163"/>
        <v>605000</v>
      </c>
      <c r="C613" s="19">
        <f t="shared" si="149"/>
        <v>150000</v>
      </c>
      <c r="D613" s="19">
        <f t="shared" si="150"/>
        <v>37500</v>
      </c>
      <c r="E613" s="19">
        <f t="shared" si="151"/>
        <v>455000</v>
      </c>
      <c r="F613" s="19">
        <f t="shared" si="152"/>
        <v>386750</v>
      </c>
      <c r="G613" s="19">
        <f t="shared" si="153"/>
        <v>424250</v>
      </c>
      <c r="I613" s="19">
        <f t="shared" si="154"/>
        <v>30000</v>
      </c>
      <c r="J613" s="36">
        <f t="shared" si="155"/>
        <v>9000</v>
      </c>
      <c r="K613" s="19">
        <f t="shared" si="156"/>
        <v>394250</v>
      </c>
      <c r="L613" s="36">
        <f t="shared" si="157"/>
        <v>134045</v>
      </c>
      <c r="N613" s="19">
        <f t="shared" si="158"/>
        <v>143045</v>
      </c>
      <c r="O613" s="37">
        <f t="shared" si="159"/>
        <v>0.23643801652892563</v>
      </c>
      <c r="P613" s="37">
        <f t="shared" si="160"/>
        <v>0.28899999999999998</v>
      </c>
      <c r="Q613" s="37">
        <f t="shared" si="161"/>
        <v>0.38915041322314053</v>
      </c>
      <c r="R613" s="37">
        <f t="shared" si="162"/>
        <v>0.43120000000000003</v>
      </c>
    </row>
    <row r="614" spans="1:18" x14ac:dyDescent="0.25">
      <c r="A614">
        <f t="shared" si="163"/>
        <v>606000</v>
      </c>
      <c r="C614" s="19">
        <f t="shared" si="149"/>
        <v>150000</v>
      </c>
      <c r="D614" s="19">
        <f t="shared" si="150"/>
        <v>37500</v>
      </c>
      <c r="E614" s="19">
        <f t="shared" si="151"/>
        <v>456000</v>
      </c>
      <c r="F614" s="19">
        <f t="shared" si="152"/>
        <v>387600</v>
      </c>
      <c r="G614" s="19">
        <f t="shared" si="153"/>
        <v>425100</v>
      </c>
      <c r="I614" s="19">
        <f t="shared" si="154"/>
        <v>30000</v>
      </c>
      <c r="J614" s="36">
        <f t="shared" si="155"/>
        <v>9000</v>
      </c>
      <c r="K614" s="19">
        <f t="shared" si="156"/>
        <v>395100</v>
      </c>
      <c r="L614" s="36">
        <f t="shared" si="157"/>
        <v>134334</v>
      </c>
      <c r="N614" s="19">
        <f t="shared" si="158"/>
        <v>143334</v>
      </c>
      <c r="O614" s="37">
        <f t="shared" si="159"/>
        <v>0.23652475247524751</v>
      </c>
      <c r="P614" s="37">
        <f t="shared" si="160"/>
        <v>0.28899999999999998</v>
      </c>
      <c r="Q614" s="37">
        <f t="shared" si="161"/>
        <v>0.38921980198019801</v>
      </c>
      <c r="R614" s="37">
        <f t="shared" si="162"/>
        <v>0.43120000000000003</v>
      </c>
    </row>
    <row r="615" spans="1:18" x14ac:dyDescent="0.25">
      <c r="A615">
        <f t="shared" si="163"/>
        <v>607000</v>
      </c>
      <c r="C615" s="19">
        <f t="shared" si="149"/>
        <v>150000</v>
      </c>
      <c r="D615" s="19">
        <f t="shared" si="150"/>
        <v>37500</v>
      </c>
      <c r="E615" s="19">
        <f t="shared" si="151"/>
        <v>457000</v>
      </c>
      <c r="F615" s="19">
        <f t="shared" si="152"/>
        <v>388450</v>
      </c>
      <c r="G615" s="19">
        <f t="shared" si="153"/>
        <v>425950</v>
      </c>
      <c r="I615" s="19">
        <f t="shared" si="154"/>
        <v>30000</v>
      </c>
      <c r="J615" s="36">
        <f t="shared" si="155"/>
        <v>9000</v>
      </c>
      <c r="K615" s="19">
        <f t="shared" si="156"/>
        <v>395950</v>
      </c>
      <c r="L615" s="36">
        <f t="shared" si="157"/>
        <v>134623</v>
      </c>
      <c r="N615" s="19">
        <f t="shared" si="158"/>
        <v>143623</v>
      </c>
      <c r="O615" s="37">
        <f t="shared" si="159"/>
        <v>0.23661120263591434</v>
      </c>
      <c r="P615" s="37">
        <f t="shared" si="160"/>
        <v>0.28899999999999998</v>
      </c>
      <c r="Q615" s="37">
        <f t="shared" si="161"/>
        <v>0.38928896210873148</v>
      </c>
      <c r="R615" s="37">
        <f t="shared" si="162"/>
        <v>0.43120000000000003</v>
      </c>
    </row>
    <row r="616" spans="1:18" x14ac:dyDescent="0.25">
      <c r="A616">
        <f t="shared" si="163"/>
        <v>608000</v>
      </c>
      <c r="C616" s="19">
        <f t="shared" si="149"/>
        <v>150000</v>
      </c>
      <c r="D616" s="19">
        <f t="shared" si="150"/>
        <v>37500</v>
      </c>
      <c r="E616" s="19">
        <f t="shared" si="151"/>
        <v>458000</v>
      </c>
      <c r="F616" s="19">
        <f t="shared" si="152"/>
        <v>389300</v>
      </c>
      <c r="G616" s="19">
        <f t="shared" si="153"/>
        <v>426800</v>
      </c>
      <c r="I616" s="19">
        <f t="shared" si="154"/>
        <v>30000</v>
      </c>
      <c r="J616" s="36">
        <f t="shared" si="155"/>
        <v>9000</v>
      </c>
      <c r="K616" s="19">
        <f t="shared" si="156"/>
        <v>396800</v>
      </c>
      <c r="L616" s="36">
        <f t="shared" si="157"/>
        <v>134912</v>
      </c>
      <c r="N616" s="19">
        <f t="shared" si="158"/>
        <v>143912</v>
      </c>
      <c r="O616" s="37">
        <f t="shared" si="159"/>
        <v>0.23669736842105263</v>
      </c>
      <c r="P616" s="37">
        <f t="shared" si="160"/>
        <v>0.28899999999999998</v>
      </c>
      <c r="Q616" s="37">
        <f t="shared" si="161"/>
        <v>0.38935789473684213</v>
      </c>
      <c r="R616" s="37">
        <f t="shared" si="162"/>
        <v>0.43120000000000003</v>
      </c>
    </row>
    <row r="617" spans="1:18" x14ac:dyDescent="0.25">
      <c r="A617">
        <f t="shared" si="163"/>
        <v>609000</v>
      </c>
      <c r="C617" s="19">
        <f t="shared" si="149"/>
        <v>150000</v>
      </c>
      <c r="D617" s="19">
        <f t="shared" si="150"/>
        <v>37500</v>
      </c>
      <c r="E617" s="19">
        <f t="shared" si="151"/>
        <v>459000</v>
      </c>
      <c r="F617" s="19">
        <f t="shared" si="152"/>
        <v>390150</v>
      </c>
      <c r="G617" s="19">
        <f t="shared" si="153"/>
        <v>427650</v>
      </c>
      <c r="I617" s="19">
        <f t="shared" si="154"/>
        <v>30000</v>
      </c>
      <c r="J617" s="36">
        <f t="shared" si="155"/>
        <v>9000</v>
      </c>
      <c r="K617" s="19">
        <f t="shared" si="156"/>
        <v>397650</v>
      </c>
      <c r="L617" s="36">
        <f t="shared" si="157"/>
        <v>135201</v>
      </c>
      <c r="N617" s="19">
        <f t="shared" si="158"/>
        <v>144201</v>
      </c>
      <c r="O617" s="37">
        <f t="shared" si="159"/>
        <v>0.2367832512315271</v>
      </c>
      <c r="P617" s="37">
        <f t="shared" si="160"/>
        <v>0.28899999999999998</v>
      </c>
      <c r="Q617" s="37">
        <f t="shared" si="161"/>
        <v>0.38942660098522169</v>
      </c>
      <c r="R617" s="37">
        <f t="shared" si="162"/>
        <v>0.43120000000000003</v>
      </c>
    </row>
    <row r="618" spans="1:18" x14ac:dyDescent="0.25">
      <c r="A618">
        <f t="shared" si="163"/>
        <v>610000</v>
      </c>
      <c r="C618" s="19">
        <f t="shared" si="149"/>
        <v>150000</v>
      </c>
      <c r="D618" s="19">
        <f t="shared" si="150"/>
        <v>37500</v>
      </c>
      <c r="E618" s="19">
        <f t="shared" si="151"/>
        <v>460000</v>
      </c>
      <c r="F618" s="19">
        <f t="shared" si="152"/>
        <v>391000</v>
      </c>
      <c r="G618" s="19">
        <f t="shared" si="153"/>
        <v>428500</v>
      </c>
      <c r="I618" s="19">
        <f t="shared" si="154"/>
        <v>30000</v>
      </c>
      <c r="J618" s="36">
        <f t="shared" si="155"/>
        <v>9000</v>
      </c>
      <c r="K618" s="19">
        <f t="shared" si="156"/>
        <v>398500</v>
      </c>
      <c r="L618" s="36">
        <f t="shared" si="157"/>
        <v>135490</v>
      </c>
      <c r="N618" s="19">
        <f t="shared" si="158"/>
        <v>144490</v>
      </c>
      <c r="O618" s="37">
        <f t="shared" si="159"/>
        <v>0.2368688524590164</v>
      </c>
      <c r="P618" s="37">
        <f t="shared" si="160"/>
        <v>0.28899999999999998</v>
      </c>
      <c r="Q618" s="37">
        <f t="shared" si="161"/>
        <v>0.38949508196721316</v>
      </c>
      <c r="R618" s="37">
        <f t="shared" si="162"/>
        <v>0.43120000000000003</v>
      </c>
    </row>
    <row r="619" spans="1:18" x14ac:dyDescent="0.25">
      <c r="A619">
        <f t="shared" si="163"/>
        <v>611000</v>
      </c>
      <c r="C619" s="19">
        <f t="shared" si="149"/>
        <v>150000</v>
      </c>
      <c r="D619" s="19">
        <f t="shared" si="150"/>
        <v>37500</v>
      </c>
      <c r="E619" s="19">
        <f t="shared" si="151"/>
        <v>461000</v>
      </c>
      <c r="F619" s="19">
        <f t="shared" si="152"/>
        <v>391850</v>
      </c>
      <c r="G619" s="19">
        <f t="shared" si="153"/>
        <v>429350</v>
      </c>
      <c r="I619" s="19">
        <f t="shared" si="154"/>
        <v>30000</v>
      </c>
      <c r="J619" s="36">
        <f t="shared" si="155"/>
        <v>9000</v>
      </c>
      <c r="K619" s="19">
        <f t="shared" si="156"/>
        <v>399350</v>
      </c>
      <c r="L619" s="36">
        <f t="shared" si="157"/>
        <v>135779</v>
      </c>
      <c r="N619" s="19">
        <f t="shared" si="158"/>
        <v>144779</v>
      </c>
      <c r="O619" s="37">
        <f t="shared" si="159"/>
        <v>0.23695417348608838</v>
      </c>
      <c r="P619" s="37">
        <f t="shared" si="160"/>
        <v>0.28899999999999998</v>
      </c>
      <c r="Q619" s="37">
        <f t="shared" si="161"/>
        <v>0.38956333878887073</v>
      </c>
      <c r="R619" s="37">
        <f t="shared" si="162"/>
        <v>0.43120000000000003</v>
      </c>
    </row>
    <row r="620" spans="1:18" x14ac:dyDescent="0.25">
      <c r="A620">
        <f t="shared" si="163"/>
        <v>612000</v>
      </c>
      <c r="C620" s="19">
        <f t="shared" si="149"/>
        <v>150000</v>
      </c>
      <c r="D620" s="19">
        <f t="shared" si="150"/>
        <v>37500</v>
      </c>
      <c r="E620" s="19">
        <f t="shared" si="151"/>
        <v>462000</v>
      </c>
      <c r="F620" s="19">
        <f t="shared" si="152"/>
        <v>392700</v>
      </c>
      <c r="G620" s="19">
        <f t="shared" si="153"/>
        <v>430200</v>
      </c>
      <c r="I620" s="19">
        <f t="shared" si="154"/>
        <v>30000</v>
      </c>
      <c r="J620" s="36">
        <f t="shared" si="155"/>
        <v>9000</v>
      </c>
      <c r="K620" s="19">
        <f t="shared" si="156"/>
        <v>400200</v>
      </c>
      <c r="L620" s="36">
        <f t="shared" si="157"/>
        <v>136068</v>
      </c>
      <c r="N620" s="19">
        <f t="shared" si="158"/>
        <v>145068</v>
      </c>
      <c r="O620" s="37">
        <f t="shared" si="159"/>
        <v>0.23703921568627451</v>
      </c>
      <c r="P620" s="37">
        <f t="shared" si="160"/>
        <v>0.28899999999999998</v>
      </c>
      <c r="Q620" s="37">
        <f t="shared" si="161"/>
        <v>0.38963137254901964</v>
      </c>
      <c r="R620" s="37">
        <f t="shared" si="162"/>
        <v>0.43120000000000003</v>
      </c>
    </row>
    <row r="621" spans="1:18" x14ac:dyDescent="0.25">
      <c r="A621">
        <f t="shared" si="163"/>
        <v>613000</v>
      </c>
      <c r="C621" s="19">
        <f t="shared" si="149"/>
        <v>150000</v>
      </c>
      <c r="D621" s="19">
        <f t="shared" si="150"/>
        <v>37500</v>
      </c>
      <c r="E621" s="19">
        <f t="shared" si="151"/>
        <v>463000</v>
      </c>
      <c r="F621" s="19">
        <f t="shared" si="152"/>
        <v>393550</v>
      </c>
      <c r="G621" s="19">
        <f t="shared" si="153"/>
        <v>431050</v>
      </c>
      <c r="I621" s="19">
        <f t="shared" si="154"/>
        <v>30000</v>
      </c>
      <c r="J621" s="36">
        <f t="shared" si="155"/>
        <v>9000</v>
      </c>
      <c r="K621" s="19">
        <f t="shared" si="156"/>
        <v>401050</v>
      </c>
      <c r="L621" s="36">
        <f t="shared" si="157"/>
        <v>136357</v>
      </c>
      <c r="N621" s="19">
        <f t="shared" si="158"/>
        <v>145357</v>
      </c>
      <c r="O621" s="37">
        <f t="shared" si="159"/>
        <v>0.23712398042414357</v>
      </c>
      <c r="P621" s="37">
        <f t="shared" si="160"/>
        <v>0.28899999999999998</v>
      </c>
      <c r="Q621" s="37">
        <f t="shared" si="161"/>
        <v>0.38969918433931489</v>
      </c>
      <c r="R621" s="37">
        <f t="shared" si="162"/>
        <v>0.43120000000000003</v>
      </c>
    </row>
    <row r="622" spans="1:18" x14ac:dyDescent="0.25">
      <c r="A622">
        <f t="shared" si="163"/>
        <v>614000</v>
      </c>
      <c r="C622" s="19">
        <f t="shared" si="149"/>
        <v>150000</v>
      </c>
      <c r="D622" s="19">
        <f t="shared" si="150"/>
        <v>37500</v>
      </c>
      <c r="E622" s="19">
        <f t="shared" si="151"/>
        <v>464000</v>
      </c>
      <c r="F622" s="19">
        <f t="shared" si="152"/>
        <v>394400</v>
      </c>
      <c r="G622" s="19">
        <f t="shared" si="153"/>
        <v>431900</v>
      </c>
      <c r="I622" s="19">
        <f t="shared" si="154"/>
        <v>30000</v>
      </c>
      <c r="J622" s="36">
        <f t="shared" si="155"/>
        <v>9000</v>
      </c>
      <c r="K622" s="19">
        <f t="shared" si="156"/>
        <v>401900</v>
      </c>
      <c r="L622" s="36">
        <f t="shared" si="157"/>
        <v>136646</v>
      </c>
      <c r="N622" s="19">
        <f t="shared" si="158"/>
        <v>145646</v>
      </c>
      <c r="O622" s="37">
        <f t="shared" si="159"/>
        <v>0.2372084690553746</v>
      </c>
      <c r="P622" s="37">
        <f t="shared" si="160"/>
        <v>0.28899999999999998</v>
      </c>
      <c r="Q622" s="37">
        <f t="shared" si="161"/>
        <v>0.3897667752442997</v>
      </c>
      <c r="R622" s="37">
        <f t="shared" si="162"/>
        <v>0.43120000000000003</v>
      </c>
    </row>
    <row r="623" spans="1:18" x14ac:dyDescent="0.25">
      <c r="A623">
        <f t="shared" si="163"/>
        <v>615000</v>
      </c>
      <c r="C623" s="19">
        <f t="shared" si="149"/>
        <v>150000</v>
      </c>
      <c r="D623" s="19">
        <f t="shared" si="150"/>
        <v>37500</v>
      </c>
      <c r="E623" s="19">
        <f t="shared" si="151"/>
        <v>465000</v>
      </c>
      <c r="F623" s="19">
        <f t="shared" si="152"/>
        <v>395250</v>
      </c>
      <c r="G623" s="19">
        <f t="shared" si="153"/>
        <v>432750</v>
      </c>
      <c r="I623" s="19">
        <f t="shared" si="154"/>
        <v>30000</v>
      </c>
      <c r="J623" s="36">
        <f t="shared" si="155"/>
        <v>9000</v>
      </c>
      <c r="K623" s="19">
        <f t="shared" si="156"/>
        <v>402750</v>
      </c>
      <c r="L623" s="36">
        <f t="shared" si="157"/>
        <v>136935</v>
      </c>
      <c r="N623" s="19">
        <f t="shared" si="158"/>
        <v>145935</v>
      </c>
      <c r="O623" s="37">
        <f t="shared" si="159"/>
        <v>0.23729268292682926</v>
      </c>
      <c r="P623" s="37">
        <f t="shared" si="160"/>
        <v>0.28899999999999998</v>
      </c>
      <c r="Q623" s="37">
        <f t="shared" si="161"/>
        <v>0.38983414634146341</v>
      </c>
      <c r="R623" s="37">
        <f t="shared" si="162"/>
        <v>0.43120000000000003</v>
      </c>
    </row>
    <row r="624" spans="1:18" x14ac:dyDescent="0.25">
      <c r="A624">
        <f t="shared" si="163"/>
        <v>616000</v>
      </c>
      <c r="C624" s="19">
        <f t="shared" si="149"/>
        <v>150000</v>
      </c>
      <c r="D624" s="19">
        <f t="shared" si="150"/>
        <v>37500</v>
      </c>
      <c r="E624" s="19">
        <f t="shared" si="151"/>
        <v>466000</v>
      </c>
      <c r="F624" s="19">
        <f t="shared" si="152"/>
        <v>396100</v>
      </c>
      <c r="G624" s="19">
        <f t="shared" si="153"/>
        <v>433600</v>
      </c>
      <c r="I624" s="19">
        <f t="shared" si="154"/>
        <v>30000</v>
      </c>
      <c r="J624" s="36">
        <f t="shared" si="155"/>
        <v>9000</v>
      </c>
      <c r="K624" s="19">
        <f t="shared" si="156"/>
        <v>403600</v>
      </c>
      <c r="L624" s="36">
        <f t="shared" si="157"/>
        <v>137224</v>
      </c>
      <c r="N624" s="19">
        <f t="shared" si="158"/>
        <v>146224</v>
      </c>
      <c r="O624" s="37">
        <f t="shared" si="159"/>
        <v>0.23737662337662338</v>
      </c>
      <c r="P624" s="37">
        <f t="shared" si="160"/>
        <v>0.28899999999999998</v>
      </c>
      <c r="Q624" s="37">
        <f t="shared" si="161"/>
        <v>0.38990129870129875</v>
      </c>
      <c r="R624" s="37">
        <f t="shared" si="162"/>
        <v>0.43120000000000003</v>
      </c>
    </row>
    <row r="625" spans="1:18" x14ac:dyDescent="0.25">
      <c r="A625">
        <f t="shared" si="163"/>
        <v>617000</v>
      </c>
      <c r="C625" s="19">
        <f t="shared" si="149"/>
        <v>150000</v>
      </c>
      <c r="D625" s="19">
        <f t="shared" si="150"/>
        <v>37500</v>
      </c>
      <c r="E625" s="19">
        <f t="shared" si="151"/>
        <v>467000</v>
      </c>
      <c r="F625" s="19">
        <f t="shared" si="152"/>
        <v>396950</v>
      </c>
      <c r="G625" s="19">
        <f t="shared" si="153"/>
        <v>434450</v>
      </c>
      <c r="I625" s="19">
        <f t="shared" si="154"/>
        <v>30000</v>
      </c>
      <c r="J625" s="36">
        <f t="shared" si="155"/>
        <v>9000</v>
      </c>
      <c r="K625" s="19">
        <f t="shared" si="156"/>
        <v>404450</v>
      </c>
      <c r="L625" s="36">
        <f t="shared" si="157"/>
        <v>137513</v>
      </c>
      <c r="N625" s="19">
        <f t="shared" si="158"/>
        <v>146513</v>
      </c>
      <c r="O625" s="37">
        <f t="shared" si="159"/>
        <v>0.23746029173419772</v>
      </c>
      <c r="P625" s="37">
        <f t="shared" si="160"/>
        <v>0.28899999999999998</v>
      </c>
      <c r="Q625" s="37">
        <f t="shared" si="161"/>
        <v>0.3899682333873582</v>
      </c>
      <c r="R625" s="37">
        <f t="shared" si="162"/>
        <v>0.43120000000000003</v>
      </c>
    </row>
    <row r="626" spans="1:18" x14ac:dyDescent="0.25">
      <c r="A626">
        <f t="shared" si="163"/>
        <v>618000</v>
      </c>
      <c r="C626" s="19">
        <f t="shared" si="149"/>
        <v>150000</v>
      </c>
      <c r="D626" s="19">
        <f t="shared" si="150"/>
        <v>37500</v>
      </c>
      <c r="E626" s="19">
        <f t="shared" si="151"/>
        <v>468000</v>
      </c>
      <c r="F626" s="19">
        <f t="shared" si="152"/>
        <v>397800</v>
      </c>
      <c r="G626" s="19">
        <f t="shared" si="153"/>
        <v>435300</v>
      </c>
      <c r="I626" s="19">
        <f t="shared" si="154"/>
        <v>30000</v>
      </c>
      <c r="J626" s="36">
        <f t="shared" si="155"/>
        <v>9000</v>
      </c>
      <c r="K626" s="19">
        <f t="shared" si="156"/>
        <v>405300</v>
      </c>
      <c r="L626" s="36">
        <f t="shared" si="157"/>
        <v>137802</v>
      </c>
      <c r="N626" s="19">
        <f t="shared" si="158"/>
        <v>146802</v>
      </c>
      <c r="O626" s="37">
        <f t="shared" si="159"/>
        <v>0.23754368932038836</v>
      </c>
      <c r="P626" s="37">
        <f t="shared" si="160"/>
        <v>0.28899999999999998</v>
      </c>
      <c r="Q626" s="37">
        <f t="shared" si="161"/>
        <v>0.39003495145631073</v>
      </c>
      <c r="R626" s="37">
        <f t="shared" si="162"/>
        <v>0.43120000000000003</v>
      </c>
    </row>
    <row r="627" spans="1:18" x14ac:dyDescent="0.25">
      <c r="A627">
        <f t="shared" si="163"/>
        <v>619000</v>
      </c>
      <c r="C627" s="19">
        <f t="shared" si="149"/>
        <v>150000</v>
      </c>
      <c r="D627" s="19">
        <f t="shared" si="150"/>
        <v>37500</v>
      </c>
      <c r="E627" s="19">
        <f t="shared" si="151"/>
        <v>469000</v>
      </c>
      <c r="F627" s="19">
        <f t="shared" si="152"/>
        <v>398650</v>
      </c>
      <c r="G627" s="19">
        <f t="shared" si="153"/>
        <v>436150</v>
      </c>
      <c r="I627" s="19">
        <f t="shared" si="154"/>
        <v>30000</v>
      </c>
      <c r="J627" s="36">
        <f t="shared" si="155"/>
        <v>9000</v>
      </c>
      <c r="K627" s="19">
        <f t="shared" si="156"/>
        <v>406150</v>
      </c>
      <c r="L627" s="36">
        <f t="shared" si="157"/>
        <v>138091</v>
      </c>
      <c r="N627" s="19">
        <f t="shared" si="158"/>
        <v>147091</v>
      </c>
      <c r="O627" s="37">
        <f t="shared" si="159"/>
        <v>0.23762681744749597</v>
      </c>
      <c r="P627" s="37">
        <f t="shared" si="160"/>
        <v>0.28899999999999998</v>
      </c>
      <c r="Q627" s="37">
        <f t="shared" si="161"/>
        <v>0.39010145395799678</v>
      </c>
      <c r="R627" s="37">
        <f t="shared" si="162"/>
        <v>0.43120000000000003</v>
      </c>
    </row>
    <row r="628" spans="1:18" x14ac:dyDescent="0.25">
      <c r="A628">
        <f t="shared" si="163"/>
        <v>620000</v>
      </c>
      <c r="C628" s="19">
        <f t="shared" si="149"/>
        <v>150000</v>
      </c>
      <c r="D628" s="19">
        <f t="shared" si="150"/>
        <v>37500</v>
      </c>
      <c r="E628" s="19">
        <f t="shared" si="151"/>
        <v>470000</v>
      </c>
      <c r="F628" s="19">
        <f t="shared" si="152"/>
        <v>399500</v>
      </c>
      <c r="G628" s="19">
        <f t="shared" si="153"/>
        <v>437000</v>
      </c>
      <c r="I628" s="19">
        <f t="shared" si="154"/>
        <v>30000</v>
      </c>
      <c r="J628" s="36">
        <f t="shared" si="155"/>
        <v>9000</v>
      </c>
      <c r="K628" s="19">
        <f t="shared" si="156"/>
        <v>407000</v>
      </c>
      <c r="L628" s="36">
        <f t="shared" si="157"/>
        <v>138380</v>
      </c>
      <c r="N628" s="19">
        <f t="shared" si="158"/>
        <v>147380</v>
      </c>
      <c r="O628" s="37">
        <f t="shared" si="159"/>
        <v>0.23770967741935484</v>
      </c>
      <c r="P628" s="37">
        <f t="shared" si="160"/>
        <v>0.28899999999999998</v>
      </c>
      <c r="Q628" s="37">
        <f t="shared" si="161"/>
        <v>0.39016774193548387</v>
      </c>
      <c r="R628" s="37">
        <f t="shared" si="162"/>
        <v>0.43120000000000003</v>
      </c>
    </row>
    <row r="629" spans="1:18" x14ac:dyDescent="0.25">
      <c r="A629">
        <f t="shared" si="163"/>
        <v>621000</v>
      </c>
      <c r="C629" s="19">
        <f t="shared" si="149"/>
        <v>150000</v>
      </c>
      <c r="D629" s="19">
        <f t="shared" si="150"/>
        <v>37500</v>
      </c>
      <c r="E629" s="19">
        <f t="shared" si="151"/>
        <v>471000</v>
      </c>
      <c r="F629" s="19">
        <f t="shared" si="152"/>
        <v>400350</v>
      </c>
      <c r="G629" s="19">
        <f t="shared" si="153"/>
        <v>437850</v>
      </c>
      <c r="I629" s="19">
        <f t="shared" si="154"/>
        <v>30000</v>
      </c>
      <c r="J629" s="36">
        <f t="shared" si="155"/>
        <v>9000</v>
      </c>
      <c r="K629" s="19">
        <f t="shared" si="156"/>
        <v>407850</v>
      </c>
      <c r="L629" s="36">
        <f t="shared" si="157"/>
        <v>138669</v>
      </c>
      <c r="N629" s="19">
        <f t="shared" si="158"/>
        <v>147669</v>
      </c>
      <c r="O629" s="37">
        <f t="shared" si="159"/>
        <v>0.23779227053140098</v>
      </c>
      <c r="P629" s="37">
        <f t="shared" si="160"/>
        <v>0.28899999999999998</v>
      </c>
      <c r="Q629" s="37">
        <f t="shared" si="161"/>
        <v>0.39023381642512078</v>
      </c>
      <c r="R629" s="37">
        <f t="shared" si="162"/>
        <v>0.43120000000000003</v>
      </c>
    </row>
    <row r="630" spans="1:18" x14ac:dyDescent="0.25">
      <c r="A630">
        <f t="shared" si="163"/>
        <v>622000</v>
      </c>
      <c r="C630" s="19">
        <f t="shared" si="149"/>
        <v>150000</v>
      </c>
      <c r="D630" s="19">
        <f t="shared" si="150"/>
        <v>37500</v>
      </c>
      <c r="E630" s="19">
        <f t="shared" si="151"/>
        <v>472000</v>
      </c>
      <c r="F630" s="19">
        <f t="shared" si="152"/>
        <v>401200</v>
      </c>
      <c r="G630" s="19">
        <f t="shared" si="153"/>
        <v>438700</v>
      </c>
      <c r="I630" s="19">
        <f t="shared" si="154"/>
        <v>30000</v>
      </c>
      <c r="J630" s="36">
        <f t="shared" si="155"/>
        <v>9000</v>
      </c>
      <c r="K630" s="19">
        <f t="shared" si="156"/>
        <v>408700</v>
      </c>
      <c r="L630" s="36">
        <f t="shared" si="157"/>
        <v>138958</v>
      </c>
      <c r="N630" s="19">
        <f t="shared" si="158"/>
        <v>147958</v>
      </c>
      <c r="O630" s="37">
        <f t="shared" si="159"/>
        <v>0.23787459807073955</v>
      </c>
      <c r="P630" s="37">
        <f t="shared" si="160"/>
        <v>0.28899999999999998</v>
      </c>
      <c r="Q630" s="37">
        <f t="shared" si="161"/>
        <v>0.39029967845659164</v>
      </c>
      <c r="R630" s="37">
        <f t="shared" si="162"/>
        <v>0.43120000000000003</v>
      </c>
    </row>
    <row r="631" spans="1:18" x14ac:dyDescent="0.25">
      <c r="A631">
        <f t="shared" si="163"/>
        <v>623000</v>
      </c>
      <c r="C631" s="19">
        <f t="shared" si="149"/>
        <v>150000</v>
      </c>
      <c r="D631" s="19">
        <f t="shared" si="150"/>
        <v>37500</v>
      </c>
      <c r="E631" s="19">
        <f t="shared" si="151"/>
        <v>473000</v>
      </c>
      <c r="F631" s="19">
        <f t="shared" si="152"/>
        <v>402050</v>
      </c>
      <c r="G631" s="19">
        <f t="shared" si="153"/>
        <v>439550</v>
      </c>
      <c r="I631" s="19">
        <f t="shared" si="154"/>
        <v>30000</v>
      </c>
      <c r="J631" s="36">
        <f t="shared" si="155"/>
        <v>9000</v>
      </c>
      <c r="K631" s="19">
        <f t="shared" si="156"/>
        <v>409550</v>
      </c>
      <c r="L631" s="36">
        <f t="shared" si="157"/>
        <v>139247</v>
      </c>
      <c r="N631" s="19">
        <f t="shared" si="158"/>
        <v>148247</v>
      </c>
      <c r="O631" s="37">
        <f t="shared" si="159"/>
        <v>0.23795666131621188</v>
      </c>
      <c r="P631" s="37">
        <f t="shared" si="160"/>
        <v>0.28899999999999998</v>
      </c>
      <c r="Q631" s="37">
        <f t="shared" si="161"/>
        <v>0.3903653290529695</v>
      </c>
      <c r="R631" s="37">
        <f t="shared" si="162"/>
        <v>0.43120000000000003</v>
      </c>
    </row>
    <row r="632" spans="1:18" x14ac:dyDescent="0.25">
      <c r="A632">
        <f t="shared" si="163"/>
        <v>624000</v>
      </c>
      <c r="C632" s="19">
        <f t="shared" si="149"/>
        <v>150000</v>
      </c>
      <c r="D632" s="19">
        <f t="shared" si="150"/>
        <v>37500</v>
      </c>
      <c r="E632" s="19">
        <f t="shared" si="151"/>
        <v>474000</v>
      </c>
      <c r="F632" s="19">
        <f t="shared" si="152"/>
        <v>402900</v>
      </c>
      <c r="G632" s="19">
        <f t="shared" si="153"/>
        <v>440400</v>
      </c>
      <c r="I632" s="19">
        <f t="shared" si="154"/>
        <v>30000</v>
      </c>
      <c r="J632" s="36">
        <f t="shared" si="155"/>
        <v>9000</v>
      </c>
      <c r="K632" s="19">
        <f t="shared" si="156"/>
        <v>410400</v>
      </c>
      <c r="L632" s="36">
        <f t="shared" si="157"/>
        <v>139536</v>
      </c>
      <c r="N632" s="19">
        <f t="shared" si="158"/>
        <v>148536</v>
      </c>
      <c r="O632" s="37">
        <f t="shared" si="159"/>
        <v>0.23803846153846153</v>
      </c>
      <c r="P632" s="37">
        <f t="shared" si="160"/>
        <v>0.28899999999999998</v>
      </c>
      <c r="Q632" s="37">
        <f t="shared" si="161"/>
        <v>0.39043076923076925</v>
      </c>
      <c r="R632" s="37">
        <f t="shared" si="162"/>
        <v>0.43120000000000003</v>
      </c>
    </row>
    <row r="633" spans="1:18" x14ac:dyDescent="0.25">
      <c r="A633">
        <f t="shared" si="163"/>
        <v>625000</v>
      </c>
      <c r="C633" s="19">
        <f t="shared" si="149"/>
        <v>150000</v>
      </c>
      <c r="D633" s="19">
        <f t="shared" si="150"/>
        <v>37500</v>
      </c>
      <c r="E633" s="19">
        <f t="shared" si="151"/>
        <v>475000</v>
      </c>
      <c r="F633" s="19">
        <f t="shared" si="152"/>
        <v>403750</v>
      </c>
      <c r="G633" s="19">
        <f t="shared" si="153"/>
        <v>441250</v>
      </c>
      <c r="I633" s="19">
        <f t="shared" si="154"/>
        <v>30000</v>
      </c>
      <c r="J633" s="36">
        <f t="shared" si="155"/>
        <v>9000</v>
      </c>
      <c r="K633" s="19">
        <f t="shared" si="156"/>
        <v>411250</v>
      </c>
      <c r="L633" s="36">
        <f t="shared" si="157"/>
        <v>139825</v>
      </c>
      <c r="N633" s="19">
        <f t="shared" si="158"/>
        <v>148825</v>
      </c>
      <c r="O633" s="37">
        <f t="shared" si="159"/>
        <v>0.23812</v>
      </c>
      <c r="P633" s="37">
        <f t="shared" si="160"/>
        <v>0.28899999999999998</v>
      </c>
      <c r="Q633" s="37">
        <f t="shared" si="161"/>
        <v>0.39049600000000001</v>
      </c>
      <c r="R633" s="37">
        <f t="shared" si="162"/>
        <v>0.43120000000000003</v>
      </c>
    </row>
    <row r="634" spans="1:18" x14ac:dyDescent="0.25">
      <c r="A634">
        <f t="shared" si="163"/>
        <v>626000</v>
      </c>
      <c r="C634" s="19">
        <f t="shared" si="149"/>
        <v>150000</v>
      </c>
      <c r="D634" s="19">
        <f t="shared" si="150"/>
        <v>37500</v>
      </c>
      <c r="E634" s="19">
        <f t="shared" si="151"/>
        <v>476000</v>
      </c>
      <c r="F634" s="19">
        <f t="shared" si="152"/>
        <v>404600</v>
      </c>
      <c r="G634" s="19">
        <f t="shared" si="153"/>
        <v>442100</v>
      </c>
      <c r="I634" s="19">
        <f t="shared" si="154"/>
        <v>30000</v>
      </c>
      <c r="J634" s="36">
        <f t="shared" si="155"/>
        <v>9000</v>
      </c>
      <c r="K634" s="19">
        <f t="shared" si="156"/>
        <v>412100</v>
      </c>
      <c r="L634" s="36">
        <f t="shared" si="157"/>
        <v>140114</v>
      </c>
      <c r="N634" s="19">
        <f t="shared" si="158"/>
        <v>149114</v>
      </c>
      <c r="O634" s="37">
        <f t="shared" si="159"/>
        <v>0.23820127795527157</v>
      </c>
      <c r="P634" s="37">
        <f t="shared" si="160"/>
        <v>0.28899999999999998</v>
      </c>
      <c r="Q634" s="37">
        <f t="shared" si="161"/>
        <v>0.3905610223642173</v>
      </c>
      <c r="R634" s="37">
        <f t="shared" si="162"/>
        <v>0.43120000000000003</v>
      </c>
    </row>
    <row r="635" spans="1:18" x14ac:dyDescent="0.25">
      <c r="A635">
        <f t="shared" si="163"/>
        <v>627000</v>
      </c>
      <c r="C635" s="19">
        <f t="shared" si="149"/>
        <v>150000</v>
      </c>
      <c r="D635" s="19">
        <f t="shared" si="150"/>
        <v>37500</v>
      </c>
      <c r="E635" s="19">
        <f t="shared" si="151"/>
        <v>477000</v>
      </c>
      <c r="F635" s="19">
        <f t="shared" si="152"/>
        <v>405450</v>
      </c>
      <c r="G635" s="19">
        <f t="shared" si="153"/>
        <v>442950</v>
      </c>
      <c r="I635" s="19">
        <f t="shared" si="154"/>
        <v>30000</v>
      </c>
      <c r="J635" s="36">
        <f t="shared" si="155"/>
        <v>9000</v>
      </c>
      <c r="K635" s="19">
        <f t="shared" si="156"/>
        <v>412950</v>
      </c>
      <c r="L635" s="36">
        <f t="shared" si="157"/>
        <v>140403</v>
      </c>
      <c r="N635" s="19">
        <f t="shared" si="158"/>
        <v>149403</v>
      </c>
      <c r="O635" s="37">
        <f t="shared" si="159"/>
        <v>0.23828229665071771</v>
      </c>
      <c r="P635" s="37">
        <f t="shared" si="160"/>
        <v>0.28899999999999998</v>
      </c>
      <c r="Q635" s="37">
        <f t="shared" si="161"/>
        <v>0.39062583732057421</v>
      </c>
      <c r="R635" s="37">
        <f t="shared" si="162"/>
        <v>0.43120000000000003</v>
      </c>
    </row>
    <row r="636" spans="1:18" x14ac:dyDescent="0.25">
      <c r="A636">
        <f t="shared" si="163"/>
        <v>628000</v>
      </c>
      <c r="C636" s="19">
        <f t="shared" si="149"/>
        <v>150000</v>
      </c>
      <c r="D636" s="19">
        <f t="shared" si="150"/>
        <v>37500</v>
      </c>
      <c r="E636" s="19">
        <f t="shared" si="151"/>
        <v>478000</v>
      </c>
      <c r="F636" s="19">
        <f t="shared" si="152"/>
        <v>406300</v>
      </c>
      <c r="G636" s="19">
        <f t="shared" si="153"/>
        <v>443800</v>
      </c>
      <c r="I636" s="19">
        <f t="shared" si="154"/>
        <v>30000</v>
      </c>
      <c r="J636" s="36">
        <f t="shared" si="155"/>
        <v>9000</v>
      </c>
      <c r="K636" s="19">
        <f t="shared" si="156"/>
        <v>413800</v>
      </c>
      <c r="L636" s="36">
        <f t="shared" si="157"/>
        <v>140692</v>
      </c>
      <c r="N636" s="19">
        <f t="shared" si="158"/>
        <v>149692</v>
      </c>
      <c r="O636" s="37">
        <f t="shared" si="159"/>
        <v>0.23836305732484075</v>
      </c>
      <c r="P636" s="37">
        <f t="shared" si="160"/>
        <v>0.28899999999999998</v>
      </c>
      <c r="Q636" s="37">
        <f t="shared" si="161"/>
        <v>0.39069044585987261</v>
      </c>
      <c r="R636" s="37">
        <f t="shared" si="162"/>
        <v>0.43120000000000003</v>
      </c>
    </row>
    <row r="637" spans="1:18" x14ac:dyDescent="0.25">
      <c r="A637">
        <f t="shared" si="163"/>
        <v>629000</v>
      </c>
      <c r="C637" s="19">
        <f t="shared" ref="C637:C700" si="164">IF(A637&gt;pot_osingon_veron_progression_raja,pot_osingon_veron_progression_raja,A637)</f>
        <v>150000</v>
      </c>
      <c r="D637" s="19">
        <f t="shared" ref="D637:D700" si="165">C637*(1-pot_osingon_verovapaa_osuus)</f>
        <v>37500</v>
      </c>
      <c r="E637" s="19">
        <f t="shared" ref="E637:E700" si="166">IF(A637&gt;pot_osingon_veron_progression_raja,A637-pot_osingon_veron_progression_raja,0)</f>
        <v>479000</v>
      </c>
      <c r="F637" s="19">
        <f t="shared" ref="F637:F700" si="167">E637*(1-pot_osingon_verovapaa_osuus_rajan_jälk)</f>
        <v>407150</v>
      </c>
      <c r="G637" s="19">
        <f t="shared" ref="G637:G700" si="168">+D637+F637</f>
        <v>444650</v>
      </c>
      <c r="I637" s="19">
        <f t="shared" ref="I637:I700" si="169">IF(G637&gt;pääomatuloveropros_progression_raja,pääomatuloveropros_progression_raja,G637)</f>
        <v>30000</v>
      </c>
      <c r="J637" s="36">
        <f t="shared" ref="J637:J700" si="170">I637*pääomatuloveropros</f>
        <v>9000</v>
      </c>
      <c r="K637" s="19">
        <f t="shared" ref="K637:K700" si="171">IF(G637&gt;pääomatuloveropros_progression_raja,G637-pääomatuloveropros_progression_raja,0)</f>
        <v>414650</v>
      </c>
      <c r="L637" s="36">
        <f t="shared" ref="L637:L700" si="172">K637*pääomatuloveropros_rajan_jälkeen</f>
        <v>140981</v>
      </c>
      <c r="N637" s="19">
        <f t="shared" ref="N637:N700" si="173">+J637+L637</f>
        <v>149981</v>
      </c>
      <c r="O637" s="37">
        <f t="shared" ref="O637:O700" si="174">IFERROR(N637/A637,0)</f>
        <v>0.2384435612082671</v>
      </c>
      <c r="P637" s="37">
        <f t="shared" ref="P637:P700" si="175">IFERROR((N637-N636)/(A637-A636),0)</f>
        <v>0.28899999999999998</v>
      </c>
      <c r="Q637" s="37">
        <f t="shared" ref="Q637:Q700" si="176">(1-yhteisövero_pros)*O637+yhteisövero_pros</f>
        <v>0.39075484896661372</v>
      </c>
      <c r="R637" s="37">
        <f t="shared" ref="R637:R700" si="177">(1-yhteisövero_pros)*P637+yhteisövero_pros</f>
        <v>0.43120000000000003</v>
      </c>
    </row>
    <row r="638" spans="1:18" x14ac:dyDescent="0.25">
      <c r="A638">
        <f t="shared" si="163"/>
        <v>630000</v>
      </c>
      <c r="C638" s="19">
        <f t="shared" si="164"/>
        <v>150000</v>
      </c>
      <c r="D638" s="19">
        <f t="shared" si="165"/>
        <v>37500</v>
      </c>
      <c r="E638" s="19">
        <f t="shared" si="166"/>
        <v>480000</v>
      </c>
      <c r="F638" s="19">
        <f t="shared" si="167"/>
        <v>408000</v>
      </c>
      <c r="G638" s="19">
        <f t="shared" si="168"/>
        <v>445500</v>
      </c>
      <c r="I638" s="19">
        <f t="shared" si="169"/>
        <v>30000</v>
      </c>
      <c r="J638" s="36">
        <f t="shared" si="170"/>
        <v>9000</v>
      </c>
      <c r="K638" s="19">
        <f t="shared" si="171"/>
        <v>415500</v>
      </c>
      <c r="L638" s="36">
        <f t="shared" si="172"/>
        <v>141270</v>
      </c>
      <c r="N638" s="19">
        <f t="shared" si="173"/>
        <v>150270</v>
      </c>
      <c r="O638" s="37">
        <f t="shared" si="174"/>
        <v>0.23852380952380953</v>
      </c>
      <c r="P638" s="37">
        <f t="shared" si="175"/>
        <v>0.28899999999999998</v>
      </c>
      <c r="Q638" s="37">
        <f t="shared" si="176"/>
        <v>0.39081904761904762</v>
      </c>
      <c r="R638" s="37">
        <f t="shared" si="177"/>
        <v>0.43120000000000003</v>
      </c>
    </row>
    <row r="639" spans="1:18" x14ac:dyDescent="0.25">
      <c r="A639">
        <f t="shared" si="163"/>
        <v>631000</v>
      </c>
      <c r="C639" s="19">
        <f t="shared" si="164"/>
        <v>150000</v>
      </c>
      <c r="D639" s="19">
        <f t="shared" si="165"/>
        <v>37500</v>
      </c>
      <c r="E639" s="19">
        <f t="shared" si="166"/>
        <v>481000</v>
      </c>
      <c r="F639" s="19">
        <f t="shared" si="167"/>
        <v>408850</v>
      </c>
      <c r="G639" s="19">
        <f t="shared" si="168"/>
        <v>446350</v>
      </c>
      <c r="I639" s="19">
        <f t="shared" si="169"/>
        <v>30000</v>
      </c>
      <c r="J639" s="36">
        <f t="shared" si="170"/>
        <v>9000</v>
      </c>
      <c r="K639" s="19">
        <f t="shared" si="171"/>
        <v>416350</v>
      </c>
      <c r="L639" s="36">
        <f t="shared" si="172"/>
        <v>141559</v>
      </c>
      <c r="N639" s="19">
        <f t="shared" si="173"/>
        <v>150559</v>
      </c>
      <c r="O639" s="37">
        <f t="shared" si="174"/>
        <v>0.23860380348652932</v>
      </c>
      <c r="P639" s="37">
        <f t="shared" si="175"/>
        <v>0.28899999999999998</v>
      </c>
      <c r="Q639" s="37">
        <f t="shared" si="176"/>
        <v>0.39088304278922348</v>
      </c>
      <c r="R639" s="37">
        <f t="shared" si="177"/>
        <v>0.43120000000000003</v>
      </c>
    </row>
    <row r="640" spans="1:18" x14ac:dyDescent="0.25">
      <c r="A640">
        <f t="shared" si="163"/>
        <v>632000</v>
      </c>
      <c r="C640" s="19">
        <f t="shared" si="164"/>
        <v>150000</v>
      </c>
      <c r="D640" s="19">
        <f t="shared" si="165"/>
        <v>37500</v>
      </c>
      <c r="E640" s="19">
        <f t="shared" si="166"/>
        <v>482000</v>
      </c>
      <c r="F640" s="19">
        <f t="shared" si="167"/>
        <v>409700</v>
      </c>
      <c r="G640" s="19">
        <f t="shared" si="168"/>
        <v>447200</v>
      </c>
      <c r="I640" s="19">
        <f t="shared" si="169"/>
        <v>30000</v>
      </c>
      <c r="J640" s="36">
        <f t="shared" si="170"/>
        <v>9000</v>
      </c>
      <c r="K640" s="19">
        <f t="shared" si="171"/>
        <v>417200</v>
      </c>
      <c r="L640" s="36">
        <f t="shared" si="172"/>
        <v>141848</v>
      </c>
      <c r="N640" s="19">
        <f t="shared" si="173"/>
        <v>150848</v>
      </c>
      <c r="O640" s="37">
        <f t="shared" si="174"/>
        <v>0.23868354430379746</v>
      </c>
      <c r="P640" s="37">
        <f t="shared" si="175"/>
        <v>0.28899999999999998</v>
      </c>
      <c r="Q640" s="37">
        <f t="shared" si="176"/>
        <v>0.39094683544303799</v>
      </c>
      <c r="R640" s="37">
        <f t="shared" si="177"/>
        <v>0.43120000000000003</v>
      </c>
    </row>
    <row r="641" spans="1:18" x14ac:dyDescent="0.25">
      <c r="A641">
        <f t="shared" si="163"/>
        <v>633000</v>
      </c>
      <c r="C641" s="19">
        <f t="shared" si="164"/>
        <v>150000</v>
      </c>
      <c r="D641" s="19">
        <f t="shared" si="165"/>
        <v>37500</v>
      </c>
      <c r="E641" s="19">
        <f t="shared" si="166"/>
        <v>483000</v>
      </c>
      <c r="F641" s="19">
        <f t="shared" si="167"/>
        <v>410550</v>
      </c>
      <c r="G641" s="19">
        <f t="shared" si="168"/>
        <v>448050</v>
      </c>
      <c r="I641" s="19">
        <f t="shared" si="169"/>
        <v>30000</v>
      </c>
      <c r="J641" s="36">
        <f t="shared" si="170"/>
        <v>9000</v>
      </c>
      <c r="K641" s="19">
        <f t="shared" si="171"/>
        <v>418050</v>
      </c>
      <c r="L641" s="36">
        <f t="shared" si="172"/>
        <v>142137</v>
      </c>
      <c r="N641" s="19">
        <f t="shared" si="173"/>
        <v>151137</v>
      </c>
      <c r="O641" s="37">
        <f t="shared" si="174"/>
        <v>0.23876303317535544</v>
      </c>
      <c r="P641" s="37">
        <f t="shared" si="175"/>
        <v>0.28899999999999998</v>
      </c>
      <c r="Q641" s="37">
        <f t="shared" si="176"/>
        <v>0.39101042654028439</v>
      </c>
      <c r="R641" s="37">
        <f t="shared" si="177"/>
        <v>0.43120000000000003</v>
      </c>
    </row>
    <row r="642" spans="1:18" x14ac:dyDescent="0.25">
      <c r="A642">
        <f t="shared" si="163"/>
        <v>634000</v>
      </c>
      <c r="C642" s="19">
        <f t="shared" si="164"/>
        <v>150000</v>
      </c>
      <c r="D642" s="19">
        <f t="shared" si="165"/>
        <v>37500</v>
      </c>
      <c r="E642" s="19">
        <f t="shared" si="166"/>
        <v>484000</v>
      </c>
      <c r="F642" s="19">
        <f t="shared" si="167"/>
        <v>411400</v>
      </c>
      <c r="G642" s="19">
        <f t="shared" si="168"/>
        <v>448900</v>
      </c>
      <c r="I642" s="19">
        <f t="shared" si="169"/>
        <v>30000</v>
      </c>
      <c r="J642" s="36">
        <f t="shared" si="170"/>
        <v>9000</v>
      </c>
      <c r="K642" s="19">
        <f t="shared" si="171"/>
        <v>418900</v>
      </c>
      <c r="L642" s="36">
        <f t="shared" si="172"/>
        <v>142426</v>
      </c>
      <c r="N642" s="19">
        <f t="shared" si="173"/>
        <v>151426</v>
      </c>
      <c r="O642" s="37">
        <f t="shared" si="174"/>
        <v>0.2388422712933754</v>
      </c>
      <c r="P642" s="37">
        <f t="shared" si="175"/>
        <v>0.28899999999999998</v>
      </c>
      <c r="Q642" s="37">
        <f t="shared" si="176"/>
        <v>0.39107381703470034</v>
      </c>
      <c r="R642" s="37">
        <f t="shared" si="177"/>
        <v>0.43120000000000003</v>
      </c>
    </row>
    <row r="643" spans="1:18" x14ac:dyDescent="0.25">
      <c r="A643">
        <f t="shared" si="163"/>
        <v>635000</v>
      </c>
      <c r="C643" s="19">
        <f t="shared" si="164"/>
        <v>150000</v>
      </c>
      <c r="D643" s="19">
        <f t="shared" si="165"/>
        <v>37500</v>
      </c>
      <c r="E643" s="19">
        <f t="shared" si="166"/>
        <v>485000</v>
      </c>
      <c r="F643" s="19">
        <f t="shared" si="167"/>
        <v>412250</v>
      </c>
      <c r="G643" s="19">
        <f t="shared" si="168"/>
        <v>449750</v>
      </c>
      <c r="I643" s="19">
        <f t="shared" si="169"/>
        <v>30000</v>
      </c>
      <c r="J643" s="36">
        <f t="shared" si="170"/>
        <v>9000</v>
      </c>
      <c r="K643" s="19">
        <f t="shared" si="171"/>
        <v>419750</v>
      </c>
      <c r="L643" s="36">
        <f t="shared" si="172"/>
        <v>142715</v>
      </c>
      <c r="N643" s="19">
        <f t="shared" si="173"/>
        <v>151715</v>
      </c>
      <c r="O643" s="37">
        <f t="shared" si="174"/>
        <v>0.23892125984251969</v>
      </c>
      <c r="P643" s="37">
        <f t="shared" si="175"/>
        <v>0.28899999999999998</v>
      </c>
      <c r="Q643" s="37">
        <f t="shared" si="176"/>
        <v>0.39113700787401579</v>
      </c>
      <c r="R643" s="37">
        <f t="shared" si="177"/>
        <v>0.43120000000000003</v>
      </c>
    </row>
    <row r="644" spans="1:18" x14ac:dyDescent="0.25">
      <c r="A644">
        <f t="shared" si="163"/>
        <v>636000</v>
      </c>
      <c r="C644" s="19">
        <f t="shared" si="164"/>
        <v>150000</v>
      </c>
      <c r="D644" s="19">
        <f t="shared" si="165"/>
        <v>37500</v>
      </c>
      <c r="E644" s="19">
        <f t="shared" si="166"/>
        <v>486000</v>
      </c>
      <c r="F644" s="19">
        <f t="shared" si="167"/>
        <v>413100</v>
      </c>
      <c r="G644" s="19">
        <f t="shared" si="168"/>
        <v>450600</v>
      </c>
      <c r="I644" s="19">
        <f t="shared" si="169"/>
        <v>30000</v>
      </c>
      <c r="J644" s="36">
        <f t="shared" si="170"/>
        <v>9000</v>
      </c>
      <c r="K644" s="19">
        <f t="shared" si="171"/>
        <v>420600</v>
      </c>
      <c r="L644" s="36">
        <f t="shared" si="172"/>
        <v>143004</v>
      </c>
      <c r="N644" s="19">
        <f t="shared" si="173"/>
        <v>152004</v>
      </c>
      <c r="O644" s="37">
        <f t="shared" si="174"/>
        <v>0.23899999999999999</v>
      </c>
      <c r="P644" s="37">
        <f t="shared" si="175"/>
        <v>0.28899999999999998</v>
      </c>
      <c r="Q644" s="37">
        <f t="shared" si="176"/>
        <v>0.39119999999999999</v>
      </c>
      <c r="R644" s="37">
        <f t="shared" si="177"/>
        <v>0.43120000000000003</v>
      </c>
    </row>
    <row r="645" spans="1:18" x14ac:dyDescent="0.25">
      <c r="A645">
        <f t="shared" si="163"/>
        <v>637000</v>
      </c>
      <c r="C645" s="19">
        <f t="shared" si="164"/>
        <v>150000</v>
      </c>
      <c r="D645" s="19">
        <f t="shared" si="165"/>
        <v>37500</v>
      </c>
      <c r="E645" s="19">
        <f t="shared" si="166"/>
        <v>487000</v>
      </c>
      <c r="F645" s="19">
        <f t="shared" si="167"/>
        <v>413950</v>
      </c>
      <c r="G645" s="19">
        <f t="shared" si="168"/>
        <v>451450</v>
      </c>
      <c r="I645" s="19">
        <f t="shared" si="169"/>
        <v>30000</v>
      </c>
      <c r="J645" s="36">
        <f t="shared" si="170"/>
        <v>9000</v>
      </c>
      <c r="K645" s="19">
        <f t="shared" si="171"/>
        <v>421450</v>
      </c>
      <c r="L645" s="36">
        <f t="shared" si="172"/>
        <v>143293</v>
      </c>
      <c r="N645" s="19">
        <f t="shared" si="173"/>
        <v>152293</v>
      </c>
      <c r="O645" s="37">
        <f t="shared" si="174"/>
        <v>0.23907849293563579</v>
      </c>
      <c r="P645" s="37">
        <f t="shared" si="175"/>
        <v>0.28899999999999998</v>
      </c>
      <c r="Q645" s="37">
        <f t="shared" si="176"/>
        <v>0.39126279434850864</v>
      </c>
      <c r="R645" s="37">
        <f t="shared" si="177"/>
        <v>0.43120000000000003</v>
      </c>
    </row>
    <row r="646" spans="1:18" x14ac:dyDescent="0.25">
      <c r="A646">
        <f t="shared" si="163"/>
        <v>638000</v>
      </c>
      <c r="C646" s="19">
        <f t="shared" si="164"/>
        <v>150000</v>
      </c>
      <c r="D646" s="19">
        <f t="shared" si="165"/>
        <v>37500</v>
      </c>
      <c r="E646" s="19">
        <f t="shared" si="166"/>
        <v>488000</v>
      </c>
      <c r="F646" s="19">
        <f t="shared" si="167"/>
        <v>414800</v>
      </c>
      <c r="G646" s="19">
        <f t="shared" si="168"/>
        <v>452300</v>
      </c>
      <c r="I646" s="19">
        <f t="shared" si="169"/>
        <v>30000</v>
      </c>
      <c r="J646" s="36">
        <f t="shared" si="170"/>
        <v>9000</v>
      </c>
      <c r="K646" s="19">
        <f t="shared" si="171"/>
        <v>422300</v>
      </c>
      <c r="L646" s="36">
        <f t="shared" si="172"/>
        <v>143582</v>
      </c>
      <c r="N646" s="19">
        <f t="shared" si="173"/>
        <v>152582</v>
      </c>
      <c r="O646" s="37">
        <f t="shared" si="174"/>
        <v>0.23915673981191224</v>
      </c>
      <c r="P646" s="37">
        <f t="shared" si="175"/>
        <v>0.28899999999999998</v>
      </c>
      <c r="Q646" s="37">
        <f t="shared" si="176"/>
        <v>0.3913253918495298</v>
      </c>
      <c r="R646" s="37">
        <f t="shared" si="177"/>
        <v>0.43120000000000003</v>
      </c>
    </row>
    <row r="647" spans="1:18" x14ac:dyDescent="0.25">
      <c r="A647">
        <f t="shared" si="163"/>
        <v>639000</v>
      </c>
      <c r="C647" s="19">
        <f t="shared" si="164"/>
        <v>150000</v>
      </c>
      <c r="D647" s="19">
        <f t="shared" si="165"/>
        <v>37500</v>
      </c>
      <c r="E647" s="19">
        <f t="shared" si="166"/>
        <v>489000</v>
      </c>
      <c r="F647" s="19">
        <f t="shared" si="167"/>
        <v>415650</v>
      </c>
      <c r="G647" s="19">
        <f t="shared" si="168"/>
        <v>453150</v>
      </c>
      <c r="I647" s="19">
        <f t="shared" si="169"/>
        <v>30000</v>
      </c>
      <c r="J647" s="36">
        <f t="shared" si="170"/>
        <v>9000</v>
      </c>
      <c r="K647" s="19">
        <f t="shared" si="171"/>
        <v>423150</v>
      </c>
      <c r="L647" s="36">
        <f t="shared" si="172"/>
        <v>143871</v>
      </c>
      <c r="N647" s="19">
        <f t="shared" si="173"/>
        <v>152871</v>
      </c>
      <c r="O647" s="37">
        <f t="shared" si="174"/>
        <v>0.23923474178403756</v>
      </c>
      <c r="P647" s="37">
        <f t="shared" si="175"/>
        <v>0.28899999999999998</v>
      </c>
      <c r="Q647" s="37">
        <f t="shared" si="176"/>
        <v>0.39138779342723007</v>
      </c>
      <c r="R647" s="37">
        <f t="shared" si="177"/>
        <v>0.43120000000000003</v>
      </c>
    </row>
    <row r="648" spans="1:18" x14ac:dyDescent="0.25">
      <c r="A648">
        <f t="shared" si="163"/>
        <v>640000</v>
      </c>
      <c r="C648" s="19">
        <f t="shared" si="164"/>
        <v>150000</v>
      </c>
      <c r="D648" s="19">
        <f t="shared" si="165"/>
        <v>37500</v>
      </c>
      <c r="E648" s="19">
        <f t="shared" si="166"/>
        <v>490000</v>
      </c>
      <c r="F648" s="19">
        <f t="shared" si="167"/>
        <v>416500</v>
      </c>
      <c r="G648" s="19">
        <f t="shared" si="168"/>
        <v>454000</v>
      </c>
      <c r="I648" s="19">
        <f t="shared" si="169"/>
        <v>30000</v>
      </c>
      <c r="J648" s="36">
        <f t="shared" si="170"/>
        <v>9000</v>
      </c>
      <c r="K648" s="19">
        <f t="shared" si="171"/>
        <v>424000</v>
      </c>
      <c r="L648" s="36">
        <f t="shared" si="172"/>
        <v>144160</v>
      </c>
      <c r="N648" s="19">
        <f t="shared" si="173"/>
        <v>153160</v>
      </c>
      <c r="O648" s="37">
        <f t="shared" si="174"/>
        <v>0.23931250000000001</v>
      </c>
      <c r="P648" s="37">
        <f t="shared" si="175"/>
        <v>0.28899999999999998</v>
      </c>
      <c r="Q648" s="37">
        <f t="shared" si="176"/>
        <v>0.39145000000000002</v>
      </c>
      <c r="R648" s="37">
        <f t="shared" si="177"/>
        <v>0.43120000000000003</v>
      </c>
    </row>
    <row r="649" spans="1:18" x14ac:dyDescent="0.25">
      <c r="A649">
        <f t="shared" si="163"/>
        <v>641000</v>
      </c>
      <c r="C649" s="19">
        <f t="shared" si="164"/>
        <v>150000</v>
      </c>
      <c r="D649" s="19">
        <f t="shared" si="165"/>
        <v>37500</v>
      </c>
      <c r="E649" s="19">
        <f t="shared" si="166"/>
        <v>491000</v>
      </c>
      <c r="F649" s="19">
        <f t="shared" si="167"/>
        <v>417350</v>
      </c>
      <c r="G649" s="19">
        <f t="shared" si="168"/>
        <v>454850</v>
      </c>
      <c r="I649" s="19">
        <f t="shared" si="169"/>
        <v>30000</v>
      </c>
      <c r="J649" s="36">
        <f t="shared" si="170"/>
        <v>9000</v>
      </c>
      <c r="K649" s="19">
        <f t="shared" si="171"/>
        <v>424850</v>
      </c>
      <c r="L649" s="36">
        <f t="shared" si="172"/>
        <v>144449</v>
      </c>
      <c r="N649" s="19">
        <f t="shared" si="173"/>
        <v>153449</v>
      </c>
      <c r="O649" s="37">
        <f t="shared" si="174"/>
        <v>0.23939001560062403</v>
      </c>
      <c r="P649" s="37">
        <f t="shared" si="175"/>
        <v>0.28899999999999998</v>
      </c>
      <c r="Q649" s="37">
        <f t="shared" si="176"/>
        <v>0.39151201248049927</v>
      </c>
      <c r="R649" s="37">
        <f t="shared" si="177"/>
        <v>0.43120000000000003</v>
      </c>
    </row>
    <row r="650" spans="1:18" x14ac:dyDescent="0.25">
      <c r="A650">
        <f t="shared" si="163"/>
        <v>642000</v>
      </c>
      <c r="C650" s="19">
        <f t="shared" si="164"/>
        <v>150000</v>
      </c>
      <c r="D650" s="19">
        <f t="shared" si="165"/>
        <v>37500</v>
      </c>
      <c r="E650" s="19">
        <f t="shared" si="166"/>
        <v>492000</v>
      </c>
      <c r="F650" s="19">
        <f t="shared" si="167"/>
        <v>418200</v>
      </c>
      <c r="G650" s="19">
        <f t="shared" si="168"/>
        <v>455700</v>
      </c>
      <c r="I650" s="19">
        <f t="shared" si="169"/>
        <v>30000</v>
      </c>
      <c r="J650" s="36">
        <f t="shared" si="170"/>
        <v>9000</v>
      </c>
      <c r="K650" s="19">
        <f t="shared" si="171"/>
        <v>425700</v>
      </c>
      <c r="L650" s="36">
        <f t="shared" si="172"/>
        <v>144738</v>
      </c>
      <c r="N650" s="19">
        <f t="shared" si="173"/>
        <v>153738</v>
      </c>
      <c r="O650" s="37">
        <f t="shared" si="174"/>
        <v>0.23946728971962616</v>
      </c>
      <c r="P650" s="37">
        <f t="shared" si="175"/>
        <v>0.28899999999999998</v>
      </c>
      <c r="Q650" s="37">
        <f t="shared" si="176"/>
        <v>0.39157383177570093</v>
      </c>
      <c r="R650" s="37">
        <f t="shared" si="177"/>
        <v>0.43120000000000003</v>
      </c>
    </row>
    <row r="651" spans="1:18" x14ac:dyDescent="0.25">
      <c r="A651">
        <f t="shared" ref="A651:A714" si="178">A650+1000</f>
        <v>643000</v>
      </c>
      <c r="C651" s="19">
        <f t="shared" si="164"/>
        <v>150000</v>
      </c>
      <c r="D651" s="19">
        <f t="shared" si="165"/>
        <v>37500</v>
      </c>
      <c r="E651" s="19">
        <f t="shared" si="166"/>
        <v>493000</v>
      </c>
      <c r="F651" s="19">
        <f t="shared" si="167"/>
        <v>419050</v>
      </c>
      <c r="G651" s="19">
        <f t="shared" si="168"/>
        <v>456550</v>
      </c>
      <c r="I651" s="19">
        <f t="shared" si="169"/>
        <v>30000</v>
      </c>
      <c r="J651" s="36">
        <f t="shared" si="170"/>
        <v>9000</v>
      </c>
      <c r="K651" s="19">
        <f t="shared" si="171"/>
        <v>426550</v>
      </c>
      <c r="L651" s="36">
        <f t="shared" si="172"/>
        <v>145027</v>
      </c>
      <c r="N651" s="19">
        <f t="shared" si="173"/>
        <v>154027</v>
      </c>
      <c r="O651" s="37">
        <f t="shared" si="174"/>
        <v>0.2395443234836703</v>
      </c>
      <c r="P651" s="37">
        <f t="shared" si="175"/>
        <v>0.28899999999999998</v>
      </c>
      <c r="Q651" s="37">
        <f t="shared" si="176"/>
        <v>0.39163545878693629</v>
      </c>
      <c r="R651" s="37">
        <f t="shared" si="177"/>
        <v>0.43120000000000003</v>
      </c>
    </row>
    <row r="652" spans="1:18" x14ac:dyDescent="0.25">
      <c r="A652">
        <f t="shared" si="178"/>
        <v>644000</v>
      </c>
      <c r="C652" s="19">
        <f t="shared" si="164"/>
        <v>150000</v>
      </c>
      <c r="D652" s="19">
        <f t="shared" si="165"/>
        <v>37500</v>
      </c>
      <c r="E652" s="19">
        <f t="shared" si="166"/>
        <v>494000</v>
      </c>
      <c r="F652" s="19">
        <f t="shared" si="167"/>
        <v>419900</v>
      </c>
      <c r="G652" s="19">
        <f t="shared" si="168"/>
        <v>457400</v>
      </c>
      <c r="I652" s="19">
        <f t="shared" si="169"/>
        <v>30000</v>
      </c>
      <c r="J652" s="36">
        <f t="shared" si="170"/>
        <v>9000</v>
      </c>
      <c r="K652" s="19">
        <f t="shared" si="171"/>
        <v>427400</v>
      </c>
      <c r="L652" s="36">
        <f t="shared" si="172"/>
        <v>145316</v>
      </c>
      <c r="N652" s="19">
        <f t="shared" si="173"/>
        <v>154316</v>
      </c>
      <c r="O652" s="37">
        <f t="shared" si="174"/>
        <v>0.23962111801242236</v>
      </c>
      <c r="P652" s="37">
        <f t="shared" si="175"/>
        <v>0.28899999999999998</v>
      </c>
      <c r="Q652" s="37">
        <f t="shared" si="176"/>
        <v>0.39169689440993793</v>
      </c>
      <c r="R652" s="37">
        <f t="shared" si="177"/>
        <v>0.43120000000000003</v>
      </c>
    </row>
    <row r="653" spans="1:18" x14ac:dyDescent="0.25">
      <c r="A653">
        <f t="shared" si="178"/>
        <v>645000</v>
      </c>
      <c r="C653" s="19">
        <f t="shared" si="164"/>
        <v>150000</v>
      </c>
      <c r="D653" s="19">
        <f t="shared" si="165"/>
        <v>37500</v>
      </c>
      <c r="E653" s="19">
        <f t="shared" si="166"/>
        <v>495000</v>
      </c>
      <c r="F653" s="19">
        <f t="shared" si="167"/>
        <v>420750</v>
      </c>
      <c r="G653" s="19">
        <f t="shared" si="168"/>
        <v>458250</v>
      </c>
      <c r="I653" s="19">
        <f t="shared" si="169"/>
        <v>30000</v>
      </c>
      <c r="J653" s="36">
        <f t="shared" si="170"/>
        <v>9000</v>
      </c>
      <c r="K653" s="19">
        <f t="shared" si="171"/>
        <v>428250</v>
      </c>
      <c r="L653" s="36">
        <f t="shared" si="172"/>
        <v>145605</v>
      </c>
      <c r="N653" s="19">
        <f t="shared" si="173"/>
        <v>154605</v>
      </c>
      <c r="O653" s="37">
        <f t="shared" si="174"/>
        <v>0.23969767441860465</v>
      </c>
      <c r="P653" s="37">
        <f t="shared" si="175"/>
        <v>0.28899999999999998</v>
      </c>
      <c r="Q653" s="37">
        <f t="shared" si="176"/>
        <v>0.39175813953488375</v>
      </c>
      <c r="R653" s="37">
        <f t="shared" si="177"/>
        <v>0.43120000000000003</v>
      </c>
    </row>
    <row r="654" spans="1:18" x14ac:dyDescent="0.25">
      <c r="A654">
        <f t="shared" si="178"/>
        <v>646000</v>
      </c>
      <c r="C654" s="19">
        <f t="shared" si="164"/>
        <v>150000</v>
      </c>
      <c r="D654" s="19">
        <f t="shared" si="165"/>
        <v>37500</v>
      </c>
      <c r="E654" s="19">
        <f t="shared" si="166"/>
        <v>496000</v>
      </c>
      <c r="F654" s="19">
        <f t="shared" si="167"/>
        <v>421600</v>
      </c>
      <c r="G654" s="19">
        <f t="shared" si="168"/>
        <v>459100</v>
      </c>
      <c r="I654" s="19">
        <f t="shared" si="169"/>
        <v>30000</v>
      </c>
      <c r="J654" s="36">
        <f t="shared" si="170"/>
        <v>9000</v>
      </c>
      <c r="K654" s="19">
        <f t="shared" si="171"/>
        <v>429100</v>
      </c>
      <c r="L654" s="36">
        <f t="shared" si="172"/>
        <v>145894</v>
      </c>
      <c r="N654" s="19">
        <f t="shared" si="173"/>
        <v>154894</v>
      </c>
      <c r="O654" s="37">
        <f t="shared" si="174"/>
        <v>0.23977399380804953</v>
      </c>
      <c r="P654" s="37">
        <f t="shared" si="175"/>
        <v>0.28899999999999998</v>
      </c>
      <c r="Q654" s="37">
        <f t="shared" si="176"/>
        <v>0.39181919504643964</v>
      </c>
      <c r="R654" s="37">
        <f t="shared" si="177"/>
        <v>0.43120000000000003</v>
      </c>
    </row>
    <row r="655" spans="1:18" x14ac:dyDescent="0.25">
      <c r="A655">
        <f t="shared" si="178"/>
        <v>647000</v>
      </c>
      <c r="C655" s="19">
        <f t="shared" si="164"/>
        <v>150000</v>
      </c>
      <c r="D655" s="19">
        <f t="shared" si="165"/>
        <v>37500</v>
      </c>
      <c r="E655" s="19">
        <f t="shared" si="166"/>
        <v>497000</v>
      </c>
      <c r="F655" s="19">
        <f t="shared" si="167"/>
        <v>422450</v>
      </c>
      <c r="G655" s="19">
        <f t="shared" si="168"/>
        <v>459950</v>
      </c>
      <c r="I655" s="19">
        <f t="shared" si="169"/>
        <v>30000</v>
      </c>
      <c r="J655" s="36">
        <f t="shared" si="170"/>
        <v>9000</v>
      </c>
      <c r="K655" s="19">
        <f t="shared" si="171"/>
        <v>429950</v>
      </c>
      <c r="L655" s="36">
        <f t="shared" si="172"/>
        <v>146183</v>
      </c>
      <c r="N655" s="19">
        <f t="shared" si="173"/>
        <v>155183</v>
      </c>
      <c r="O655" s="37">
        <f t="shared" si="174"/>
        <v>0.23985007727975272</v>
      </c>
      <c r="P655" s="37">
        <f t="shared" si="175"/>
        <v>0.28899999999999998</v>
      </c>
      <c r="Q655" s="37">
        <f t="shared" si="176"/>
        <v>0.39188006182380219</v>
      </c>
      <c r="R655" s="37">
        <f t="shared" si="177"/>
        <v>0.43120000000000003</v>
      </c>
    </row>
    <row r="656" spans="1:18" x14ac:dyDescent="0.25">
      <c r="A656">
        <f t="shared" si="178"/>
        <v>648000</v>
      </c>
      <c r="C656" s="19">
        <f t="shared" si="164"/>
        <v>150000</v>
      </c>
      <c r="D656" s="19">
        <f t="shared" si="165"/>
        <v>37500</v>
      </c>
      <c r="E656" s="19">
        <f t="shared" si="166"/>
        <v>498000</v>
      </c>
      <c r="F656" s="19">
        <f t="shared" si="167"/>
        <v>423300</v>
      </c>
      <c r="G656" s="19">
        <f t="shared" si="168"/>
        <v>460800</v>
      </c>
      <c r="I656" s="19">
        <f t="shared" si="169"/>
        <v>30000</v>
      </c>
      <c r="J656" s="36">
        <f t="shared" si="170"/>
        <v>9000</v>
      </c>
      <c r="K656" s="19">
        <f t="shared" si="171"/>
        <v>430800</v>
      </c>
      <c r="L656" s="36">
        <f t="shared" si="172"/>
        <v>146472</v>
      </c>
      <c r="N656" s="19">
        <f t="shared" si="173"/>
        <v>155472</v>
      </c>
      <c r="O656" s="37">
        <f t="shared" si="174"/>
        <v>0.23992592592592593</v>
      </c>
      <c r="P656" s="37">
        <f t="shared" si="175"/>
        <v>0.28899999999999998</v>
      </c>
      <c r="Q656" s="37">
        <f t="shared" si="176"/>
        <v>0.39194074074074076</v>
      </c>
      <c r="R656" s="37">
        <f t="shared" si="177"/>
        <v>0.43120000000000003</v>
      </c>
    </row>
    <row r="657" spans="1:18" x14ac:dyDescent="0.25">
      <c r="A657">
        <f t="shared" si="178"/>
        <v>649000</v>
      </c>
      <c r="C657" s="19">
        <f t="shared" si="164"/>
        <v>150000</v>
      </c>
      <c r="D657" s="19">
        <f t="shared" si="165"/>
        <v>37500</v>
      </c>
      <c r="E657" s="19">
        <f t="shared" si="166"/>
        <v>499000</v>
      </c>
      <c r="F657" s="19">
        <f t="shared" si="167"/>
        <v>424150</v>
      </c>
      <c r="G657" s="19">
        <f t="shared" si="168"/>
        <v>461650</v>
      </c>
      <c r="I657" s="19">
        <f t="shared" si="169"/>
        <v>30000</v>
      </c>
      <c r="J657" s="36">
        <f t="shared" si="170"/>
        <v>9000</v>
      </c>
      <c r="K657" s="19">
        <f t="shared" si="171"/>
        <v>431650</v>
      </c>
      <c r="L657" s="36">
        <f t="shared" si="172"/>
        <v>146761</v>
      </c>
      <c r="N657" s="19">
        <f t="shared" si="173"/>
        <v>155761</v>
      </c>
      <c r="O657" s="37">
        <f t="shared" si="174"/>
        <v>0.2400015408320493</v>
      </c>
      <c r="P657" s="37">
        <f t="shared" si="175"/>
        <v>0.28899999999999998</v>
      </c>
      <c r="Q657" s="37">
        <f t="shared" si="176"/>
        <v>0.39200123266563947</v>
      </c>
      <c r="R657" s="37">
        <f t="shared" si="177"/>
        <v>0.43120000000000003</v>
      </c>
    </row>
    <row r="658" spans="1:18" x14ac:dyDescent="0.25">
      <c r="A658">
        <f t="shared" si="178"/>
        <v>650000</v>
      </c>
      <c r="C658" s="19">
        <f t="shared" si="164"/>
        <v>150000</v>
      </c>
      <c r="D658" s="19">
        <f t="shared" si="165"/>
        <v>37500</v>
      </c>
      <c r="E658" s="19">
        <f t="shared" si="166"/>
        <v>500000</v>
      </c>
      <c r="F658" s="19">
        <f t="shared" si="167"/>
        <v>425000</v>
      </c>
      <c r="G658" s="19">
        <f t="shared" si="168"/>
        <v>462500</v>
      </c>
      <c r="I658" s="19">
        <f t="shared" si="169"/>
        <v>30000</v>
      </c>
      <c r="J658" s="36">
        <f t="shared" si="170"/>
        <v>9000</v>
      </c>
      <c r="K658" s="19">
        <f t="shared" si="171"/>
        <v>432500</v>
      </c>
      <c r="L658" s="36">
        <f t="shared" si="172"/>
        <v>147050</v>
      </c>
      <c r="N658" s="19">
        <f t="shared" si="173"/>
        <v>156050</v>
      </c>
      <c r="O658" s="37">
        <f t="shared" si="174"/>
        <v>0.24007692307692308</v>
      </c>
      <c r="P658" s="37">
        <f t="shared" si="175"/>
        <v>0.28899999999999998</v>
      </c>
      <c r="Q658" s="37">
        <f t="shared" si="176"/>
        <v>0.39206153846153846</v>
      </c>
      <c r="R658" s="37">
        <f t="shared" si="177"/>
        <v>0.43120000000000003</v>
      </c>
    </row>
    <row r="659" spans="1:18" x14ac:dyDescent="0.25">
      <c r="A659">
        <f t="shared" si="178"/>
        <v>651000</v>
      </c>
      <c r="C659" s="19">
        <f t="shared" si="164"/>
        <v>150000</v>
      </c>
      <c r="D659" s="19">
        <f t="shared" si="165"/>
        <v>37500</v>
      </c>
      <c r="E659" s="19">
        <f t="shared" si="166"/>
        <v>501000</v>
      </c>
      <c r="F659" s="19">
        <f t="shared" si="167"/>
        <v>425850</v>
      </c>
      <c r="G659" s="19">
        <f t="shared" si="168"/>
        <v>463350</v>
      </c>
      <c r="I659" s="19">
        <f t="shared" si="169"/>
        <v>30000</v>
      </c>
      <c r="J659" s="36">
        <f t="shared" si="170"/>
        <v>9000</v>
      </c>
      <c r="K659" s="19">
        <f t="shared" si="171"/>
        <v>433350</v>
      </c>
      <c r="L659" s="36">
        <f t="shared" si="172"/>
        <v>147339</v>
      </c>
      <c r="N659" s="19">
        <f t="shared" si="173"/>
        <v>156339</v>
      </c>
      <c r="O659" s="37">
        <f t="shared" si="174"/>
        <v>0.24015207373271891</v>
      </c>
      <c r="P659" s="37">
        <f t="shared" si="175"/>
        <v>0.28899999999999998</v>
      </c>
      <c r="Q659" s="37">
        <f t="shared" si="176"/>
        <v>0.39212165898617513</v>
      </c>
      <c r="R659" s="37">
        <f t="shared" si="177"/>
        <v>0.43120000000000003</v>
      </c>
    </row>
    <row r="660" spans="1:18" x14ac:dyDescent="0.25">
      <c r="A660">
        <f t="shared" si="178"/>
        <v>652000</v>
      </c>
      <c r="C660" s="19">
        <f t="shared" si="164"/>
        <v>150000</v>
      </c>
      <c r="D660" s="19">
        <f t="shared" si="165"/>
        <v>37500</v>
      </c>
      <c r="E660" s="19">
        <f t="shared" si="166"/>
        <v>502000</v>
      </c>
      <c r="F660" s="19">
        <f t="shared" si="167"/>
        <v>426700</v>
      </c>
      <c r="G660" s="19">
        <f t="shared" si="168"/>
        <v>464200</v>
      </c>
      <c r="I660" s="19">
        <f t="shared" si="169"/>
        <v>30000</v>
      </c>
      <c r="J660" s="36">
        <f t="shared" si="170"/>
        <v>9000</v>
      </c>
      <c r="K660" s="19">
        <f t="shared" si="171"/>
        <v>434200</v>
      </c>
      <c r="L660" s="36">
        <f t="shared" si="172"/>
        <v>147628</v>
      </c>
      <c r="N660" s="19">
        <f t="shared" si="173"/>
        <v>156628</v>
      </c>
      <c r="O660" s="37">
        <f t="shared" si="174"/>
        <v>0.24022699386503069</v>
      </c>
      <c r="P660" s="37">
        <f t="shared" si="175"/>
        <v>0.28899999999999998</v>
      </c>
      <c r="Q660" s="37">
        <f t="shared" si="176"/>
        <v>0.39218159509202455</v>
      </c>
      <c r="R660" s="37">
        <f t="shared" si="177"/>
        <v>0.43120000000000003</v>
      </c>
    </row>
    <row r="661" spans="1:18" x14ac:dyDescent="0.25">
      <c r="A661">
        <f t="shared" si="178"/>
        <v>653000</v>
      </c>
      <c r="C661" s="19">
        <f t="shared" si="164"/>
        <v>150000</v>
      </c>
      <c r="D661" s="19">
        <f t="shared" si="165"/>
        <v>37500</v>
      </c>
      <c r="E661" s="19">
        <f t="shared" si="166"/>
        <v>503000</v>
      </c>
      <c r="F661" s="19">
        <f t="shared" si="167"/>
        <v>427550</v>
      </c>
      <c r="G661" s="19">
        <f t="shared" si="168"/>
        <v>465050</v>
      </c>
      <c r="I661" s="19">
        <f t="shared" si="169"/>
        <v>30000</v>
      </c>
      <c r="J661" s="36">
        <f t="shared" si="170"/>
        <v>9000</v>
      </c>
      <c r="K661" s="19">
        <f t="shared" si="171"/>
        <v>435050</v>
      </c>
      <c r="L661" s="36">
        <f t="shared" si="172"/>
        <v>147917</v>
      </c>
      <c r="N661" s="19">
        <f t="shared" si="173"/>
        <v>156917</v>
      </c>
      <c r="O661" s="37">
        <f t="shared" si="174"/>
        <v>0.24030168453292497</v>
      </c>
      <c r="P661" s="37">
        <f t="shared" si="175"/>
        <v>0.28899999999999998</v>
      </c>
      <c r="Q661" s="37">
        <f t="shared" si="176"/>
        <v>0.39224134762634</v>
      </c>
      <c r="R661" s="37">
        <f t="shared" si="177"/>
        <v>0.43120000000000003</v>
      </c>
    </row>
    <row r="662" spans="1:18" x14ac:dyDescent="0.25">
      <c r="A662">
        <f t="shared" si="178"/>
        <v>654000</v>
      </c>
      <c r="C662" s="19">
        <f t="shared" si="164"/>
        <v>150000</v>
      </c>
      <c r="D662" s="19">
        <f t="shared" si="165"/>
        <v>37500</v>
      </c>
      <c r="E662" s="19">
        <f t="shared" si="166"/>
        <v>504000</v>
      </c>
      <c r="F662" s="19">
        <f t="shared" si="167"/>
        <v>428400</v>
      </c>
      <c r="G662" s="19">
        <f t="shared" si="168"/>
        <v>465900</v>
      </c>
      <c r="I662" s="19">
        <f t="shared" si="169"/>
        <v>30000</v>
      </c>
      <c r="J662" s="36">
        <f t="shared" si="170"/>
        <v>9000</v>
      </c>
      <c r="K662" s="19">
        <f t="shared" si="171"/>
        <v>435900</v>
      </c>
      <c r="L662" s="36">
        <f t="shared" si="172"/>
        <v>148206</v>
      </c>
      <c r="N662" s="19">
        <f t="shared" si="173"/>
        <v>157206</v>
      </c>
      <c r="O662" s="37">
        <f t="shared" si="174"/>
        <v>0.24037614678899083</v>
      </c>
      <c r="P662" s="37">
        <f t="shared" si="175"/>
        <v>0.28899999999999998</v>
      </c>
      <c r="Q662" s="37">
        <f t="shared" si="176"/>
        <v>0.39230091743119266</v>
      </c>
      <c r="R662" s="37">
        <f t="shared" si="177"/>
        <v>0.43120000000000003</v>
      </c>
    </row>
    <row r="663" spans="1:18" x14ac:dyDescent="0.25">
      <c r="A663">
        <f t="shared" si="178"/>
        <v>655000</v>
      </c>
      <c r="C663" s="19">
        <f t="shared" si="164"/>
        <v>150000</v>
      </c>
      <c r="D663" s="19">
        <f t="shared" si="165"/>
        <v>37500</v>
      </c>
      <c r="E663" s="19">
        <f t="shared" si="166"/>
        <v>505000</v>
      </c>
      <c r="F663" s="19">
        <f t="shared" si="167"/>
        <v>429250</v>
      </c>
      <c r="G663" s="19">
        <f t="shared" si="168"/>
        <v>466750</v>
      </c>
      <c r="I663" s="19">
        <f t="shared" si="169"/>
        <v>30000</v>
      </c>
      <c r="J663" s="36">
        <f t="shared" si="170"/>
        <v>9000</v>
      </c>
      <c r="K663" s="19">
        <f t="shared" si="171"/>
        <v>436750</v>
      </c>
      <c r="L663" s="36">
        <f t="shared" si="172"/>
        <v>148495</v>
      </c>
      <c r="N663" s="19">
        <f t="shared" si="173"/>
        <v>157495</v>
      </c>
      <c r="O663" s="37">
        <f t="shared" si="174"/>
        <v>0.24045038167938931</v>
      </c>
      <c r="P663" s="37">
        <f t="shared" si="175"/>
        <v>0.28899999999999998</v>
      </c>
      <c r="Q663" s="37">
        <f t="shared" si="176"/>
        <v>0.39236030534351146</v>
      </c>
      <c r="R663" s="37">
        <f t="shared" si="177"/>
        <v>0.43120000000000003</v>
      </c>
    </row>
    <row r="664" spans="1:18" x14ac:dyDescent="0.25">
      <c r="A664">
        <f t="shared" si="178"/>
        <v>656000</v>
      </c>
      <c r="C664" s="19">
        <f t="shared" si="164"/>
        <v>150000</v>
      </c>
      <c r="D664" s="19">
        <f t="shared" si="165"/>
        <v>37500</v>
      </c>
      <c r="E664" s="19">
        <f t="shared" si="166"/>
        <v>506000</v>
      </c>
      <c r="F664" s="19">
        <f t="shared" si="167"/>
        <v>430100</v>
      </c>
      <c r="G664" s="19">
        <f t="shared" si="168"/>
        <v>467600</v>
      </c>
      <c r="I664" s="19">
        <f t="shared" si="169"/>
        <v>30000</v>
      </c>
      <c r="J664" s="36">
        <f t="shared" si="170"/>
        <v>9000</v>
      </c>
      <c r="K664" s="19">
        <f t="shared" si="171"/>
        <v>437600</v>
      </c>
      <c r="L664" s="36">
        <f t="shared" si="172"/>
        <v>148784</v>
      </c>
      <c r="N664" s="19">
        <f t="shared" si="173"/>
        <v>157784</v>
      </c>
      <c r="O664" s="37">
        <f t="shared" si="174"/>
        <v>0.24052439024390243</v>
      </c>
      <c r="P664" s="37">
        <f t="shared" si="175"/>
        <v>0.28899999999999998</v>
      </c>
      <c r="Q664" s="37">
        <f t="shared" si="176"/>
        <v>0.39241951219512194</v>
      </c>
      <c r="R664" s="37">
        <f t="shared" si="177"/>
        <v>0.43120000000000003</v>
      </c>
    </row>
    <row r="665" spans="1:18" x14ac:dyDescent="0.25">
      <c r="A665">
        <f t="shared" si="178"/>
        <v>657000</v>
      </c>
      <c r="C665" s="19">
        <f t="shared" si="164"/>
        <v>150000</v>
      </c>
      <c r="D665" s="19">
        <f t="shared" si="165"/>
        <v>37500</v>
      </c>
      <c r="E665" s="19">
        <f t="shared" si="166"/>
        <v>507000</v>
      </c>
      <c r="F665" s="19">
        <f t="shared" si="167"/>
        <v>430950</v>
      </c>
      <c r="G665" s="19">
        <f t="shared" si="168"/>
        <v>468450</v>
      </c>
      <c r="I665" s="19">
        <f t="shared" si="169"/>
        <v>30000</v>
      </c>
      <c r="J665" s="36">
        <f t="shared" si="170"/>
        <v>9000</v>
      </c>
      <c r="K665" s="19">
        <f t="shared" si="171"/>
        <v>438450</v>
      </c>
      <c r="L665" s="36">
        <f t="shared" si="172"/>
        <v>149073</v>
      </c>
      <c r="N665" s="19">
        <f t="shared" si="173"/>
        <v>158073</v>
      </c>
      <c r="O665" s="37">
        <f t="shared" si="174"/>
        <v>0.24059817351598173</v>
      </c>
      <c r="P665" s="37">
        <f t="shared" si="175"/>
        <v>0.28899999999999998</v>
      </c>
      <c r="Q665" s="37">
        <f t="shared" si="176"/>
        <v>0.39247853881278538</v>
      </c>
      <c r="R665" s="37">
        <f t="shared" si="177"/>
        <v>0.43120000000000003</v>
      </c>
    </row>
    <row r="666" spans="1:18" x14ac:dyDescent="0.25">
      <c r="A666">
        <f t="shared" si="178"/>
        <v>658000</v>
      </c>
      <c r="C666" s="19">
        <f t="shared" si="164"/>
        <v>150000</v>
      </c>
      <c r="D666" s="19">
        <f t="shared" si="165"/>
        <v>37500</v>
      </c>
      <c r="E666" s="19">
        <f t="shared" si="166"/>
        <v>508000</v>
      </c>
      <c r="F666" s="19">
        <f t="shared" si="167"/>
        <v>431800</v>
      </c>
      <c r="G666" s="19">
        <f t="shared" si="168"/>
        <v>469300</v>
      </c>
      <c r="I666" s="19">
        <f t="shared" si="169"/>
        <v>30000</v>
      </c>
      <c r="J666" s="36">
        <f t="shared" si="170"/>
        <v>9000</v>
      </c>
      <c r="K666" s="19">
        <f t="shared" si="171"/>
        <v>439300</v>
      </c>
      <c r="L666" s="36">
        <f t="shared" si="172"/>
        <v>149362</v>
      </c>
      <c r="N666" s="19">
        <f t="shared" si="173"/>
        <v>158362</v>
      </c>
      <c r="O666" s="37">
        <f t="shared" si="174"/>
        <v>0.24067173252279636</v>
      </c>
      <c r="P666" s="37">
        <f t="shared" si="175"/>
        <v>0.28899999999999998</v>
      </c>
      <c r="Q666" s="37">
        <f t="shared" si="176"/>
        <v>0.39253738601823712</v>
      </c>
      <c r="R666" s="37">
        <f t="shared" si="177"/>
        <v>0.43120000000000003</v>
      </c>
    </row>
    <row r="667" spans="1:18" x14ac:dyDescent="0.25">
      <c r="A667">
        <f t="shared" si="178"/>
        <v>659000</v>
      </c>
      <c r="C667" s="19">
        <f t="shared" si="164"/>
        <v>150000</v>
      </c>
      <c r="D667" s="19">
        <f t="shared" si="165"/>
        <v>37500</v>
      </c>
      <c r="E667" s="19">
        <f t="shared" si="166"/>
        <v>509000</v>
      </c>
      <c r="F667" s="19">
        <f t="shared" si="167"/>
        <v>432650</v>
      </c>
      <c r="G667" s="19">
        <f t="shared" si="168"/>
        <v>470150</v>
      </c>
      <c r="I667" s="19">
        <f t="shared" si="169"/>
        <v>30000</v>
      </c>
      <c r="J667" s="36">
        <f t="shared" si="170"/>
        <v>9000</v>
      </c>
      <c r="K667" s="19">
        <f t="shared" si="171"/>
        <v>440150</v>
      </c>
      <c r="L667" s="36">
        <f t="shared" si="172"/>
        <v>149651</v>
      </c>
      <c r="N667" s="19">
        <f t="shared" si="173"/>
        <v>158651</v>
      </c>
      <c r="O667" s="37">
        <f t="shared" si="174"/>
        <v>0.24074506828528072</v>
      </c>
      <c r="P667" s="37">
        <f t="shared" si="175"/>
        <v>0.28899999999999998</v>
      </c>
      <c r="Q667" s="37">
        <f t="shared" si="176"/>
        <v>0.39259605462822461</v>
      </c>
      <c r="R667" s="37">
        <f t="shared" si="177"/>
        <v>0.43120000000000003</v>
      </c>
    </row>
    <row r="668" spans="1:18" x14ac:dyDescent="0.25">
      <c r="A668">
        <f t="shared" si="178"/>
        <v>660000</v>
      </c>
      <c r="C668" s="19">
        <f t="shared" si="164"/>
        <v>150000</v>
      </c>
      <c r="D668" s="19">
        <f t="shared" si="165"/>
        <v>37500</v>
      </c>
      <c r="E668" s="19">
        <f t="shared" si="166"/>
        <v>510000</v>
      </c>
      <c r="F668" s="19">
        <f t="shared" si="167"/>
        <v>433500</v>
      </c>
      <c r="G668" s="19">
        <f t="shared" si="168"/>
        <v>471000</v>
      </c>
      <c r="I668" s="19">
        <f t="shared" si="169"/>
        <v>30000</v>
      </c>
      <c r="J668" s="36">
        <f t="shared" si="170"/>
        <v>9000</v>
      </c>
      <c r="K668" s="19">
        <f t="shared" si="171"/>
        <v>441000</v>
      </c>
      <c r="L668" s="36">
        <f t="shared" si="172"/>
        <v>149940</v>
      </c>
      <c r="N668" s="19">
        <f t="shared" si="173"/>
        <v>158940</v>
      </c>
      <c r="O668" s="37">
        <f t="shared" si="174"/>
        <v>0.24081818181818182</v>
      </c>
      <c r="P668" s="37">
        <f t="shared" si="175"/>
        <v>0.28899999999999998</v>
      </c>
      <c r="Q668" s="37">
        <f t="shared" si="176"/>
        <v>0.39265454545454548</v>
      </c>
      <c r="R668" s="37">
        <f t="shared" si="177"/>
        <v>0.43120000000000003</v>
      </c>
    </row>
    <row r="669" spans="1:18" x14ac:dyDescent="0.25">
      <c r="A669">
        <f t="shared" si="178"/>
        <v>661000</v>
      </c>
      <c r="C669" s="19">
        <f t="shared" si="164"/>
        <v>150000</v>
      </c>
      <c r="D669" s="19">
        <f t="shared" si="165"/>
        <v>37500</v>
      </c>
      <c r="E669" s="19">
        <f t="shared" si="166"/>
        <v>511000</v>
      </c>
      <c r="F669" s="19">
        <f t="shared" si="167"/>
        <v>434350</v>
      </c>
      <c r="G669" s="19">
        <f t="shared" si="168"/>
        <v>471850</v>
      </c>
      <c r="I669" s="19">
        <f t="shared" si="169"/>
        <v>30000</v>
      </c>
      <c r="J669" s="36">
        <f t="shared" si="170"/>
        <v>9000</v>
      </c>
      <c r="K669" s="19">
        <f t="shared" si="171"/>
        <v>441850</v>
      </c>
      <c r="L669" s="36">
        <f t="shared" si="172"/>
        <v>150229</v>
      </c>
      <c r="N669" s="19">
        <f t="shared" si="173"/>
        <v>159229</v>
      </c>
      <c r="O669" s="37">
        <f t="shared" si="174"/>
        <v>0.24089107413010591</v>
      </c>
      <c r="P669" s="37">
        <f t="shared" si="175"/>
        <v>0.28899999999999998</v>
      </c>
      <c r="Q669" s="37">
        <f t="shared" si="176"/>
        <v>0.39271285930408473</v>
      </c>
      <c r="R669" s="37">
        <f t="shared" si="177"/>
        <v>0.43120000000000003</v>
      </c>
    </row>
    <row r="670" spans="1:18" x14ac:dyDescent="0.25">
      <c r="A670">
        <f t="shared" si="178"/>
        <v>662000</v>
      </c>
      <c r="C670" s="19">
        <f t="shared" si="164"/>
        <v>150000</v>
      </c>
      <c r="D670" s="19">
        <f t="shared" si="165"/>
        <v>37500</v>
      </c>
      <c r="E670" s="19">
        <f t="shared" si="166"/>
        <v>512000</v>
      </c>
      <c r="F670" s="19">
        <f t="shared" si="167"/>
        <v>435200</v>
      </c>
      <c r="G670" s="19">
        <f t="shared" si="168"/>
        <v>472700</v>
      </c>
      <c r="I670" s="19">
        <f t="shared" si="169"/>
        <v>30000</v>
      </c>
      <c r="J670" s="36">
        <f t="shared" si="170"/>
        <v>9000</v>
      </c>
      <c r="K670" s="19">
        <f t="shared" si="171"/>
        <v>442700</v>
      </c>
      <c r="L670" s="36">
        <f t="shared" si="172"/>
        <v>150518</v>
      </c>
      <c r="N670" s="19">
        <f t="shared" si="173"/>
        <v>159518</v>
      </c>
      <c r="O670" s="37">
        <f t="shared" si="174"/>
        <v>0.24096374622356495</v>
      </c>
      <c r="P670" s="37">
        <f t="shared" si="175"/>
        <v>0.28899999999999998</v>
      </c>
      <c r="Q670" s="37">
        <f t="shared" si="176"/>
        <v>0.39277099697885198</v>
      </c>
      <c r="R670" s="37">
        <f t="shared" si="177"/>
        <v>0.43120000000000003</v>
      </c>
    </row>
    <row r="671" spans="1:18" x14ac:dyDescent="0.25">
      <c r="A671">
        <f t="shared" si="178"/>
        <v>663000</v>
      </c>
      <c r="C671" s="19">
        <f t="shared" si="164"/>
        <v>150000</v>
      </c>
      <c r="D671" s="19">
        <f t="shared" si="165"/>
        <v>37500</v>
      </c>
      <c r="E671" s="19">
        <f t="shared" si="166"/>
        <v>513000</v>
      </c>
      <c r="F671" s="19">
        <f t="shared" si="167"/>
        <v>436050</v>
      </c>
      <c r="G671" s="19">
        <f t="shared" si="168"/>
        <v>473550</v>
      </c>
      <c r="I671" s="19">
        <f t="shared" si="169"/>
        <v>30000</v>
      </c>
      <c r="J671" s="36">
        <f t="shared" si="170"/>
        <v>9000</v>
      </c>
      <c r="K671" s="19">
        <f t="shared" si="171"/>
        <v>443550</v>
      </c>
      <c r="L671" s="36">
        <f t="shared" si="172"/>
        <v>150807</v>
      </c>
      <c r="N671" s="19">
        <f t="shared" si="173"/>
        <v>159807</v>
      </c>
      <c r="O671" s="37">
        <f t="shared" si="174"/>
        <v>0.24103619909502264</v>
      </c>
      <c r="P671" s="37">
        <f t="shared" si="175"/>
        <v>0.28899999999999998</v>
      </c>
      <c r="Q671" s="37">
        <f t="shared" si="176"/>
        <v>0.39282895927601813</v>
      </c>
      <c r="R671" s="37">
        <f t="shared" si="177"/>
        <v>0.43120000000000003</v>
      </c>
    </row>
    <row r="672" spans="1:18" x14ac:dyDescent="0.25">
      <c r="A672">
        <f t="shared" si="178"/>
        <v>664000</v>
      </c>
      <c r="C672" s="19">
        <f t="shared" si="164"/>
        <v>150000</v>
      </c>
      <c r="D672" s="19">
        <f t="shared" si="165"/>
        <v>37500</v>
      </c>
      <c r="E672" s="19">
        <f t="shared" si="166"/>
        <v>514000</v>
      </c>
      <c r="F672" s="19">
        <f t="shared" si="167"/>
        <v>436900</v>
      </c>
      <c r="G672" s="19">
        <f t="shared" si="168"/>
        <v>474400</v>
      </c>
      <c r="I672" s="19">
        <f t="shared" si="169"/>
        <v>30000</v>
      </c>
      <c r="J672" s="36">
        <f t="shared" si="170"/>
        <v>9000</v>
      </c>
      <c r="K672" s="19">
        <f t="shared" si="171"/>
        <v>444400</v>
      </c>
      <c r="L672" s="36">
        <f t="shared" si="172"/>
        <v>151096</v>
      </c>
      <c r="N672" s="19">
        <f t="shared" si="173"/>
        <v>160096</v>
      </c>
      <c r="O672" s="37">
        <f t="shared" si="174"/>
        <v>0.24110843373493976</v>
      </c>
      <c r="P672" s="37">
        <f t="shared" si="175"/>
        <v>0.28899999999999998</v>
      </c>
      <c r="Q672" s="37">
        <f t="shared" si="176"/>
        <v>0.39288674698795184</v>
      </c>
      <c r="R672" s="37">
        <f t="shared" si="177"/>
        <v>0.43120000000000003</v>
      </c>
    </row>
    <row r="673" spans="1:18" x14ac:dyDescent="0.25">
      <c r="A673">
        <f t="shared" si="178"/>
        <v>665000</v>
      </c>
      <c r="C673" s="19">
        <f t="shared" si="164"/>
        <v>150000</v>
      </c>
      <c r="D673" s="19">
        <f t="shared" si="165"/>
        <v>37500</v>
      </c>
      <c r="E673" s="19">
        <f t="shared" si="166"/>
        <v>515000</v>
      </c>
      <c r="F673" s="19">
        <f t="shared" si="167"/>
        <v>437750</v>
      </c>
      <c r="G673" s="19">
        <f t="shared" si="168"/>
        <v>475250</v>
      </c>
      <c r="I673" s="19">
        <f t="shared" si="169"/>
        <v>30000</v>
      </c>
      <c r="J673" s="36">
        <f t="shared" si="170"/>
        <v>9000</v>
      </c>
      <c r="K673" s="19">
        <f t="shared" si="171"/>
        <v>445250</v>
      </c>
      <c r="L673" s="36">
        <f t="shared" si="172"/>
        <v>151385</v>
      </c>
      <c r="N673" s="19">
        <f t="shared" si="173"/>
        <v>160385</v>
      </c>
      <c r="O673" s="37">
        <f t="shared" si="174"/>
        <v>0.24118045112781955</v>
      </c>
      <c r="P673" s="37">
        <f t="shared" si="175"/>
        <v>0.28899999999999998</v>
      </c>
      <c r="Q673" s="37">
        <f t="shared" si="176"/>
        <v>0.39294436090225565</v>
      </c>
      <c r="R673" s="37">
        <f t="shared" si="177"/>
        <v>0.43120000000000003</v>
      </c>
    </row>
    <row r="674" spans="1:18" x14ac:dyDescent="0.25">
      <c r="A674">
        <f t="shared" si="178"/>
        <v>666000</v>
      </c>
      <c r="C674" s="19">
        <f t="shared" si="164"/>
        <v>150000</v>
      </c>
      <c r="D674" s="19">
        <f t="shared" si="165"/>
        <v>37500</v>
      </c>
      <c r="E674" s="19">
        <f t="shared" si="166"/>
        <v>516000</v>
      </c>
      <c r="F674" s="19">
        <f t="shared" si="167"/>
        <v>438600</v>
      </c>
      <c r="G674" s="19">
        <f t="shared" si="168"/>
        <v>476100</v>
      </c>
      <c r="I674" s="19">
        <f t="shared" si="169"/>
        <v>30000</v>
      </c>
      <c r="J674" s="36">
        <f t="shared" si="170"/>
        <v>9000</v>
      </c>
      <c r="K674" s="19">
        <f t="shared" si="171"/>
        <v>446100</v>
      </c>
      <c r="L674" s="36">
        <f t="shared" si="172"/>
        <v>151674</v>
      </c>
      <c r="N674" s="19">
        <f t="shared" si="173"/>
        <v>160674</v>
      </c>
      <c r="O674" s="37">
        <f t="shared" si="174"/>
        <v>0.24125225225225225</v>
      </c>
      <c r="P674" s="37">
        <f t="shared" si="175"/>
        <v>0.28899999999999998</v>
      </c>
      <c r="Q674" s="37">
        <f t="shared" si="176"/>
        <v>0.39300180180180183</v>
      </c>
      <c r="R674" s="37">
        <f t="shared" si="177"/>
        <v>0.43120000000000003</v>
      </c>
    </row>
    <row r="675" spans="1:18" x14ac:dyDescent="0.25">
      <c r="A675">
        <f t="shared" si="178"/>
        <v>667000</v>
      </c>
      <c r="C675" s="19">
        <f t="shared" si="164"/>
        <v>150000</v>
      </c>
      <c r="D675" s="19">
        <f t="shared" si="165"/>
        <v>37500</v>
      </c>
      <c r="E675" s="19">
        <f t="shared" si="166"/>
        <v>517000</v>
      </c>
      <c r="F675" s="19">
        <f t="shared" si="167"/>
        <v>439450</v>
      </c>
      <c r="G675" s="19">
        <f t="shared" si="168"/>
        <v>476950</v>
      </c>
      <c r="I675" s="19">
        <f t="shared" si="169"/>
        <v>30000</v>
      </c>
      <c r="J675" s="36">
        <f t="shared" si="170"/>
        <v>9000</v>
      </c>
      <c r="K675" s="19">
        <f t="shared" si="171"/>
        <v>446950</v>
      </c>
      <c r="L675" s="36">
        <f t="shared" si="172"/>
        <v>151963</v>
      </c>
      <c r="N675" s="19">
        <f t="shared" si="173"/>
        <v>160963</v>
      </c>
      <c r="O675" s="37">
        <f t="shared" si="174"/>
        <v>0.24132383808095953</v>
      </c>
      <c r="P675" s="37">
        <f t="shared" si="175"/>
        <v>0.28899999999999998</v>
      </c>
      <c r="Q675" s="37">
        <f t="shared" si="176"/>
        <v>0.39305907046476762</v>
      </c>
      <c r="R675" s="37">
        <f t="shared" si="177"/>
        <v>0.43120000000000003</v>
      </c>
    </row>
    <row r="676" spans="1:18" x14ac:dyDescent="0.25">
      <c r="A676">
        <f t="shared" si="178"/>
        <v>668000</v>
      </c>
      <c r="C676" s="19">
        <f t="shared" si="164"/>
        <v>150000</v>
      </c>
      <c r="D676" s="19">
        <f t="shared" si="165"/>
        <v>37500</v>
      </c>
      <c r="E676" s="19">
        <f t="shared" si="166"/>
        <v>518000</v>
      </c>
      <c r="F676" s="19">
        <f t="shared" si="167"/>
        <v>440300</v>
      </c>
      <c r="G676" s="19">
        <f t="shared" si="168"/>
        <v>477800</v>
      </c>
      <c r="I676" s="19">
        <f t="shared" si="169"/>
        <v>30000</v>
      </c>
      <c r="J676" s="36">
        <f t="shared" si="170"/>
        <v>9000</v>
      </c>
      <c r="K676" s="19">
        <f t="shared" si="171"/>
        <v>447800</v>
      </c>
      <c r="L676" s="36">
        <f t="shared" si="172"/>
        <v>152252</v>
      </c>
      <c r="N676" s="19">
        <f t="shared" si="173"/>
        <v>161252</v>
      </c>
      <c r="O676" s="37">
        <f t="shared" si="174"/>
        <v>0.24139520958083832</v>
      </c>
      <c r="P676" s="37">
        <f t="shared" si="175"/>
        <v>0.28899999999999998</v>
      </c>
      <c r="Q676" s="37">
        <f t="shared" si="176"/>
        <v>0.39311616766467067</v>
      </c>
      <c r="R676" s="37">
        <f t="shared" si="177"/>
        <v>0.43120000000000003</v>
      </c>
    </row>
    <row r="677" spans="1:18" x14ac:dyDescent="0.25">
      <c r="A677">
        <f t="shared" si="178"/>
        <v>669000</v>
      </c>
      <c r="C677" s="19">
        <f t="shared" si="164"/>
        <v>150000</v>
      </c>
      <c r="D677" s="19">
        <f t="shared" si="165"/>
        <v>37500</v>
      </c>
      <c r="E677" s="19">
        <f t="shared" si="166"/>
        <v>519000</v>
      </c>
      <c r="F677" s="19">
        <f t="shared" si="167"/>
        <v>441150</v>
      </c>
      <c r="G677" s="19">
        <f t="shared" si="168"/>
        <v>478650</v>
      </c>
      <c r="I677" s="19">
        <f t="shared" si="169"/>
        <v>30000</v>
      </c>
      <c r="J677" s="36">
        <f t="shared" si="170"/>
        <v>9000</v>
      </c>
      <c r="K677" s="19">
        <f t="shared" si="171"/>
        <v>448650</v>
      </c>
      <c r="L677" s="36">
        <f t="shared" si="172"/>
        <v>152541</v>
      </c>
      <c r="N677" s="19">
        <f t="shared" si="173"/>
        <v>161541</v>
      </c>
      <c r="O677" s="37">
        <f t="shared" si="174"/>
        <v>0.24146636771300448</v>
      </c>
      <c r="P677" s="37">
        <f t="shared" si="175"/>
        <v>0.28899999999999998</v>
      </c>
      <c r="Q677" s="37">
        <f t="shared" si="176"/>
        <v>0.39317309417040358</v>
      </c>
      <c r="R677" s="37">
        <f t="shared" si="177"/>
        <v>0.43120000000000003</v>
      </c>
    </row>
    <row r="678" spans="1:18" x14ac:dyDescent="0.25">
      <c r="A678">
        <f t="shared" si="178"/>
        <v>670000</v>
      </c>
      <c r="C678" s="19">
        <f t="shared" si="164"/>
        <v>150000</v>
      </c>
      <c r="D678" s="19">
        <f t="shared" si="165"/>
        <v>37500</v>
      </c>
      <c r="E678" s="19">
        <f t="shared" si="166"/>
        <v>520000</v>
      </c>
      <c r="F678" s="19">
        <f t="shared" si="167"/>
        <v>442000</v>
      </c>
      <c r="G678" s="19">
        <f t="shared" si="168"/>
        <v>479500</v>
      </c>
      <c r="I678" s="19">
        <f t="shared" si="169"/>
        <v>30000</v>
      </c>
      <c r="J678" s="36">
        <f t="shared" si="170"/>
        <v>9000</v>
      </c>
      <c r="K678" s="19">
        <f t="shared" si="171"/>
        <v>449500</v>
      </c>
      <c r="L678" s="36">
        <f t="shared" si="172"/>
        <v>152830</v>
      </c>
      <c r="N678" s="19">
        <f t="shared" si="173"/>
        <v>161830</v>
      </c>
      <c r="O678" s="37">
        <f t="shared" si="174"/>
        <v>0.24153731343283583</v>
      </c>
      <c r="P678" s="37">
        <f t="shared" si="175"/>
        <v>0.28899999999999998</v>
      </c>
      <c r="Q678" s="37">
        <f t="shared" si="176"/>
        <v>0.39322985074626871</v>
      </c>
      <c r="R678" s="37">
        <f t="shared" si="177"/>
        <v>0.43120000000000003</v>
      </c>
    </row>
    <row r="679" spans="1:18" x14ac:dyDescent="0.25">
      <c r="A679">
        <f t="shared" si="178"/>
        <v>671000</v>
      </c>
      <c r="C679" s="19">
        <f t="shared" si="164"/>
        <v>150000</v>
      </c>
      <c r="D679" s="19">
        <f t="shared" si="165"/>
        <v>37500</v>
      </c>
      <c r="E679" s="19">
        <f t="shared" si="166"/>
        <v>521000</v>
      </c>
      <c r="F679" s="19">
        <f t="shared" si="167"/>
        <v>442850</v>
      </c>
      <c r="G679" s="19">
        <f t="shared" si="168"/>
        <v>480350</v>
      </c>
      <c r="I679" s="19">
        <f t="shared" si="169"/>
        <v>30000</v>
      </c>
      <c r="J679" s="36">
        <f t="shared" si="170"/>
        <v>9000</v>
      </c>
      <c r="K679" s="19">
        <f t="shared" si="171"/>
        <v>450350</v>
      </c>
      <c r="L679" s="36">
        <f t="shared" si="172"/>
        <v>153119</v>
      </c>
      <c r="N679" s="19">
        <f t="shared" si="173"/>
        <v>162119</v>
      </c>
      <c r="O679" s="37">
        <f t="shared" si="174"/>
        <v>0.2416080476900149</v>
      </c>
      <c r="P679" s="37">
        <f t="shared" si="175"/>
        <v>0.28899999999999998</v>
      </c>
      <c r="Q679" s="37">
        <f t="shared" si="176"/>
        <v>0.39328643815201192</v>
      </c>
      <c r="R679" s="37">
        <f t="shared" si="177"/>
        <v>0.43120000000000003</v>
      </c>
    </row>
    <row r="680" spans="1:18" x14ac:dyDescent="0.25">
      <c r="A680">
        <f t="shared" si="178"/>
        <v>672000</v>
      </c>
      <c r="C680" s="19">
        <f t="shared" si="164"/>
        <v>150000</v>
      </c>
      <c r="D680" s="19">
        <f t="shared" si="165"/>
        <v>37500</v>
      </c>
      <c r="E680" s="19">
        <f t="shared" si="166"/>
        <v>522000</v>
      </c>
      <c r="F680" s="19">
        <f t="shared" si="167"/>
        <v>443700</v>
      </c>
      <c r="G680" s="19">
        <f t="shared" si="168"/>
        <v>481200</v>
      </c>
      <c r="I680" s="19">
        <f t="shared" si="169"/>
        <v>30000</v>
      </c>
      <c r="J680" s="36">
        <f t="shared" si="170"/>
        <v>9000</v>
      </c>
      <c r="K680" s="19">
        <f t="shared" si="171"/>
        <v>451200</v>
      </c>
      <c r="L680" s="36">
        <f t="shared" si="172"/>
        <v>153408</v>
      </c>
      <c r="N680" s="19">
        <f t="shared" si="173"/>
        <v>162408</v>
      </c>
      <c r="O680" s="37">
        <f t="shared" si="174"/>
        <v>0.24167857142857144</v>
      </c>
      <c r="P680" s="37">
        <f t="shared" si="175"/>
        <v>0.28899999999999998</v>
      </c>
      <c r="Q680" s="37">
        <f t="shared" si="176"/>
        <v>0.39334285714285716</v>
      </c>
      <c r="R680" s="37">
        <f t="shared" si="177"/>
        <v>0.43120000000000003</v>
      </c>
    </row>
    <row r="681" spans="1:18" x14ac:dyDescent="0.25">
      <c r="A681">
        <f t="shared" si="178"/>
        <v>673000</v>
      </c>
      <c r="C681" s="19">
        <f t="shared" si="164"/>
        <v>150000</v>
      </c>
      <c r="D681" s="19">
        <f t="shared" si="165"/>
        <v>37500</v>
      </c>
      <c r="E681" s="19">
        <f t="shared" si="166"/>
        <v>523000</v>
      </c>
      <c r="F681" s="19">
        <f t="shared" si="167"/>
        <v>444550</v>
      </c>
      <c r="G681" s="19">
        <f t="shared" si="168"/>
        <v>482050</v>
      </c>
      <c r="I681" s="19">
        <f t="shared" si="169"/>
        <v>30000</v>
      </c>
      <c r="J681" s="36">
        <f t="shared" si="170"/>
        <v>9000</v>
      </c>
      <c r="K681" s="19">
        <f t="shared" si="171"/>
        <v>452050</v>
      </c>
      <c r="L681" s="36">
        <f t="shared" si="172"/>
        <v>153697</v>
      </c>
      <c r="N681" s="19">
        <f t="shared" si="173"/>
        <v>162697</v>
      </c>
      <c r="O681" s="37">
        <f t="shared" si="174"/>
        <v>0.24174888558692423</v>
      </c>
      <c r="P681" s="37">
        <f t="shared" si="175"/>
        <v>0.28899999999999998</v>
      </c>
      <c r="Q681" s="37">
        <f t="shared" si="176"/>
        <v>0.3933991084695394</v>
      </c>
      <c r="R681" s="37">
        <f t="shared" si="177"/>
        <v>0.43120000000000003</v>
      </c>
    </row>
    <row r="682" spans="1:18" x14ac:dyDescent="0.25">
      <c r="A682">
        <f t="shared" si="178"/>
        <v>674000</v>
      </c>
      <c r="C682" s="19">
        <f t="shared" si="164"/>
        <v>150000</v>
      </c>
      <c r="D682" s="19">
        <f t="shared" si="165"/>
        <v>37500</v>
      </c>
      <c r="E682" s="19">
        <f t="shared" si="166"/>
        <v>524000</v>
      </c>
      <c r="F682" s="19">
        <f t="shared" si="167"/>
        <v>445400</v>
      </c>
      <c r="G682" s="19">
        <f t="shared" si="168"/>
        <v>482900</v>
      </c>
      <c r="I682" s="19">
        <f t="shared" si="169"/>
        <v>30000</v>
      </c>
      <c r="J682" s="36">
        <f t="shared" si="170"/>
        <v>9000</v>
      </c>
      <c r="K682" s="19">
        <f t="shared" si="171"/>
        <v>452900</v>
      </c>
      <c r="L682" s="36">
        <f t="shared" si="172"/>
        <v>153986</v>
      </c>
      <c r="N682" s="19">
        <f t="shared" si="173"/>
        <v>162986</v>
      </c>
      <c r="O682" s="37">
        <f t="shared" si="174"/>
        <v>0.24181899109792285</v>
      </c>
      <c r="P682" s="37">
        <f t="shared" si="175"/>
        <v>0.28899999999999998</v>
      </c>
      <c r="Q682" s="37">
        <f t="shared" si="176"/>
        <v>0.3934551928783383</v>
      </c>
      <c r="R682" s="37">
        <f t="shared" si="177"/>
        <v>0.43120000000000003</v>
      </c>
    </row>
    <row r="683" spans="1:18" x14ac:dyDescent="0.25">
      <c r="A683">
        <f t="shared" si="178"/>
        <v>675000</v>
      </c>
      <c r="C683" s="19">
        <f t="shared" si="164"/>
        <v>150000</v>
      </c>
      <c r="D683" s="19">
        <f t="shared" si="165"/>
        <v>37500</v>
      </c>
      <c r="E683" s="19">
        <f t="shared" si="166"/>
        <v>525000</v>
      </c>
      <c r="F683" s="19">
        <f t="shared" si="167"/>
        <v>446250</v>
      </c>
      <c r="G683" s="19">
        <f t="shared" si="168"/>
        <v>483750</v>
      </c>
      <c r="I683" s="19">
        <f t="shared" si="169"/>
        <v>30000</v>
      </c>
      <c r="J683" s="36">
        <f t="shared" si="170"/>
        <v>9000</v>
      </c>
      <c r="K683" s="19">
        <f t="shared" si="171"/>
        <v>453750</v>
      </c>
      <c r="L683" s="36">
        <f t="shared" si="172"/>
        <v>154275</v>
      </c>
      <c r="N683" s="19">
        <f t="shared" si="173"/>
        <v>163275</v>
      </c>
      <c r="O683" s="37">
        <f t="shared" si="174"/>
        <v>0.24188888888888888</v>
      </c>
      <c r="P683" s="37">
        <f t="shared" si="175"/>
        <v>0.28899999999999998</v>
      </c>
      <c r="Q683" s="37">
        <f t="shared" si="176"/>
        <v>0.39351111111111114</v>
      </c>
      <c r="R683" s="37">
        <f t="shared" si="177"/>
        <v>0.43120000000000003</v>
      </c>
    </row>
    <row r="684" spans="1:18" x14ac:dyDescent="0.25">
      <c r="A684">
        <f t="shared" si="178"/>
        <v>676000</v>
      </c>
      <c r="C684" s="19">
        <f t="shared" si="164"/>
        <v>150000</v>
      </c>
      <c r="D684" s="19">
        <f t="shared" si="165"/>
        <v>37500</v>
      </c>
      <c r="E684" s="19">
        <f t="shared" si="166"/>
        <v>526000</v>
      </c>
      <c r="F684" s="19">
        <f t="shared" si="167"/>
        <v>447100</v>
      </c>
      <c r="G684" s="19">
        <f t="shared" si="168"/>
        <v>484600</v>
      </c>
      <c r="I684" s="19">
        <f t="shared" si="169"/>
        <v>30000</v>
      </c>
      <c r="J684" s="36">
        <f t="shared" si="170"/>
        <v>9000</v>
      </c>
      <c r="K684" s="19">
        <f t="shared" si="171"/>
        <v>454600</v>
      </c>
      <c r="L684" s="36">
        <f t="shared" si="172"/>
        <v>154564</v>
      </c>
      <c r="N684" s="19">
        <f t="shared" si="173"/>
        <v>163564</v>
      </c>
      <c r="O684" s="37">
        <f t="shared" si="174"/>
        <v>0.24195857988165681</v>
      </c>
      <c r="P684" s="37">
        <f t="shared" si="175"/>
        <v>0.28899999999999998</v>
      </c>
      <c r="Q684" s="37">
        <f t="shared" si="176"/>
        <v>0.39356686390532547</v>
      </c>
      <c r="R684" s="37">
        <f t="shared" si="177"/>
        <v>0.43120000000000003</v>
      </c>
    </row>
    <row r="685" spans="1:18" x14ac:dyDescent="0.25">
      <c r="A685">
        <f t="shared" si="178"/>
        <v>677000</v>
      </c>
      <c r="C685" s="19">
        <f t="shared" si="164"/>
        <v>150000</v>
      </c>
      <c r="D685" s="19">
        <f t="shared" si="165"/>
        <v>37500</v>
      </c>
      <c r="E685" s="19">
        <f t="shared" si="166"/>
        <v>527000</v>
      </c>
      <c r="F685" s="19">
        <f t="shared" si="167"/>
        <v>447950</v>
      </c>
      <c r="G685" s="19">
        <f t="shared" si="168"/>
        <v>485450</v>
      </c>
      <c r="I685" s="19">
        <f t="shared" si="169"/>
        <v>30000</v>
      </c>
      <c r="J685" s="36">
        <f t="shared" si="170"/>
        <v>9000</v>
      </c>
      <c r="K685" s="19">
        <f t="shared" si="171"/>
        <v>455450</v>
      </c>
      <c r="L685" s="36">
        <f t="shared" si="172"/>
        <v>154853</v>
      </c>
      <c r="N685" s="19">
        <f t="shared" si="173"/>
        <v>163853</v>
      </c>
      <c r="O685" s="37">
        <f t="shared" si="174"/>
        <v>0.24202806499261448</v>
      </c>
      <c r="P685" s="37">
        <f t="shared" si="175"/>
        <v>0.28899999999999998</v>
      </c>
      <c r="Q685" s="37">
        <f t="shared" si="176"/>
        <v>0.39362245199409163</v>
      </c>
      <c r="R685" s="37">
        <f t="shared" si="177"/>
        <v>0.43120000000000003</v>
      </c>
    </row>
    <row r="686" spans="1:18" x14ac:dyDescent="0.25">
      <c r="A686">
        <f t="shared" si="178"/>
        <v>678000</v>
      </c>
      <c r="C686" s="19">
        <f t="shared" si="164"/>
        <v>150000</v>
      </c>
      <c r="D686" s="19">
        <f t="shared" si="165"/>
        <v>37500</v>
      </c>
      <c r="E686" s="19">
        <f t="shared" si="166"/>
        <v>528000</v>
      </c>
      <c r="F686" s="19">
        <f t="shared" si="167"/>
        <v>448800</v>
      </c>
      <c r="G686" s="19">
        <f t="shared" si="168"/>
        <v>486300</v>
      </c>
      <c r="I686" s="19">
        <f t="shared" si="169"/>
        <v>30000</v>
      </c>
      <c r="J686" s="36">
        <f t="shared" si="170"/>
        <v>9000</v>
      </c>
      <c r="K686" s="19">
        <f t="shared" si="171"/>
        <v>456300</v>
      </c>
      <c r="L686" s="36">
        <f t="shared" si="172"/>
        <v>155142</v>
      </c>
      <c r="N686" s="19">
        <f t="shared" si="173"/>
        <v>164142</v>
      </c>
      <c r="O686" s="37">
        <f t="shared" si="174"/>
        <v>0.24209734513274336</v>
      </c>
      <c r="P686" s="37">
        <f t="shared" si="175"/>
        <v>0.28899999999999998</v>
      </c>
      <c r="Q686" s="37">
        <f t="shared" si="176"/>
        <v>0.3936778761061947</v>
      </c>
      <c r="R686" s="37">
        <f t="shared" si="177"/>
        <v>0.43120000000000003</v>
      </c>
    </row>
    <row r="687" spans="1:18" x14ac:dyDescent="0.25">
      <c r="A687">
        <f t="shared" si="178"/>
        <v>679000</v>
      </c>
      <c r="C687" s="19">
        <f t="shared" si="164"/>
        <v>150000</v>
      </c>
      <c r="D687" s="19">
        <f t="shared" si="165"/>
        <v>37500</v>
      </c>
      <c r="E687" s="19">
        <f t="shared" si="166"/>
        <v>529000</v>
      </c>
      <c r="F687" s="19">
        <f t="shared" si="167"/>
        <v>449650</v>
      </c>
      <c r="G687" s="19">
        <f t="shared" si="168"/>
        <v>487150</v>
      </c>
      <c r="I687" s="19">
        <f t="shared" si="169"/>
        <v>30000</v>
      </c>
      <c r="J687" s="36">
        <f t="shared" si="170"/>
        <v>9000</v>
      </c>
      <c r="K687" s="19">
        <f t="shared" si="171"/>
        <v>457150</v>
      </c>
      <c r="L687" s="36">
        <f t="shared" si="172"/>
        <v>155431</v>
      </c>
      <c r="N687" s="19">
        <f t="shared" si="173"/>
        <v>164431</v>
      </c>
      <c r="O687" s="37">
        <f t="shared" si="174"/>
        <v>0.24216642120765833</v>
      </c>
      <c r="P687" s="37">
        <f t="shared" si="175"/>
        <v>0.28899999999999998</v>
      </c>
      <c r="Q687" s="37">
        <f t="shared" si="176"/>
        <v>0.39373313696612666</v>
      </c>
      <c r="R687" s="37">
        <f t="shared" si="177"/>
        <v>0.43120000000000003</v>
      </c>
    </row>
    <row r="688" spans="1:18" x14ac:dyDescent="0.25">
      <c r="A688">
        <f t="shared" si="178"/>
        <v>680000</v>
      </c>
      <c r="C688" s="19">
        <f t="shared" si="164"/>
        <v>150000</v>
      </c>
      <c r="D688" s="19">
        <f t="shared" si="165"/>
        <v>37500</v>
      </c>
      <c r="E688" s="19">
        <f t="shared" si="166"/>
        <v>530000</v>
      </c>
      <c r="F688" s="19">
        <f t="shared" si="167"/>
        <v>450500</v>
      </c>
      <c r="G688" s="19">
        <f t="shared" si="168"/>
        <v>488000</v>
      </c>
      <c r="I688" s="19">
        <f t="shared" si="169"/>
        <v>30000</v>
      </c>
      <c r="J688" s="36">
        <f t="shared" si="170"/>
        <v>9000</v>
      </c>
      <c r="K688" s="19">
        <f t="shared" si="171"/>
        <v>458000</v>
      </c>
      <c r="L688" s="36">
        <f t="shared" si="172"/>
        <v>155720</v>
      </c>
      <c r="N688" s="19">
        <f t="shared" si="173"/>
        <v>164720</v>
      </c>
      <c r="O688" s="37">
        <f t="shared" si="174"/>
        <v>0.24223529411764705</v>
      </c>
      <c r="P688" s="37">
        <f t="shared" si="175"/>
        <v>0.28899999999999998</v>
      </c>
      <c r="Q688" s="37">
        <f t="shared" si="176"/>
        <v>0.39378823529411766</v>
      </c>
      <c r="R688" s="37">
        <f t="shared" si="177"/>
        <v>0.43120000000000003</v>
      </c>
    </row>
    <row r="689" spans="1:18" x14ac:dyDescent="0.25">
      <c r="A689">
        <f t="shared" si="178"/>
        <v>681000</v>
      </c>
      <c r="C689" s="19">
        <f t="shared" si="164"/>
        <v>150000</v>
      </c>
      <c r="D689" s="19">
        <f t="shared" si="165"/>
        <v>37500</v>
      </c>
      <c r="E689" s="19">
        <f t="shared" si="166"/>
        <v>531000</v>
      </c>
      <c r="F689" s="19">
        <f t="shared" si="167"/>
        <v>451350</v>
      </c>
      <c r="G689" s="19">
        <f t="shared" si="168"/>
        <v>488850</v>
      </c>
      <c r="I689" s="19">
        <f t="shared" si="169"/>
        <v>30000</v>
      </c>
      <c r="J689" s="36">
        <f t="shared" si="170"/>
        <v>9000</v>
      </c>
      <c r="K689" s="19">
        <f t="shared" si="171"/>
        <v>458850</v>
      </c>
      <c r="L689" s="36">
        <f t="shared" si="172"/>
        <v>156009</v>
      </c>
      <c r="N689" s="19">
        <f t="shared" si="173"/>
        <v>165009</v>
      </c>
      <c r="O689" s="37">
        <f t="shared" si="174"/>
        <v>0.24230396475770924</v>
      </c>
      <c r="P689" s="37">
        <f t="shared" si="175"/>
        <v>0.28899999999999998</v>
      </c>
      <c r="Q689" s="37">
        <f t="shared" si="176"/>
        <v>0.3938431718061674</v>
      </c>
      <c r="R689" s="37">
        <f t="shared" si="177"/>
        <v>0.43120000000000003</v>
      </c>
    </row>
    <row r="690" spans="1:18" x14ac:dyDescent="0.25">
      <c r="A690">
        <f t="shared" si="178"/>
        <v>682000</v>
      </c>
      <c r="C690" s="19">
        <f t="shared" si="164"/>
        <v>150000</v>
      </c>
      <c r="D690" s="19">
        <f t="shared" si="165"/>
        <v>37500</v>
      </c>
      <c r="E690" s="19">
        <f t="shared" si="166"/>
        <v>532000</v>
      </c>
      <c r="F690" s="19">
        <f t="shared" si="167"/>
        <v>452200</v>
      </c>
      <c r="G690" s="19">
        <f t="shared" si="168"/>
        <v>489700</v>
      </c>
      <c r="I690" s="19">
        <f t="shared" si="169"/>
        <v>30000</v>
      </c>
      <c r="J690" s="36">
        <f t="shared" si="170"/>
        <v>9000</v>
      </c>
      <c r="K690" s="19">
        <f t="shared" si="171"/>
        <v>459700</v>
      </c>
      <c r="L690" s="36">
        <f t="shared" si="172"/>
        <v>156298</v>
      </c>
      <c r="N690" s="19">
        <f t="shared" si="173"/>
        <v>165298</v>
      </c>
      <c r="O690" s="37">
        <f t="shared" si="174"/>
        <v>0.24237243401759531</v>
      </c>
      <c r="P690" s="37">
        <f t="shared" si="175"/>
        <v>0.28899999999999998</v>
      </c>
      <c r="Q690" s="37">
        <f t="shared" si="176"/>
        <v>0.39389794721407628</v>
      </c>
      <c r="R690" s="37">
        <f t="shared" si="177"/>
        <v>0.43120000000000003</v>
      </c>
    </row>
    <row r="691" spans="1:18" x14ac:dyDescent="0.25">
      <c r="A691">
        <f t="shared" si="178"/>
        <v>683000</v>
      </c>
      <c r="C691" s="19">
        <f t="shared" si="164"/>
        <v>150000</v>
      </c>
      <c r="D691" s="19">
        <f t="shared" si="165"/>
        <v>37500</v>
      </c>
      <c r="E691" s="19">
        <f t="shared" si="166"/>
        <v>533000</v>
      </c>
      <c r="F691" s="19">
        <f t="shared" si="167"/>
        <v>453050</v>
      </c>
      <c r="G691" s="19">
        <f t="shared" si="168"/>
        <v>490550</v>
      </c>
      <c r="I691" s="19">
        <f t="shared" si="169"/>
        <v>30000</v>
      </c>
      <c r="J691" s="36">
        <f t="shared" si="170"/>
        <v>9000</v>
      </c>
      <c r="K691" s="19">
        <f t="shared" si="171"/>
        <v>460550</v>
      </c>
      <c r="L691" s="36">
        <f t="shared" si="172"/>
        <v>156587</v>
      </c>
      <c r="N691" s="19">
        <f t="shared" si="173"/>
        <v>165587</v>
      </c>
      <c r="O691" s="37">
        <f t="shared" si="174"/>
        <v>0.24244070278184479</v>
      </c>
      <c r="P691" s="37">
        <f t="shared" si="175"/>
        <v>0.28899999999999998</v>
      </c>
      <c r="Q691" s="37">
        <f t="shared" si="176"/>
        <v>0.39395256222547587</v>
      </c>
      <c r="R691" s="37">
        <f t="shared" si="177"/>
        <v>0.43120000000000003</v>
      </c>
    </row>
    <row r="692" spans="1:18" x14ac:dyDescent="0.25">
      <c r="A692">
        <f t="shared" si="178"/>
        <v>684000</v>
      </c>
      <c r="C692" s="19">
        <f t="shared" si="164"/>
        <v>150000</v>
      </c>
      <c r="D692" s="19">
        <f t="shared" si="165"/>
        <v>37500</v>
      </c>
      <c r="E692" s="19">
        <f t="shared" si="166"/>
        <v>534000</v>
      </c>
      <c r="F692" s="19">
        <f t="shared" si="167"/>
        <v>453900</v>
      </c>
      <c r="G692" s="19">
        <f t="shared" si="168"/>
        <v>491400</v>
      </c>
      <c r="I692" s="19">
        <f t="shared" si="169"/>
        <v>30000</v>
      </c>
      <c r="J692" s="36">
        <f t="shared" si="170"/>
        <v>9000</v>
      </c>
      <c r="K692" s="19">
        <f t="shared" si="171"/>
        <v>461400</v>
      </c>
      <c r="L692" s="36">
        <f t="shared" si="172"/>
        <v>156876</v>
      </c>
      <c r="N692" s="19">
        <f t="shared" si="173"/>
        <v>165876</v>
      </c>
      <c r="O692" s="37">
        <f t="shared" si="174"/>
        <v>0.24250877192982456</v>
      </c>
      <c r="P692" s="37">
        <f t="shared" si="175"/>
        <v>0.28899999999999998</v>
      </c>
      <c r="Q692" s="37">
        <f t="shared" si="176"/>
        <v>0.39400701754385969</v>
      </c>
      <c r="R692" s="37">
        <f t="shared" si="177"/>
        <v>0.43120000000000003</v>
      </c>
    </row>
    <row r="693" spans="1:18" x14ac:dyDescent="0.25">
      <c r="A693">
        <f t="shared" si="178"/>
        <v>685000</v>
      </c>
      <c r="C693" s="19">
        <f t="shared" si="164"/>
        <v>150000</v>
      </c>
      <c r="D693" s="19">
        <f t="shared" si="165"/>
        <v>37500</v>
      </c>
      <c r="E693" s="19">
        <f t="shared" si="166"/>
        <v>535000</v>
      </c>
      <c r="F693" s="19">
        <f t="shared" si="167"/>
        <v>454750</v>
      </c>
      <c r="G693" s="19">
        <f t="shared" si="168"/>
        <v>492250</v>
      </c>
      <c r="I693" s="19">
        <f t="shared" si="169"/>
        <v>30000</v>
      </c>
      <c r="J693" s="36">
        <f t="shared" si="170"/>
        <v>9000</v>
      </c>
      <c r="K693" s="19">
        <f t="shared" si="171"/>
        <v>462250</v>
      </c>
      <c r="L693" s="36">
        <f t="shared" si="172"/>
        <v>157165</v>
      </c>
      <c r="N693" s="19">
        <f t="shared" si="173"/>
        <v>166165</v>
      </c>
      <c r="O693" s="37">
        <f t="shared" si="174"/>
        <v>0.24257664233576642</v>
      </c>
      <c r="P693" s="37">
        <f t="shared" si="175"/>
        <v>0.28899999999999998</v>
      </c>
      <c r="Q693" s="37">
        <f t="shared" si="176"/>
        <v>0.39406131386861315</v>
      </c>
      <c r="R693" s="37">
        <f t="shared" si="177"/>
        <v>0.43120000000000003</v>
      </c>
    </row>
    <row r="694" spans="1:18" x14ac:dyDescent="0.25">
      <c r="A694">
        <f t="shared" si="178"/>
        <v>686000</v>
      </c>
      <c r="C694" s="19">
        <f t="shared" si="164"/>
        <v>150000</v>
      </c>
      <c r="D694" s="19">
        <f t="shared" si="165"/>
        <v>37500</v>
      </c>
      <c r="E694" s="19">
        <f t="shared" si="166"/>
        <v>536000</v>
      </c>
      <c r="F694" s="19">
        <f t="shared" si="167"/>
        <v>455600</v>
      </c>
      <c r="G694" s="19">
        <f t="shared" si="168"/>
        <v>493100</v>
      </c>
      <c r="I694" s="19">
        <f t="shared" si="169"/>
        <v>30000</v>
      </c>
      <c r="J694" s="36">
        <f t="shared" si="170"/>
        <v>9000</v>
      </c>
      <c r="K694" s="19">
        <f t="shared" si="171"/>
        <v>463100</v>
      </c>
      <c r="L694" s="36">
        <f t="shared" si="172"/>
        <v>157454</v>
      </c>
      <c r="N694" s="19">
        <f t="shared" si="173"/>
        <v>166454</v>
      </c>
      <c r="O694" s="37">
        <f t="shared" si="174"/>
        <v>0.24264431486880467</v>
      </c>
      <c r="P694" s="37">
        <f t="shared" si="175"/>
        <v>0.28899999999999998</v>
      </c>
      <c r="Q694" s="37">
        <f t="shared" si="176"/>
        <v>0.39411545189504377</v>
      </c>
      <c r="R694" s="37">
        <f t="shared" si="177"/>
        <v>0.43120000000000003</v>
      </c>
    </row>
    <row r="695" spans="1:18" x14ac:dyDescent="0.25">
      <c r="A695">
        <f t="shared" si="178"/>
        <v>687000</v>
      </c>
      <c r="C695" s="19">
        <f t="shared" si="164"/>
        <v>150000</v>
      </c>
      <c r="D695" s="19">
        <f t="shared" si="165"/>
        <v>37500</v>
      </c>
      <c r="E695" s="19">
        <f t="shared" si="166"/>
        <v>537000</v>
      </c>
      <c r="F695" s="19">
        <f t="shared" si="167"/>
        <v>456450</v>
      </c>
      <c r="G695" s="19">
        <f t="shared" si="168"/>
        <v>493950</v>
      </c>
      <c r="I695" s="19">
        <f t="shared" si="169"/>
        <v>30000</v>
      </c>
      <c r="J695" s="36">
        <f t="shared" si="170"/>
        <v>9000</v>
      </c>
      <c r="K695" s="19">
        <f t="shared" si="171"/>
        <v>463950</v>
      </c>
      <c r="L695" s="36">
        <f t="shared" si="172"/>
        <v>157743</v>
      </c>
      <c r="N695" s="19">
        <f t="shared" si="173"/>
        <v>166743</v>
      </c>
      <c r="O695" s="37">
        <f t="shared" si="174"/>
        <v>0.2427117903930131</v>
      </c>
      <c r="P695" s="37">
        <f t="shared" si="175"/>
        <v>0.28899999999999998</v>
      </c>
      <c r="Q695" s="37">
        <f t="shared" si="176"/>
        <v>0.39416943231441048</v>
      </c>
      <c r="R695" s="37">
        <f t="shared" si="177"/>
        <v>0.43120000000000003</v>
      </c>
    </row>
    <row r="696" spans="1:18" x14ac:dyDescent="0.25">
      <c r="A696">
        <f t="shared" si="178"/>
        <v>688000</v>
      </c>
      <c r="C696" s="19">
        <f t="shared" si="164"/>
        <v>150000</v>
      </c>
      <c r="D696" s="19">
        <f t="shared" si="165"/>
        <v>37500</v>
      </c>
      <c r="E696" s="19">
        <f t="shared" si="166"/>
        <v>538000</v>
      </c>
      <c r="F696" s="19">
        <f t="shared" si="167"/>
        <v>457300</v>
      </c>
      <c r="G696" s="19">
        <f t="shared" si="168"/>
        <v>494800</v>
      </c>
      <c r="I696" s="19">
        <f t="shared" si="169"/>
        <v>30000</v>
      </c>
      <c r="J696" s="36">
        <f t="shared" si="170"/>
        <v>9000</v>
      </c>
      <c r="K696" s="19">
        <f t="shared" si="171"/>
        <v>464800</v>
      </c>
      <c r="L696" s="36">
        <f t="shared" si="172"/>
        <v>158032</v>
      </c>
      <c r="N696" s="19">
        <f t="shared" si="173"/>
        <v>167032</v>
      </c>
      <c r="O696" s="37">
        <f t="shared" si="174"/>
        <v>0.24277906976744187</v>
      </c>
      <c r="P696" s="37">
        <f t="shared" si="175"/>
        <v>0.28899999999999998</v>
      </c>
      <c r="Q696" s="37">
        <f t="shared" si="176"/>
        <v>0.39422325581395351</v>
      </c>
      <c r="R696" s="37">
        <f t="shared" si="177"/>
        <v>0.43120000000000003</v>
      </c>
    </row>
    <row r="697" spans="1:18" x14ac:dyDescent="0.25">
      <c r="A697">
        <f t="shared" si="178"/>
        <v>689000</v>
      </c>
      <c r="C697" s="19">
        <f t="shared" si="164"/>
        <v>150000</v>
      </c>
      <c r="D697" s="19">
        <f t="shared" si="165"/>
        <v>37500</v>
      </c>
      <c r="E697" s="19">
        <f t="shared" si="166"/>
        <v>539000</v>
      </c>
      <c r="F697" s="19">
        <f t="shared" si="167"/>
        <v>458150</v>
      </c>
      <c r="G697" s="19">
        <f t="shared" si="168"/>
        <v>495650</v>
      </c>
      <c r="I697" s="19">
        <f t="shared" si="169"/>
        <v>30000</v>
      </c>
      <c r="J697" s="36">
        <f t="shared" si="170"/>
        <v>9000</v>
      </c>
      <c r="K697" s="19">
        <f t="shared" si="171"/>
        <v>465650</v>
      </c>
      <c r="L697" s="36">
        <f t="shared" si="172"/>
        <v>158321</v>
      </c>
      <c r="N697" s="19">
        <f t="shared" si="173"/>
        <v>167321</v>
      </c>
      <c r="O697" s="37">
        <f t="shared" si="174"/>
        <v>0.24284615384615385</v>
      </c>
      <c r="P697" s="37">
        <f t="shared" si="175"/>
        <v>0.28899999999999998</v>
      </c>
      <c r="Q697" s="37">
        <f t="shared" si="176"/>
        <v>0.39427692307692308</v>
      </c>
      <c r="R697" s="37">
        <f t="shared" si="177"/>
        <v>0.43120000000000003</v>
      </c>
    </row>
    <row r="698" spans="1:18" x14ac:dyDescent="0.25">
      <c r="A698">
        <f t="shared" si="178"/>
        <v>690000</v>
      </c>
      <c r="C698" s="19">
        <f t="shared" si="164"/>
        <v>150000</v>
      </c>
      <c r="D698" s="19">
        <f t="shared" si="165"/>
        <v>37500</v>
      </c>
      <c r="E698" s="19">
        <f t="shared" si="166"/>
        <v>540000</v>
      </c>
      <c r="F698" s="19">
        <f t="shared" si="167"/>
        <v>459000</v>
      </c>
      <c r="G698" s="19">
        <f t="shared" si="168"/>
        <v>496500</v>
      </c>
      <c r="I698" s="19">
        <f t="shared" si="169"/>
        <v>30000</v>
      </c>
      <c r="J698" s="36">
        <f t="shared" si="170"/>
        <v>9000</v>
      </c>
      <c r="K698" s="19">
        <f t="shared" si="171"/>
        <v>466500</v>
      </c>
      <c r="L698" s="36">
        <f t="shared" si="172"/>
        <v>158610</v>
      </c>
      <c r="N698" s="19">
        <f t="shared" si="173"/>
        <v>167610</v>
      </c>
      <c r="O698" s="37">
        <f t="shared" si="174"/>
        <v>0.24291304347826087</v>
      </c>
      <c r="P698" s="37">
        <f t="shared" si="175"/>
        <v>0.28899999999999998</v>
      </c>
      <c r="Q698" s="37">
        <f t="shared" si="176"/>
        <v>0.39433043478260871</v>
      </c>
      <c r="R698" s="37">
        <f t="shared" si="177"/>
        <v>0.43120000000000003</v>
      </c>
    </row>
    <row r="699" spans="1:18" x14ac:dyDescent="0.25">
      <c r="A699">
        <f t="shared" si="178"/>
        <v>691000</v>
      </c>
      <c r="C699" s="19">
        <f t="shared" si="164"/>
        <v>150000</v>
      </c>
      <c r="D699" s="19">
        <f t="shared" si="165"/>
        <v>37500</v>
      </c>
      <c r="E699" s="19">
        <f t="shared" si="166"/>
        <v>541000</v>
      </c>
      <c r="F699" s="19">
        <f t="shared" si="167"/>
        <v>459850</v>
      </c>
      <c r="G699" s="19">
        <f t="shared" si="168"/>
        <v>497350</v>
      </c>
      <c r="I699" s="19">
        <f t="shared" si="169"/>
        <v>30000</v>
      </c>
      <c r="J699" s="36">
        <f t="shared" si="170"/>
        <v>9000</v>
      </c>
      <c r="K699" s="19">
        <f t="shared" si="171"/>
        <v>467350</v>
      </c>
      <c r="L699" s="36">
        <f t="shared" si="172"/>
        <v>158899</v>
      </c>
      <c r="N699" s="19">
        <f t="shared" si="173"/>
        <v>167899</v>
      </c>
      <c r="O699" s="37">
        <f t="shared" si="174"/>
        <v>0.24297973950795948</v>
      </c>
      <c r="P699" s="37">
        <f t="shared" si="175"/>
        <v>0.28899999999999998</v>
      </c>
      <c r="Q699" s="37">
        <f t="shared" si="176"/>
        <v>0.39438379160636761</v>
      </c>
      <c r="R699" s="37">
        <f t="shared" si="177"/>
        <v>0.43120000000000003</v>
      </c>
    </row>
    <row r="700" spans="1:18" x14ac:dyDescent="0.25">
      <c r="A700">
        <f t="shared" si="178"/>
        <v>692000</v>
      </c>
      <c r="C700" s="19">
        <f t="shared" si="164"/>
        <v>150000</v>
      </c>
      <c r="D700" s="19">
        <f t="shared" si="165"/>
        <v>37500</v>
      </c>
      <c r="E700" s="19">
        <f t="shared" si="166"/>
        <v>542000</v>
      </c>
      <c r="F700" s="19">
        <f t="shared" si="167"/>
        <v>460700</v>
      </c>
      <c r="G700" s="19">
        <f t="shared" si="168"/>
        <v>498200</v>
      </c>
      <c r="I700" s="19">
        <f t="shared" si="169"/>
        <v>30000</v>
      </c>
      <c r="J700" s="36">
        <f t="shared" si="170"/>
        <v>9000</v>
      </c>
      <c r="K700" s="19">
        <f t="shared" si="171"/>
        <v>468200</v>
      </c>
      <c r="L700" s="36">
        <f t="shared" si="172"/>
        <v>159188</v>
      </c>
      <c r="N700" s="19">
        <f t="shared" si="173"/>
        <v>168188</v>
      </c>
      <c r="O700" s="37">
        <f t="shared" si="174"/>
        <v>0.24304624277456646</v>
      </c>
      <c r="P700" s="37">
        <f t="shared" si="175"/>
        <v>0.28899999999999998</v>
      </c>
      <c r="Q700" s="37">
        <f t="shared" si="176"/>
        <v>0.39443699421965317</v>
      </c>
      <c r="R700" s="37">
        <f t="shared" si="177"/>
        <v>0.43120000000000003</v>
      </c>
    </row>
    <row r="701" spans="1:18" x14ac:dyDescent="0.25">
      <c r="A701">
        <f t="shared" si="178"/>
        <v>693000</v>
      </c>
      <c r="C701" s="19">
        <f t="shared" ref="C701:C764" si="179">IF(A701&gt;pot_osingon_veron_progression_raja,pot_osingon_veron_progression_raja,A701)</f>
        <v>150000</v>
      </c>
      <c r="D701" s="19">
        <f t="shared" ref="D701:D764" si="180">C701*(1-pot_osingon_verovapaa_osuus)</f>
        <v>37500</v>
      </c>
      <c r="E701" s="19">
        <f t="shared" ref="E701:E764" si="181">IF(A701&gt;pot_osingon_veron_progression_raja,A701-pot_osingon_veron_progression_raja,0)</f>
        <v>543000</v>
      </c>
      <c r="F701" s="19">
        <f t="shared" ref="F701:F764" si="182">E701*(1-pot_osingon_verovapaa_osuus_rajan_jälk)</f>
        <v>461550</v>
      </c>
      <c r="G701" s="19">
        <f t="shared" ref="G701:G764" si="183">+D701+F701</f>
        <v>499050</v>
      </c>
      <c r="I701" s="19">
        <f t="shared" ref="I701:I764" si="184">IF(G701&gt;pääomatuloveropros_progression_raja,pääomatuloveropros_progression_raja,G701)</f>
        <v>30000</v>
      </c>
      <c r="J701" s="36">
        <f t="shared" ref="J701:J764" si="185">I701*pääomatuloveropros</f>
        <v>9000</v>
      </c>
      <c r="K701" s="19">
        <f t="shared" ref="K701:K764" si="186">IF(G701&gt;pääomatuloveropros_progression_raja,G701-pääomatuloveropros_progression_raja,0)</f>
        <v>469050</v>
      </c>
      <c r="L701" s="36">
        <f t="shared" ref="L701:L764" si="187">K701*pääomatuloveropros_rajan_jälkeen</f>
        <v>159477</v>
      </c>
      <c r="N701" s="19">
        <f t="shared" ref="N701:N764" si="188">+J701+L701</f>
        <v>168477</v>
      </c>
      <c r="O701" s="37">
        <f t="shared" ref="O701:O764" si="189">IFERROR(N701/A701,0)</f>
        <v>0.24311255411255411</v>
      </c>
      <c r="P701" s="37">
        <f t="shared" ref="P701:P764" si="190">IFERROR((N701-N700)/(A701-A700),0)</f>
        <v>0.28899999999999998</v>
      </c>
      <c r="Q701" s="37">
        <f t="shared" ref="Q701:Q764" si="191">(1-yhteisövero_pros)*O701+yhteisövero_pros</f>
        <v>0.39449004329004334</v>
      </c>
      <c r="R701" s="37">
        <f t="shared" ref="R701:R764" si="192">(1-yhteisövero_pros)*P701+yhteisövero_pros</f>
        <v>0.43120000000000003</v>
      </c>
    </row>
    <row r="702" spans="1:18" x14ac:dyDescent="0.25">
      <c r="A702">
        <f t="shared" si="178"/>
        <v>694000</v>
      </c>
      <c r="C702" s="19">
        <f t="shared" si="179"/>
        <v>150000</v>
      </c>
      <c r="D702" s="19">
        <f t="shared" si="180"/>
        <v>37500</v>
      </c>
      <c r="E702" s="19">
        <f t="shared" si="181"/>
        <v>544000</v>
      </c>
      <c r="F702" s="19">
        <f t="shared" si="182"/>
        <v>462400</v>
      </c>
      <c r="G702" s="19">
        <f t="shared" si="183"/>
        <v>499900</v>
      </c>
      <c r="I702" s="19">
        <f t="shared" si="184"/>
        <v>30000</v>
      </c>
      <c r="J702" s="36">
        <f t="shared" si="185"/>
        <v>9000</v>
      </c>
      <c r="K702" s="19">
        <f t="shared" si="186"/>
        <v>469900</v>
      </c>
      <c r="L702" s="36">
        <f t="shared" si="187"/>
        <v>159766</v>
      </c>
      <c r="N702" s="19">
        <f t="shared" si="188"/>
        <v>168766</v>
      </c>
      <c r="O702" s="37">
        <f t="shared" si="189"/>
        <v>0.24317867435158502</v>
      </c>
      <c r="P702" s="37">
        <f t="shared" si="190"/>
        <v>0.28899999999999998</v>
      </c>
      <c r="Q702" s="37">
        <f t="shared" si="191"/>
        <v>0.39454293948126806</v>
      </c>
      <c r="R702" s="37">
        <f t="shared" si="192"/>
        <v>0.43120000000000003</v>
      </c>
    </row>
    <row r="703" spans="1:18" x14ac:dyDescent="0.25">
      <c r="A703">
        <f t="shared" si="178"/>
        <v>695000</v>
      </c>
      <c r="C703" s="19">
        <f t="shared" si="179"/>
        <v>150000</v>
      </c>
      <c r="D703" s="19">
        <f t="shared" si="180"/>
        <v>37500</v>
      </c>
      <c r="E703" s="19">
        <f t="shared" si="181"/>
        <v>545000</v>
      </c>
      <c r="F703" s="19">
        <f t="shared" si="182"/>
        <v>463250</v>
      </c>
      <c r="G703" s="19">
        <f t="shared" si="183"/>
        <v>500750</v>
      </c>
      <c r="I703" s="19">
        <f t="shared" si="184"/>
        <v>30000</v>
      </c>
      <c r="J703" s="36">
        <f t="shared" si="185"/>
        <v>9000</v>
      </c>
      <c r="K703" s="19">
        <f t="shared" si="186"/>
        <v>470750</v>
      </c>
      <c r="L703" s="36">
        <f t="shared" si="187"/>
        <v>160055</v>
      </c>
      <c r="N703" s="19">
        <f t="shared" si="188"/>
        <v>169055</v>
      </c>
      <c r="O703" s="37">
        <f t="shared" si="189"/>
        <v>0.24324460431654676</v>
      </c>
      <c r="P703" s="37">
        <f t="shared" si="190"/>
        <v>0.28899999999999998</v>
      </c>
      <c r="Q703" s="37">
        <f t="shared" si="191"/>
        <v>0.39459568345323742</v>
      </c>
      <c r="R703" s="37">
        <f t="shared" si="192"/>
        <v>0.43120000000000003</v>
      </c>
    </row>
    <row r="704" spans="1:18" x14ac:dyDescent="0.25">
      <c r="A704">
        <f t="shared" si="178"/>
        <v>696000</v>
      </c>
      <c r="C704" s="19">
        <f t="shared" si="179"/>
        <v>150000</v>
      </c>
      <c r="D704" s="19">
        <f t="shared" si="180"/>
        <v>37500</v>
      </c>
      <c r="E704" s="19">
        <f t="shared" si="181"/>
        <v>546000</v>
      </c>
      <c r="F704" s="19">
        <f t="shared" si="182"/>
        <v>464100</v>
      </c>
      <c r="G704" s="19">
        <f t="shared" si="183"/>
        <v>501600</v>
      </c>
      <c r="I704" s="19">
        <f t="shared" si="184"/>
        <v>30000</v>
      </c>
      <c r="J704" s="36">
        <f t="shared" si="185"/>
        <v>9000</v>
      </c>
      <c r="K704" s="19">
        <f t="shared" si="186"/>
        <v>471600</v>
      </c>
      <c r="L704" s="36">
        <f t="shared" si="187"/>
        <v>160344</v>
      </c>
      <c r="N704" s="19">
        <f t="shared" si="188"/>
        <v>169344</v>
      </c>
      <c r="O704" s="37">
        <f t="shared" si="189"/>
        <v>0.24331034482758621</v>
      </c>
      <c r="P704" s="37">
        <f t="shared" si="190"/>
        <v>0.28899999999999998</v>
      </c>
      <c r="Q704" s="37">
        <f t="shared" si="191"/>
        <v>0.39464827586206896</v>
      </c>
      <c r="R704" s="37">
        <f t="shared" si="192"/>
        <v>0.43120000000000003</v>
      </c>
    </row>
    <row r="705" spans="1:18" x14ac:dyDescent="0.25">
      <c r="A705">
        <f t="shared" si="178"/>
        <v>697000</v>
      </c>
      <c r="C705" s="19">
        <f t="shared" si="179"/>
        <v>150000</v>
      </c>
      <c r="D705" s="19">
        <f t="shared" si="180"/>
        <v>37500</v>
      </c>
      <c r="E705" s="19">
        <f t="shared" si="181"/>
        <v>547000</v>
      </c>
      <c r="F705" s="19">
        <f t="shared" si="182"/>
        <v>464950</v>
      </c>
      <c r="G705" s="19">
        <f t="shared" si="183"/>
        <v>502450</v>
      </c>
      <c r="I705" s="19">
        <f t="shared" si="184"/>
        <v>30000</v>
      </c>
      <c r="J705" s="36">
        <f t="shared" si="185"/>
        <v>9000</v>
      </c>
      <c r="K705" s="19">
        <f t="shared" si="186"/>
        <v>472450</v>
      </c>
      <c r="L705" s="36">
        <f t="shared" si="187"/>
        <v>160633</v>
      </c>
      <c r="N705" s="19">
        <f t="shared" si="188"/>
        <v>169633</v>
      </c>
      <c r="O705" s="37">
        <f t="shared" si="189"/>
        <v>0.24337589670014348</v>
      </c>
      <c r="P705" s="37">
        <f t="shared" si="190"/>
        <v>0.28899999999999998</v>
      </c>
      <c r="Q705" s="37">
        <f t="shared" si="191"/>
        <v>0.39470071736011481</v>
      </c>
      <c r="R705" s="37">
        <f t="shared" si="192"/>
        <v>0.43120000000000003</v>
      </c>
    </row>
    <row r="706" spans="1:18" x14ac:dyDescent="0.25">
      <c r="A706">
        <f t="shared" si="178"/>
        <v>698000</v>
      </c>
      <c r="C706" s="19">
        <f t="shared" si="179"/>
        <v>150000</v>
      </c>
      <c r="D706" s="19">
        <f t="shared" si="180"/>
        <v>37500</v>
      </c>
      <c r="E706" s="19">
        <f t="shared" si="181"/>
        <v>548000</v>
      </c>
      <c r="F706" s="19">
        <f t="shared" si="182"/>
        <v>465800</v>
      </c>
      <c r="G706" s="19">
        <f t="shared" si="183"/>
        <v>503300</v>
      </c>
      <c r="I706" s="19">
        <f t="shared" si="184"/>
        <v>30000</v>
      </c>
      <c r="J706" s="36">
        <f t="shared" si="185"/>
        <v>9000</v>
      </c>
      <c r="K706" s="19">
        <f t="shared" si="186"/>
        <v>473300</v>
      </c>
      <c r="L706" s="36">
        <f t="shared" si="187"/>
        <v>160922</v>
      </c>
      <c r="N706" s="19">
        <f t="shared" si="188"/>
        <v>169922</v>
      </c>
      <c r="O706" s="37">
        <f t="shared" si="189"/>
        <v>0.24344126074498568</v>
      </c>
      <c r="P706" s="37">
        <f t="shared" si="190"/>
        <v>0.28899999999999998</v>
      </c>
      <c r="Q706" s="37">
        <f t="shared" si="191"/>
        <v>0.39475300859598855</v>
      </c>
      <c r="R706" s="37">
        <f t="shared" si="192"/>
        <v>0.43120000000000003</v>
      </c>
    </row>
    <row r="707" spans="1:18" x14ac:dyDescent="0.25">
      <c r="A707">
        <f t="shared" si="178"/>
        <v>699000</v>
      </c>
      <c r="C707" s="19">
        <f t="shared" si="179"/>
        <v>150000</v>
      </c>
      <c r="D707" s="19">
        <f t="shared" si="180"/>
        <v>37500</v>
      </c>
      <c r="E707" s="19">
        <f t="shared" si="181"/>
        <v>549000</v>
      </c>
      <c r="F707" s="19">
        <f t="shared" si="182"/>
        <v>466650</v>
      </c>
      <c r="G707" s="19">
        <f t="shared" si="183"/>
        <v>504150</v>
      </c>
      <c r="I707" s="19">
        <f t="shared" si="184"/>
        <v>30000</v>
      </c>
      <c r="J707" s="36">
        <f t="shared" si="185"/>
        <v>9000</v>
      </c>
      <c r="K707" s="19">
        <f t="shared" si="186"/>
        <v>474150</v>
      </c>
      <c r="L707" s="36">
        <f t="shared" si="187"/>
        <v>161211</v>
      </c>
      <c r="N707" s="19">
        <f t="shared" si="188"/>
        <v>170211</v>
      </c>
      <c r="O707" s="37">
        <f t="shared" si="189"/>
        <v>0.24350643776824035</v>
      </c>
      <c r="P707" s="37">
        <f t="shared" si="190"/>
        <v>0.28899999999999998</v>
      </c>
      <c r="Q707" s="37">
        <f t="shared" si="191"/>
        <v>0.39480515021459228</v>
      </c>
      <c r="R707" s="37">
        <f t="shared" si="192"/>
        <v>0.43120000000000003</v>
      </c>
    </row>
    <row r="708" spans="1:18" x14ac:dyDescent="0.25">
      <c r="A708">
        <f t="shared" si="178"/>
        <v>700000</v>
      </c>
      <c r="C708" s="19">
        <f t="shared" si="179"/>
        <v>150000</v>
      </c>
      <c r="D708" s="19">
        <f t="shared" si="180"/>
        <v>37500</v>
      </c>
      <c r="E708" s="19">
        <f t="shared" si="181"/>
        <v>550000</v>
      </c>
      <c r="F708" s="19">
        <f t="shared" si="182"/>
        <v>467500</v>
      </c>
      <c r="G708" s="19">
        <f t="shared" si="183"/>
        <v>505000</v>
      </c>
      <c r="I708" s="19">
        <f t="shared" si="184"/>
        <v>30000</v>
      </c>
      <c r="J708" s="36">
        <f t="shared" si="185"/>
        <v>9000</v>
      </c>
      <c r="K708" s="19">
        <f t="shared" si="186"/>
        <v>475000</v>
      </c>
      <c r="L708" s="36">
        <f t="shared" si="187"/>
        <v>161500</v>
      </c>
      <c r="N708" s="19">
        <f t="shared" si="188"/>
        <v>170500</v>
      </c>
      <c r="O708" s="37">
        <f t="shared" si="189"/>
        <v>0.24357142857142858</v>
      </c>
      <c r="P708" s="37">
        <f t="shared" si="190"/>
        <v>0.28899999999999998</v>
      </c>
      <c r="Q708" s="37">
        <f t="shared" si="191"/>
        <v>0.39485714285714291</v>
      </c>
      <c r="R708" s="37">
        <f t="shared" si="192"/>
        <v>0.43120000000000003</v>
      </c>
    </row>
    <row r="709" spans="1:18" x14ac:dyDescent="0.25">
      <c r="A709">
        <f t="shared" si="178"/>
        <v>701000</v>
      </c>
      <c r="C709" s="19">
        <f t="shared" si="179"/>
        <v>150000</v>
      </c>
      <c r="D709" s="19">
        <f t="shared" si="180"/>
        <v>37500</v>
      </c>
      <c r="E709" s="19">
        <f t="shared" si="181"/>
        <v>551000</v>
      </c>
      <c r="F709" s="19">
        <f t="shared" si="182"/>
        <v>468350</v>
      </c>
      <c r="G709" s="19">
        <f t="shared" si="183"/>
        <v>505850</v>
      </c>
      <c r="I709" s="19">
        <f t="shared" si="184"/>
        <v>30000</v>
      </c>
      <c r="J709" s="36">
        <f t="shared" si="185"/>
        <v>9000</v>
      </c>
      <c r="K709" s="19">
        <f t="shared" si="186"/>
        <v>475850</v>
      </c>
      <c r="L709" s="36">
        <f t="shared" si="187"/>
        <v>161789</v>
      </c>
      <c r="N709" s="19">
        <f t="shared" si="188"/>
        <v>170789</v>
      </c>
      <c r="O709" s="37">
        <f t="shared" si="189"/>
        <v>0.24363623395149786</v>
      </c>
      <c r="P709" s="37">
        <f t="shared" si="190"/>
        <v>0.28899999999999998</v>
      </c>
      <c r="Q709" s="37">
        <f t="shared" si="191"/>
        <v>0.39490898716119832</v>
      </c>
      <c r="R709" s="37">
        <f t="shared" si="192"/>
        <v>0.43120000000000003</v>
      </c>
    </row>
    <row r="710" spans="1:18" x14ac:dyDescent="0.25">
      <c r="A710">
        <f t="shared" si="178"/>
        <v>702000</v>
      </c>
      <c r="C710" s="19">
        <f t="shared" si="179"/>
        <v>150000</v>
      </c>
      <c r="D710" s="19">
        <f t="shared" si="180"/>
        <v>37500</v>
      </c>
      <c r="E710" s="19">
        <f t="shared" si="181"/>
        <v>552000</v>
      </c>
      <c r="F710" s="19">
        <f t="shared" si="182"/>
        <v>469200</v>
      </c>
      <c r="G710" s="19">
        <f t="shared" si="183"/>
        <v>506700</v>
      </c>
      <c r="I710" s="19">
        <f t="shared" si="184"/>
        <v>30000</v>
      </c>
      <c r="J710" s="36">
        <f t="shared" si="185"/>
        <v>9000</v>
      </c>
      <c r="K710" s="19">
        <f t="shared" si="186"/>
        <v>476700</v>
      </c>
      <c r="L710" s="36">
        <f t="shared" si="187"/>
        <v>162078</v>
      </c>
      <c r="N710" s="19">
        <f t="shared" si="188"/>
        <v>171078</v>
      </c>
      <c r="O710" s="37">
        <f t="shared" si="189"/>
        <v>0.2437008547008547</v>
      </c>
      <c r="P710" s="37">
        <f t="shared" si="190"/>
        <v>0.28899999999999998</v>
      </c>
      <c r="Q710" s="37">
        <f t="shared" si="191"/>
        <v>0.39496068376068377</v>
      </c>
      <c r="R710" s="37">
        <f t="shared" si="192"/>
        <v>0.43120000000000003</v>
      </c>
    </row>
    <row r="711" spans="1:18" x14ac:dyDescent="0.25">
      <c r="A711">
        <f t="shared" si="178"/>
        <v>703000</v>
      </c>
      <c r="C711" s="19">
        <f t="shared" si="179"/>
        <v>150000</v>
      </c>
      <c r="D711" s="19">
        <f t="shared" si="180"/>
        <v>37500</v>
      </c>
      <c r="E711" s="19">
        <f t="shared" si="181"/>
        <v>553000</v>
      </c>
      <c r="F711" s="19">
        <f t="shared" si="182"/>
        <v>470050</v>
      </c>
      <c r="G711" s="19">
        <f t="shared" si="183"/>
        <v>507550</v>
      </c>
      <c r="I711" s="19">
        <f t="shared" si="184"/>
        <v>30000</v>
      </c>
      <c r="J711" s="36">
        <f t="shared" si="185"/>
        <v>9000</v>
      </c>
      <c r="K711" s="19">
        <f t="shared" si="186"/>
        <v>477550</v>
      </c>
      <c r="L711" s="36">
        <f t="shared" si="187"/>
        <v>162367</v>
      </c>
      <c r="N711" s="19">
        <f t="shared" si="188"/>
        <v>171367</v>
      </c>
      <c r="O711" s="37">
        <f t="shared" si="189"/>
        <v>0.24376529160739688</v>
      </c>
      <c r="P711" s="37">
        <f t="shared" si="190"/>
        <v>0.28899999999999998</v>
      </c>
      <c r="Q711" s="37">
        <f t="shared" si="191"/>
        <v>0.3950122332859175</v>
      </c>
      <c r="R711" s="37">
        <f t="shared" si="192"/>
        <v>0.43120000000000003</v>
      </c>
    </row>
    <row r="712" spans="1:18" x14ac:dyDescent="0.25">
      <c r="A712">
        <f t="shared" si="178"/>
        <v>704000</v>
      </c>
      <c r="C712" s="19">
        <f t="shared" si="179"/>
        <v>150000</v>
      </c>
      <c r="D712" s="19">
        <f t="shared" si="180"/>
        <v>37500</v>
      </c>
      <c r="E712" s="19">
        <f t="shared" si="181"/>
        <v>554000</v>
      </c>
      <c r="F712" s="19">
        <f t="shared" si="182"/>
        <v>470900</v>
      </c>
      <c r="G712" s="19">
        <f t="shared" si="183"/>
        <v>508400</v>
      </c>
      <c r="I712" s="19">
        <f t="shared" si="184"/>
        <v>30000</v>
      </c>
      <c r="J712" s="36">
        <f t="shared" si="185"/>
        <v>9000</v>
      </c>
      <c r="K712" s="19">
        <f t="shared" si="186"/>
        <v>478400</v>
      </c>
      <c r="L712" s="36">
        <f t="shared" si="187"/>
        <v>162656</v>
      </c>
      <c r="N712" s="19">
        <f t="shared" si="188"/>
        <v>171656</v>
      </c>
      <c r="O712" s="37">
        <f t="shared" si="189"/>
        <v>0.24382954545454547</v>
      </c>
      <c r="P712" s="37">
        <f t="shared" si="190"/>
        <v>0.28899999999999998</v>
      </c>
      <c r="Q712" s="37">
        <f t="shared" si="191"/>
        <v>0.39506363636363639</v>
      </c>
      <c r="R712" s="37">
        <f t="shared" si="192"/>
        <v>0.43120000000000003</v>
      </c>
    </row>
    <row r="713" spans="1:18" x14ac:dyDescent="0.25">
      <c r="A713">
        <f t="shared" si="178"/>
        <v>705000</v>
      </c>
      <c r="C713" s="19">
        <f t="shared" si="179"/>
        <v>150000</v>
      </c>
      <c r="D713" s="19">
        <f t="shared" si="180"/>
        <v>37500</v>
      </c>
      <c r="E713" s="19">
        <f t="shared" si="181"/>
        <v>555000</v>
      </c>
      <c r="F713" s="19">
        <f t="shared" si="182"/>
        <v>471750</v>
      </c>
      <c r="G713" s="19">
        <f t="shared" si="183"/>
        <v>509250</v>
      </c>
      <c r="I713" s="19">
        <f t="shared" si="184"/>
        <v>30000</v>
      </c>
      <c r="J713" s="36">
        <f t="shared" si="185"/>
        <v>9000</v>
      </c>
      <c r="K713" s="19">
        <f t="shared" si="186"/>
        <v>479250</v>
      </c>
      <c r="L713" s="36">
        <f t="shared" si="187"/>
        <v>162945</v>
      </c>
      <c r="N713" s="19">
        <f t="shared" si="188"/>
        <v>171945</v>
      </c>
      <c r="O713" s="37">
        <f t="shared" si="189"/>
        <v>0.2438936170212766</v>
      </c>
      <c r="P713" s="37">
        <f t="shared" si="190"/>
        <v>0.28899999999999998</v>
      </c>
      <c r="Q713" s="37">
        <f t="shared" si="191"/>
        <v>0.39511489361702129</v>
      </c>
      <c r="R713" s="37">
        <f t="shared" si="192"/>
        <v>0.43120000000000003</v>
      </c>
    </row>
    <row r="714" spans="1:18" x14ac:dyDescent="0.25">
      <c r="A714">
        <f t="shared" si="178"/>
        <v>706000</v>
      </c>
      <c r="C714" s="19">
        <f t="shared" si="179"/>
        <v>150000</v>
      </c>
      <c r="D714" s="19">
        <f t="shared" si="180"/>
        <v>37500</v>
      </c>
      <c r="E714" s="19">
        <f t="shared" si="181"/>
        <v>556000</v>
      </c>
      <c r="F714" s="19">
        <f t="shared" si="182"/>
        <v>472600</v>
      </c>
      <c r="G714" s="19">
        <f t="shared" si="183"/>
        <v>510100</v>
      </c>
      <c r="I714" s="19">
        <f t="shared" si="184"/>
        <v>30000</v>
      </c>
      <c r="J714" s="36">
        <f t="shared" si="185"/>
        <v>9000</v>
      </c>
      <c r="K714" s="19">
        <f t="shared" si="186"/>
        <v>480100</v>
      </c>
      <c r="L714" s="36">
        <f t="shared" si="187"/>
        <v>163234</v>
      </c>
      <c r="N714" s="19">
        <f t="shared" si="188"/>
        <v>172234</v>
      </c>
      <c r="O714" s="37">
        <f t="shared" si="189"/>
        <v>0.24395750708215297</v>
      </c>
      <c r="P714" s="37">
        <f t="shared" si="190"/>
        <v>0.28899999999999998</v>
      </c>
      <c r="Q714" s="37">
        <f t="shared" si="191"/>
        <v>0.39516600566572241</v>
      </c>
      <c r="R714" s="37">
        <f t="shared" si="192"/>
        <v>0.43120000000000003</v>
      </c>
    </row>
    <row r="715" spans="1:18" x14ac:dyDescent="0.25">
      <c r="A715">
        <f t="shared" ref="A715:A778" si="193">A714+1000</f>
        <v>707000</v>
      </c>
      <c r="C715" s="19">
        <f t="shared" si="179"/>
        <v>150000</v>
      </c>
      <c r="D715" s="19">
        <f t="shared" si="180"/>
        <v>37500</v>
      </c>
      <c r="E715" s="19">
        <f t="shared" si="181"/>
        <v>557000</v>
      </c>
      <c r="F715" s="19">
        <f t="shared" si="182"/>
        <v>473450</v>
      </c>
      <c r="G715" s="19">
        <f t="shared" si="183"/>
        <v>510950</v>
      </c>
      <c r="I715" s="19">
        <f t="shared" si="184"/>
        <v>30000</v>
      </c>
      <c r="J715" s="36">
        <f t="shared" si="185"/>
        <v>9000</v>
      </c>
      <c r="K715" s="19">
        <f t="shared" si="186"/>
        <v>480950</v>
      </c>
      <c r="L715" s="36">
        <f t="shared" si="187"/>
        <v>163523</v>
      </c>
      <c r="N715" s="19">
        <f t="shared" si="188"/>
        <v>172523</v>
      </c>
      <c r="O715" s="37">
        <f t="shared" si="189"/>
        <v>0.24402121640735502</v>
      </c>
      <c r="P715" s="37">
        <f t="shared" si="190"/>
        <v>0.28899999999999998</v>
      </c>
      <c r="Q715" s="37">
        <f t="shared" si="191"/>
        <v>0.39521697312588405</v>
      </c>
      <c r="R715" s="37">
        <f t="shared" si="192"/>
        <v>0.43120000000000003</v>
      </c>
    </row>
    <row r="716" spans="1:18" x14ac:dyDescent="0.25">
      <c r="A716">
        <f t="shared" si="193"/>
        <v>708000</v>
      </c>
      <c r="C716" s="19">
        <f t="shared" si="179"/>
        <v>150000</v>
      </c>
      <c r="D716" s="19">
        <f t="shared" si="180"/>
        <v>37500</v>
      </c>
      <c r="E716" s="19">
        <f t="shared" si="181"/>
        <v>558000</v>
      </c>
      <c r="F716" s="19">
        <f t="shared" si="182"/>
        <v>474300</v>
      </c>
      <c r="G716" s="19">
        <f t="shared" si="183"/>
        <v>511800</v>
      </c>
      <c r="I716" s="19">
        <f t="shared" si="184"/>
        <v>30000</v>
      </c>
      <c r="J716" s="36">
        <f t="shared" si="185"/>
        <v>9000</v>
      </c>
      <c r="K716" s="19">
        <f t="shared" si="186"/>
        <v>481800</v>
      </c>
      <c r="L716" s="36">
        <f t="shared" si="187"/>
        <v>163812</v>
      </c>
      <c r="N716" s="19">
        <f t="shared" si="188"/>
        <v>172812</v>
      </c>
      <c r="O716" s="37">
        <f t="shared" si="189"/>
        <v>0.24408474576271186</v>
      </c>
      <c r="P716" s="37">
        <f t="shared" si="190"/>
        <v>0.28899999999999998</v>
      </c>
      <c r="Q716" s="37">
        <f t="shared" si="191"/>
        <v>0.39526779661016953</v>
      </c>
      <c r="R716" s="37">
        <f t="shared" si="192"/>
        <v>0.43120000000000003</v>
      </c>
    </row>
    <row r="717" spans="1:18" x14ac:dyDescent="0.25">
      <c r="A717">
        <f t="shared" si="193"/>
        <v>709000</v>
      </c>
      <c r="C717" s="19">
        <f t="shared" si="179"/>
        <v>150000</v>
      </c>
      <c r="D717" s="19">
        <f t="shared" si="180"/>
        <v>37500</v>
      </c>
      <c r="E717" s="19">
        <f t="shared" si="181"/>
        <v>559000</v>
      </c>
      <c r="F717" s="19">
        <f t="shared" si="182"/>
        <v>475150</v>
      </c>
      <c r="G717" s="19">
        <f t="shared" si="183"/>
        <v>512650</v>
      </c>
      <c r="I717" s="19">
        <f t="shared" si="184"/>
        <v>30000</v>
      </c>
      <c r="J717" s="36">
        <f t="shared" si="185"/>
        <v>9000</v>
      </c>
      <c r="K717" s="19">
        <f t="shared" si="186"/>
        <v>482650</v>
      </c>
      <c r="L717" s="36">
        <f t="shared" si="187"/>
        <v>164101</v>
      </c>
      <c r="N717" s="19">
        <f t="shared" si="188"/>
        <v>173101</v>
      </c>
      <c r="O717" s="37">
        <f t="shared" si="189"/>
        <v>0.24414809590973202</v>
      </c>
      <c r="P717" s="37">
        <f t="shared" si="190"/>
        <v>0.28899999999999998</v>
      </c>
      <c r="Q717" s="37">
        <f t="shared" si="191"/>
        <v>0.39531847672778564</v>
      </c>
      <c r="R717" s="37">
        <f t="shared" si="192"/>
        <v>0.43120000000000003</v>
      </c>
    </row>
    <row r="718" spans="1:18" x14ac:dyDescent="0.25">
      <c r="A718">
        <f t="shared" si="193"/>
        <v>710000</v>
      </c>
      <c r="C718" s="19">
        <f t="shared" si="179"/>
        <v>150000</v>
      </c>
      <c r="D718" s="19">
        <f t="shared" si="180"/>
        <v>37500</v>
      </c>
      <c r="E718" s="19">
        <f t="shared" si="181"/>
        <v>560000</v>
      </c>
      <c r="F718" s="19">
        <f t="shared" si="182"/>
        <v>476000</v>
      </c>
      <c r="G718" s="19">
        <f t="shared" si="183"/>
        <v>513500</v>
      </c>
      <c r="I718" s="19">
        <f t="shared" si="184"/>
        <v>30000</v>
      </c>
      <c r="J718" s="36">
        <f t="shared" si="185"/>
        <v>9000</v>
      </c>
      <c r="K718" s="19">
        <f t="shared" si="186"/>
        <v>483500</v>
      </c>
      <c r="L718" s="36">
        <f t="shared" si="187"/>
        <v>164390</v>
      </c>
      <c r="N718" s="19">
        <f t="shared" si="188"/>
        <v>173390</v>
      </c>
      <c r="O718" s="37">
        <f t="shared" si="189"/>
        <v>0.2442112676056338</v>
      </c>
      <c r="P718" s="37">
        <f t="shared" si="190"/>
        <v>0.28899999999999998</v>
      </c>
      <c r="Q718" s="37">
        <f t="shared" si="191"/>
        <v>0.39536901408450709</v>
      </c>
      <c r="R718" s="37">
        <f t="shared" si="192"/>
        <v>0.43120000000000003</v>
      </c>
    </row>
    <row r="719" spans="1:18" x14ac:dyDescent="0.25">
      <c r="A719">
        <f t="shared" si="193"/>
        <v>711000</v>
      </c>
      <c r="C719" s="19">
        <f t="shared" si="179"/>
        <v>150000</v>
      </c>
      <c r="D719" s="19">
        <f t="shared" si="180"/>
        <v>37500</v>
      </c>
      <c r="E719" s="19">
        <f t="shared" si="181"/>
        <v>561000</v>
      </c>
      <c r="F719" s="19">
        <f t="shared" si="182"/>
        <v>476850</v>
      </c>
      <c r="G719" s="19">
        <f t="shared" si="183"/>
        <v>514350</v>
      </c>
      <c r="I719" s="19">
        <f t="shared" si="184"/>
        <v>30000</v>
      </c>
      <c r="J719" s="36">
        <f t="shared" si="185"/>
        <v>9000</v>
      </c>
      <c r="K719" s="19">
        <f t="shared" si="186"/>
        <v>484350</v>
      </c>
      <c r="L719" s="36">
        <f t="shared" si="187"/>
        <v>164679</v>
      </c>
      <c r="N719" s="19">
        <f t="shared" si="188"/>
        <v>173679</v>
      </c>
      <c r="O719" s="37">
        <f t="shared" si="189"/>
        <v>0.24427426160337554</v>
      </c>
      <c r="P719" s="37">
        <f t="shared" si="190"/>
        <v>0.28899999999999998</v>
      </c>
      <c r="Q719" s="37">
        <f t="shared" si="191"/>
        <v>0.39541940928270047</v>
      </c>
      <c r="R719" s="37">
        <f t="shared" si="192"/>
        <v>0.43120000000000003</v>
      </c>
    </row>
    <row r="720" spans="1:18" x14ac:dyDescent="0.25">
      <c r="A720">
        <f t="shared" si="193"/>
        <v>712000</v>
      </c>
      <c r="C720" s="19">
        <f t="shared" si="179"/>
        <v>150000</v>
      </c>
      <c r="D720" s="19">
        <f t="shared" si="180"/>
        <v>37500</v>
      </c>
      <c r="E720" s="19">
        <f t="shared" si="181"/>
        <v>562000</v>
      </c>
      <c r="F720" s="19">
        <f t="shared" si="182"/>
        <v>477700</v>
      </c>
      <c r="G720" s="19">
        <f t="shared" si="183"/>
        <v>515200</v>
      </c>
      <c r="I720" s="19">
        <f t="shared" si="184"/>
        <v>30000</v>
      </c>
      <c r="J720" s="36">
        <f t="shared" si="185"/>
        <v>9000</v>
      </c>
      <c r="K720" s="19">
        <f t="shared" si="186"/>
        <v>485200</v>
      </c>
      <c r="L720" s="36">
        <f t="shared" si="187"/>
        <v>164968</v>
      </c>
      <c r="N720" s="19">
        <f t="shared" si="188"/>
        <v>173968</v>
      </c>
      <c r="O720" s="37">
        <f t="shared" si="189"/>
        <v>0.24433707865168539</v>
      </c>
      <c r="P720" s="37">
        <f t="shared" si="190"/>
        <v>0.28899999999999998</v>
      </c>
      <c r="Q720" s="37">
        <f t="shared" si="191"/>
        <v>0.39546966292134833</v>
      </c>
      <c r="R720" s="37">
        <f t="shared" si="192"/>
        <v>0.43120000000000003</v>
      </c>
    </row>
    <row r="721" spans="1:18" x14ac:dyDescent="0.25">
      <c r="A721">
        <f t="shared" si="193"/>
        <v>713000</v>
      </c>
      <c r="C721" s="19">
        <f t="shared" si="179"/>
        <v>150000</v>
      </c>
      <c r="D721" s="19">
        <f t="shared" si="180"/>
        <v>37500</v>
      </c>
      <c r="E721" s="19">
        <f t="shared" si="181"/>
        <v>563000</v>
      </c>
      <c r="F721" s="19">
        <f t="shared" si="182"/>
        <v>478550</v>
      </c>
      <c r="G721" s="19">
        <f t="shared" si="183"/>
        <v>516050</v>
      </c>
      <c r="I721" s="19">
        <f t="shared" si="184"/>
        <v>30000</v>
      </c>
      <c r="J721" s="36">
        <f t="shared" si="185"/>
        <v>9000</v>
      </c>
      <c r="K721" s="19">
        <f t="shared" si="186"/>
        <v>486050</v>
      </c>
      <c r="L721" s="36">
        <f t="shared" si="187"/>
        <v>165257</v>
      </c>
      <c r="N721" s="19">
        <f t="shared" si="188"/>
        <v>174257</v>
      </c>
      <c r="O721" s="37">
        <f t="shared" si="189"/>
        <v>0.24439971949509118</v>
      </c>
      <c r="P721" s="37">
        <f t="shared" si="190"/>
        <v>0.28899999999999998</v>
      </c>
      <c r="Q721" s="37">
        <f t="shared" si="191"/>
        <v>0.39551977559607299</v>
      </c>
      <c r="R721" s="37">
        <f t="shared" si="192"/>
        <v>0.43120000000000003</v>
      </c>
    </row>
    <row r="722" spans="1:18" x14ac:dyDescent="0.25">
      <c r="A722">
        <f t="shared" si="193"/>
        <v>714000</v>
      </c>
      <c r="C722" s="19">
        <f t="shared" si="179"/>
        <v>150000</v>
      </c>
      <c r="D722" s="19">
        <f t="shared" si="180"/>
        <v>37500</v>
      </c>
      <c r="E722" s="19">
        <f t="shared" si="181"/>
        <v>564000</v>
      </c>
      <c r="F722" s="19">
        <f t="shared" si="182"/>
        <v>479400</v>
      </c>
      <c r="G722" s="19">
        <f t="shared" si="183"/>
        <v>516900</v>
      </c>
      <c r="I722" s="19">
        <f t="shared" si="184"/>
        <v>30000</v>
      </c>
      <c r="J722" s="36">
        <f t="shared" si="185"/>
        <v>9000</v>
      </c>
      <c r="K722" s="19">
        <f t="shared" si="186"/>
        <v>486900</v>
      </c>
      <c r="L722" s="36">
        <f t="shared" si="187"/>
        <v>165546</v>
      </c>
      <c r="N722" s="19">
        <f t="shared" si="188"/>
        <v>174546</v>
      </c>
      <c r="O722" s="37">
        <f t="shared" si="189"/>
        <v>0.24446218487394958</v>
      </c>
      <c r="P722" s="37">
        <f t="shared" si="190"/>
        <v>0.28899999999999998</v>
      </c>
      <c r="Q722" s="37">
        <f t="shared" si="191"/>
        <v>0.39556974789915966</v>
      </c>
      <c r="R722" s="37">
        <f t="shared" si="192"/>
        <v>0.43120000000000003</v>
      </c>
    </row>
    <row r="723" spans="1:18" x14ac:dyDescent="0.25">
      <c r="A723">
        <f t="shared" si="193"/>
        <v>715000</v>
      </c>
      <c r="C723" s="19">
        <f t="shared" si="179"/>
        <v>150000</v>
      </c>
      <c r="D723" s="19">
        <f t="shared" si="180"/>
        <v>37500</v>
      </c>
      <c r="E723" s="19">
        <f t="shared" si="181"/>
        <v>565000</v>
      </c>
      <c r="F723" s="19">
        <f t="shared" si="182"/>
        <v>480250</v>
      </c>
      <c r="G723" s="19">
        <f t="shared" si="183"/>
        <v>517750</v>
      </c>
      <c r="I723" s="19">
        <f t="shared" si="184"/>
        <v>30000</v>
      </c>
      <c r="J723" s="36">
        <f t="shared" si="185"/>
        <v>9000</v>
      </c>
      <c r="K723" s="19">
        <f t="shared" si="186"/>
        <v>487750</v>
      </c>
      <c r="L723" s="36">
        <f t="shared" si="187"/>
        <v>165835</v>
      </c>
      <c r="N723" s="19">
        <f t="shared" si="188"/>
        <v>174835</v>
      </c>
      <c r="O723" s="37">
        <f t="shared" si="189"/>
        <v>0.24452447552447554</v>
      </c>
      <c r="P723" s="37">
        <f t="shared" si="190"/>
        <v>0.28899999999999998</v>
      </c>
      <c r="Q723" s="37">
        <f t="shared" si="191"/>
        <v>0.39561958041958045</v>
      </c>
      <c r="R723" s="37">
        <f t="shared" si="192"/>
        <v>0.43120000000000003</v>
      </c>
    </row>
    <row r="724" spans="1:18" x14ac:dyDescent="0.25">
      <c r="A724">
        <f t="shared" si="193"/>
        <v>716000</v>
      </c>
      <c r="C724" s="19">
        <f t="shared" si="179"/>
        <v>150000</v>
      </c>
      <c r="D724" s="19">
        <f t="shared" si="180"/>
        <v>37500</v>
      </c>
      <c r="E724" s="19">
        <f t="shared" si="181"/>
        <v>566000</v>
      </c>
      <c r="F724" s="19">
        <f t="shared" si="182"/>
        <v>481100</v>
      </c>
      <c r="G724" s="19">
        <f t="shared" si="183"/>
        <v>518600</v>
      </c>
      <c r="I724" s="19">
        <f t="shared" si="184"/>
        <v>30000</v>
      </c>
      <c r="J724" s="36">
        <f t="shared" si="185"/>
        <v>9000</v>
      </c>
      <c r="K724" s="19">
        <f t="shared" si="186"/>
        <v>488600</v>
      </c>
      <c r="L724" s="36">
        <f t="shared" si="187"/>
        <v>166124</v>
      </c>
      <c r="N724" s="19">
        <f t="shared" si="188"/>
        <v>175124</v>
      </c>
      <c r="O724" s="37">
        <f t="shared" si="189"/>
        <v>0.24458659217877096</v>
      </c>
      <c r="P724" s="37">
        <f t="shared" si="190"/>
        <v>0.28899999999999998</v>
      </c>
      <c r="Q724" s="37">
        <f t="shared" si="191"/>
        <v>0.3956692737430168</v>
      </c>
      <c r="R724" s="37">
        <f t="shared" si="192"/>
        <v>0.43120000000000003</v>
      </c>
    </row>
    <row r="725" spans="1:18" x14ac:dyDescent="0.25">
      <c r="A725">
        <f t="shared" si="193"/>
        <v>717000</v>
      </c>
      <c r="C725" s="19">
        <f t="shared" si="179"/>
        <v>150000</v>
      </c>
      <c r="D725" s="19">
        <f t="shared" si="180"/>
        <v>37500</v>
      </c>
      <c r="E725" s="19">
        <f t="shared" si="181"/>
        <v>567000</v>
      </c>
      <c r="F725" s="19">
        <f t="shared" si="182"/>
        <v>481950</v>
      </c>
      <c r="G725" s="19">
        <f t="shared" si="183"/>
        <v>519450</v>
      </c>
      <c r="I725" s="19">
        <f t="shared" si="184"/>
        <v>30000</v>
      </c>
      <c r="J725" s="36">
        <f t="shared" si="185"/>
        <v>9000</v>
      </c>
      <c r="K725" s="19">
        <f t="shared" si="186"/>
        <v>489450</v>
      </c>
      <c r="L725" s="36">
        <f t="shared" si="187"/>
        <v>166413</v>
      </c>
      <c r="N725" s="19">
        <f t="shared" si="188"/>
        <v>175413</v>
      </c>
      <c r="O725" s="37">
        <f t="shared" si="189"/>
        <v>0.24464853556485355</v>
      </c>
      <c r="P725" s="37">
        <f t="shared" si="190"/>
        <v>0.28899999999999998</v>
      </c>
      <c r="Q725" s="37">
        <f t="shared" si="191"/>
        <v>0.39571882845188289</v>
      </c>
      <c r="R725" s="37">
        <f t="shared" si="192"/>
        <v>0.43120000000000003</v>
      </c>
    </row>
    <row r="726" spans="1:18" x14ac:dyDescent="0.25">
      <c r="A726">
        <f t="shared" si="193"/>
        <v>718000</v>
      </c>
      <c r="C726" s="19">
        <f t="shared" si="179"/>
        <v>150000</v>
      </c>
      <c r="D726" s="19">
        <f t="shared" si="180"/>
        <v>37500</v>
      </c>
      <c r="E726" s="19">
        <f t="shared" si="181"/>
        <v>568000</v>
      </c>
      <c r="F726" s="19">
        <f t="shared" si="182"/>
        <v>482800</v>
      </c>
      <c r="G726" s="19">
        <f t="shared" si="183"/>
        <v>520300</v>
      </c>
      <c r="I726" s="19">
        <f t="shared" si="184"/>
        <v>30000</v>
      </c>
      <c r="J726" s="36">
        <f t="shared" si="185"/>
        <v>9000</v>
      </c>
      <c r="K726" s="19">
        <f t="shared" si="186"/>
        <v>490300</v>
      </c>
      <c r="L726" s="36">
        <f t="shared" si="187"/>
        <v>166702</v>
      </c>
      <c r="N726" s="19">
        <f t="shared" si="188"/>
        <v>175702</v>
      </c>
      <c r="O726" s="37">
        <f t="shared" si="189"/>
        <v>0.24471030640668523</v>
      </c>
      <c r="P726" s="37">
        <f t="shared" si="190"/>
        <v>0.28899999999999998</v>
      </c>
      <c r="Q726" s="37">
        <f t="shared" si="191"/>
        <v>0.39576824512534819</v>
      </c>
      <c r="R726" s="37">
        <f t="shared" si="192"/>
        <v>0.43120000000000003</v>
      </c>
    </row>
    <row r="727" spans="1:18" x14ac:dyDescent="0.25">
      <c r="A727">
        <f t="shared" si="193"/>
        <v>719000</v>
      </c>
      <c r="C727" s="19">
        <f t="shared" si="179"/>
        <v>150000</v>
      </c>
      <c r="D727" s="19">
        <f t="shared" si="180"/>
        <v>37500</v>
      </c>
      <c r="E727" s="19">
        <f t="shared" si="181"/>
        <v>569000</v>
      </c>
      <c r="F727" s="19">
        <f t="shared" si="182"/>
        <v>483650</v>
      </c>
      <c r="G727" s="19">
        <f t="shared" si="183"/>
        <v>521150</v>
      </c>
      <c r="I727" s="19">
        <f t="shared" si="184"/>
        <v>30000</v>
      </c>
      <c r="J727" s="36">
        <f t="shared" si="185"/>
        <v>9000</v>
      </c>
      <c r="K727" s="19">
        <f t="shared" si="186"/>
        <v>491150</v>
      </c>
      <c r="L727" s="36">
        <f t="shared" si="187"/>
        <v>166991</v>
      </c>
      <c r="N727" s="19">
        <f t="shared" si="188"/>
        <v>175991</v>
      </c>
      <c r="O727" s="37">
        <f t="shared" si="189"/>
        <v>0.24477190542420027</v>
      </c>
      <c r="P727" s="37">
        <f t="shared" si="190"/>
        <v>0.28899999999999998</v>
      </c>
      <c r="Q727" s="37">
        <f t="shared" si="191"/>
        <v>0.39581752433936024</v>
      </c>
      <c r="R727" s="37">
        <f t="shared" si="192"/>
        <v>0.43120000000000003</v>
      </c>
    </row>
    <row r="728" spans="1:18" x14ac:dyDescent="0.25">
      <c r="A728">
        <f t="shared" si="193"/>
        <v>720000</v>
      </c>
      <c r="C728" s="19">
        <f t="shared" si="179"/>
        <v>150000</v>
      </c>
      <c r="D728" s="19">
        <f t="shared" si="180"/>
        <v>37500</v>
      </c>
      <c r="E728" s="19">
        <f t="shared" si="181"/>
        <v>570000</v>
      </c>
      <c r="F728" s="19">
        <f t="shared" si="182"/>
        <v>484500</v>
      </c>
      <c r="G728" s="19">
        <f t="shared" si="183"/>
        <v>522000</v>
      </c>
      <c r="I728" s="19">
        <f t="shared" si="184"/>
        <v>30000</v>
      </c>
      <c r="J728" s="36">
        <f t="shared" si="185"/>
        <v>9000</v>
      </c>
      <c r="K728" s="19">
        <f t="shared" si="186"/>
        <v>492000</v>
      </c>
      <c r="L728" s="36">
        <f t="shared" si="187"/>
        <v>167280</v>
      </c>
      <c r="N728" s="19">
        <f t="shared" si="188"/>
        <v>176280</v>
      </c>
      <c r="O728" s="37">
        <f t="shared" si="189"/>
        <v>0.24483333333333332</v>
      </c>
      <c r="P728" s="37">
        <f t="shared" si="190"/>
        <v>0.28899999999999998</v>
      </c>
      <c r="Q728" s="37">
        <f t="shared" si="191"/>
        <v>0.3958666666666667</v>
      </c>
      <c r="R728" s="37">
        <f t="shared" si="192"/>
        <v>0.43120000000000003</v>
      </c>
    </row>
    <row r="729" spans="1:18" x14ac:dyDescent="0.25">
      <c r="A729">
        <f t="shared" si="193"/>
        <v>721000</v>
      </c>
      <c r="C729" s="19">
        <f t="shared" si="179"/>
        <v>150000</v>
      </c>
      <c r="D729" s="19">
        <f t="shared" si="180"/>
        <v>37500</v>
      </c>
      <c r="E729" s="19">
        <f t="shared" si="181"/>
        <v>571000</v>
      </c>
      <c r="F729" s="19">
        <f t="shared" si="182"/>
        <v>485350</v>
      </c>
      <c r="G729" s="19">
        <f t="shared" si="183"/>
        <v>522850</v>
      </c>
      <c r="I729" s="19">
        <f t="shared" si="184"/>
        <v>30000</v>
      </c>
      <c r="J729" s="36">
        <f t="shared" si="185"/>
        <v>9000</v>
      </c>
      <c r="K729" s="19">
        <f t="shared" si="186"/>
        <v>492850</v>
      </c>
      <c r="L729" s="36">
        <f t="shared" si="187"/>
        <v>167569</v>
      </c>
      <c r="N729" s="19">
        <f t="shared" si="188"/>
        <v>176569</v>
      </c>
      <c r="O729" s="37">
        <f t="shared" si="189"/>
        <v>0.24489459084604714</v>
      </c>
      <c r="P729" s="37">
        <f t="shared" si="190"/>
        <v>0.28899999999999998</v>
      </c>
      <c r="Q729" s="37">
        <f t="shared" si="191"/>
        <v>0.39591567267683775</v>
      </c>
      <c r="R729" s="37">
        <f t="shared" si="192"/>
        <v>0.43120000000000003</v>
      </c>
    </row>
    <row r="730" spans="1:18" x14ac:dyDescent="0.25">
      <c r="A730">
        <f t="shared" si="193"/>
        <v>722000</v>
      </c>
      <c r="C730" s="19">
        <f t="shared" si="179"/>
        <v>150000</v>
      </c>
      <c r="D730" s="19">
        <f t="shared" si="180"/>
        <v>37500</v>
      </c>
      <c r="E730" s="19">
        <f t="shared" si="181"/>
        <v>572000</v>
      </c>
      <c r="F730" s="19">
        <f t="shared" si="182"/>
        <v>486200</v>
      </c>
      <c r="G730" s="19">
        <f t="shared" si="183"/>
        <v>523700</v>
      </c>
      <c r="I730" s="19">
        <f t="shared" si="184"/>
        <v>30000</v>
      </c>
      <c r="J730" s="36">
        <f t="shared" si="185"/>
        <v>9000</v>
      </c>
      <c r="K730" s="19">
        <f t="shared" si="186"/>
        <v>493700</v>
      </c>
      <c r="L730" s="36">
        <f t="shared" si="187"/>
        <v>167858</v>
      </c>
      <c r="N730" s="19">
        <f t="shared" si="188"/>
        <v>176858</v>
      </c>
      <c r="O730" s="37">
        <f t="shared" si="189"/>
        <v>0.24495567867036011</v>
      </c>
      <c r="P730" s="37">
        <f t="shared" si="190"/>
        <v>0.28899999999999998</v>
      </c>
      <c r="Q730" s="37">
        <f t="shared" si="191"/>
        <v>0.39596454293628813</v>
      </c>
      <c r="R730" s="37">
        <f t="shared" si="192"/>
        <v>0.43120000000000003</v>
      </c>
    </row>
    <row r="731" spans="1:18" x14ac:dyDescent="0.25">
      <c r="A731">
        <f t="shared" si="193"/>
        <v>723000</v>
      </c>
      <c r="C731" s="19">
        <f t="shared" si="179"/>
        <v>150000</v>
      </c>
      <c r="D731" s="19">
        <f t="shared" si="180"/>
        <v>37500</v>
      </c>
      <c r="E731" s="19">
        <f t="shared" si="181"/>
        <v>573000</v>
      </c>
      <c r="F731" s="19">
        <f t="shared" si="182"/>
        <v>487050</v>
      </c>
      <c r="G731" s="19">
        <f t="shared" si="183"/>
        <v>524550</v>
      </c>
      <c r="I731" s="19">
        <f t="shared" si="184"/>
        <v>30000</v>
      </c>
      <c r="J731" s="36">
        <f t="shared" si="185"/>
        <v>9000</v>
      </c>
      <c r="K731" s="19">
        <f t="shared" si="186"/>
        <v>494550</v>
      </c>
      <c r="L731" s="36">
        <f t="shared" si="187"/>
        <v>168147</v>
      </c>
      <c r="N731" s="19">
        <f t="shared" si="188"/>
        <v>177147</v>
      </c>
      <c r="O731" s="37">
        <f t="shared" si="189"/>
        <v>0.24501659751037344</v>
      </c>
      <c r="P731" s="37">
        <f t="shared" si="190"/>
        <v>0.28899999999999998</v>
      </c>
      <c r="Q731" s="37">
        <f t="shared" si="191"/>
        <v>0.39601327800829877</v>
      </c>
      <c r="R731" s="37">
        <f t="shared" si="192"/>
        <v>0.43120000000000003</v>
      </c>
    </row>
    <row r="732" spans="1:18" x14ac:dyDescent="0.25">
      <c r="A732">
        <f t="shared" si="193"/>
        <v>724000</v>
      </c>
      <c r="C732" s="19">
        <f t="shared" si="179"/>
        <v>150000</v>
      </c>
      <c r="D732" s="19">
        <f t="shared" si="180"/>
        <v>37500</v>
      </c>
      <c r="E732" s="19">
        <f t="shared" si="181"/>
        <v>574000</v>
      </c>
      <c r="F732" s="19">
        <f t="shared" si="182"/>
        <v>487900</v>
      </c>
      <c r="G732" s="19">
        <f t="shared" si="183"/>
        <v>525400</v>
      </c>
      <c r="I732" s="19">
        <f t="shared" si="184"/>
        <v>30000</v>
      </c>
      <c r="J732" s="36">
        <f t="shared" si="185"/>
        <v>9000</v>
      </c>
      <c r="K732" s="19">
        <f t="shared" si="186"/>
        <v>495400</v>
      </c>
      <c r="L732" s="36">
        <f t="shared" si="187"/>
        <v>168436</v>
      </c>
      <c r="N732" s="19">
        <f t="shared" si="188"/>
        <v>177436</v>
      </c>
      <c r="O732" s="37">
        <f t="shared" si="189"/>
        <v>0.24507734806629836</v>
      </c>
      <c r="P732" s="37">
        <f t="shared" si="190"/>
        <v>0.28899999999999998</v>
      </c>
      <c r="Q732" s="37">
        <f t="shared" si="191"/>
        <v>0.3960618784530387</v>
      </c>
      <c r="R732" s="37">
        <f t="shared" si="192"/>
        <v>0.43120000000000003</v>
      </c>
    </row>
    <row r="733" spans="1:18" x14ac:dyDescent="0.25">
      <c r="A733">
        <f t="shared" si="193"/>
        <v>725000</v>
      </c>
      <c r="C733" s="19">
        <f t="shared" si="179"/>
        <v>150000</v>
      </c>
      <c r="D733" s="19">
        <f t="shared" si="180"/>
        <v>37500</v>
      </c>
      <c r="E733" s="19">
        <f t="shared" si="181"/>
        <v>575000</v>
      </c>
      <c r="F733" s="19">
        <f t="shared" si="182"/>
        <v>488750</v>
      </c>
      <c r="G733" s="19">
        <f t="shared" si="183"/>
        <v>526250</v>
      </c>
      <c r="I733" s="19">
        <f t="shared" si="184"/>
        <v>30000</v>
      </c>
      <c r="J733" s="36">
        <f t="shared" si="185"/>
        <v>9000</v>
      </c>
      <c r="K733" s="19">
        <f t="shared" si="186"/>
        <v>496250</v>
      </c>
      <c r="L733" s="36">
        <f t="shared" si="187"/>
        <v>168725</v>
      </c>
      <c r="N733" s="19">
        <f t="shared" si="188"/>
        <v>177725</v>
      </c>
      <c r="O733" s="37">
        <f t="shared" si="189"/>
        <v>0.24513793103448275</v>
      </c>
      <c r="P733" s="37">
        <f t="shared" si="190"/>
        <v>0.28899999999999998</v>
      </c>
      <c r="Q733" s="37">
        <f t="shared" si="191"/>
        <v>0.39611034482758622</v>
      </c>
      <c r="R733" s="37">
        <f t="shared" si="192"/>
        <v>0.43120000000000003</v>
      </c>
    </row>
    <row r="734" spans="1:18" x14ac:dyDescent="0.25">
      <c r="A734">
        <f t="shared" si="193"/>
        <v>726000</v>
      </c>
      <c r="C734" s="19">
        <f t="shared" si="179"/>
        <v>150000</v>
      </c>
      <c r="D734" s="19">
        <f t="shared" si="180"/>
        <v>37500</v>
      </c>
      <c r="E734" s="19">
        <f t="shared" si="181"/>
        <v>576000</v>
      </c>
      <c r="F734" s="19">
        <f t="shared" si="182"/>
        <v>489600</v>
      </c>
      <c r="G734" s="19">
        <f t="shared" si="183"/>
        <v>527100</v>
      </c>
      <c r="I734" s="19">
        <f t="shared" si="184"/>
        <v>30000</v>
      </c>
      <c r="J734" s="36">
        <f t="shared" si="185"/>
        <v>9000</v>
      </c>
      <c r="K734" s="19">
        <f t="shared" si="186"/>
        <v>497100</v>
      </c>
      <c r="L734" s="36">
        <f t="shared" si="187"/>
        <v>169014</v>
      </c>
      <c r="N734" s="19">
        <f t="shared" si="188"/>
        <v>178014</v>
      </c>
      <c r="O734" s="37">
        <f t="shared" si="189"/>
        <v>0.24519834710743801</v>
      </c>
      <c r="P734" s="37">
        <f t="shared" si="190"/>
        <v>0.28899999999999998</v>
      </c>
      <c r="Q734" s="37">
        <f t="shared" si="191"/>
        <v>0.39615867768595042</v>
      </c>
      <c r="R734" s="37">
        <f t="shared" si="192"/>
        <v>0.43120000000000003</v>
      </c>
    </row>
    <row r="735" spans="1:18" x14ac:dyDescent="0.25">
      <c r="A735">
        <f t="shared" si="193"/>
        <v>727000</v>
      </c>
      <c r="C735" s="19">
        <f t="shared" si="179"/>
        <v>150000</v>
      </c>
      <c r="D735" s="19">
        <f t="shared" si="180"/>
        <v>37500</v>
      </c>
      <c r="E735" s="19">
        <f t="shared" si="181"/>
        <v>577000</v>
      </c>
      <c r="F735" s="19">
        <f t="shared" si="182"/>
        <v>490450</v>
      </c>
      <c r="G735" s="19">
        <f t="shared" si="183"/>
        <v>527950</v>
      </c>
      <c r="I735" s="19">
        <f t="shared" si="184"/>
        <v>30000</v>
      </c>
      <c r="J735" s="36">
        <f t="shared" si="185"/>
        <v>9000</v>
      </c>
      <c r="K735" s="19">
        <f t="shared" si="186"/>
        <v>497950</v>
      </c>
      <c r="L735" s="36">
        <f t="shared" si="187"/>
        <v>169303</v>
      </c>
      <c r="N735" s="19">
        <f t="shared" si="188"/>
        <v>178303</v>
      </c>
      <c r="O735" s="37">
        <f t="shared" si="189"/>
        <v>0.24525859697386521</v>
      </c>
      <c r="P735" s="37">
        <f t="shared" si="190"/>
        <v>0.28899999999999998</v>
      </c>
      <c r="Q735" s="37">
        <f t="shared" si="191"/>
        <v>0.39620687757909218</v>
      </c>
      <c r="R735" s="37">
        <f t="shared" si="192"/>
        <v>0.43120000000000003</v>
      </c>
    </row>
    <row r="736" spans="1:18" x14ac:dyDescent="0.25">
      <c r="A736">
        <f t="shared" si="193"/>
        <v>728000</v>
      </c>
      <c r="C736" s="19">
        <f t="shared" si="179"/>
        <v>150000</v>
      </c>
      <c r="D736" s="19">
        <f t="shared" si="180"/>
        <v>37500</v>
      </c>
      <c r="E736" s="19">
        <f t="shared" si="181"/>
        <v>578000</v>
      </c>
      <c r="F736" s="19">
        <f t="shared" si="182"/>
        <v>491300</v>
      </c>
      <c r="G736" s="19">
        <f t="shared" si="183"/>
        <v>528800</v>
      </c>
      <c r="I736" s="19">
        <f t="shared" si="184"/>
        <v>30000</v>
      </c>
      <c r="J736" s="36">
        <f t="shared" si="185"/>
        <v>9000</v>
      </c>
      <c r="K736" s="19">
        <f t="shared" si="186"/>
        <v>498800</v>
      </c>
      <c r="L736" s="36">
        <f t="shared" si="187"/>
        <v>169592</v>
      </c>
      <c r="N736" s="19">
        <f t="shared" si="188"/>
        <v>178592</v>
      </c>
      <c r="O736" s="37">
        <f t="shared" si="189"/>
        <v>0.24531868131868131</v>
      </c>
      <c r="P736" s="37">
        <f t="shared" si="190"/>
        <v>0.28899999999999998</v>
      </c>
      <c r="Q736" s="37">
        <f t="shared" si="191"/>
        <v>0.39625494505494507</v>
      </c>
      <c r="R736" s="37">
        <f t="shared" si="192"/>
        <v>0.43120000000000003</v>
      </c>
    </row>
    <row r="737" spans="1:18" x14ac:dyDescent="0.25">
      <c r="A737">
        <f t="shared" si="193"/>
        <v>729000</v>
      </c>
      <c r="C737" s="19">
        <f t="shared" si="179"/>
        <v>150000</v>
      </c>
      <c r="D737" s="19">
        <f t="shared" si="180"/>
        <v>37500</v>
      </c>
      <c r="E737" s="19">
        <f t="shared" si="181"/>
        <v>579000</v>
      </c>
      <c r="F737" s="19">
        <f t="shared" si="182"/>
        <v>492150</v>
      </c>
      <c r="G737" s="19">
        <f t="shared" si="183"/>
        <v>529650</v>
      </c>
      <c r="I737" s="19">
        <f t="shared" si="184"/>
        <v>30000</v>
      </c>
      <c r="J737" s="36">
        <f t="shared" si="185"/>
        <v>9000</v>
      </c>
      <c r="K737" s="19">
        <f t="shared" si="186"/>
        <v>499650</v>
      </c>
      <c r="L737" s="36">
        <f t="shared" si="187"/>
        <v>169881</v>
      </c>
      <c r="N737" s="19">
        <f t="shared" si="188"/>
        <v>178881</v>
      </c>
      <c r="O737" s="37">
        <f t="shared" si="189"/>
        <v>0.24537860082304527</v>
      </c>
      <c r="P737" s="37">
        <f t="shared" si="190"/>
        <v>0.28899999999999998</v>
      </c>
      <c r="Q737" s="37">
        <f t="shared" si="191"/>
        <v>0.39630288065843622</v>
      </c>
      <c r="R737" s="37">
        <f t="shared" si="192"/>
        <v>0.43120000000000003</v>
      </c>
    </row>
    <row r="738" spans="1:18" x14ac:dyDescent="0.25">
      <c r="A738">
        <f t="shared" si="193"/>
        <v>730000</v>
      </c>
      <c r="C738" s="19">
        <f t="shared" si="179"/>
        <v>150000</v>
      </c>
      <c r="D738" s="19">
        <f t="shared" si="180"/>
        <v>37500</v>
      </c>
      <c r="E738" s="19">
        <f t="shared" si="181"/>
        <v>580000</v>
      </c>
      <c r="F738" s="19">
        <f t="shared" si="182"/>
        <v>493000</v>
      </c>
      <c r="G738" s="19">
        <f t="shared" si="183"/>
        <v>530500</v>
      </c>
      <c r="I738" s="19">
        <f t="shared" si="184"/>
        <v>30000</v>
      </c>
      <c r="J738" s="36">
        <f t="shared" si="185"/>
        <v>9000</v>
      </c>
      <c r="K738" s="19">
        <f t="shared" si="186"/>
        <v>500500</v>
      </c>
      <c r="L738" s="36">
        <f t="shared" si="187"/>
        <v>170170</v>
      </c>
      <c r="N738" s="19">
        <f t="shared" si="188"/>
        <v>179170</v>
      </c>
      <c r="O738" s="37">
        <f t="shared" si="189"/>
        <v>0.24543835616438356</v>
      </c>
      <c r="P738" s="37">
        <f t="shared" si="190"/>
        <v>0.28899999999999998</v>
      </c>
      <c r="Q738" s="37">
        <f t="shared" si="191"/>
        <v>0.39635068493150688</v>
      </c>
      <c r="R738" s="37">
        <f t="shared" si="192"/>
        <v>0.43120000000000003</v>
      </c>
    </row>
    <row r="739" spans="1:18" x14ac:dyDescent="0.25">
      <c r="A739">
        <f t="shared" si="193"/>
        <v>731000</v>
      </c>
      <c r="C739" s="19">
        <f t="shared" si="179"/>
        <v>150000</v>
      </c>
      <c r="D739" s="19">
        <f t="shared" si="180"/>
        <v>37500</v>
      </c>
      <c r="E739" s="19">
        <f t="shared" si="181"/>
        <v>581000</v>
      </c>
      <c r="F739" s="19">
        <f t="shared" si="182"/>
        <v>493850</v>
      </c>
      <c r="G739" s="19">
        <f t="shared" si="183"/>
        <v>531350</v>
      </c>
      <c r="I739" s="19">
        <f t="shared" si="184"/>
        <v>30000</v>
      </c>
      <c r="J739" s="36">
        <f t="shared" si="185"/>
        <v>9000</v>
      </c>
      <c r="K739" s="19">
        <f t="shared" si="186"/>
        <v>501350</v>
      </c>
      <c r="L739" s="36">
        <f t="shared" si="187"/>
        <v>170459</v>
      </c>
      <c r="N739" s="19">
        <f t="shared" si="188"/>
        <v>179459</v>
      </c>
      <c r="O739" s="37">
        <f t="shared" si="189"/>
        <v>0.24549794801641586</v>
      </c>
      <c r="P739" s="37">
        <f t="shared" si="190"/>
        <v>0.28899999999999998</v>
      </c>
      <c r="Q739" s="37">
        <f t="shared" si="191"/>
        <v>0.3963983584131327</v>
      </c>
      <c r="R739" s="37">
        <f t="shared" si="192"/>
        <v>0.43120000000000003</v>
      </c>
    </row>
    <row r="740" spans="1:18" x14ac:dyDescent="0.25">
      <c r="A740">
        <f t="shared" si="193"/>
        <v>732000</v>
      </c>
      <c r="C740" s="19">
        <f t="shared" si="179"/>
        <v>150000</v>
      </c>
      <c r="D740" s="19">
        <f t="shared" si="180"/>
        <v>37500</v>
      </c>
      <c r="E740" s="19">
        <f t="shared" si="181"/>
        <v>582000</v>
      </c>
      <c r="F740" s="19">
        <f t="shared" si="182"/>
        <v>494700</v>
      </c>
      <c r="G740" s="19">
        <f t="shared" si="183"/>
        <v>532200</v>
      </c>
      <c r="I740" s="19">
        <f t="shared" si="184"/>
        <v>30000</v>
      </c>
      <c r="J740" s="36">
        <f t="shared" si="185"/>
        <v>9000</v>
      </c>
      <c r="K740" s="19">
        <f t="shared" si="186"/>
        <v>502200</v>
      </c>
      <c r="L740" s="36">
        <f t="shared" si="187"/>
        <v>170748</v>
      </c>
      <c r="N740" s="19">
        <f t="shared" si="188"/>
        <v>179748</v>
      </c>
      <c r="O740" s="37">
        <f t="shared" si="189"/>
        <v>0.24555737704918032</v>
      </c>
      <c r="P740" s="37">
        <f t="shared" si="190"/>
        <v>0.28899999999999998</v>
      </c>
      <c r="Q740" s="37">
        <f t="shared" si="191"/>
        <v>0.39644590163934429</v>
      </c>
      <c r="R740" s="37">
        <f t="shared" si="192"/>
        <v>0.43120000000000003</v>
      </c>
    </row>
    <row r="741" spans="1:18" x14ac:dyDescent="0.25">
      <c r="A741">
        <f t="shared" si="193"/>
        <v>733000</v>
      </c>
      <c r="C741" s="19">
        <f t="shared" si="179"/>
        <v>150000</v>
      </c>
      <c r="D741" s="19">
        <f t="shared" si="180"/>
        <v>37500</v>
      </c>
      <c r="E741" s="19">
        <f t="shared" si="181"/>
        <v>583000</v>
      </c>
      <c r="F741" s="19">
        <f t="shared" si="182"/>
        <v>495550</v>
      </c>
      <c r="G741" s="19">
        <f t="shared" si="183"/>
        <v>533050</v>
      </c>
      <c r="I741" s="19">
        <f t="shared" si="184"/>
        <v>30000</v>
      </c>
      <c r="J741" s="36">
        <f t="shared" si="185"/>
        <v>9000</v>
      </c>
      <c r="K741" s="19">
        <f t="shared" si="186"/>
        <v>503050</v>
      </c>
      <c r="L741" s="36">
        <f t="shared" si="187"/>
        <v>171037</v>
      </c>
      <c r="N741" s="19">
        <f t="shared" si="188"/>
        <v>180037</v>
      </c>
      <c r="O741" s="37">
        <f t="shared" si="189"/>
        <v>0.24561664392905866</v>
      </c>
      <c r="P741" s="37">
        <f t="shared" si="190"/>
        <v>0.28899999999999998</v>
      </c>
      <c r="Q741" s="37">
        <f t="shared" si="191"/>
        <v>0.39649331514324693</v>
      </c>
      <c r="R741" s="37">
        <f t="shared" si="192"/>
        <v>0.43120000000000003</v>
      </c>
    </row>
    <row r="742" spans="1:18" x14ac:dyDescent="0.25">
      <c r="A742">
        <f t="shared" si="193"/>
        <v>734000</v>
      </c>
      <c r="C742" s="19">
        <f t="shared" si="179"/>
        <v>150000</v>
      </c>
      <c r="D742" s="19">
        <f t="shared" si="180"/>
        <v>37500</v>
      </c>
      <c r="E742" s="19">
        <f t="shared" si="181"/>
        <v>584000</v>
      </c>
      <c r="F742" s="19">
        <f t="shared" si="182"/>
        <v>496400</v>
      </c>
      <c r="G742" s="19">
        <f t="shared" si="183"/>
        <v>533900</v>
      </c>
      <c r="I742" s="19">
        <f t="shared" si="184"/>
        <v>30000</v>
      </c>
      <c r="J742" s="36">
        <f t="shared" si="185"/>
        <v>9000</v>
      </c>
      <c r="K742" s="19">
        <f t="shared" si="186"/>
        <v>503900</v>
      </c>
      <c r="L742" s="36">
        <f t="shared" si="187"/>
        <v>171326</v>
      </c>
      <c r="N742" s="19">
        <f t="shared" si="188"/>
        <v>180326</v>
      </c>
      <c r="O742" s="37">
        <f t="shared" si="189"/>
        <v>0.2456757493188011</v>
      </c>
      <c r="P742" s="37">
        <f t="shared" si="190"/>
        <v>0.28899999999999998</v>
      </c>
      <c r="Q742" s="37">
        <f t="shared" si="191"/>
        <v>0.39654059945504089</v>
      </c>
      <c r="R742" s="37">
        <f t="shared" si="192"/>
        <v>0.43120000000000003</v>
      </c>
    </row>
    <row r="743" spans="1:18" x14ac:dyDescent="0.25">
      <c r="A743">
        <f t="shared" si="193"/>
        <v>735000</v>
      </c>
      <c r="C743" s="19">
        <f t="shared" si="179"/>
        <v>150000</v>
      </c>
      <c r="D743" s="19">
        <f t="shared" si="180"/>
        <v>37500</v>
      </c>
      <c r="E743" s="19">
        <f t="shared" si="181"/>
        <v>585000</v>
      </c>
      <c r="F743" s="19">
        <f t="shared" si="182"/>
        <v>497250</v>
      </c>
      <c r="G743" s="19">
        <f t="shared" si="183"/>
        <v>534750</v>
      </c>
      <c r="I743" s="19">
        <f t="shared" si="184"/>
        <v>30000</v>
      </c>
      <c r="J743" s="36">
        <f t="shared" si="185"/>
        <v>9000</v>
      </c>
      <c r="K743" s="19">
        <f t="shared" si="186"/>
        <v>504750</v>
      </c>
      <c r="L743" s="36">
        <f t="shared" si="187"/>
        <v>171615</v>
      </c>
      <c r="N743" s="19">
        <f t="shared" si="188"/>
        <v>180615</v>
      </c>
      <c r="O743" s="37">
        <f t="shared" si="189"/>
        <v>0.24573469387755101</v>
      </c>
      <c r="P743" s="37">
        <f t="shared" si="190"/>
        <v>0.28899999999999998</v>
      </c>
      <c r="Q743" s="37">
        <f t="shared" si="191"/>
        <v>0.39658775510204081</v>
      </c>
      <c r="R743" s="37">
        <f t="shared" si="192"/>
        <v>0.43120000000000003</v>
      </c>
    </row>
    <row r="744" spans="1:18" x14ac:dyDescent="0.25">
      <c r="A744">
        <f t="shared" si="193"/>
        <v>736000</v>
      </c>
      <c r="C744" s="19">
        <f t="shared" si="179"/>
        <v>150000</v>
      </c>
      <c r="D744" s="19">
        <f t="shared" si="180"/>
        <v>37500</v>
      </c>
      <c r="E744" s="19">
        <f t="shared" si="181"/>
        <v>586000</v>
      </c>
      <c r="F744" s="19">
        <f t="shared" si="182"/>
        <v>498100</v>
      </c>
      <c r="G744" s="19">
        <f t="shared" si="183"/>
        <v>535600</v>
      </c>
      <c r="I744" s="19">
        <f t="shared" si="184"/>
        <v>30000</v>
      </c>
      <c r="J744" s="36">
        <f t="shared" si="185"/>
        <v>9000</v>
      </c>
      <c r="K744" s="19">
        <f t="shared" si="186"/>
        <v>505600</v>
      </c>
      <c r="L744" s="36">
        <f t="shared" si="187"/>
        <v>171904</v>
      </c>
      <c r="N744" s="19">
        <f t="shared" si="188"/>
        <v>180904</v>
      </c>
      <c r="O744" s="37">
        <f t="shared" si="189"/>
        <v>0.24579347826086956</v>
      </c>
      <c r="P744" s="37">
        <f t="shared" si="190"/>
        <v>0.28899999999999998</v>
      </c>
      <c r="Q744" s="37">
        <f t="shared" si="191"/>
        <v>0.39663478260869567</v>
      </c>
      <c r="R744" s="37">
        <f t="shared" si="192"/>
        <v>0.43120000000000003</v>
      </c>
    </row>
    <row r="745" spans="1:18" x14ac:dyDescent="0.25">
      <c r="A745">
        <f t="shared" si="193"/>
        <v>737000</v>
      </c>
      <c r="C745" s="19">
        <f t="shared" si="179"/>
        <v>150000</v>
      </c>
      <c r="D745" s="19">
        <f t="shared" si="180"/>
        <v>37500</v>
      </c>
      <c r="E745" s="19">
        <f t="shared" si="181"/>
        <v>587000</v>
      </c>
      <c r="F745" s="19">
        <f t="shared" si="182"/>
        <v>498950</v>
      </c>
      <c r="G745" s="19">
        <f t="shared" si="183"/>
        <v>536450</v>
      </c>
      <c r="I745" s="19">
        <f t="shared" si="184"/>
        <v>30000</v>
      </c>
      <c r="J745" s="36">
        <f t="shared" si="185"/>
        <v>9000</v>
      </c>
      <c r="K745" s="19">
        <f t="shared" si="186"/>
        <v>506450</v>
      </c>
      <c r="L745" s="36">
        <f t="shared" si="187"/>
        <v>172193</v>
      </c>
      <c r="N745" s="19">
        <f t="shared" si="188"/>
        <v>181193</v>
      </c>
      <c r="O745" s="37">
        <f t="shared" si="189"/>
        <v>0.24585210312075984</v>
      </c>
      <c r="P745" s="37">
        <f t="shared" si="190"/>
        <v>0.28899999999999998</v>
      </c>
      <c r="Q745" s="37">
        <f t="shared" si="191"/>
        <v>0.3966816824966079</v>
      </c>
      <c r="R745" s="37">
        <f t="shared" si="192"/>
        <v>0.43120000000000003</v>
      </c>
    </row>
    <row r="746" spans="1:18" x14ac:dyDescent="0.25">
      <c r="A746">
        <f t="shared" si="193"/>
        <v>738000</v>
      </c>
      <c r="C746" s="19">
        <f t="shared" si="179"/>
        <v>150000</v>
      </c>
      <c r="D746" s="19">
        <f t="shared" si="180"/>
        <v>37500</v>
      </c>
      <c r="E746" s="19">
        <f t="shared" si="181"/>
        <v>588000</v>
      </c>
      <c r="F746" s="19">
        <f t="shared" si="182"/>
        <v>499800</v>
      </c>
      <c r="G746" s="19">
        <f t="shared" si="183"/>
        <v>537300</v>
      </c>
      <c r="I746" s="19">
        <f t="shared" si="184"/>
        <v>30000</v>
      </c>
      <c r="J746" s="36">
        <f t="shared" si="185"/>
        <v>9000</v>
      </c>
      <c r="K746" s="19">
        <f t="shared" si="186"/>
        <v>507300</v>
      </c>
      <c r="L746" s="36">
        <f t="shared" si="187"/>
        <v>172482</v>
      </c>
      <c r="N746" s="19">
        <f t="shared" si="188"/>
        <v>181482</v>
      </c>
      <c r="O746" s="37">
        <f t="shared" si="189"/>
        <v>0.24591056910569106</v>
      </c>
      <c r="P746" s="37">
        <f t="shared" si="190"/>
        <v>0.28899999999999998</v>
      </c>
      <c r="Q746" s="37">
        <f t="shared" si="191"/>
        <v>0.39672845528455286</v>
      </c>
      <c r="R746" s="37">
        <f t="shared" si="192"/>
        <v>0.43120000000000003</v>
      </c>
    </row>
    <row r="747" spans="1:18" x14ac:dyDescent="0.25">
      <c r="A747">
        <f t="shared" si="193"/>
        <v>739000</v>
      </c>
      <c r="C747" s="19">
        <f t="shared" si="179"/>
        <v>150000</v>
      </c>
      <c r="D747" s="19">
        <f t="shared" si="180"/>
        <v>37500</v>
      </c>
      <c r="E747" s="19">
        <f t="shared" si="181"/>
        <v>589000</v>
      </c>
      <c r="F747" s="19">
        <f t="shared" si="182"/>
        <v>500650</v>
      </c>
      <c r="G747" s="19">
        <f t="shared" si="183"/>
        <v>538150</v>
      </c>
      <c r="I747" s="19">
        <f t="shared" si="184"/>
        <v>30000</v>
      </c>
      <c r="J747" s="36">
        <f t="shared" si="185"/>
        <v>9000</v>
      </c>
      <c r="K747" s="19">
        <f t="shared" si="186"/>
        <v>508150</v>
      </c>
      <c r="L747" s="36">
        <f t="shared" si="187"/>
        <v>172771</v>
      </c>
      <c r="N747" s="19">
        <f t="shared" si="188"/>
        <v>181771</v>
      </c>
      <c r="O747" s="37">
        <f t="shared" si="189"/>
        <v>0.24596887686062247</v>
      </c>
      <c r="P747" s="37">
        <f t="shared" si="190"/>
        <v>0.28899999999999998</v>
      </c>
      <c r="Q747" s="37">
        <f t="shared" si="191"/>
        <v>0.39677510148849798</v>
      </c>
      <c r="R747" s="37">
        <f t="shared" si="192"/>
        <v>0.43120000000000003</v>
      </c>
    </row>
    <row r="748" spans="1:18" x14ac:dyDescent="0.25">
      <c r="A748">
        <f t="shared" si="193"/>
        <v>740000</v>
      </c>
      <c r="C748" s="19">
        <f t="shared" si="179"/>
        <v>150000</v>
      </c>
      <c r="D748" s="19">
        <f t="shared" si="180"/>
        <v>37500</v>
      </c>
      <c r="E748" s="19">
        <f t="shared" si="181"/>
        <v>590000</v>
      </c>
      <c r="F748" s="19">
        <f t="shared" si="182"/>
        <v>501500</v>
      </c>
      <c r="G748" s="19">
        <f t="shared" si="183"/>
        <v>539000</v>
      </c>
      <c r="I748" s="19">
        <f t="shared" si="184"/>
        <v>30000</v>
      </c>
      <c r="J748" s="36">
        <f t="shared" si="185"/>
        <v>9000</v>
      </c>
      <c r="K748" s="19">
        <f t="shared" si="186"/>
        <v>509000</v>
      </c>
      <c r="L748" s="36">
        <f t="shared" si="187"/>
        <v>173060</v>
      </c>
      <c r="N748" s="19">
        <f t="shared" si="188"/>
        <v>182060</v>
      </c>
      <c r="O748" s="37">
        <f t="shared" si="189"/>
        <v>0.24602702702702703</v>
      </c>
      <c r="P748" s="37">
        <f t="shared" si="190"/>
        <v>0.28899999999999998</v>
      </c>
      <c r="Q748" s="37">
        <f t="shared" si="191"/>
        <v>0.39682162162162166</v>
      </c>
      <c r="R748" s="37">
        <f t="shared" si="192"/>
        <v>0.43120000000000003</v>
      </c>
    </row>
    <row r="749" spans="1:18" x14ac:dyDescent="0.25">
      <c r="A749">
        <f t="shared" si="193"/>
        <v>741000</v>
      </c>
      <c r="C749" s="19">
        <f t="shared" si="179"/>
        <v>150000</v>
      </c>
      <c r="D749" s="19">
        <f t="shared" si="180"/>
        <v>37500</v>
      </c>
      <c r="E749" s="19">
        <f t="shared" si="181"/>
        <v>591000</v>
      </c>
      <c r="F749" s="19">
        <f t="shared" si="182"/>
        <v>502350</v>
      </c>
      <c r="G749" s="19">
        <f t="shared" si="183"/>
        <v>539850</v>
      </c>
      <c r="I749" s="19">
        <f t="shared" si="184"/>
        <v>30000</v>
      </c>
      <c r="J749" s="36">
        <f t="shared" si="185"/>
        <v>9000</v>
      </c>
      <c r="K749" s="19">
        <f t="shared" si="186"/>
        <v>509850</v>
      </c>
      <c r="L749" s="36">
        <f t="shared" si="187"/>
        <v>173349</v>
      </c>
      <c r="N749" s="19">
        <f t="shared" si="188"/>
        <v>182349</v>
      </c>
      <c r="O749" s="37">
        <f t="shared" si="189"/>
        <v>0.24608502024291498</v>
      </c>
      <c r="P749" s="37">
        <f t="shared" si="190"/>
        <v>0.28899999999999998</v>
      </c>
      <c r="Q749" s="37">
        <f t="shared" si="191"/>
        <v>0.39686801619433199</v>
      </c>
      <c r="R749" s="37">
        <f t="shared" si="192"/>
        <v>0.43120000000000003</v>
      </c>
    </row>
    <row r="750" spans="1:18" x14ac:dyDescent="0.25">
      <c r="A750">
        <f t="shared" si="193"/>
        <v>742000</v>
      </c>
      <c r="C750" s="19">
        <f t="shared" si="179"/>
        <v>150000</v>
      </c>
      <c r="D750" s="19">
        <f t="shared" si="180"/>
        <v>37500</v>
      </c>
      <c r="E750" s="19">
        <f t="shared" si="181"/>
        <v>592000</v>
      </c>
      <c r="F750" s="19">
        <f t="shared" si="182"/>
        <v>503200</v>
      </c>
      <c r="G750" s="19">
        <f t="shared" si="183"/>
        <v>540700</v>
      </c>
      <c r="I750" s="19">
        <f t="shared" si="184"/>
        <v>30000</v>
      </c>
      <c r="J750" s="36">
        <f t="shared" si="185"/>
        <v>9000</v>
      </c>
      <c r="K750" s="19">
        <f t="shared" si="186"/>
        <v>510700</v>
      </c>
      <c r="L750" s="36">
        <f t="shared" si="187"/>
        <v>173638</v>
      </c>
      <c r="N750" s="19">
        <f t="shared" si="188"/>
        <v>182638</v>
      </c>
      <c r="O750" s="37">
        <f t="shared" si="189"/>
        <v>0.24614285714285714</v>
      </c>
      <c r="P750" s="37">
        <f t="shared" si="190"/>
        <v>0.28899999999999998</v>
      </c>
      <c r="Q750" s="37">
        <f t="shared" si="191"/>
        <v>0.39691428571428572</v>
      </c>
      <c r="R750" s="37">
        <f t="shared" si="192"/>
        <v>0.43120000000000003</v>
      </c>
    </row>
    <row r="751" spans="1:18" x14ac:dyDescent="0.25">
      <c r="A751">
        <f t="shared" si="193"/>
        <v>743000</v>
      </c>
      <c r="C751" s="19">
        <f t="shared" si="179"/>
        <v>150000</v>
      </c>
      <c r="D751" s="19">
        <f t="shared" si="180"/>
        <v>37500</v>
      </c>
      <c r="E751" s="19">
        <f t="shared" si="181"/>
        <v>593000</v>
      </c>
      <c r="F751" s="19">
        <f t="shared" si="182"/>
        <v>504050</v>
      </c>
      <c r="G751" s="19">
        <f t="shared" si="183"/>
        <v>541550</v>
      </c>
      <c r="I751" s="19">
        <f t="shared" si="184"/>
        <v>30000</v>
      </c>
      <c r="J751" s="36">
        <f t="shared" si="185"/>
        <v>9000</v>
      </c>
      <c r="K751" s="19">
        <f t="shared" si="186"/>
        <v>511550</v>
      </c>
      <c r="L751" s="36">
        <f t="shared" si="187"/>
        <v>173927</v>
      </c>
      <c r="N751" s="19">
        <f t="shared" si="188"/>
        <v>182927</v>
      </c>
      <c r="O751" s="37">
        <f t="shared" si="189"/>
        <v>0.24620053835800806</v>
      </c>
      <c r="P751" s="37">
        <f t="shared" si="190"/>
        <v>0.28899999999999998</v>
      </c>
      <c r="Q751" s="37">
        <f t="shared" si="191"/>
        <v>0.39696043068640646</v>
      </c>
      <c r="R751" s="37">
        <f t="shared" si="192"/>
        <v>0.43120000000000003</v>
      </c>
    </row>
    <row r="752" spans="1:18" x14ac:dyDescent="0.25">
      <c r="A752">
        <f t="shared" si="193"/>
        <v>744000</v>
      </c>
      <c r="C752" s="19">
        <f t="shared" si="179"/>
        <v>150000</v>
      </c>
      <c r="D752" s="19">
        <f t="shared" si="180"/>
        <v>37500</v>
      </c>
      <c r="E752" s="19">
        <f t="shared" si="181"/>
        <v>594000</v>
      </c>
      <c r="F752" s="19">
        <f t="shared" si="182"/>
        <v>504900</v>
      </c>
      <c r="G752" s="19">
        <f t="shared" si="183"/>
        <v>542400</v>
      </c>
      <c r="I752" s="19">
        <f t="shared" si="184"/>
        <v>30000</v>
      </c>
      <c r="J752" s="36">
        <f t="shared" si="185"/>
        <v>9000</v>
      </c>
      <c r="K752" s="19">
        <f t="shared" si="186"/>
        <v>512400</v>
      </c>
      <c r="L752" s="36">
        <f t="shared" si="187"/>
        <v>174216</v>
      </c>
      <c r="N752" s="19">
        <f t="shared" si="188"/>
        <v>183216</v>
      </c>
      <c r="O752" s="37">
        <f t="shared" si="189"/>
        <v>0.24625806451612903</v>
      </c>
      <c r="P752" s="37">
        <f t="shared" si="190"/>
        <v>0.28899999999999998</v>
      </c>
      <c r="Q752" s="37">
        <f t="shared" si="191"/>
        <v>0.39700645161290327</v>
      </c>
      <c r="R752" s="37">
        <f t="shared" si="192"/>
        <v>0.43120000000000003</v>
      </c>
    </row>
    <row r="753" spans="1:18" x14ac:dyDescent="0.25">
      <c r="A753">
        <f t="shared" si="193"/>
        <v>745000</v>
      </c>
      <c r="C753" s="19">
        <f t="shared" si="179"/>
        <v>150000</v>
      </c>
      <c r="D753" s="19">
        <f t="shared" si="180"/>
        <v>37500</v>
      </c>
      <c r="E753" s="19">
        <f t="shared" si="181"/>
        <v>595000</v>
      </c>
      <c r="F753" s="19">
        <f t="shared" si="182"/>
        <v>505750</v>
      </c>
      <c r="G753" s="19">
        <f t="shared" si="183"/>
        <v>543250</v>
      </c>
      <c r="I753" s="19">
        <f t="shared" si="184"/>
        <v>30000</v>
      </c>
      <c r="J753" s="36">
        <f t="shared" si="185"/>
        <v>9000</v>
      </c>
      <c r="K753" s="19">
        <f t="shared" si="186"/>
        <v>513250</v>
      </c>
      <c r="L753" s="36">
        <f t="shared" si="187"/>
        <v>174505</v>
      </c>
      <c r="N753" s="19">
        <f t="shared" si="188"/>
        <v>183505</v>
      </c>
      <c r="O753" s="37">
        <f t="shared" si="189"/>
        <v>0.24631543624161073</v>
      </c>
      <c r="P753" s="37">
        <f t="shared" si="190"/>
        <v>0.28899999999999998</v>
      </c>
      <c r="Q753" s="37">
        <f t="shared" si="191"/>
        <v>0.39705234899328862</v>
      </c>
      <c r="R753" s="37">
        <f t="shared" si="192"/>
        <v>0.43120000000000003</v>
      </c>
    </row>
    <row r="754" spans="1:18" x14ac:dyDescent="0.25">
      <c r="A754">
        <f t="shared" si="193"/>
        <v>746000</v>
      </c>
      <c r="C754" s="19">
        <f t="shared" si="179"/>
        <v>150000</v>
      </c>
      <c r="D754" s="19">
        <f t="shared" si="180"/>
        <v>37500</v>
      </c>
      <c r="E754" s="19">
        <f t="shared" si="181"/>
        <v>596000</v>
      </c>
      <c r="F754" s="19">
        <f t="shared" si="182"/>
        <v>506600</v>
      </c>
      <c r="G754" s="19">
        <f t="shared" si="183"/>
        <v>544100</v>
      </c>
      <c r="I754" s="19">
        <f t="shared" si="184"/>
        <v>30000</v>
      </c>
      <c r="J754" s="36">
        <f t="shared" si="185"/>
        <v>9000</v>
      </c>
      <c r="K754" s="19">
        <f t="shared" si="186"/>
        <v>514100</v>
      </c>
      <c r="L754" s="36">
        <f t="shared" si="187"/>
        <v>174794</v>
      </c>
      <c r="N754" s="19">
        <f t="shared" si="188"/>
        <v>183794</v>
      </c>
      <c r="O754" s="37">
        <f t="shared" si="189"/>
        <v>0.24637265415549597</v>
      </c>
      <c r="P754" s="37">
        <f t="shared" si="190"/>
        <v>0.28899999999999998</v>
      </c>
      <c r="Q754" s="37">
        <f t="shared" si="191"/>
        <v>0.39709812332439681</v>
      </c>
      <c r="R754" s="37">
        <f t="shared" si="192"/>
        <v>0.43120000000000003</v>
      </c>
    </row>
    <row r="755" spans="1:18" x14ac:dyDescent="0.25">
      <c r="A755">
        <f t="shared" si="193"/>
        <v>747000</v>
      </c>
      <c r="C755" s="19">
        <f t="shared" si="179"/>
        <v>150000</v>
      </c>
      <c r="D755" s="19">
        <f t="shared" si="180"/>
        <v>37500</v>
      </c>
      <c r="E755" s="19">
        <f t="shared" si="181"/>
        <v>597000</v>
      </c>
      <c r="F755" s="19">
        <f t="shared" si="182"/>
        <v>507450</v>
      </c>
      <c r="G755" s="19">
        <f t="shared" si="183"/>
        <v>544950</v>
      </c>
      <c r="I755" s="19">
        <f t="shared" si="184"/>
        <v>30000</v>
      </c>
      <c r="J755" s="36">
        <f t="shared" si="185"/>
        <v>9000</v>
      </c>
      <c r="K755" s="19">
        <f t="shared" si="186"/>
        <v>514950</v>
      </c>
      <c r="L755" s="36">
        <f t="shared" si="187"/>
        <v>175083</v>
      </c>
      <c r="N755" s="19">
        <f t="shared" si="188"/>
        <v>184083</v>
      </c>
      <c r="O755" s="37">
        <f t="shared" si="189"/>
        <v>0.246429718875502</v>
      </c>
      <c r="P755" s="37">
        <f t="shared" si="190"/>
        <v>0.28899999999999998</v>
      </c>
      <c r="Q755" s="37">
        <f t="shared" si="191"/>
        <v>0.39714377510040161</v>
      </c>
      <c r="R755" s="37">
        <f t="shared" si="192"/>
        <v>0.43120000000000003</v>
      </c>
    </row>
    <row r="756" spans="1:18" x14ac:dyDescent="0.25">
      <c r="A756">
        <f t="shared" si="193"/>
        <v>748000</v>
      </c>
      <c r="C756" s="19">
        <f t="shared" si="179"/>
        <v>150000</v>
      </c>
      <c r="D756" s="19">
        <f t="shared" si="180"/>
        <v>37500</v>
      </c>
      <c r="E756" s="19">
        <f t="shared" si="181"/>
        <v>598000</v>
      </c>
      <c r="F756" s="19">
        <f t="shared" si="182"/>
        <v>508300</v>
      </c>
      <c r="G756" s="19">
        <f t="shared" si="183"/>
        <v>545800</v>
      </c>
      <c r="I756" s="19">
        <f t="shared" si="184"/>
        <v>30000</v>
      </c>
      <c r="J756" s="36">
        <f t="shared" si="185"/>
        <v>9000</v>
      </c>
      <c r="K756" s="19">
        <f t="shared" si="186"/>
        <v>515800</v>
      </c>
      <c r="L756" s="36">
        <f t="shared" si="187"/>
        <v>175372</v>
      </c>
      <c r="N756" s="19">
        <f t="shared" si="188"/>
        <v>184372</v>
      </c>
      <c r="O756" s="37">
        <f t="shared" si="189"/>
        <v>0.24648663101604279</v>
      </c>
      <c r="P756" s="37">
        <f t="shared" si="190"/>
        <v>0.28899999999999998</v>
      </c>
      <c r="Q756" s="37">
        <f t="shared" si="191"/>
        <v>0.39718930481283427</v>
      </c>
      <c r="R756" s="37">
        <f t="shared" si="192"/>
        <v>0.43120000000000003</v>
      </c>
    </row>
    <row r="757" spans="1:18" x14ac:dyDescent="0.25">
      <c r="A757">
        <f t="shared" si="193"/>
        <v>749000</v>
      </c>
      <c r="C757" s="19">
        <f t="shared" si="179"/>
        <v>150000</v>
      </c>
      <c r="D757" s="19">
        <f t="shared" si="180"/>
        <v>37500</v>
      </c>
      <c r="E757" s="19">
        <f t="shared" si="181"/>
        <v>599000</v>
      </c>
      <c r="F757" s="19">
        <f t="shared" si="182"/>
        <v>509150</v>
      </c>
      <c r="G757" s="19">
        <f t="shared" si="183"/>
        <v>546650</v>
      </c>
      <c r="I757" s="19">
        <f t="shared" si="184"/>
        <v>30000</v>
      </c>
      <c r="J757" s="36">
        <f t="shared" si="185"/>
        <v>9000</v>
      </c>
      <c r="K757" s="19">
        <f t="shared" si="186"/>
        <v>516650</v>
      </c>
      <c r="L757" s="36">
        <f t="shared" si="187"/>
        <v>175661</v>
      </c>
      <c r="N757" s="19">
        <f t="shared" si="188"/>
        <v>184661</v>
      </c>
      <c r="O757" s="37">
        <f t="shared" si="189"/>
        <v>0.246543391188251</v>
      </c>
      <c r="P757" s="37">
        <f t="shared" si="190"/>
        <v>0.28899999999999998</v>
      </c>
      <c r="Q757" s="37">
        <f t="shared" si="191"/>
        <v>0.39723471295060081</v>
      </c>
      <c r="R757" s="37">
        <f t="shared" si="192"/>
        <v>0.43120000000000003</v>
      </c>
    </row>
    <row r="758" spans="1:18" x14ac:dyDescent="0.25">
      <c r="A758">
        <f t="shared" si="193"/>
        <v>750000</v>
      </c>
      <c r="C758" s="19">
        <f t="shared" si="179"/>
        <v>150000</v>
      </c>
      <c r="D758" s="19">
        <f t="shared" si="180"/>
        <v>37500</v>
      </c>
      <c r="E758" s="19">
        <f t="shared" si="181"/>
        <v>600000</v>
      </c>
      <c r="F758" s="19">
        <f t="shared" si="182"/>
        <v>510000</v>
      </c>
      <c r="G758" s="19">
        <f t="shared" si="183"/>
        <v>547500</v>
      </c>
      <c r="I758" s="19">
        <f t="shared" si="184"/>
        <v>30000</v>
      </c>
      <c r="J758" s="36">
        <f t="shared" si="185"/>
        <v>9000</v>
      </c>
      <c r="K758" s="19">
        <f t="shared" si="186"/>
        <v>517500</v>
      </c>
      <c r="L758" s="36">
        <f t="shared" si="187"/>
        <v>175950</v>
      </c>
      <c r="N758" s="19">
        <f t="shared" si="188"/>
        <v>184950</v>
      </c>
      <c r="O758" s="37">
        <f t="shared" si="189"/>
        <v>0.24660000000000001</v>
      </c>
      <c r="P758" s="37">
        <f t="shared" si="190"/>
        <v>0.28899999999999998</v>
      </c>
      <c r="Q758" s="37">
        <f t="shared" si="191"/>
        <v>0.39728000000000002</v>
      </c>
      <c r="R758" s="37">
        <f t="shared" si="192"/>
        <v>0.43120000000000003</v>
      </c>
    </row>
    <row r="759" spans="1:18" x14ac:dyDescent="0.25">
      <c r="A759">
        <f t="shared" si="193"/>
        <v>751000</v>
      </c>
      <c r="C759" s="19">
        <f t="shared" si="179"/>
        <v>150000</v>
      </c>
      <c r="D759" s="19">
        <f t="shared" si="180"/>
        <v>37500</v>
      </c>
      <c r="E759" s="19">
        <f t="shared" si="181"/>
        <v>601000</v>
      </c>
      <c r="F759" s="19">
        <f t="shared" si="182"/>
        <v>510850</v>
      </c>
      <c r="G759" s="19">
        <f t="shared" si="183"/>
        <v>548350</v>
      </c>
      <c r="I759" s="19">
        <f t="shared" si="184"/>
        <v>30000</v>
      </c>
      <c r="J759" s="36">
        <f t="shared" si="185"/>
        <v>9000</v>
      </c>
      <c r="K759" s="19">
        <f t="shared" si="186"/>
        <v>518350</v>
      </c>
      <c r="L759" s="36">
        <f t="shared" si="187"/>
        <v>176239</v>
      </c>
      <c r="N759" s="19">
        <f t="shared" si="188"/>
        <v>185239</v>
      </c>
      <c r="O759" s="37">
        <f t="shared" si="189"/>
        <v>0.24665645805592543</v>
      </c>
      <c r="P759" s="37">
        <f t="shared" si="190"/>
        <v>0.28899999999999998</v>
      </c>
      <c r="Q759" s="37">
        <f t="shared" si="191"/>
        <v>0.39732516644474036</v>
      </c>
      <c r="R759" s="37">
        <f t="shared" si="192"/>
        <v>0.43120000000000003</v>
      </c>
    </row>
    <row r="760" spans="1:18" x14ac:dyDescent="0.25">
      <c r="A760">
        <f t="shared" si="193"/>
        <v>752000</v>
      </c>
      <c r="C760" s="19">
        <f t="shared" si="179"/>
        <v>150000</v>
      </c>
      <c r="D760" s="19">
        <f t="shared" si="180"/>
        <v>37500</v>
      </c>
      <c r="E760" s="19">
        <f t="shared" si="181"/>
        <v>602000</v>
      </c>
      <c r="F760" s="19">
        <f t="shared" si="182"/>
        <v>511700</v>
      </c>
      <c r="G760" s="19">
        <f t="shared" si="183"/>
        <v>549200</v>
      </c>
      <c r="I760" s="19">
        <f t="shared" si="184"/>
        <v>30000</v>
      </c>
      <c r="J760" s="36">
        <f t="shared" si="185"/>
        <v>9000</v>
      </c>
      <c r="K760" s="19">
        <f t="shared" si="186"/>
        <v>519200</v>
      </c>
      <c r="L760" s="36">
        <f t="shared" si="187"/>
        <v>176528</v>
      </c>
      <c r="N760" s="19">
        <f t="shared" si="188"/>
        <v>185528</v>
      </c>
      <c r="O760" s="37">
        <f t="shared" si="189"/>
        <v>0.24671276595744682</v>
      </c>
      <c r="P760" s="37">
        <f t="shared" si="190"/>
        <v>0.28899999999999998</v>
      </c>
      <c r="Q760" s="37">
        <f t="shared" si="191"/>
        <v>0.39737021276595746</v>
      </c>
      <c r="R760" s="37">
        <f t="shared" si="192"/>
        <v>0.43120000000000003</v>
      </c>
    </row>
    <row r="761" spans="1:18" x14ac:dyDescent="0.25">
      <c r="A761">
        <f t="shared" si="193"/>
        <v>753000</v>
      </c>
      <c r="C761" s="19">
        <f t="shared" si="179"/>
        <v>150000</v>
      </c>
      <c r="D761" s="19">
        <f t="shared" si="180"/>
        <v>37500</v>
      </c>
      <c r="E761" s="19">
        <f t="shared" si="181"/>
        <v>603000</v>
      </c>
      <c r="F761" s="19">
        <f t="shared" si="182"/>
        <v>512550</v>
      </c>
      <c r="G761" s="19">
        <f t="shared" si="183"/>
        <v>550050</v>
      </c>
      <c r="I761" s="19">
        <f t="shared" si="184"/>
        <v>30000</v>
      </c>
      <c r="J761" s="36">
        <f t="shared" si="185"/>
        <v>9000</v>
      </c>
      <c r="K761" s="19">
        <f t="shared" si="186"/>
        <v>520050</v>
      </c>
      <c r="L761" s="36">
        <f t="shared" si="187"/>
        <v>176817</v>
      </c>
      <c r="N761" s="19">
        <f t="shared" si="188"/>
        <v>185817</v>
      </c>
      <c r="O761" s="37">
        <f t="shared" si="189"/>
        <v>0.24676892430278885</v>
      </c>
      <c r="P761" s="37">
        <f t="shared" si="190"/>
        <v>0.28899999999999998</v>
      </c>
      <c r="Q761" s="37">
        <f t="shared" si="191"/>
        <v>0.39741513944223111</v>
      </c>
      <c r="R761" s="37">
        <f t="shared" si="192"/>
        <v>0.43120000000000003</v>
      </c>
    </row>
    <row r="762" spans="1:18" x14ac:dyDescent="0.25">
      <c r="A762">
        <f t="shared" si="193"/>
        <v>754000</v>
      </c>
      <c r="C762" s="19">
        <f t="shared" si="179"/>
        <v>150000</v>
      </c>
      <c r="D762" s="19">
        <f t="shared" si="180"/>
        <v>37500</v>
      </c>
      <c r="E762" s="19">
        <f t="shared" si="181"/>
        <v>604000</v>
      </c>
      <c r="F762" s="19">
        <f t="shared" si="182"/>
        <v>513400</v>
      </c>
      <c r="G762" s="19">
        <f t="shared" si="183"/>
        <v>550900</v>
      </c>
      <c r="I762" s="19">
        <f t="shared" si="184"/>
        <v>30000</v>
      </c>
      <c r="J762" s="36">
        <f t="shared" si="185"/>
        <v>9000</v>
      </c>
      <c r="K762" s="19">
        <f t="shared" si="186"/>
        <v>520900</v>
      </c>
      <c r="L762" s="36">
        <f t="shared" si="187"/>
        <v>177106</v>
      </c>
      <c r="N762" s="19">
        <f t="shared" si="188"/>
        <v>186106</v>
      </c>
      <c r="O762" s="37">
        <f t="shared" si="189"/>
        <v>0.24682493368700265</v>
      </c>
      <c r="P762" s="37">
        <f t="shared" si="190"/>
        <v>0.28899999999999998</v>
      </c>
      <c r="Q762" s="37">
        <f t="shared" si="191"/>
        <v>0.39745994694960213</v>
      </c>
      <c r="R762" s="37">
        <f t="shared" si="192"/>
        <v>0.43120000000000003</v>
      </c>
    </row>
    <row r="763" spans="1:18" x14ac:dyDescent="0.25">
      <c r="A763">
        <f t="shared" si="193"/>
        <v>755000</v>
      </c>
      <c r="C763" s="19">
        <f t="shared" si="179"/>
        <v>150000</v>
      </c>
      <c r="D763" s="19">
        <f t="shared" si="180"/>
        <v>37500</v>
      </c>
      <c r="E763" s="19">
        <f t="shared" si="181"/>
        <v>605000</v>
      </c>
      <c r="F763" s="19">
        <f t="shared" si="182"/>
        <v>514250</v>
      </c>
      <c r="G763" s="19">
        <f t="shared" si="183"/>
        <v>551750</v>
      </c>
      <c r="I763" s="19">
        <f t="shared" si="184"/>
        <v>30000</v>
      </c>
      <c r="J763" s="36">
        <f t="shared" si="185"/>
        <v>9000</v>
      </c>
      <c r="K763" s="19">
        <f t="shared" si="186"/>
        <v>521750</v>
      </c>
      <c r="L763" s="36">
        <f t="shared" si="187"/>
        <v>177395</v>
      </c>
      <c r="N763" s="19">
        <f t="shared" si="188"/>
        <v>186395</v>
      </c>
      <c r="O763" s="37">
        <f t="shared" si="189"/>
        <v>0.24688079470198676</v>
      </c>
      <c r="P763" s="37">
        <f t="shared" si="190"/>
        <v>0.28899999999999998</v>
      </c>
      <c r="Q763" s="37">
        <f t="shared" si="191"/>
        <v>0.39750463576158945</v>
      </c>
      <c r="R763" s="37">
        <f t="shared" si="192"/>
        <v>0.43120000000000003</v>
      </c>
    </row>
    <row r="764" spans="1:18" x14ac:dyDescent="0.25">
      <c r="A764">
        <f t="shared" si="193"/>
        <v>756000</v>
      </c>
      <c r="C764" s="19">
        <f t="shared" si="179"/>
        <v>150000</v>
      </c>
      <c r="D764" s="19">
        <f t="shared" si="180"/>
        <v>37500</v>
      </c>
      <c r="E764" s="19">
        <f t="shared" si="181"/>
        <v>606000</v>
      </c>
      <c r="F764" s="19">
        <f t="shared" si="182"/>
        <v>515100</v>
      </c>
      <c r="G764" s="19">
        <f t="shared" si="183"/>
        <v>552600</v>
      </c>
      <c r="I764" s="19">
        <f t="shared" si="184"/>
        <v>30000</v>
      </c>
      <c r="J764" s="36">
        <f t="shared" si="185"/>
        <v>9000</v>
      </c>
      <c r="K764" s="19">
        <f t="shared" si="186"/>
        <v>522600</v>
      </c>
      <c r="L764" s="36">
        <f t="shared" si="187"/>
        <v>177684</v>
      </c>
      <c r="N764" s="19">
        <f t="shared" si="188"/>
        <v>186684</v>
      </c>
      <c r="O764" s="37">
        <f t="shared" si="189"/>
        <v>0.24693650793650793</v>
      </c>
      <c r="P764" s="37">
        <f t="shared" si="190"/>
        <v>0.28899999999999998</v>
      </c>
      <c r="Q764" s="37">
        <f t="shared" si="191"/>
        <v>0.39754920634920637</v>
      </c>
      <c r="R764" s="37">
        <f t="shared" si="192"/>
        <v>0.43120000000000003</v>
      </c>
    </row>
    <row r="765" spans="1:18" x14ac:dyDescent="0.25">
      <c r="A765">
        <f t="shared" si="193"/>
        <v>757000</v>
      </c>
      <c r="C765" s="19">
        <f t="shared" ref="C765:C828" si="194">IF(A765&gt;pot_osingon_veron_progression_raja,pot_osingon_veron_progression_raja,A765)</f>
        <v>150000</v>
      </c>
      <c r="D765" s="19">
        <f t="shared" ref="D765:D828" si="195">C765*(1-pot_osingon_verovapaa_osuus)</f>
        <v>37500</v>
      </c>
      <c r="E765" s="19">
        <f t="shared" ref="E765:E828" si="196">IF(A765&gt;pot_osingon_veron_progression_raja,A765-pot_osingon_veron_progression_raja,0)</f>
        <v>607000</v>
      </c>
      <c r="F765" s="19">
        <f t="shared" ref="F765:F828" si="197">E765*(1-pot_osingon_verovapaa_osuus_rajan_jälk)</f>
        <v>515950</v>
      </c>
      <c r="G765" s="19">
        <f t="shared" ref="G765:G828" si="198">+D765+F765</f>
        <v>553450</v>
      </c>
      <c r="I765" s="19">
        <f t="shared" ref="I765:I828" si="199">IF(G765&gt;pääomatuloveropros_progression_raja,pääomatuloveropros_progression_raja,G765)</f>
        <v>30000</v>
      </c>
      <c r="J765" s="36">
        <f t="shared" ref="J765:J828" si="200">I765*pääomatuloveropros</f>
        <v>9000</v>
      </c>
      <c r="K765" s="19">
        <f t="shared" ref="K765:K828" si="201">IF(G765&gt;pääomatuloveropros_progression_raja,G765-pääomatuloveropros_progression_raja,0)</f>
        <v>523450</v>
      </c>
      <c r="L765" s="36">
        <f t="shared" ref="L765:L828" si="202">K765*pääomatuloveropros_rajan_jälkeen</f>
        <v>177973</v>
      </c>
      <c r="N765" s="19">
        <f t="shared" ref="N765:N828" si="203">+J765+L765</f>
        <v>186973</v>
      </c>
      <c r="O765" s="37">
        <f t="shared" ref="O765:O828" si="204">IFERROR(N765/A765,0)</f>
        <v>0.24699207397622192</v>
      </c>
      <c r="P765" s="37">
        <f t="shared" ref="P765:P828" si="205">IFERROR((N765-N764)/(A765-A764),0)</f>
        <v>0.28899999999999998</v>
      </c>
      <c r="Q765" s="37">
        <f t="shared" ref="Q765:Q828" si="206">(1-yhteisövero_pros)*O765+yhteisövero_pros</f>
        <v>0.39759365918097755</v>
      </c>
      <c r="R765" s="37">
        <f t="shared" ref="R765:R828" si="207">(1-yhteisövero_pros)*P765+yhteisövero_pros</f>
        <v>0.43120000000000003</v>
      </c>
    </row>
    <row r="766" spans="1:18" x14ac:dyDescent="0.25">
      <c r="A766">
        <f t="shared" si="193"/>
        <v>758000</v>
      </c>
      <c r="C766" s="19">
        <f t="shared" si="194"/>
        <v>150000</v>
      </c>
      <c r="D766" s="19">
        <f t="shared" si="195"/>
        <v>37500</v>
      </c>
      <c r="E766" s="19">
        <f t="shared" si="196"/>
        <v>608000</v>
      </c>
      <c r="F766" s="19">
        <f t="shared" si="197"/>
        <v>516800</v>
      </c>
      <c r="G766" s="19">
        <f t="shared" si="198"/>
        <v>554300</v>
      </c>
      <c r="I766" s="19">
        <f t="shared" si="199"/>
        <v>30000</v>
      </c>
      <c r="J766" s="36">
        <f t="shared" si="200"/>
        <v>9000</v>
      </c>
      <c r="K766" s="19">
        <f t="shared" si="201"/>
        <v>524300</v>
      </c>
      <c r="L766" s="36">
        <f t="shared" si="202"/>
        <v>178262</v>
      </c>
      <c r="N766" s="19">
        <f t="shared" si="203"/>
        <v>187262</v>
      </c>
      <c r="O766" s="37">
        <f t="shared" si="204"/>
        <v>0.24704749340369392</v>
      </c>
      <c r="P766" s="37">
        <f t="shared" si="205"/>
        <v>0.28899999999999998</v>
      </c>
      <c r="Q766" s="37">
        <f t="shared" si="206"/>
        <v>0.39763799472295513</v>
      </c>
      <c r="R766" s="37">
        <f t="shared" si="207"/>
        <v>0.43120000000000003</v>
      </c>
    </row>
    <row r="767" spans="1:18" x14ac:dyDescent="0.25">
      <c r="A767">
        <f t="shared" si="193"/>
        <v>759000</v>
      </c>
      <c r="C767" s="19">
        <f t="shared" si="194"/>
        <v>150000</v>
      </c>
      <c r="D767" s="19">
        <f t="shared" si="195"/>
        <v>37500</v>
      </c>
      <c r="E767" s="19">
        <f t="shared" si="196"/>
        <v>609000</v>
      </c>
      <c r="F767" s="19">
        <f t="shared" si="197"/>
        <v>517650</v>
      </c>
      <c r="G767" s="19">
        <f t="shared" si="198"/>
        <v>555150</v>
      </c>
      <c r="I767" s="19">
        <f t="shared" si="199"/>
        <v>30000</v>
      </c>
      <c r="J767" s="36">
        <f t="shared" si="200"/>
        <v>9000</v>
      </c>
      <c r="K767" s="19">
        <f t="shared" si="201"/>
        <v>525150</v>
      </c>
      <c r="L767" s="36">
        <f t="shared" si="202"/>
        <v>178551</v>
      </c>
      <c r="N767" s="19">
        <f t="shared" si="203"/>
        <v>187551</v>
      </c>
      <c r="O767" s="37">
        <f t="shared" si="204"/>
        <v>0.24710276679841897</v>
      </c>
      <c r="P767" s="37">
        <f t="shared" si="205"/>
        <v>0.28899999999999998</v>
      </c>
      <c r="Q767" s="37">
        <f t="shared" si="206"/>
        <v>0.39768221343873522</v>
      </c>
      <c r="R767" s="37">
        <f t="shared" si="207"/>
        <v>0.43120000000000003</v>
      </c>
    </row>
    <row r="768" spans="1:18" x14ac:dyDescent="0.25">
      <c r="A768">
        <f t="shared" si="193"/>
        <v>760000</v>
      </c>
      <c r="C768" s="19">
        <f t="shared" si="194"/>
        <v>150000</v>
      </c>
      <c r="D768" s="19">
        <f t="shared" si="195"/>
        <v>37500</v>
      </c>
      <c r="E768" s="19">
        <f t="shared" si="196"/>
        <v>610000</v>
      </c>
      <c r="F768" s="19">
        <f t="shared" si="197"/>
        <v>518500</v>
      </c>
      <c r="G768" s="19">
        <f t="shared" si="198"/>
        <v>556000</v>
      </c>
      <c r="I768" s="19">
        <f t="shared" si="199"/>
        <v>30000</v>
      </c>
      <c r="J768" s="36">
        <f t="shared" si="200"/>
        <v>9000</v>
      </c>
      <c r="K768" s="19">
        <f t="shared" si="201"/>
        <v>526000</v>
      </c>
      <c r="L768" s="36">
        <f t="shared" si="202"/>
        <v>178840</v>
      </c>
      <c r="N768" s="19">
        <f t="shared" si="203"/>
        <v>187840</v>
      </c>
      <c r="O768" s="37">
        <f t="shared" si="204"/>
        <v>0.2471578947368421</v>
      </c>
      <c r="P768" s="37">
        <f t="shared" si="205"/>
        <v>0.28899999999999998</v>
      </c>
      <c r="Q768" s="37">
        <f t="shared" si="206"/>
        <v>0.39772631578947371</v>
      </c>
      <c r="R768" s="37">
        <f t="shared" si="207"/>
        <v>0.43120000000000003</v>
      </c>
    </row>
    <row r="769" spans="1:18" x14ac:dyDescent="0.25">
      <c r="A769">
        <f t="shared" si="193"/>
        <v>761000</v>
      </c>
      <c r="C769" s="19">
        <f t="shared" si="194"/>
        <v>150000</v>
      </c>
      <c r="D769" s="19">
        <f t="shared" si="195"/>
        <v>37500</v>
      </c>
      <c r="E769" s="19">
        <f t="shared" si="196"/>
        <v>611000</v>
      </c>
      <c r="F769" s="19">
        <f t="shared" si="197"/>
        <v>519350</v>
      </c>
      <c r="G769" s="19">
        <f t="shared" si="198"/>
        <v>556850</v>
      </c>
      <c r="I769" s="19">
        <f t="shared" si="199"/>
        <v>30000</v>
      </c>
      <c r="J769" s="36">
        <f t="shared" si="200"/>
        <v>9000</v>
      </c>
      <c r="K769" s="19">
        <f t="shared" si="201"/>
        <v>526850</v>
      </c>
      <c r="L769" s="36">
        <f t="shared" si="202"/>
        <v>179129</v>
      </c>
      <c r="N769" s="19">
        <f t="shared" si="203"/>
        <v>188129</v>
      </c>
      <c r="O769" s="37">
        <f t="shared" si="204"/>
        <v>0.24721287779237844</v>
      </c>
      <c r="P769" s="37">
        <f t="shared" si="205"/>
        <v>0.28899999999999998</v>
      </c>
      <c r="Q769" s="37">
        <f t="shared" si="206"/>
        <v>0.39777030223390275</v>
      </c>
      <c r="R769" s="37">
        <f t="shared" si="207"/>
        <v>0.43120000000000003</v>
      </c>
    </row>
    <row r="770" spans="1:18" x14ac:dyDescent="0.25">
      <c r="A770">
        <f t="shared" si="193"/>
        <v>762000</v>
      </c>
      <c r="C770" s="19">
        <f t="shared" si="194"/>
        <v>150000</v>
      </c>
      <c r="D770" s="19">
        <f t="shared" si="195"/>
        <v>37500</v>
      </c>
      <c r="E770" s="19">
        <f t="shared" si="196"/>
        <v>612000</v>
      </c>
      <c r="F770" s="19">
        <f t="shared" si="197"/>
        <v>520200</v>
      </c>
      <c r="G770" s="19">
        <f t="shared" si="198"/>
        <v>557700</v>
      </c>
      <c r="I770" s="19">
        <f t="shared" si="199"/>
        <v>30000</v>
      </c>
      <c r="J770" s="36">
        <f t="shared" si="200"/>
        <v>9000</v>
      </c>
      <c r="K770" s="19">
        <f t="shared" si="201"/>
        <v>527700</v>
      </c>
      <c r="L770" s="36">
        <f t="shared" si="202"/>
        <v>179418</v>
      </c>
      <c r="N770" s="19">
        <f t="shared" si="203"/>
        <v>188418</v>
      </c>
      <c r="O770" s="37">
        <f t="shared" si="204"/>
        <v>0.24726771653543306</v>
      </c>
      <c r="P770" s="37">
        <f t="shared" si="205"/>
        <v>0.28899999999999998</v>
      </c>
      <c r="Q770" s="37">
        <f t="shared" si="206"/>
        <v>0.39781417322834645</v>
      </c>
      <c r="R770" s="37">
        <f t="shared" si="207"/>
        <v>0.43120000000000003</v>
      </c>
    </row>
    <row r="771" spans="1:18" x14ac:dyDescent="0.25">
      <c r="A771">
        <f t="shared" si="193"/>
        <v>763000</v>
      </c>
      <c r="C771" s="19">
        <f t="shared" si="194"/>
        <v>150000</v>
      </c>
      <c r="D771" s="19">
        <f t="shared" si="195"/>
        <v>37500</v>
      </c>
      <c r="E771" s="19">
        <f t="shared" si="196"/>
        <v>613000</v>
      </c>
      <c r="F771" s="19">
        <f t="shared" si="197"/>
        <v>521050</v>
      </c>
      <c r="G771" s="19">
        <f t="shared" si="198"/>
        <v>558550</v>
      </c>
      <c r="I771" s="19">
        <f t="shared" si="199"/>
        <v>30000</v>
      </c>
      <c r="J771" s="36">
        <f t="shared" si="200"/>
        <v>9000</v>
      </c>
      <c r="K771" s="19">
        <f t="shared" si="201"/>
        <v>528550</v>
      </c>
      <c r="L771" s="36">
        <f t="shared" si="202"/>
        <v>179707</v>
      </c>
      <c r="N771" s="19">
        <f t="shared" si="203"/>
        <v>188707</v>
      </c>
      <c r="O771" s="37">
        <f t="shared" si="204"/>
        <v>0.24732241153342072</v>
      </c>
      <c r="P771" s="37">
        <f t="shared" si="205"/>
        <v>0.28899999999999998</v>
      </c>
      <c r="Q771" s="37">
        <f t="shared" si="206"/>
        <v>0.39785792922673657</v>
      </c>
      <c r="R771" s="37">
        <f t="shared" si="207"/>
        <v>0.43120000000000003</v>
      </c>
    </row>
    <row r="772" spans="1:18" x14ac:dyDescent="0.25">
      <c r="A772">
        <f t="shared" si="193"/>
        <v>764000</v>
      </c>
      <c r="C772" s="19">
        <f t="shared" si="194"/>
        <v>150000</v>
      </c>
      <c r="D772" s="19">
        <f t="shared" si="195"/>
        <v>37500</v>
      </c>
      <c r="E772" s="19">
        <f t="shared" si="196"/>
        <v>614000</v>
      </c>
      <c r="F772" s="19">
        <f t="shared" si="197"/>
        <v>521900</v>
      </c>
      <c r="G772" s="19">
        <f t="shared" si="198"/>
        <v>559400</v>
      </c>
      <c r="I772" s="19">
        <f t="shared" si="199"/>
        <v>30000</v>
      </c>
      <c r="J772" s="36">
        <f t="shared" si="200"/>
        <v>9000</v>
      </c>
      <c r="K772" s="19">
        <f t="shared" si="201"/>
        <v>529400</v>
      </c>
      <c r="L772" s="36">
        <f t="shared" si="202"/>
        <v>179996</v>
      </c>
      <c r="N772" s="19">
        <f t="shared" si="203"/>
        <v>188996</v>
      </c>
      <c r="O772" s="37">
        <f t="shared" si="204"/>
        <v>0.24737696335078535</v>
      </c>
      <c r="P772" s="37">
        <f t="shared" si="205"/>
        <v>0.28899999999999998</v>
      </c>
      <c r="Q772" s="37">
        <f t="shared" si="206"/>
        <v>0.39790157068062831</v>
      </c>
      <c r="R772" s="37">
        <f t="shared" si="207"/>
        <v>0.43120000000000003</v>
      </c>
    </row>
    <row r="773" spans="1:18" x14ac:dyDescent="0.25">
      <c r="A773">
        <f t="shared" si="193"/>
        <v>765000</v>
      </c>
      <c r="C773" s="19">
        <f t="shared" si="194"/>
        <v>150000</v>
      </c>
      <c r="D773" s="19">
        <f t="shared" si="195"/>
        <v>37500</v>
      </c>
      <c r="E773" s="19">
        <f t="shared" si="196"/>
        <v>615000</v>
      </c>
      <c r="F773" s="19">
        <f t="shared" si="197"/>
        <v>522750</v>
      </c>
      <c r="G773" s="19">
        <f t="shared" si="198"/>
        <v>560250</v>
      </c>
      <c r="I773" s="19">
        <f t="shared" si="199"/>
        <v>30000</v>
      </c>
      <c r="J773" s="36">
        <f t="shared" si="200"/>
        <v>9000</v>
      </c>
      <c r="K773" s="19">
        <f t="shared" si="201"/>
        <v>530250</v>
      </c>
      <c r="L773" s="36">
        <f t="shared" si="202"/>
        <v>180285</v>
      </c>
      <c r="N773" s="19">
        <f t="shared" si="203"/>
        <v>189285</v>
      </c>
      <c r="O773" s="37">
        <f t="shared" si="204"/>
        <v>0.24743137254901962</v>
      </c>
      <c r="P773" s="37">
        <f t="shared" si="205"/>
        <v>0.28899999999999998</v>
      </c>
      <c r="Q773" s="37">
        <f t="shared" si="206"/>
        <v>0.39794509803921574</v>
      </c>
      <c r="R773" s="37">
        <f t="shared" si="207"/>
        <v>0.43120000000000003</v>
      </c>
    </row>
    <row r="774" spans="1:18" x14ac:dyDescent="0.25">
      <c r="A774">
        <f t="shared" si="193"/>
        <v>766000</v>
      </c>
      <c r="C774" s="19">
        <f t="shared" si="194"/>
        <v>150000</v>
      </c>
      <c r="D774" s="19">
        <f t="shared" si="195"/>
        <v>37500</v>
      </c>
      <c r="E774" s="19">
        <f t="shared" si="196"/>
        <v>616000</v>
      </c>
      <c r="F774" s="19">
        <f t="shared" si="197"/>
        <v>523600</v>
      </c>
      <c r="G774" s="19">
        <f t="shared" si="198"/>
        <v>561100</v>
      </c>
      <c r="I774" s="19">
        <f t="shared" si="199"/>
        <v>30000</v>
      </c>
      <c r="J774" s="36">
        <f t="shared" si="200"/>
        <v>9000</v>
      </c>
      <c r="K774" s="19">
        <f t="shared" si="201"/>
        <v>531100</v>
      </c>
      <c r="L774" s="36">
        <f t="shared" si="202"/>
        <v>180574</v>
      </c>
      <c r="N774" s="19">
        <f t="shared" si="203"/>
        <v>189574</v>
      </c>
      <c r="O774" s="37">
        <f t="shared" si="204"/>
        <v>0.24748563968668408</v>
      </c>
      <c r="P774" s="37">
        <f t="shared" si="205"/>
        <v>0.28899999999999998</v>
      </c>
      <c r="Q774" s="37">
        <f t="shared" si="206"/>
        <v>0.3979885117493473</v>
      </c>
      <c r="R774" s="37">
        <f t="shared" si="207"/>
        <v>0.43120000000000003</v>
      </c>
    </row>
    <row r="775" spans="1:18" x14ac:dyDescent="0.25">
      <c r="A775">
        <f t="shared" si="193"/>
        <v>767000</v>
      </c>
      <c r="C775" s="19">
        <f t="shared" si="194"/>
        <v>150000</v>
      </c>
      <c r="D775" s="19">
        <f t="shared" si="195"/>
        <v>37500</v>
      </c>
      <c r="E775" s="19">
        <f t="shared" si="196"/>
        <v>617000</v>
      </c>
      <c r="F775" s="19">
        <f t="shared" si="197"/>
        <v>524450</v>
      </c>
      <c r="G775" s="19">
        <f t="shared" si="198"/>
        <v>561950</v>
      </c>
      <c r="I775" s="19">
        <f t="shared" si="199"/>
        <v>30000</v>
      </c>
      <c r="J775" s="36">
        <f t="shared" si="200"/>
        <v>9000</v>
      </c>
      <c r="K775" s="19">
        <f t="shared" si="201"/>
        <v>531950</v>
      </c>
      <c r="L775" s="36">
        <f t="shared" si="202"/>
        <v>180863</v>
      </c>
      <c r="N775" s="19">
        <f t="shared" si="203"/>
        <v>189863</v>
      </c>
      <c r="O775" s="37">
        <f t="shared" si="204"/>
        <v>0.24753976531942634</v>
      </c>
      <c r="P775" s="37">
        <f t="shared" si="205"/>
        <v>0.28899999999999998</v>
      </c>
      <c r="Q775" s="37">
        <f t="shared" si="206"/>
        <v>0.39803181225554107</v>
      </c>
      <c r="R775" s="37">
        <f t="shared" si="207"/>
        <v>0.43120000000000003</v>
      </c>
    </row>
    <row r="776" spans="1:18" x14ac:dyDescent="0.25">
      <c r="A776">
        <f t="shared" si="193"/>
        <v>768000</v>
      </c>
      <c r="C776" s="19">
        <f t="shared" si="194"/>
        <v>150000</v>
      </c>
      <c r="D776" s="19">
        <f t="shared" si="195"/>
        <v>37500</v>
      </c>
      <c r="E776" s="19">
        <f t="shared" si="196"/>
        <v>618000</v>
      </c>
      <c r="F776" s="19">
        <f t="shared" si="197"/>
        <v>525300</v>
      </c>
      <c r="G776" s="19">
        <f t="shared" si="198"/>
        <v>562800</v>
      </c>
      <c r="I776" s="19">
        <f t="shared" si="199"/>
        <v>30000</v>
      </c>
      <c r="J776" s="36">
        <f t="shared" si="200"/>
        <v>9000</v>
      </c>
      <c r="K776" s="19">
        <f t="shared" si="201"/>
        <v>532800</v>
      </c>
      <c r="L776" s="36">
        <f t="shared" si="202"/>
        <v>181152</v>
      </c>
      <c r="N776" s="19">
        <f t="shared" si="203"/>
        <v>190152</v>
      </c>
      <c r="O776" s="37">
        <f t="shared" si="204"/>
        <v>0.24759375</v>
      </c>
      <c r="P776" s="37">
        <f t="shared" si="205"/>
        <v>0.28899999999999998</v>
      </c>
      <c r="Q776" s="37">
        <f t="shared" si="206"/>
        <v>0.39807500000000001</v>
      </c>
      <c r="R776" s="37">
        <f t="shared" si="207"/>
        <v>0.43120000000000003</v>
      </c>
    </row>
    <row r="777" spans="1:18" x14ac:dyDescent="0.25">
      <c r="A777">
        <f t="shared" si="193"/>
        <v>769000</v>
      </c>
      <c r="C777" s="19">
        <f t="shared" si="194"/>
        <v>150000</v>
      </c>
      <c r="D777" s="19">
        <f t="shared" si="195"/>
        <v>37500</v>
      </c>
      <c r="E777" s="19">
        <f t="shared" si="196"/>
        <v>619000</v>
      </c>
      <c r="F777" s="19">
        <f t="shared" si="197"/>
        <v>526150</v>
      </c>
      <c r="G777" s="19">
        <f t="shared" si="198"/>
        <v>563650</v>
      </c>
      <c r="I777" s="19">
        <f t="shared" si="199"/>
        <v>30000</v>
      </c>
      <c r="J777" s="36">
        <f t="shared" si="200"/>
        <v>9000</v>
      </c>
      <c r="K777" s="19">
        <f t="shared" si="201"/>
        <v>533650</v>
      </c>
      <c r="L777" s="36">
        <f t="shared" si="202"/>
        <v>181441</v>
      </c>
      <c r="N777" s="19">
        <f t="shared" si="203"/>
        <v>190441</v>
      </c>
      <c r="O777" s="37">
        <f t="shared" si="204"/>
        <v>0.24764759427828348</v>
      </c>
      <c r="P777" s="37">
        <f t="shared" si="205"/>
        <v>0.28899999999999998</v>
      </c>
      <c r="Q777" s="37">
        <f t="shared" si="206"/>
        <v>0.39811807542262678</v>
      </c>
      <c r="R777" s="37">
        <f t="shared" si="207"/>
        <v>0.43120000000000003</v>
      </c>
    </row>
    <row r="778" spans="1:18" x14ac:dyDescent="0.25">
      <c r="A778">
        <f t="shared" si="193"/>
        <v>770000</v>
      </c>
      <c r="C778" s="19">
        <f t="shared" si="194"/>
        <v>150000</v>
      </c>
      <c r="D778" s="19">
        <f t="shared" si="195"/>
        <v>37500</v>
      </c>
      <c r="E778" s="19">
        <f t="shared" si="196"/>
        <v>620000</v>
      </c>
      <c r="F778" s="19">
        <f t="shared" si="197"/>
        <v>527000</v>
      </c>
      <c r="G778" s="19">
        <f t="shared" si="198"/>
        <v>564500</v>
      </c>
      <c r="I778" s="19">
        <f t="shared" si="199"/>
        <v>30000</v>
      </c>
      <c r="J778" s="36">
        <f t="shared" si="200"/>
        <v>9000</v>
      </c>
      <c r="K778" s="19">
        <f t="shared" si="201"/>
        <v>534500</v>
      </c>
      <c r="L778" s="36">
        <f t="shared" si="202"/>
        <v>181730</v>
      </c>
      <c r="N778" s="19">
        <f t="shared" si="203"/>
        <v>190730</v>
      </c>
      <c r="O778" s="37">
        <f t="shared" si="204"/>
        <v>0.2477012987012987</v>
      </c>
      <c r="P778" s="37">
        <f t="shared" si="205"/>
        <v>0.28899999999999998</v>
      </c>
      <c r="Q778" s="37">
        <f t="shared" si="206"/>
        <v>0.39816103896103899</v>
      </c>
      <c r="R778" s="37">
        <f t="shared" si="207"/>
        <v>0.43120000000000003</v>
      </c>
    </row>
    <row r="779" spans="1:18" x14ac:dyDescent="0.25">
      <c r="A779">
        <f t="shared" ref="A779:A842" si="208">A778+1000</f>
        <v>771000</v>
      </c>
      <c r="C779" s="19">
        <f t="shared" si="194"/>
        <v>150000</v>
      </c>
      <c r="D779" s="19">
        <f t="shared" si="195"/>
        <v>37500</v>
      </c>
      <c r="E779" s="19">
        <f t="shared" si="196"/>
        <v>621000</v>
      </c>
      <c r="F779" s="19">
        <f t="shared" si="197"/>
        <v>527850</v>
      </c>
      <c r="G779" s="19">
        <f t="shared" si="198"/>
        <v>565350</v>
      </c>
      <c r="I779" s="19">
        <f t="shared" si="199"/>
        <v>30000</v>
      </c>
      <c r="J779" s="36">
        <f t="shared" si="200"/>
        <v>9000</v>
      </c>
      <c r="K779" s="19">
        <f t="shared" si="201"/>
        <v>535350</v>
      </c>
      <c r="L779" s="36">
        <f t="shared" si="202"/>
        <v>182019</v>
      </c>
      <c r="N779" s="19">
        <f t="shared" si="203"/>
        <v>191019</v>
      </c>
      <c r="O779" s="37">
        <f t="shared" si="204"/>
        <v>0.24775486381322956</v>
      </c>
      <c r="P779" s="37">
        <f t="shared" si="205"/>
        <v>0.28899999999999998</v>
      </c>
      <c r="Q779" s="37">
        <f t="shared" si="206"/>
        <v>0.39820389105058368</v>
      </c>
      <c r="R779" s="37">
        <f t="shared" si="207"/>
        <v>0.43120000000000003</v>
      </c>
    </row>
    <row r="780" spans="1:18" x14ac:dyDescent="0.25">
      <c r="A780">
        <f t="shared" si="208"/>
        <v>772000</v>
      </c>
      <c r="C780" s="19">
        <f t="shared" si="194"/>
        <v>150000</v>
      </c>
      <c r="D780" s="19">
        <f t="shared" si="195"/>
        <v>37500</v>
      </c>
      <c r="E780" s="19">
        <f t="shared" si="196"/>
        <v>622000</v>
      </c>
      <c r="F780" s="19">
        <f t="shared" si="197"/>
        <v>528700</v>
      </c>
      <c r="G780" s="19">
        <f t="shared" si="198"/>
        <v>566200</v>
      </c>
      <c r="I780" s="19">
        <f t="shared" si="199"/>
        <v>30000</v>
      </c>
      <c r="J780" s="36">
        <f t="shared" si="200"/>
        <v>9000</v>
      </c>
      <c r="K780" s="19">
        <f t="shared" si="201"/>
        <v>536200</v>
      </c>
      <c r="L780" s="36">
        <f t="shared" si="202"/>
        <v>182308</v>
      </c>
      <c r="N780" s="19">
        <f t="shared" si="203"/>
        <v>191308</v>
      </c>
      <c r="O780" s="37">
        <f t="shared" si="204"/>
        <v>0.24780829015544042</v>
      </c>
      <c r="P780" s="37">
        <f t="shared" si="205"/>
        <v>0.28899999999999998</v>
      </c>
      <c r="Q780" s="37">
        <f t="shared" si="206"/>
        <v>0.39824663212435235</v>
      </c>
      <c r="R780" s="37">
        <f t="shared" si="207"/>
        <v>0.43120000000000003</v>
      </c>
    </row>
    <row r="781" spans="1:18" x14ac:dyDescent="0.25">
      <c r="A781">
        <f t="shared" si="208"/>
        <v>773000</v>
      </c>
      <c r="C781" s="19">
        <f t="shared" si="194"/>
        <v>150000</v>
      </c>
      <c r="D781" s="19">
        <f t="shared" si="195"/>
        <v>37500</v>
      </c>
      <c r="E781" s="19">
        <f t="shared" si="196"/>
        <v>623000</v>
      </c>
      <c r="F781" s="19">
        <f t="shared" si="197"/>
        <v>529550</v>
      </c>
      <c r="G781" s="19">
        <f t="shared" si="198"/>
        <v>567050</v>
      </c>
      <c r="I781" s="19">
        <f t="shared" si="199"/>
        <v>30000</v>
      </c>
      <c r="J781" s="36">
        <f t="shared" si="200"/>
        <v>9000</v>
      </c>
      <c r="K781" s="19">
        <f t="shared" si="201"/>
        <v>537050</v>
      </c>
      <c r="L781" s="36">
        <f t="shared" si="202"/>
        <v>182597</v>
      </c>
      <c r="N781" s="19">
        <f t="shared" si="203"/>
        <v>191597</v>
      </c>
      <c r="O781" s="37">
        <f t="shared" si="204"/>
        <v>0.24786157826649419</v>
      </c>
      <c r="P781" s="37">
        <f t="shared" si="205"/>
        <v>0.28899999999999998</v>
      </c>
      <c r="Q781" s="37">
        <f t="shared" si="206"/>
        <v>0.39828926261319536</v>
      </c>
      <c r="R781" s="37">
        <f t="shared" si="207"/>
        <v>0.43120000000000003</v>
      </c>
    </row>
    <row r="782" spans="1:18" x14ac:dyDescent="0.25">
      <c r="A782">
        <f t="shared" si="208"/>
        <v>774000</v>
      </c>
      <c r="C782" s="19">
        <f t="shared" si="194"/>
        <v>150000</v>
      </c>
      <c r="D782" s="19">
        <f t="shared" si="195"/>
        <v>37500</v>
      </c>
      <c r="E782" s="19">
        <f t="shared" si="196"/>
        <v>624000</v>
      </c>
      <c r="F782" s="19">
        <f t="shared" si="197"/>
        <v>530400</v>
      </c>
      <c r="G782" s="19">
        <f t="shared" si="198"/>
        <v>567900</v>
      </c>
      <c r="I782" s="19">
        <f t="shared" si="199"/>
        <v>30000</v>
      </c>
      <c r="J782" s="36">
        <f t="shared" si="200"/>
        <v>9000</v>
      </c>
      <c r="K782" s="19">
        <f t="shared" si="201"/>
        <v>537900</v>
      </c>
      <c r="L782" s="36">
        <f t="shared" si="202"/>
        <v>182886</v>
      </c>
      <c r="N782" s="19">
        <f t="shared" si="203"/>
        <v>191886</v>
      </c>
      <c r="O782" s="37">
        <f t="shared" si="204"/>
        <v>0.24791472868217054</v>
      </c>
      <c r="P782" s="37">
        <f t="shared" si="205"/>
        <v>0.28899999999999998</v>
      </c>
      <c r="Q782" s="37">
        <f t="shared" si="206"/>
        <v>0.39833178294573646</v>
      </c>
      <c r="R782" s="37">
        <f t="shared" si="207"/>
        <v>0.43120000000000003</v>
      </c>
    </row>
    <row r="783" spans="1:18" x14ac:dyDescent="0.25">
      <c r="A783">
        <f t="shared" si="208"/>
        <v>775000</v>
      </c>
      <c r="C783" s="19">
        <f t="shared" si="194"/>
        <v>150000</v>
      </c>
      <c r="D783" s="19">
        <f t="shared" si="195"/>
        <v>37500</v>
      </c>
      <c r="E783" s="19">
        <f t="shared" si="196"/>
        <v>625000</v>
      </c>
      <c r="F783" s="19">
        <f t="shared" si="197"/>
        <v>531250</v>
      </c>
      <c r="G783" s="19">
        <f t="shared" si="198"/>
        <v>568750</v>
      </c>
      <c r="I783" s="19">
        <f t="shared" si="199"/>
        <v>30000</v>
      </c>
      <c r="J783" s="36">
        <f t="shared" si="200"/>
        <v>9000</v>
      </c>
      <c r="K783" s="19">
        <f t="shared" si="201"/>
        <v>538750</v>
      </c>
      <c r="L783" s="36">
        <f t="shared" si="202"/>
        <v>183175</v>
      </c>
      <c r="N783" s="19">
        <f t="shared" si="203"/>
        <v>192175</v>
      </c>
      <c r="O783" s="37">
        <f t="shared" si="204"/>
        <v>0.24796774193548388</v>
      </c>
      <c r="P783" s="37">
        <f t="shared" si="205"/>
        <v>0.28899999999999998</v>
      </c>
      <c r="Q783" s="37">
        <f t="shared" si="206"/>
        <v>0.3983741935483871</v>
      </c>
      <c r="R783" s="37">
        <f t="shared" si="207"/>
        <v>0.43120000000000003</v>
      </c>
    </row>
    <row r="784" spans="1:18" x14ac:dyDescent="0.25">
      <c r="A784">
        <f t="shared" si="208"/>
        <v>776000</v>
      </c>
      <c r="C784" s="19">
        <f t="shared" si="194"/>
        <v>150000</v>
      </c>
      <c r="D784" s="19">
        <f t="shared" si="195"/>
        <v>37500</v>
      </c>
      <c r="E784" s="19">
        <f t="shared" si="196"/>
        <v>626000</v>
      </c>
      <c r="F784" s="19">
        <f t="shared" si="197"/>
        <v>532100</v>
      </c>
      <c r="G784" s="19">
        <f t="shared" si="198"/>
        <v>569600</v>
      </c>
      <c r="I784" s="19">
        <f t="shared" si="199"/>
        <v>30000</v>
      </c>
      <c r="J784" s="36">
        <f t="shared" si="200"/>
        <v>9000</v>
      </c>
      <c r="K784" s="19">
        <f t="shared" si="201"/>
        <v>539600</v>
      </c>
      <c r="L784" s="36">
        <f t="shared" si="202"/>
        <v>183464</v>
      </c>
      <c r="N784" s="19">
        <f t="shared" si="203"/>
        <v>192464</v>
      </c>
      <c r="O784" s="37">
        <f t="shared" si="204"/>
        <v>0.24802061855670104</v>
      </c>
      <c r="P784" s="37">
        <f t="shared" si="205"/>
        <v>0.28899999999999998</v>
      </c>
      <c r="Q784" s="37">
        <f t="shared" si="206"/>
        <v>0.39841649484536085</v>
      </c>
      <c r="R784" s="37">
        <f t="shared" si="207"/>
        <v>0.43120000000000003</v>
      </c>
    </row>
    <row r="785" spans="1:18" x14ac:dyDescent="0.25">
      <c r="A785">
        <f t="shared" si="208"/>
        <v>777000</v>
      </c>
      <c r="C785" s="19">
        <f t="shared" si="194"/>
        <v>150000</v>
      </c>
      <c r="D785" s="19">
        <f t="shared" si="195"/>
        <v>37500</v>
      </c>
      <c r="E785" s="19">
        <f t="shared" si="196"/>
        <v>627000</v>
      </c>
      <c r="F785" s="19">
        <f t="shared" si="197"/>
        <v>532950</v>
      </c>
      <c r="G785" s="19">
        <f t="shared" si="198"/>
        <v>570450</v>
      </c>
      <c r="I785" s="19">
        <f t="shared" si="199"/>
        <v>30000</v>
      </c>
      <c r="J785" s="36">
        <f t="shared" si="200"/>
        <v>9000</v>
      </c>
      <c r="K785" s="19">
        <f t="shared" si="201"/>
        <v>540450</v>
      </c>
      <c r="L785" s="36">
        <f t="shared" si="202"/>
        <v>183753</v>
      </c>
      <c r="N785" s="19">
        <f t="shared" si="203"/>
        <v>192753</v>
      </c>
      <c r="O785" s="37">
        <f t="shared" si="204"/>
        <v>0.24807335907335906</v>
      </c>
      <c r="P785" s="37">
        <f t="shared" si="205"/>
        <v>0.28899999999999998</v>
      </c>
      <c r="Q785" s="37">
        <f t="shared" si="206"/>
        <v>0.39845868725868727</v>
      </c>
      <c r="R785" s="37">
        <f t="shared" si="207"/>
        <v>0.43120000000000003</v>
      </c>
    </row>
    <row r="786" spans="1:18" x14ac:dyDescent="0.25">
      <c r="A786">
        <f t="shared" si="208"/>
        <v>778000</v>
      </c>
      <c r="C786" s="19">
        <f t="shared" si="194"/>
        <v>150000</v>
      </c>
      <c r="D786" s="19">
        <f t="shared" si="195"/>
        <v>37500</v>
      </c>
      <c r="E786" s="19">
        <f t="shared" si="196"/>
        <v>628000</v>
      </c>
      <c r="F786" s="19">
        <f t="shared" si="197"/>
        <v>533800</v>
      </c>
      <c r="G786" s="19">
        <f t="shared" si="198"/>
        <v>571300</v>
      </c>
      <c r="I786" s="19">
        <f t="shared" si="199"/>
        <v>30000</v>
      </c>
      <c r="J786" s="36">
        <f t="shared" si="200"/>
        <v>9000</v>
      </c>
      <c r="K786" s="19">
        <f t="shared" si="201"/>
        <v>541300</v>
      </c>
      <c r="L786" s="36">
        <f t="shared" si="202"/>
        <v>184042</v>
      </c>
      <c r="N786" s="19">
        <f t="shared" si="203"/>
        <v>193042</v>
      </c>
      <c r="O786" s="37">
        <f t="shared" si="204"/>
        <v>0.24812596401028278</v>
      </c>
      <c r="P786" s="37">
        <f t="shared" si="205"/>
        <v>0.28899999999999998</v>
      </c>
      <c r="Q786" s="37">
        <f t="shared" si="206"/>
        <v>0.39850077120822625</v>
      </c>
      <c r="R786" s="37">
        <f t="shared" si="207"/>
        <v>0.43120000000000003</v>
      </c>
    </row>
    <row r="787" spans="1:18" x14ac:dyDescent="0.25">
      <c r="A787">
        <f t="shared" si="208"/>
        <v>779000</v>
      </c>
      <c r="C787" s="19">
        <f t="shared" si="194"/>
        <v>150000</v>
      </c>
      <c r="D787" s="19">
        <f t="shared" si="195"/>
        <v>37500</v>
      </c>
      <c r="E787" s="19">
        <f t="shared" si="196"/>
        <v>629000</v>
      </c>
      <c r="F787" s="19">
        <f t="shared" si="197"/>
        <v>534650</v>
      </c>
      <c r="G787" s="19">
        <f t="shared" si="198"/>
        <v>572150</v>
      </c>
      <c r="I787" s="19">
        <f t="shared" si="199"/>
        <v>30000</v>
      </c>
      <c r="J787" s="36">
        <f t="shared" si="200"/>
        <v>9000</v>
      </c>
      <c r="K787" s="19">
        <f t="shared" si="201"/>
        <v>542150</v>
      </c>
      <c r="L787" s="36">
        <f t="shared" si="202"/>
        <v>184331</v>
      </c>
      <c r="N787" s="19">
        <f t="shared" si="203"/>
        <v>193331</v>
      </c>
      <c r="O787" s="37">
        <f t="shared" si="204"/>
        <v>0.24817843388960206</v>
      </c>
      <c r="P787" s="37">
        <f t="shared" si="205"/>
        <v>0.28899999999999998</v>
      </c>
      <c r="Q787" s="37">
        <f t="shared" si="206"/>
        <v>0.39854274711168169</v>
      </c>
      <c r="R787" s="37">
        <f t="shared" si="207"/>
        <v>0.43120000000000003</v>
      </c>
    </row>
    <row r="788" spans="1:18" x14ac:dyDescent="0.25">
      <c r="A788">
        <f t="shared" si="208"/>
        <v>780000</v>
      </c>
      <c r="C788" s="19">
        <f t="shared" si="194"/>
        <v>150000</v>
      </c>
      <c r="D788" s="19">
        <f t="shared" si="195"/>
        <v>37500</v>
      </c>
      <c r="E788" s="19">
        <f t="shared" si="196"/>
        <v>630000</v>
      </c>
      <c r="F788" s="19">
        <f t="shared" si="197"/>
        <v>535500</v>
      </c>
      <c r="G788" s="19">
        <f t="shared" si="198"/>
        <v>573000</v>
      </c>
      <c r="I788" s="19">
        <f t="shared" si="199"/>
        <v>30000</v>
      </c>
      <c r="J788" s="36">
        <f t="shared" si="200"/>
        <v>9000</v>
      </c>
      <c r="K788" s="19">
        <f t="shared" si="201"/>
        <v>543000</v>
      </c>
      <c r="L788" s="36">
        <f t="shared" si="202"/>
        <v>184620</v>
      </c>
      <c r="N788" s="19">
        <f t="shared" si="203"/>
        <v>193620</v>
      </c>
      <c r="O788" s="37">
        <f t="shared" si="204"/>
        <v>0.24823076923076923</v>
      </c>
      <c r="P788" s="37">
        <f t="shared" si="205"/>
        <v>0.28899999999999998</v>
      </c>
      <c r="Q788" s="37">
        <f t="shared" si="206"/>
        <v>0.39858461538461543</v>
      </c>
      <c r="R788" s="37">
        <f t="shared" si="207"/>
        <v>0.43120000000000003</v>
      </c>
    </row>
    <row r="789" spans="1:18" x14ac:dyDescent="0.25">
      <c r="A789">
        <f t="shared" si="208"/>
        <v>781000</v>
      </c>
      <c r="C789" s="19">
        <f t="shared" si="194"/>
        <v>150000</v>
      </c>
      <c r="D789" s="19">
        <f t="shared" si="195"/>
        <v>37500</v>
      </c>
      <c r="E789" s="19">
        <f t="shared" si="196"/>
        <v>631000</v>
      </c>
      <c r="F789" s="19">
        <f t="shared" si="197"/>
        <v>536350</v>
      </c>
      <c r="G789" s="19">
        <f t="shared" si="198"/>
        <v>573850</v>
      </c>
      <c r="I789" s="19">
        <f t="shared" si="199"/>
        <v>30000</v>
      </c>
      <c r="J789" s="36">
        <f t="shared" si="200"/>
        <v>9000</v>
      </c>
      <c r="K789" s="19">
        <f t="shared" si="201"/>
        <v>543850</v>
      </c>
      <c r="L789" s="36">
        <f t="shared" si="202"/>
        <v>184909</v>
      </c>
      <c r="N789" s="19">
        <f t="shared" si="203"/>
        <v>193909</v>
      </c>
      <c r="O789" s="37">
        <f t="shared" si="204"/>
        <v>0.24828297055057619</v>
      </c>
      <c r="P789" s="37">
        <f t="shared" si="205"/>
        <v>0.28899999999999998</v>
      </c>
      <c r="Q789" s="37">
        <f t="shared" si="206"/>
        <v>0.39862637644046095</v>
      </c>
      <c r="R789" s="37">
        <f t="shared" si="207"/>
        <v>0.43120000000000003</v>
      </c>
    </row>
    <row r="790" spans="1:18" x14ac:dyDescent="0.25">
      <c r="A790">
        <f t="shared" si="208"/>
        <v>782000</v>
      </c>
      <c r="C790" s="19">
        <f t="shared" si="194"/>
        <v>150000</v>
      </c>
      <c r="D790" s="19">
        <f t="shared" si="195"/>
        <v>37500</v>
      </c>
      <c r="E790" s="19">
        <f t="shared" si="196"/>
        <v>632000</v>
      </c>
      <c r="F790" s="19">
        <f t="shared" si="197"/>
        <v>537200</v>
      </c>
      <c r="G790" s="19">
        <f t="shared" si="198"/>
        <v>574700</v>
      </c>
      <c r="I790" s="19">
        <f t="shared" si="199"/>
        <v>30000</v>
      </c>
      <c r="J790" s="36">
        <f t="shared" si="200"/>
        <v>9000</v>
      </c>
      <c r="K790" s="19">
        <f t="shared" si="201"/>
        <v>544700</v>
      </c>
      <c r="L790" s="36">
        <f t="shared" si="202"/>
        <v>185198</v>
      </c>
      <c r="N790" s="19">
        <f t="shared" si="203"/>
        <v>194198</v>
      </c>
      <c r="O790" s="37">
        <f t="shared" si="204"/>
        <v>0.24833503836317136</v>
      </c>
      <c r="P790" s="37">
        <f t="shared" si="205"/>
        <v>0.28899999999999998</v>
      </c>
      <c r="Q790" s="37">
        <f t="shared" si="206"/>
        <v>0.39866803069053713</v>
      </c>
      <c r="R790" s="37">
        <f t="shared" si="207"/>
        <v>0.43120000000000003</v>
      </c>
    </row>
    <row r="791" spans="1:18" x14ac:dyDescent="0.25">
      <c r="A791">
        <f t="shared" si="208"/>
        <v>783000</v>
      </c>
      <c r="C791" s="19">
        <f t="shared" si="194"/>
        <v>150000</v>
      </c>
      <c r="D791" s="19">
        <f t="shared" si="195"/>
        <v>37500</v>
      </c>
      <c r="E791" s="19">
        <f t="shared" si="196"/>
        <v>633000</v>
      </c>
      <c r="F791" s="19">
        <f t="shared" si="197"/>
        <v>538050</v>
      </c>
      <c r="G791" s="19">
        <f t="shared" si="198"/>
        <v>575550</v>
      </c>
      <c r="I791" s="19">
        <f t="shared" si="199"/>
        <v>30000</v>
      </c>
      <c r="J791" s="36">
        <f t="shared" si="200"/>
        <v>9000</v>
      </c>
      <c r="K791" s="19">
        <f t="shared" si="201"/>
        <v>545550</v>
      </c>
      <c r="L791" s="36">
        <f t="shared" si="202"/>
        <v>185487</v>
      </c>
      <c r="N791" s="19">
        <f t="shared" si="203"/>
        <v>194487</v>
      </c>
      <c r="O791" s="37">
        <f t="shared" si="204"/>
        <v>0.24838697318007663</v>
      </c>
      <c r="P791" s="37">
        <f t="shared" si="205"/>
        <v>0.28899999999999998</v>
      </c>
      <c r="Q791" s="37">
        <f t="shared" si="206"/>
        <v>0.3987095785440613</v>
      </c>
      <c r="R791" s="37">
        <f t="shared" si="207"/>
        <v>0.43120000000000003</v>
      </c>
    </row>
    <row r="792" spans="1:18" x14ac:dyDescent="0.25">
      <c r="A792">
        <f t="shared" si="208"/>
        <v>784000</v>
      </c>
      <c r="C792" s="19">
        <f t="shared" si="194"/>
        <v>150000</v>
      </c>
      <c r="D792" s="19">
        <f t="shared" si="195"/>
        <v>37500</v>
      </c>
      <c r="E792" s="19">
        <f t="shared" si="196"/>
        <v>634000</v>
      </c>
      <c r="F792" s="19">
        <f t="shared" si="197"/>
        <v>538900</v>
      </c>
      <c r="G792" s="19">
        <f t="shared" si="198"/>
        <v>576400</v>
      </c>
      <c r="I792" s="19">
        <f t="shared" si="199"/>
        <v>30000</v>
      </c>
      <c r="J792" s="36">
        <f t="shared" si="200"/>
        <v>9000</v>
      </c>
      <c r="K792" s="19">
        <f t="shared" si="201"/>
        <v>546400</v>
      </c>
      <c r="L792" s="36">
        <f t="shared" si="202"/>
        <v>185776</v>
      </c>
      <c r="N792" s="19">
        <f t="shared" si="203"/>
        <v>194776</v>
      </c>
      <c r="O792" s="37">
        <f t="shared" si="204"/>
        <v>0.24843877551020407</v>
      </c>
      <c r="P792" s="37">
        <f t="shared" si="205"/>
        <v>0.28899999999999998</v>
      </c>
      <c r="Q792" s="37">
        <f t="shared" si="206"/>
        <v>0.39875102040816329</v>
      </c>
      <c r="R792" s="37">
        <f t="shared" si="207"/>
        <v>0.43120000000000003</v>
      </c>
    </row>
    <row r="793" spans="1:18" x14ac:dyDescent="0.25">
      <c r="A793">
        <f t="shared" si="208"/>
        <v>785000</v>
      </c>
      <c r="C793" s="19">
        <f t="shared" si="194"/>
        <v>150000</v>
      </c>
      <c r="D793" s="19">
        <f t="shared" si="195"/>
        <v>37500</v>
      </c>
      <c r="E793" s="19">
        <f t="shared" si="196"/>
        <v>635000</v>
      </c>
      <c r="F793" s="19">
        <f t="shared" si="197"/>
        <v>539750</v>
      </c>
      <c r="G793" s="19">
        <f t="shared" si="198"/>
        <v>577250</v>
      </c>
      <c r="I793" s="19">
        <f t="shared" si="199"/>
        <v>30000</v>
      </c>
      <c r="J793" s="36">
        <f t="shared" si="200"/>
        <v>9000</v>
      </c>
      <c r="K793" s="19">
        <f t="shared" si="201"/>
        <v>547250</v>
      </c>
      <c r="L793" s="36">
        <f t="shared" si="202"/>
        <v>186065</v>
      </c>
      <c r="N793" s="19">
        <f t="shared" si="203"/>
        <v>195065</v>
      </c>
      <c r="O793" s="37">
        <f t="shared" si="204"/>
        <v>0.24849044585987262</v>
      </c>
      <c r="P793" s="37">
        <f t="shared" si="205"/>
        <v>0.28899999999999998</v>
      </c>
      <c r="Q793" s="37">
        <f t="shared" si="206"/>
        <v>0.39879235668789814</v>
      </c>
      <c r="R793" s="37">
        <f t="shared" si="207"/>
        <v>0.43120000000000003</v>
      </c>
    </row>
    <row r="794" spans="1:18" x14ac:dyDescent="0.25">
      <c r="A794">
        <f t="shared" si="208"/>
        <v>786000</v>
      </c>
      <c r="C794" s="19">
        <f t="shared" si="194"/>
        <v>150000</v>
      </c>
      <c r="D794" s="19">
        <f t="shared" si="195"/>
        <v>37500</v>
      </c>
      <c r="E794" s="19">
        <f t="shared" si="196"/>
        <v>636000</v>
      </c>
      <c r="F794" s="19">
        <f t="shared" si="197"/>
        <v>540600</v>
      </c>
      <c r="G794" s="19">
        <f t="shared" si="198"/>
        <v>578100</v>
      </c>
      <c r="I794" s="19">
        <f t="shared" si="199"/>
        <v>30000</v>
      </c>
      <c r="J794" s="36">
        <f t="shared" si="200"/>
        <v>9000</v>
      </c>
      <c r="K794" s="19">
        <f t="shared" si="201"/>
        <v>548100</v>
      </c>
      <c r="L794" s="36">
        <f t="shared" si="202"/>
        <v>186354</v>
      </c>
      <c r="N794" s="19">
        <f t="shared" si="203"/>
        <v>195354</v>
      </c>
      <c r="O794" s="37">
        <f t="shared" si="204"/>
        <v>0.24854198473282443</v>
      </c>
      <c r="P794" s="37">
        <f t="shared" si="205"/>
        <v>0.28899999999999998</v>
      </c>
      <c r="Q794" s="37">
        <f t="shared" si="206"/>
        <v>0.39883358778625955</v>
      </c>
      <c r="R794" s="37">
        <f t="shared" si="207"/>
        <v>0.43120000000000003</v>
      </c>
    </row>
    <row r="795" spans="1:18" x14ac:dyDescent="0.25">
      <c r="A795">
        <f t="shared" si="208"/>
        <v>787000</v>
      </c>
      <c r="C795" s="19">
        <f t="shared" si="194"/>
        <v>150000</v>
      </c>
      <c r="D795" s="19">
        <f t="shared" si="195"/>
        <v>37500</v>
      </c>
      <c r="E795" s="19">
        <f t="shared" si="196"/>
        <v>637000</v>
      </c>
      <c r="F795" s="19">
        <f t="shared" si="197"/>
        <v>541450</v>
      </c>
      <c r="G795" s="19">
        <f t="shared" si="198"/>
        <v>578950</v>
      </c>
      <c r="I795" s="19">
        <f t="shared" si="199"/>
        <v>30000</v>
      </c>
      <c r="J795" s="36">
        <f t="shared" si="200"/>
        <v>9000</v>
      </c>
      <c r="K795" s="19">
        <f t="shared" si="201"/>
        <v>548950</v>
      </c>
      <c r="L795" s="36">
        <f t="shared" si="202"/>
        <v>186643</v>
      </c>
      <c r="N795" s="19">
        <f t="shared" si="203"/>
        <v>195643</v>
      </c>
      <c r="O795" s="37">
        <f t="shared" si="204"/>
        <v>0.24859339263024141</v>
      </c>
      <c r="P795" s="37">
        <f t="shared" si="205"/>
        <v>0.28899999999999998</v>
      </c>
      <c r="Q795" s="37">
        <f t="shared" si="206"/>
        <v>0.39887471410419317</v>
      </c>
      <c r="R795" s="37">
        <f t="shared" si="207"/>
        <v>0.43120000000000003</v>
      </c>
    </row>
    <row r="796" spans="1:18" x14ac:dyDescent="0.25">
      <c r="A796">
        <f t="shared" si="208"/>
        <v>788000</v>
      </c>
      <c r="C796" s="19">
        <f t="shared" si="194"/>
        <v>150000</v>
      </c>
      <c r="D796" s="19">
        <f t="shared" si="195"/>
        <v>37500</v>
      </c>
      <c r="E796" s="19">
        <f t="shared" si="196"/>
        <v>638000</v>
      </c>
      <c r="F796" s="19">
        <f t="shared" si="197"/>
        <v>542300</v>
      </c>
      <c r="G796" s="19">
        <f t="shared" si="198"/>
        <v>579800</v>
      </c>
      <c r="I796" s="19">
        <f t="shared" si="199"/>
        <v>30000</v>
      </c>
      <c r="J796" s="36">
        <f t="shared" si="200"/>
        <v>9000</v>
      </c>
      <c r="K796" s="19">
        <f t="shared" si="201"/>
        <v>549800</v>
      </c>
      <c r="L796" s="36">
        <f t="shared" si="202"/>
        <v>186932</v>
      </c>
      <c r="N796" s="19">
        <f t="shared" si="203"/>
        <v>195932</v>
      </c>
      <c r="O796" s="37">
        <f t="shared" si="204"/>
        <v>0.24864467005076143</v>
      </c>
      <c r="P796" s="37">
        <f t="shared" si="205"/>
        <v>0.28899999999999998</v>
      </c>
      <c r="Q796" s="37">
        <f t="shared" si="206"/>
        <v>0.39891573604060915</v>
      </c>
      <c r="R796" s="37">
        <f t="shared" si="207"/>
        <v>0.43120000000000003</v>
      </c>
    </row>
    <row r="797" spans="1:18" x14ac:dyDescent="0.25">
      <c r="A797">
        <f t="shared" si="208"/>
        <v>789000</v>
      </c>
      <c r="C797" s="19">
        <f t="shared" si="194"/>
        <v>150000</v>
      </c>
      <c r="D797" s="19">
        <f t="shared" si="195"/>
        <v>37500</v>
      </c>
      <c r="E797" s="19">
        <f t="shared" si="196"/>
        <v>639000</v>
      </c>
      <c r="F797" s="19">
        <f t="shared" si="197"/>
        <v>543150</v>
      </c>
      <c r="G797" s="19">
        <f t="shared" si="198"/>
        <v>580650</v>
      </c>
      <c r="I797" s="19">
        <f t="shared" si="199"/>
        <v>30000</v>
      </c>
      <c r="J797" s="36">
        <f t="shared" si="200"/>
        <v>9000</v>
      </c>
      <c r="K797" s="19">
        <f t="shared" si="201"/>
        <v>550650</v>
      </c>
      <c r="L797" s="36">
        <f t="shared" si="202"/>
        <v>187221</v>
      </c>
      <c r="N797" s="19">
        <f t="shared" si="203"/>
        <v>196221</v>
      </c>
      <c r="O797" s="37">
        <f t="shared" si="204"/>
        <v>0.2486958174904943</v>
      </c>
      <c r="P797" s="37">
        <f t="shared" si="205"/>
        <v>0.28899999999999998</v>
      </c>
      <c r="Q797" s="37">
        <f t="shared" si="206"/>
        <v>0.39895665399239544</v>
      </c>
      <c r="R797" s="37">
        <f t="shared" si="207"/>
        <v>0.43120000000000003</v>
      </c>
    </row>
    <row r="798" spans="1:18" x14ac:dyDescent="0.25">
      <c r="A798">
        <f t="shared" si="208"/>
        <v>790000</v>
      </c>
      <c r="C798" s="19">
        <f t="shared" si="194"/>
        <v>150000</v>
      </c>
      <c r="D798" s="19">
        <f t="shared" si="195"/>
        <v>37500</v>
      </c>
      <c r="E798" s="19">
        <f t="shared" si="196"/>
        <v>640000</v>
      </c>
      <c r="F798" s="19">
        <f t="shared" si="197"/>
        <v>544000</v>
      </c>
      <c r="G798" s="19">
        <f t="shared" si="198"/>
        <v>581500</v>
      </c>
      <c r="I798" s="19">
        <f t="shared" si="199"/>
        <v>30000</v>
      </c>
      <c r="J798" s="36">
        <f t="shared" si="200"/>
        <v>9000</v>
      </c>
      <c r="K798" s="19">
        <f t="shared" si="201"/>
        <v>551500</v>
      </c>
      <c r="L798" s="36">
        <f t="shared" si="202"/>
        <v>187510</v>
      </c>
      <c r="N798" s="19">
        <f t="shared" si="203"/>
        <v>196510</v>
      </c>
      <c r="O798" s="37">
        <f t="shared" si="204"/>
        <v>0.24874683544303797</v>
      </c>
      <c r="P798" s="37">
        <f t="shared" si="205"/>
        <v>0.28899999999999998</v>
      </c>
      <c r="Q798" s="37">
        <f t="shared" si="206"/>
        <v>0.3989974683544304</v>
      </c>
      <c r="R798" s="37">
        <f t="shared" si="207"/>
        <v>0.43120000000000003</v>
      </c>
    </row>
    <row r="799" spans="1:18" x14ac:dyDescent="0.25">
      <c r="A799">
        <f t="shared" si="208"/>
        <v>791000</v>
      </c>
      <c r="C799" s="19">
        <f t="shared" si="194"/>
        <v>150000</v>
      </c>
      <c r="D799" s="19">
        <f t="shared" si="195"/>
        <v>37500</v>
      </c>
      <c r="E799" s="19">
        <f t="shared" si="196"/>
        <v>641000</v>
      </c>
      <c r="F799" s="19">
        <f t="shared" si="197"/>
        <v>544850</v>
      </c>
      <c r="G799" s="19">
        <f t="shared" si="198"/>
        <v>582350</v>
      </c>
      <c r="I799" s="19">
        <f t="shared" si="199"/>
        <v>30000</v>
      </c>
      <c r="J799" s="36">
        <f t="shared" si="200"/>
        <v>9000</v>
      </c>
      <c r="K799" s="19">
        <f t="shared" si="201"/>
        <v>552350</v>
      </c>
      <c r="L799" s="36">
        <f t="shared" si="202"/>
        <v>187799</v>
      </c>
      <c r="N799" s="19">
        <f t="shared" si="203"/>
        <v>196799</v>
      </c>
      <c r="O799" s="37">
        <f t="shared" si="204"/>
        <v>0.24879772439949432</v>
      </c>
      <c r="P799" s="37">
        <f t="shared" si="205"/>
        <v>0.28899999999999998</v>
      </c>
      <c r="Q799" s="37">
        <f t="shared" si="206"/>
        <v>0.39903817951959547</v>
      </c>
      <c r="R799" s="37">
        <f t="shared" si="207"/>
        <v>0.43120000000000003</v>
      </c>
    </row>
    <row r="800" spans="1:18" x14ac:dyDescent="0.25">
      <c r="A800">
        <f t="shared" si="208"/>
        <v>792000</v>
      </c>
      <c r="C800" s="19">
        <f t="shared" si="194"/>
        <v>150000</v>
      </c>
      <c r="D800" s="19">
        <f t="shared" si="195"/>
        <v>37500</v>
      </c>
      <c r="E800" s="19">
        <f t="shared" si="196"/>
        <v>642000</v>
      </c>
      <c r="F800" s="19">
        <f t="shared" si="197"/>
        <v>545700</v>
      </c>
      <c r="G800" s="19">
        <f t="shared" si="198"/>
        <v>583200</v>
      </c>
      <c r="I800" s="19">
        <f t="shared" si="199"/>
        <v>30000</v>
      </c>
      <c r="J800" s="36">
        <f t="shared" si="200"/>
        <v>9000</v>
      </c>
      <c r="K800" s="19">
        <f t="shared" si="201"/>
        <v>553200</v>
      </c>
      <c r="L800" s="36">
        <f t="shared" si="202"/>
        <v>188088</v>
      </c>
      <c r="N800" s="19">
        <f t="shared" si="203"/>
        <v>197088</v>
      </c>
      <c r="O800" s="37">
        <f t="shared" si="204"/>
        <v>0.24884848484848485</v>
      </c>
      <c r="P800" s="37">
        <f t="shared" si="205"/>
        <v>0.28899999999999998</v>
      </c>
      <c r="Q800" s="37">
        <f t="shared" si="206"/>
        <v>0.39907878787878792</v>
      </c>
      <c r="R800" s="37">
        <f t="shared" si="207"/>
        <v>0.43120000000000003</v>
      </c>
    </row>
    <row r="801" spans="1:18" x14ac:dyDescent="0.25">
      <c r="A801">
        <f t="shared" si="208"/>
        <v>793000</v>
      </c>
      <c r="C801" s="19">
        <f t="shared" si="194"/>
        <v>150000</v>
      </c>
      <c r="D801" s="19">
        <f t="shared" si="195"/>
        <v>37500</v>
      </c>
      <c r="E801" s="19">
        <f t="shared" si="196"/>
        <v>643000</v>
      </c>
      <c r="F801" s="19">
        <f t="shared" si="197"/>
        <v>546550</v>
      </c>
      <c r="G801" s="19">
        <f t="shared" si="198"/>
        <v>584050</v>
      </c>
      <c r="I801" s="19">
        <f t="shared" si="199"/>
        <v>30000</v>
      </c>
      <c r="J801" s="36">
        <f t="shared" si="200"/>
        <v>9000</v>
      </c>
      <c r="K801" s="19">
        <f t="shared" si="201"/>
        <v>554050</v>
      </c>
      <c r="L801" s="36">
        <f t="shared" si="202"/>
        <v>188377</v>
      </c>
      <c r="N801" s="19">
        <f t="shared" si="203"/>
        <v>197377</v>
      </c>
      <c r="O801" s="37">
        <f t="shared" si="204"/>
        <v>0.24889911727616645</v>
      </c>
      <c r="P801" s="37">
        <f t="shared" si="205"/>
        <v>0.28899999999999998</v>
      </c>
      <c r="Q801" s="37">
        <f t="shared" si="206"/>
        <v>0.3991192938209332</v>
      </c>
      <c r="R801" s="37">
        <f t="shared" si="207"/>
        <v>0.43120000000000003</v>
      </c>
    </row>
    <row r="802" spans="1:18" x14ac:dyDescent="0.25">
      <c r="A802">
        <f t="shared" si="208"/>
        <v>794000</v>
      </c>
      <c r="C802" s="19">
        <f t="shared" si="194"/>
        <v>150000</v>
      </c>
      <c r="D802" s="19">
        <f t="shared" si="195"/>
        <v>37500</v>
      </c>
      <c r="E802" s="19">
        <f t="shared" si="196"/>
        <v>644000</v>
      </c>
      <c r="F802" s="19">
        <f t="shared" si="197"/>
        <v>547400</v>
      </c>
      <c r="G802" s="19">
        <f t="shared" si="198"/>
        <v>584900</v>
      </c>
      <c r="I802" s="19">
        <f t="shared" si="199"/>
        <v>30000</v>
      </c>
      <c r="J802" s="36">
        <f t="shared" si="200"/>
        <v>9000</v>
      </c>
      <c r="K802" s="19">
        <f t="shared" si="201"/>
        <v>554900</v>
      </c>
      <c r="L802" s="36">
        <f t="shared" si="202"/>
        <v>188666</v>
      </c>
      <c r="N802" s="19">
        <f t="shared" si="203"/>
        <v>197666</v>
      </c>
      <c r="O802" s="37">
        <f t="shared" si="204"/>
        <v>0.24894962216624686</v>
      </c>
      <c r="P802" s="37">
        <f t="shared" si="205"/>
        <v>0.28899999999999998</v>
      </c>
      <c r="Q802" s="37">
        <f t="shared" si="206"/>
        <v>0.39915969773299753</v>
      </c>
      <c r="R802" s="37">
        <f t="shared" si="207"/>
        <v>0.43120000000000003</v>
      </c>
    </row>
    <row r="803" spans="1:18" x14ac:dyDescent="0.25">
      <c r="A803">
        <f t="shared" si="208"/>
        <v>795000</v>
      </c>
      <c r="C803" s="19">
        <f t="shared" si="194"/>
        <v>150000</v>
      </c>
      <c r="D803" s="19">
        <f t="shared" si="195"/>
        <v>37500</v>
      </c>
      <c r="E803" s="19">
        <f t="shared" si="196"/>
        <v>645000</v>
      </c>
      <c r="F803" s="19">
        <f t="shared" si="197"/>
        <v>548250</v>
      </c>
      <c r="G803" s="19">
        <f t="shared" si="198"/>
        <v>585750</v>
      </c>
      <c r="I803" s="19">
        <f t="shared" si="199"/>
        <v>30000</v>
      </c>
      <c r="J803" s="36">
        <f t="shared" si="200"/>
        <v>9000</v>
      </c>
      <c r="K803" s="19">
        <f t="shared" si="201"/>
        <v>555750</v>
      </c>
      <c r="L803" s="36">
        <f t="shared" si="202"/>
        <v>188955</v>
      </c>
      <c r="N803" s="19">
        <f t="shared" si="203"/>
        <v>197955</v>
      </c>
      <c r="O803" s="37">
        <f t="shared" si="204"/>
        <v>0.249</v>
      </c>
      <c r="P803" s="37">
        <f t="shared" si="205"/>
        <v>0.28899999999999998</v>
      </c>
      <c r="Q803" s="37">
        <f t="shared" si="206"/>
        <v>0.3992</v>
      </c>
      <c r="R803" s="37">
        <f t="shared" si="207"/>
        <v>0.43120000000000003</v>
      </c>
    </row>
    <row r="804" spans="1:18" x14ac:dyDescent="0.25">
      <c r="A804">
        <f t="shared" si="208"/>
        <v>796000</v>
      </c>
      <c r="C804" s="19">
        <f t="shared" si="194"/>
        <v>150000</v>
      </c>
      <c r="D804" s="19">
        <f t="shared" si="195"/>
        <v>37500</v>
      </c>
      <c r="E804" s="19">
        <f t="shared" si="196"/>
        <v>646000</v>
      </c>
      <c r="F804" s="19">
        <f t="shared" si="197"/>
        <v>549100</v>
      </c>
      <c r="G804" s="19">
        <f t="shared" si="198"/>
        <v>586600</v>
      </c>
      <c r="I804" s="19">
        <f t="shared" si="199"/>
        <v>30000</v>
      </c>
      <c r="J804" s="36">
        <f t="shared" si="200"/>
        <v>9000</v>
      </c>
      <c r="K804" s="19">
        <f t="shared" si="201"/>
        <v>556600</v>
      </c>
      <c r="L804" s="36">
        <f t="shared" si="202"/>
        <v>189244</v>
      </c>
      <c r="N804" s="19">
        <f t="shared" si="203"/>
        <v>198244</v>
      </c>
      <c r="O804" s="37">
        <f t="shared" si="204"/>
        <v>0.24905025125628141</v>
      </c>
      <c r="P804" s="37">
        <f t="shared" si="205"/>
        <v>0.28899999999999998</v>
      </c>
      <c r="Q804" s="37">
        <f t="shared" si="206"/>
        <v>0.39924020100502516</v>
      </c>
      <c r="R804" s="37">
        <f t="shared" si="207"/>
        <v>0.43120000000000003</v>
      </c>
    </row>
    <row r="805" spans="1:18" x14ac:dyDescent="0.25">
      <c r="A805">
        <f t="shared" si="208"/>
        <v>797000</v>
      </c>
      <c r="C805" s="19">
        <f t="shared" si="194"/>
        <v>150000</v>
      </c>
      <c r="D805" s="19">
        <f t="shared" si="195"/>
        <v>37500</v>
      </c>
      <c r="E805" s="19">
        <f t="shared" si="196"/>
        <v>647000</v>
      </c>
      <c r="F805" s="19">
        <f t="shared" si="197"/>
        <v>549950</v>
      </c>
      <c r="G805" s="19">
        <f t="shared" si="198"/>
        <v>587450</v>
      </c>
      <c r="I805" s="19">
        <f t="shared" si="199"/>
        <v>30000</v>
      </c>
      <c r="J805" s="36">
        <f t="shared" si="200"/>
        <v>9000</v>
      </c>
      <c r="K805" s="19">
        <f t="shared" si="201"/>
        <v>557450</v>
      </c>
      <c r="L805" s="36">
        <f t="shared" si="202"/>
        <v>189533</v>
      </c>
      <c r="N805" s="19">
        <f t="shared" si="203"/>
        <v>198533</v>
      </c>
      <c r="O805" s="37">
        <f t="shared" si="204"/>
        <v>0.24910037641154328</v>
      </c>
      <c r="P805" s="37">
        <f t="shared" si="205"/>
        <v>0.28899999999999998</v>
      </c>
      <c r="Q805" s="37">
        <f t="shared" si="206"/>
        <v>0.39928030112923463</v>
      </c>
      <c r="R805" s="37">
        <f t="shared" si="207"/>
        <v>0.43120000000000003</v>
      </c>
    </row>
    <row r="806" spans="1:18" x14ac:dyDescent="0.25">
      <c r="A806">
        <f t="shared" si="208"/>
        <v>798000</v>
      </c>
      <c r="C806" s="19">
        <f t="shared" si="194"/>
        <v>150000</v>
      </c>
      <c r="D806" s="19">
        <f t="shared" si="195"/>
        <v>37500</v>
      </c>
      <c r="E806" s="19">
        <f t="shared" si="196"/>
        <v>648000</v>
      </c>
      <c r="F806" s="19">
        <f t="shared" si="197"/>
        <v>550800</v>
      </c>
      <c r="G806" s="19">
        <f t="shared" si="198"/>
        <v>588300</v>
      </c>
      <c r="I806" s="19">
        <f t="shared" si="199"/>
        <v>30000</v>
      </c>
      <c r="J806" s="36">
        <f t="shared" si="200"/>
        <v>9000</v>
      </c>
      <c r="K806" s="19">
        <f t="shared" si="201"/>
        <v>558300</v>
      </c>
      <c r="L806" s="36">
        <f t="shared" si="202"/>
        <v>189822</v>
      </c>
      <c r="N806" s="19">
        <f t="shared" si="203"/>
        <v>198822</v>
      </c>
      <c r="O806" s="37">
        <f t="shared" si="204"/>
        <v>0.24915037593984962</v>
      </c>
      <c r="P806" s="37">
        <f t="shared" si="205"/>
        <v>0.28899999999999998</v>
      </c>
      <c r="Q806" s="37">
        <f t="shared" si="206"/>
        <v>0.39932030075187974</v>
      </c>
      <c r="R806" s="37">
        <f t="shared" si="207"/>
        <v>0.43120000000000003</v>
      </c>
    </row>
    <row r="807" spans="1:18" x14ac:dyDescent="0.25">
      <c r="A807">
        <f t="shared" si="208"/>
        <v>799000</v>
      </c>
      <c r="C807" s="19">
        <f t="shared" si="194"/>
        <v>150000</v>
      </c>
      <c r="D807" s="19">
        <f t="shared" si="195"/>
        <v>37500</v>
      </c>
      <c r="E807" s="19">
        <f t="shared" si="196"/>
        <v>649000</v>
      </c>
      <c r="F807" s="19">
        <f t="shared" si="197"/>
        <v>551650</v>
      </c>
      <c r="G807" s="19">
        <f t="shared" si="198"/>
        <v>589150</v>
      </c>
      <c r="I807" s="19">
        <f t="shared" si="199"/>
        <v>30000</v>
      </c>
      <c r="J807" s="36">
        <f t="shared" si="200"/>
        <v>9000</v>
      </c>
      <c r="K807" s="19">
        <f t="shared" si="201"/>
        <v>559150</v>
      </c>
      <c r="L807" s="36">
        <f t="shared" si="202"/>
        <v>190111</v>
      </c>
      <c r="N807" s="19">
        <f t="shared" si="203"/>
        <v>199111</v>
      </c>
      <c r="O807" s="37">
        <f t="shared" si="204"/>
        <v>0.24920025031289111</v>
      </c>
      <c r="P807" s="37">
        <f t="shared" si="205"/>
        <v>0.28899999999999998</v>
      </c>
      <c r="Q807" s="37">
        <f t="shared" si="206"/>
        <v>0.39936020025031294</v>
      </c>
      <c r="R807" s="37">
        <f t="shared" si="207"/>
        <v>0.43120000000000003</v>
      </c>
    </row>
    <row r="808" spans="1:18" x14ac:dyDescent="0.25">
      <c r="A808">
        <f t="shared" si="208"/>
        <v>800000</v>
      </c>
      <c r="C808" s="19">
        <f t="shared" si="194"/>
        <v>150000</v>
      </c>
      <c r="D808" s="19">
        <f t="shared" si="195"/>
        <v>37500</v>
      </c>
      <c r="E808" s="19">
        <f t="shared" si="196"/>
        <v>650000</v>
      </c>
      <c r="F808" s="19">
        <f t="shared" si="197"/>
        <v>552500</v>
      </c>
      <c r="G808" s="19">
        <f t="shared" si="198"/>
        <v>590000</v>
      </c>
      <c r="I808" s="19">
        <f t="shared" si="199"/>
        <v>30000</v>
      </c>
      <c r="J808" s="36">
        <f t="shared" si="200"/>
        <v>9000</v>
      </c>
      <c r="K808" s="19">
        <f t="shared" si="201"/>
        <v>560000</v>
      </c>
      <c r="L808" s="36">
        <f t="shared" si="202"/>
        <v>190400</v>
      </c>
      <c r="N808" s="19">
        <f t="shared" si="203"/>
        <v>199400</v>
      </c>
      <c r="O808" s="37">
        <f t="shared" si="204"/>
        <v>0.24925</v>
      </c>
      <c r="P808" s="37">
        <f t="shared" si="205"/>
        <v>0.28899999999999998</v>
      </c>
      <c r="Q808" s="37">
        <f t="shared" si="206"/>
        <v>0.39940000000000003</v>
      </c>
      <c r="R808" s="37">
        <f t="shared" si="207"/>
        <v>0.43120000000000003</v>
      </c>
    </row>
    <row r="809" spans="1:18" x14ac:dyDescent="0.25">
      <c r="A809">
        <f t="shared" si="208"/>
        <v>801000</v>
      </c>
      <c r="C809" s="19">
        <f t="shared" si="194"/>
        <v>150000</v>
      </c>
      <c r="D809" s="19">
        <f t="shared" si="195"/>
        <v>37500</v>
      </c>
      <c r="E809" s="19">
        <f t="shared" si="196"/>
        <v>651000</v>
      </c>
      <c r="F809" s="19">
        <f t="shared" si="197"/>
        <v>553350</v>
      </c>
      <c r="G809" s="19">
        <f t="shared" si="198"/>
        <v>590850</v>
      </c>
      <c r="I809" s="19">
        <f t="shared" si="199"/>
        <v>30000</v>
      </c>
      <c r="J809" s="36">
        <f t="shared" si="200"/>
        <v>9000</v>
      </c>
      <c r="K809" s="19">
        <f t="shared" si="201"/>
        <v>560850</v>
      </c>
      <c r="L809" s="36">
        <f t="shared" si="202"/>
        <v>190689</v>
      </c>
      <c r="N809" s="19">
        <f t="shared" si="203"/>
        <v>199689</v>
      </c>
      <c r="O809" s="37">
        <f t="shared" si="204"/>
        <v>0.24929962546816478</v>
      </c>
      <c r="P809" s="37">
        <f t="shared" si="205"/>
        <v>0.28899999999999998</v>
      </c>
      <c r="Q809" s="37">
        <f t="shared" si="206"/>
        <v>0.39943970037453186</v>
      </c>
      <c r="R809" s="37">
        <f t="shared" si="207"/>
        <v>0.43120000000000003</v>
      </c>
    </row>
    <row r="810" spans="1:18" x14ac:dyDescent="0.25">
      <c r="A810">
        <f t="shared" si="208"/>
        <v>802000</v>
      </c>
      <c r="C810" s="19">
        <f t="shared" si="194"/>
        <v>150000</v>
      </c>
      <c r="D810" s="19">
        <f t="shared" si="195"/>
        <v>37500</v>
      </c>
      <c r="E810" s="19">
        <f t="shared" si="196"/>
        <v>652000</v>
      </c>
      <c r="F810" s="19">
        <f t="shared" si="197"/>
        <v>554200</v>
      </c>
      <c r="G810" s="19">
        <f t="shared" si="198"/>
        <v>591700</v>
      </c>
      <c r="I810" s="19">
        <f t="shared" si="199"/>
        <v>30000</v>
      </c>
      <c r="J810" s="36">
        <f t="shared" si="200"/>
        <v>9000</v>
      </c>
      <c r="K810" s="19">
        <f t="shared" si="201"/>
        <v>561700</v>
      </c>
      <c r="L810" s="36">
        <f t="shared" si="202"/>
        <v>190978</v>
      </c>
      <c r="N810" s="19">
        <f t="shared" si="203"/>
        <v>199978</v>
      </c>
      <c r="O810" s="37">
        <f t="shared" si="204"/>
        <v>0.24934912718204488</v>
      </c>
      <c r="P810" s="37">
        <f t="shared" si="205"/>
        <v>0.28899999999999998</v>
      </c>
      <c r="Q810" s="37">
        <f t="shared" si="206"/>
        <v>0.39947930174563595</v>
      </c>
      <c r="R810" s="37">
        <f t="shared" si="207"/>
        <v>0.43120000000000003</v>
      </c>
    </row>
    <row r="811" spans="1:18" x14ac:dyDescent="0.25">
      <c r="A811">
        <f t="shared" si="208"/>
        <v>803000</v>
      </c>
      <c r="C811" s="19">
        <f t="shared" si="194"/>
        <v>150000</v>
      </c>
      <c r="D811" s="19">
        <f t="shared" si="195"/>
        <v>37500</v>
      </c>
      <c r="E811" s="19">
        <f t="shared" si="196"/>
        <v>653000</v>
      </c>
      <c r="F811" s="19">
        <f t="shared" si="197"/>
        <v>555050</v>
      </c>
      <c r="G811" s="19">
        <f t="shared" si="198"/>
        <v>592550</v>
      </c>
      <c r="I811" s="19">
        <f t="shared" si="199"/>
        <v>30000</v>
      </c>
      <c r="J811" s="36">
        <f t="shared" si="200"/>
        <v>9000</v>
      </c>
      <c r="K811" s="19">
        <f t="shared" si="201"/>
        <v>562550</v>
      </c>
      <c r="L811" s="36">
        <f t="shared" si="202"/>
        <v>191267</v>
      </c>
      <c r="N811" s="19">
        <f t="shared" si="203"/>
        <v>200267</v>
      </c>
      <c r="O811" s="37">
        <f t="shared" si="204"/>
        <v>0.24939850560398505</v>
      </c>
      <c r="P811" s="37">
        <f t="shared" si="205"/>
        <v>0.28899999999999998</v>
      </c>
      <c r="Q811" s="37">
        <f t="shared" si="206"/>
        <v>0.39951880448318805</v>
      </c>
      <c r="R811" s="37">
        <f t="shared" si="207"/>
        <v>0.43120000000000003</v>
      </c>
    </row>
    <row r="812" spans="1:18" x14ac:dyDescent="0.25">
      <c r="A812">
        <f t="shared" si="208"/>
        <v>804000</v>
      </c>
      <c r="C812" s="19">
        <f t="shared" si="194"/>
        <v>150000</v>
      </c>
      <c r="D812" s="19">
        <f t="shared" si="195"/>
        <v>37500</v>
      </c>
      <c r="E812" s="19">
        <f t="shared" si="196"/>
        <v>654000</v>
      </c>
      <c r="F812" s="19">
        <f t="shared" si="197"/>
        <v>555900</v>
      </c>
      <c r="G812" s="19">
        <f t="shared" si="198"/>
        <v>593400</v>
      </c>
      <c r="I812" s="19">
        <f t="shared" si="199"/>
        <v>30000</v>
      </c>
      <c r="J812" s="36">
        <f t="shared" si="200"/>
        <v>9000</v>
      </c>
      <c r="K812" s="19">
        <f t="shared" si="201"/>
        <v>563400</v>
      </c>
      <c r="L812" s="36">
        <f t="shared" si="202"/>
        <v>191556</v>
      </c>
      <c r="N812" s="19">
        <f t="shared" si="203"/>
        <v>200556</v>
      </c>
      <c r="O812" s="37">
        <f t="shared" si="204"/>
        <v>0.24944776119402984</v>
      </c>
      <c r="P812" s="37">
        <f t="shared" si="205"/>
        <v>0.28899999999999998</v>
      </c>
      <c r="Q812" s="37">
        <f t="shared" si="206"/>
        <v>0.39955820895522387</v>
      </c>
      <c r="R812" s="37">
        <f t="shared" si="207"/>
        <v>0.43120000000000003</v>
      </c>
    </row>
    <row r="813" spans="1:18" x14ac:dyDescent="0.25">
      <c r="A813">
        <f t="shared" si="208"/>
        <v>805000</v>
      </c>
      <c r="C813" s="19">
        <f t="shared" si="194"/>
        <v>150000</v>
      </c>
      <c r="D813" s="19">
        <f t="shared" si="195"/>
        <v>37500</v>
      </c>
      <c r="E813" s="19">
        <f t="shared" si="196"/>
        <v>655000</v>
      </c>
      <c r="F813" s="19">
        <f t="shared" si="197"/>
        <v>556750</v>
      </c>
      <c r="G813" s="19">
        <f t="shared" si="198"/>
        <v>594250</v>
      </c>
      <c r="I813" s="19">
        <f t="shared" si="199"/>
        <v>30000</v>
      </c>
      <c r="J813" s="36">
        <f t="shared" si="200"/>
        <v>9000</v>
      </c>
      <c r="K813" s="19">
        <f t="shared" si="201"/>
        <v>564250</v>
      </c>
      <c r="L813" s="36">
        <f t="shared" si="202"/>
        <v>191845</v>
      </c>
      <c r="N813" s="19">
        <f t="shared" si="203"/>
        <v>200845</v>
      </c>
      <c r="O813" s="37">
        <f t="shared" si="204"/>
        <v>0.24949689440993789</v>
      </c>
      <c r="P813" s="37">
        <f t="shared" si="205"/>
        <v>0.28899999999999998</v>
      </c>
      <c r="Q813" s="37">
        <f t="shared" si="206"/>
        <v>0.39959751552795031</v>
      </c>
      <c r="R813" s="37">
        <f t="shared" si="207"/>
        <v>0.43120000000000003</v>
      </c>
    </row>
    <row r="814" spans="1:18" x14ac:dyDescent="0.25">
      <c r="A814">
        <f t="shared" si="208"/>
        <v>806000</v>
      </c>
      <c r="C814" s="19">
        <f t="shared" si="194"/>
        <v>150000</v>
      </c>
      <c r="D814" s="19">
        <f t="shared" si="195"/>
        <v>37500</v>
      </c>
      <c r="E814" s="19">
        <f t="shared" si="196"/>
        <v>656000</v>
      </c>
      <c r="F814" s="19">
        <f t="shared" si="197"/>
        <v>557600</v>
      </c>
      <c r="G814" s="19">
        <f t="shared" si="198"/>
        <v>595100</v>
      </c>
      <c r="I814" s="19">
        <f t="shared" si="199"/>
        <v>30000</v>
      </c>
      <c r="J814" s="36">
        <f t="shared" si="200"/>
        <v>9000</v>
      </c>
      <c r="K814" s="19">
        <f t="shared" si="201"/>
        <v>565100</v>
      </c>
      <c r="L814" s="36">
        <f t="shared" si="202"/>
        <v>192134</v>
      </c>
      <c r="N814" s="19">
        <f t="shared" si="203"/>
        <v>201134</v>
      </c>
      <c r="O814" s="37">
        <f t="shared" si="204"/>
        <v>0.24954590570719604</v>
      </c>
      <c r="P814" s="37">
        <f t="shared" si="205"/>
        <v>0.28899999999999998</v>
      </c>
      <c r="Q814" s="37">
        <f t="shared" si="206"/>
        <v>0.39963672456575683</v>
      </c>
      <c r="R814" s="37">
        <f t="shared" si="207"/>
        <v>0.43120000000000003</v>
      </c>
    </row>
    <row r="815" spans="1:18" x14ac:dyDescent="0.25">
      <c r="A815">
        <f t="shared" si="208"/>
        <v>807000</v>
      </c>
      <c r="C815" s="19">
        <f t="shared" si="194"/>
        <v>150000</v>
      </c>
      <c r="D815" s="19">
        <f t="shared" si="195"/>
        <v>37500</v>
      </c>
      <c r="E815" s="19">
        <f t="shared" si="196"/>
        <v>657000</v>
      </c>
      <c r="F815" s="19">
        <f t="shared" si="197"/>
        <v>558450</v>
      </c>
      <c r="G815" s="19">
        <f t="shared" si="198"/>
        <v>595950</v>
      </c>
      <c r="I815" s="19">
        <f t="shared" si="199"/>
        <v>30000</v>
      </c>
      <c r="J815" s="36">
        <f t="shared" si="200"/>
        <v>9000</v>
      </c>
      <c r="K815" s="19">
        <f t="shared" si="201"/>
        <v>565950</v>
      </c>
      <c r="L815" s="36">
        <f t="shared" si="202"/>
        <v>192423</v>
      </c>
      <c r="N815" s="19">
        <f t="shared" si="203"/>
        <v>201423</v>
      </c>
      <c r="O815" s="37">
        <f t="shared" si="204"/>
        <v>0.24959479553903346</v>
      </c>
      <c r="P815" s="37">
        <f t="shared" si="205"/>
        <v>0.28899999999999998</v>
      </c>
      <c r="Q815" s="37">
        <f t="shared" si="206"/>
        <v>0.39967583643122678</v>
      </c>
      <c r="R815" s="37">
        <f t="shared" si="207"/>
        <v>0.43120000000000003</v>
      </c>
    </row>
    <row r="816" spans="1:18" x14ac:dyDescent="0.25">
      <c r="A816">
        <f t="shared" si="208"/>
        <v>808000</v>
      </c>
      <c r="C816" s="19">
        <f t="shared" si="194"/>
        <v>150000</v>
      </c>
      <c r="D816" s="19">
        <f t="shared" si="195"/>
        <v>37500</v>
      </c>
      <c r="E816" s="19">
        <f t="shared" si="196"/>
        <v>658000</v>
      </c>
      <c r="F816" s="19">
        <f t="shared" si="197"/>
        <v>559300</v>
      </c>
      <c r="G816" s="19">
        <f t="shared" si="198"/>
        <v>596800</v>
      </c>
      <c r="I816" s="19">
        <f t="shared" si="199"/>
        <v>30000</v>
      </c>
      <c r="J816" s="36">
        <f t="shared" si="200"/>
        <v>9000</v>
      </c>
      <c r="K816" s="19">
        <f t="shared" si="201"/>
        <v>566800</v>
      </c>
      <c r="L816" s="36">
        <f t="shared" si="202"/>
        <v>192712</v>
      </c>
      <c r="N816" s="19">
        <f t="shared" si="203"/>
        <v>201712</v>
      </c>
      <c r="O816" s="37">
        <f t="shared" si="204"/>
        <v>0.24964356435643564</v>
      </c>
      <c r="P816" s="37">
        <f t="shared" si="205"/>
        <v>0.28899999999999998</v>
      </c>
      <c r="Q816" s="37">
        <f t="shared" si="206"/>
        <v>0.39971485148514851</v>
      </c>
      <c r="R816" s="37">
        <f t="shared" si="207"/>
        <v>0.43120000000000003</v>
      </c>
    </row>
    <row r="817" spans="1:18" x14ac:dyDescent="0.25">
      <c r="A817">
        <f t="shared" si="208"/>
        <v>809000</v>
      </c>
      <c r="C817" s="19">
        <f t="shared" si="194"/>
        <v>150000</v>
      </c>
      <c r="D817" s="19">
        <f t="shared" si="195"/>
        <v>37500</v>
      </c>
      <c r="E817" s="19">
        <f t="shared" si="196"/>
        <v>659000</v>
      </c>
      <c r="F817" s="19">
        <f t="shared" si="197"/>
        <v>560150</v>
      </c>
      <c r="G817" s="19">
        <f t="shared" si="198"/>
        <v>597650</v>
      </c>
      <c r="I817" s="19">
        <f t="shared" si="199"/>
        <v>30000</v>
      </c>
      <c r="J817" s="36">
        <f t="shared" si="200"/>
        <v>9000</v>
      </c>
      <c r="K817" s="19">
        <f t="shared" si="201"/>
        <v>567650</v>
      </c>
      <c r="L817" s="36">
        <f t="shared" si="202"/>
        <v>193001</v>
      </c>
      <c r="N817" s="19">
        <f t="shared" si="203"/>
        <v>202001</v>
      </c>
      <c r="O817" s="37">
        <f t="shared" si="204"/>
        <v>0.24969221260815821</v>
      </c>
      <c r="P817" s="37">
        <f t="shared" si="205"/>
        <v>0.28899999999999998</v>
      </c>
      <c r="Q817" s="37">
        <f t="shared" si="206"/>
        <v>0.39975377008652657</v>
      </c>
      <c r="R817" s="37">
        <f t="shared" si="207"/>
        <v>0.43120000000000003</v>
      </c>
    </row>
    <row r="818" spans="1:18" x14ac:dyDescent="0.25">
      <c r="A818">
        <f t="shared" si="208"/>
        <v>810000</v>
      </c>
      <c r="C818" s="19">
        <f t="shared" si="194"/>
        <v>150000</v>
      </c>
      <c r="D818" s="19">
        <f t="shared" si="195"/>
        <v>37500</v>
      </c>
      <c r="E818" s="19">
        <f t="shared" si="196"/>
        <v>660000</v>
      </c>
      <c r="F818" s="19">
        <f t="shared" si="197"/>
        <v>561000</v>
      </c>
      <c r="G818" s="19">
        <f t="shared" si="198"/>
        <v>598500</v>
      </c>
      <c r="I818" s="19">
        <f t="shared" si="199"/>
        <v>30000</v>
      </c>
      <c r="J818" s="36">
        <f t="shared" si="200"/>
        <v>9000</v>
      </c>
      <c r="K818" s="19">
        <f t="shared" si="201"/>
        <v>568500</v>
      </c>
      <c r="L818" s="36">
        <f t="shared" si="202"/>
        <v>193290</v>
      </c>
      <c r="N818" s="19">
        <f t="shared" si="203"/>
        <v>202290</v>
      </c>
      <c r="O818" s="37">
        <f t="shared" si="204"/>
        <v>0.24974074074074074</v>
      </c>
      <c r="P818" s="37">
        <f t="shared" si="205"/>
        <v>0.28899999999999998</v>
      </c>
      <c r="Q818" s="37">
        <f t="shared" si="206"/>
        <v>0.39979259259259259</v>
      </c>
      <c r="R818" s="37">
        <f t="shared" si="207"/>
        <v>0.43120000000000003</v>
      </c>
    </row>
    <row r="819" spans="1:18" x14ac:dyDescent="0.25">
      <c r="A819">
        <f t="shared" si="208"/>
        <v>811000</v>
      </c>
      <c r="C819" s="19">
        <f t="shared" si="194"/>
        <v>150000</v>
      </c>
      <c r="D819" s="19">
        <f t="shared" si="195"/>
        <v>37500</v>
      </c>
      <c r="E819" s="19">
        <f t="shared" si="196"/>
        <v>661000</v>
      </c>
      <c r="F819" s="19">
        <f t="shared" si="197"/>
        <v>561850</v>
      </c>
      <c r="G819" s="19">
        <f t="shared" si="198"/>
        <v>599350</v>
      </c>
      <c r="I819" s="19">
        <f t="shared" si="199"/>
        <v>30000</v>
      </c>
      <c r="J819" s="36">
        <f t="shared" si="200"/>
        <v>9000</v>
      </c>
      <c r="K819" s="19">
        <f t="shared" si="201"/>
        <v>569350</v>
      </c>
      <c r="L819" s="36">
        <f t="shared" si="202"/>
        <v>193579</v>
      </c>
      <c r="N819" s="19">
        <f t="shared" si="203"/>
        <v>202579</v>
      </c>
      <c r="O819" s="37">
        <f t="shared" si="204"/>
        <v>0.24978914919852035</v>
      </c>
      <c r="P819" s="37">
        <f t="shared" si="205"/>
        <v>0.28899999999999998</v>
      </c>
      <c r="Q819" s="37">
        <f t="shared" si="206"/>
        <v>0.39983131935881633</v>
      </c>
      <c r="R819" s="37">
        <f t="shared" si="207"/>
        <v>0.43120000000000003</v>
      </c>
    </row>
    <row r="820" spans="1:18" x14ac:dyDescent="0.25">
      <c r="A820">
        <f t="shared" si="208"/>
        <v>812000</v>
      </c>
      <c r="C820" s="19">
        <f t="shared" si="194"/>
        <v>150000</v>
      </c>
      <c r="D820" s="19">
        <f t="shared" si="195"/>
        <v>37500</v>
      </c>
      <c r="E820" s="19">
        <f t="shared" si="196"/>
        <v>662000</v>
      </c>
      <c r="F820" s="19">
        <f t="shared" si="197"/>
        <v>562700</v>
      </c>
      <c r="G820" s="19">
        <f t="shared" si="198"/>
        <v>600200</v>
      </c>
      <c r="I820" s="19">
        <f t="shared" si="199"/>
        <v>30000</v>
      </c>
      <c r="J820" s="36">
        <f t="shared" si="200"/>
        <v>9000</v>
      </c>
      <c r="K820" s="19">
        <f t="shared" si="201"/>
        <v>570200</v>
      </c>
      <c r="L820" s="36">
        <f t="shared" si="202"/>
        <v>193868</v>
      </c>
      <c r="N820" s="19">
        <f t="shared" si="203"/>
        <v>202868</v>
      </c>
      <c r="O820" s="37">
        <f t="shared" si="204"/>
        <v>0.24983743842364531</v>
      </c>
      <c r="P820" s="37">
        <f t="shared" si="205"/>
        <v>0.28899999999999998</v>
      </c>
      <c r="Q820" s="37">
        <f t="shared" si="206"/>
        <v>0.39986995073891629</v>
      </c>
      <c r="R820" s="37">
        <f t="shared" si="207"/>
        <v>0.43120000000000003</v>
      </c>
    </row>
    <row r="821" spans="1:18" x14ac:dyDescent="0.25">
      <c r="A821">
        <f t="shared" si="208"/>
        <v>813000</v>
      </c>
      <c r="C821" s="19">
        <f t="shared" si="194"/>
        <v>150000</v>
      </c>
      <c r="D821" s="19">
        <f t="shared" si="195"/>
        <v>37500</v>
      </c>
      <c r="E821" s="19">
        <f t="shared" si="196"/>
        <v>663000</v>
      </c>
      <c r="F821" s="19">
        <f t="shared" si="197"/>
        <v>563550</v>
      </c>
      <c r="G821" s="19">
        <f t="shared" si="198"/>
        <v>601050</v>
      </c>
      <c r="I821" s="19">
        <f t="shared" si="199"/>
        <v>30000</v>
      </c>
      <c r="J821" s="36">
        <f t="shared" si="200"/>
        <v>9000</v>
      </c>
      <c r="K821" s="19">
        <f t="shared" si="201"/>
        <v>571050</v>
      </c>
      <c r="L821" s="36">
        <f t="shared" si="202"/>
        <v>194157</v>
      </c>
      <c r="N821" s="19">
        <f t="shared" si="203"/>
        <v>203157</v>
      </c>
      <c r="O821" s="37">
        <f t="shared" si="204"/>
        <v>0.24988560885608857</v>
      </c>
      <c r="P821" s="37">
        <f t="shared" si="205"/>
        <v>0.28899999999999998</v>
      </c>
      <c r="Q821" s="37">
        <f t="shared" si="206"/>
        <v>0.39990848708487087</v>
      </c>
      <c r="R821" s="37">
        <f t="shared" si="207"/>
        <v>0.43120000000000003</v>
      </c>
    </row>
    <row r="822" spans="1:18" x14ac:dyDescent="0.25">
      <c r="A822">
        <f t="shared" si="208"/>
        <v>814000</v>
      </c>
      <c r="C822" s="19">
        <f t="shared" si="194"/>
        <v>150000</v>
      </c>
      <c r="D822" s="19">
        <f t="shared" si="195"/>
        <v>37500</v>
      </c>
      <c r="E822" s="19">
        <f t="shared" si="196"/>
        <v>664000</v>
      </c>
      <c r="F822" s="19">
        <f t="shared" si="197"/>
        <v>564400</v>
      </c>
      <c r="G822" s="19">
        <f t="shared" si="198"/>
        <v>601900</v>
      </c>
      <c r="I822" s="19">
        <f t="shared" si="199"/>
        <v>30000</v>
      </c>
      <c r="J822" s="36">
        <f t="shared" si="200"/>
        <v>9000</v>
      </c>
      <c r="K822" s="19">
        <f t="shared" si="201"/>
        <v>571900</v>
      </c>
      <c r="L822" s="36">
        <f t="shared" si="202"/>
        <v>194446</v>
      </c>
      <c r="N822" s="19">
        <f t="shared" si="203"/>
        <v>203446</v>
      </c>
      <c r="O822" s="37">
        <f t="shared" si="204"/>
        <v>0.24993366093366093</v>
      </c>
      <c r="P822" s="37">
        <f t="shared" si="205"/>
        <v>0.28899999999999998</v>
      </c>
      <c r="Q822" s="37">
        <f t="shared" si="206"/>
        <v>0.39994692874692878</v>
      </c>
      <c r="R822" s="37">
        <f t="shared" si="207"/>
        <v>0.43120000000000003</v>
      </c>
    </row>
    <row r="823" spans="1:18" x14ac:dyDescent="0.25">
      <c r="A823">
        <f t="shared" si="208"/>
        <v>815000</v>
      </c>
      <c r="C823" s="19">
        <f t="shared" si="194"/>
        <v>150000</v>
      </c>
      <c r="D823" s="19">
        <f t="shared" si="195"/>
        <v>37500</v>
      </c>
      <c r="E823" s="19">
        <f t="shared" si="196"/>
        <v>665000</v>
      </c>
      <c r="F823" s="19">
        <f t="shared" si="197"/>
        <v>565250</v>
      </c>
      <c r="G823" s="19">
        <f t="shared" si="198"/>
        <v>602750</v>
      </c>
      <c r="I823" s="19">
        <f t="shared" si="199"/>
        <v>30000</v>
      </c>
      <c r="J823" s="36">
        <f t="shared" si="200"/>
        <v>9000</v>
      </c>
      <c r="K823" s="19">
        <f t="shared" si="201"/>
        <v>572750</v>
      </c>
      <c r="L823" s="36">
        <f t="shared" si="202"/>
        <v>194735</v>
      </c>
      <c r="N823" s="19">
        <f t="shared" si="203"/>
        <v>203735</v>
      </c>
      <c r="O823" s="37">
        <f t="shared" si="204"/>
        <v>0.24998159509202453</v>
      </c>
      <c r="P823" s="37">
        <f t="shared" si="205"/>
        <v>0.28899999999999998</v>
      </c>
      <c r="Q823" s="37">
        <f t="shared" si="206"/>
        <v>0.39998527607361967</v>
      </c>
      <c r="R823" s="37">
        <f t="shared" si="207"/>
        <v>0.43120000000000003</v>
      </c>
    </row>
    <row r="824" spans="1:18" x14ac:dyDescent="0.25">
      <c r="A824">
        <f t="shared" si="208"/>
        <v>816000</v>
      </c>
      <c r="C824" s="19">
        <f t="shared" si="194"/>
        <v>150000</v>
      </c>
      <c r="D824" s="19">
        <f t="shared" si="195"/>
        <v>37500</v>
      </c>
      <c r="E824" s="19">
        <f t="shared" si="196"/>
        <v>666000</v>
      </c>
      <c r="F824" s="19">
        <f t="shared" si="197"/>
        <v>566100</v>
      </c>
      <c r="G824" s="19">
        <f t="shared" si="198"/>
        <v>603600</v>
      </c>
      <c r="I824" s="19">
        <f t="shared" si="199"/>
        <v>30000</v>
      </c>
      <c r="J824" s="36">
        <f t="shared" si="200"/>
        <v>9000</v>
      </c>
      <c r="K824" s="19">
        <f t="shared" si="201"/>
        <v>573600</v>
      </c>
      <c r="L824" s="36">
        <f t="shared" si="202"/>
        <v>195024</v>
      </c>
      <c r="N824" s="19">
        <f t="shared" si="203"/>
        <v>204024</v>
      </c>
      <c r="O824" s="37">
        <f t="shared" si="204"/>
        <v>0.25002941176470589</v>
      </c>
      <c r="P824" s="37">
        <f t="shared" si="205"/>
        <v>0.28899999999999998</v>
      </c>
      <c r="Q824" s="37">
        <f t="shared" si="206"/>
        <v>0.40002352941176472</v>
      </c>
      <c r="R824" s="37">
        <f t="shared" si="207"/>
        <v>0.43120000000000003</v>
      </c>
    </row>
    <row r="825" spans="1:18" x14ac:dyDescent="0.25">
      <c r="A825">
        <f t="shared" si="208"/>
        <v>817000</v>
      </c>
      <c r="C825" s="19">
        <f t="shared" si="194"/>
        <v>150000</v>
      </c>
      <c r="D825" s="19">
        <f t="shared" si="195"/>
        <v>37500</v>
      </c>
      <c r="E825" s="19">
        <f t="shared" si="196"/>
        <v>667000</v>
      </c>
      <c r="F825" s="19">
        <f t="shared" si="197"/>
        <v>566950</v>
      </c>
      <c r="G825" s="19">
        <f t="shared" si="198"/>
        <v>604450</v>
      </c>
      <c r="I825" s="19">
        <f t="shared" si="199"/>
        <v>30000</v>
      </c>
      <c r="J825" s="36">
        <f t="shared" si="200"/>
        <v>9000</v>
      </c>
      <c r="K825" s="19">
        <f t="shared" si="201"/>
        <v>574450</v>
      </c>
      <c r="L825" s="36">
        <f t="shared" si="202"/>
        <v>195313</v>
      </c>
      <c r="N825" s="19">
        <f t="shared" si="203"/>
        <v>204313</v>
      </c>
      <c r="O825" s="37">
        <f t="shared" si="204"/>
        <v>0.25007711138310895</v>
      </c>
      <c r="P825" s="37">
        <f t="shared" si="205"/>
        <v>0.28899999999999998</v>
      </c>
      <c r="Q825" s="37">
        <f t="shared" si="206"/>
        <v>0.40006168910648721</v>
      </c>
      <c r="R825" s="37">
        <f t="shared" si="207"/>
        <v>0.43120000000000003</v>
      </c>
    </row>
    <row r="826" spans="1:18" x14ac:dyDescent="0.25">
      <c r="A826">
        <f t="shared" si="208"/>
        <v>818000</v>
      </c>
      <c r="C826" s="19">
        <f t="shared" si="194"/>
        <v>150000</v>
      </c>
      <c r="D826" s="19">
        <f t="shared" si="195"/>
        <v>37500</v>
      </c>
      <c r="E826" s="19">
        <f t="shared" si="196"/>
        <v>668000</v>
      </c>
      <c r="F826" s="19">
        <f t="shared" si="197"/>
        <v>567800</v>
      </c>
      <c r="G826" s="19">
        <f t="shared" si="198"/>
        <v>605300</v>
      </c>
      <c r="I826" s="19">
        <f t="shared" si="199"/>
        <v>30000</v>
      </c>
      <c r="J826" s="36">
        <f t="shared" si="200"/>
        <v>9000</v>
      </c>
      <c r="K826" s="19">
        <f t="shared" si="201"/>
        <v>575300</v>
      </c>
      <c r="L826" s="36">
        <f t="shared" si="202"/>
        <v>195602</v>
      </c>
      <c r="N826" s="19">
        <f t="shared" si="203"/>
        <v>204602</v>
      </c>
      <c r="O826" s="37">
        <f t="shared" si="204"/>
        <v>0.25012469437652812</v>
      </c>
      <c r="P826" s="37">
        <f t="shared" si="205"/>
        <v>0.28899999999999998</v>
      </c>
      <c r="Q826" s="37">
        <f t="shared" si="206"/>
        <v>0.40009975550122251</v>
      </c>
      <c r="R826" s="37">
        <f t="shared" si="207"/>
        <v>0.43120000000000003</v>
      </c>
    </row>
    <row r="827" spans="1:18" x14ac:dyDescent="0.25">
      <c r="A827">
        <f t="shared" si="208"/>
        <v>819000</v>
      </c>
      <c r="C827" s="19">
        <f t="shared" si="194"/>
        <v>150000</v>
      </c>
      <c r="D827" s="19">
        <f t="shared" si="195"/>
        <v>37500</v>
      </c>
      <c r="E827" s="19">
        <f t="shared" si="196"/>
        <v>669000</v>
      </c>
      <c r="F827" s="19">
        <f t="shared" si="197"/>
        <v>568650</v>
      </c>
      <c r="G827" s="19">
        <f t="shared" si="198"/>
        <v>606150</v>
      </c>
      <c r="I827" s="19">
        <f t="shared" si="199"/>
        <v>30000</v>
      </c>
      <c r="J827" s="36">
        <f t="shared" si="200"/>
        <v>9000</v>
      </c>
      <c r="K827" s="19">
        <f t="shared" si="201"/>
        <v>576150</v>
      </c>
      <c r="L827" s="36">
        <f t="shared" si="202"/>
        <v>195891</v>
      </c>
      <c r="N827" s="19">
        <f t="shared" si="203"/>
        <v>204891</v>
      </c>
      <c r="O827" s="37">
        <f t="shared" si="204"/>
        <v>0.25017216117216118</v>
      </c>
      <c r="P827" s="37">
        <f t="shared" si="205"/>
        <v>0.28899999999999998</v>
      </c>
      <c r="Q827" s="37">
        <f t="shared" si="206"/>
        <v>0.40013772893772898</v>
      </c>
      <c r="R827" s="37">
        <f t="shared" si="207"/>
        <v>0.43120000000000003</v>
      </c>
    </row>
    <row r="828" spans="1:18" x14ac:dyDescent="0.25">
      <c r="A828">
        <f t="shared" si="208"/>
        <v>820000</v>
      </c>
      <c r="C828" s="19">
        <f t="shared" si="194"/>
        <v>150000</v>
      </c>
      <c r="D828" s="19">
        <f t="shared" si="195"/>
        <v>37500</v>
      </c>
      <c r="E828" s="19">
        <f t="shared" si="196"/>
        <v>670000</v>
      </c>
      <c r="F828" s="19">
        <f t="shared" si="197"/>
        <v>569500</v>
      </c>
      <c r="G828" s="19">
        <f t="shared" si="198"/>
        <v>607000</v>
      </c>
      <c r="I828" s="19">
        <f t="shared" si="199"/>
        <v>30000</v>
      </c>
      <c r="J828" s="36">
        <f t="shared" si="200"/>
        <v>9000</v>
      </c>
      <c r="K828" s="19">
        <f t="shared" si="201"/>
        <v>577000</v>
      </c>
      <c r="L828" s="36">
        <f t="shared" si="202"/>
        <v>196180</v>
      </c>
      <c r="N828" s="19">
        <f t="shared" si="203"/>
        <v>205180</v>
      </c>
      <c r="O828" s="37">
        <f t="shared" si="204"/>
        <v>0.25021951219512195</v>
      </c>
      <c r="P828" s="37">
        <f t="shared" si="205"/>
        <v>0.28899999999999998</v>
      </c>
      <c r="Q828" s="37">
        <f t="shared" si="206"/>
        <v>0.40017560975609756</v>
      </c>
      <c r="R828" s="37">
        <f t="shared" si="207"/>
        <v>0.43120000000000003</v>
      </c>
    </row>
    <row r="829" spans="1:18" x14ac:dyDescent="0.25">
      <c r="A829">
        <f t="shared" si="208"/>
        <v>821000</v>
      </c>
      <c r="C829" s="19">
        <f t="shared" ref="C829:C892" si="209">IF(A829&gt;pot_osingon_veron_progression_raja,pot_osingon_veron_progression_raja,A829)</f>
        <v>150000</v>
      </c>
      <c r="D829" s="19">
        <f t="shared" ref="D829:D892" si="210">C829*(1-pot_osingon_verovapaa_osuus)</f>
        <v>37500</v>
      </c>
      <c r="E829" s="19">
        <f t="shared" ref="E829:E892" si="211">IF(A829&gt;pot_osingon_veron_progression_raja,A829-pot_osingon_veron_progression_raja,0)</f>
        <v>671000</v>
      </c>
      <c r="F829" s="19">
        <f t="shared" ref="F829:F892" si="212">E829*(1-pot_osingon_verovapaa_osuus_rajan_jälk)</f>
        <v>570350</v>
      </c>
      <c r="G829" s="19">
        <f t="shared" ref="G829:G892" si="213">+D829+F829</f>
        <v>607850</v>
      </c>
      <c r="I829" s="19">
        <f t="shared" ref="I829:I892" si="214">IF(G829&gt;pääomatuloveropros_progression_raja,pääomatuloveropros_progression_raja,G829)</f>
        <v>30000</v>
      </c>
      <c r="J829" s="36">
        <f t="shared" ref="J829:J892" si="215">I829*pääomatuloveropros</f>
        <v>9000</v>
      </c>
      <c r="K829" s="19">
        <f t="shared" ref="K829:K892" si="216">IF(G829&gt;pääomatuloveropros_progression_raja,G829-pääomatuloveropros_progression_raja,0)</f>
        <v>577850</v>
      </c>
      <c r="L829" s="36">
        <f t="shared" ref="L829:L892" si="217">K829*pääomatuloveropros_rajan_jälkeen</f>
        <v>196469</v>
      </c>
      <c r="N829" s="19">
        <f t="shared" ref="N829:N892" si="218">+J829+L829</f>
        <v>205469</v>
      </c>
      <c r="O829" s="37">
        <f t="shared" ref="O829:O892" si="219">IFERROR(N829/A829,0)</f>
        <v>0.2502667478684531</v>
      </c>
      <c r="P829" s="37">
        <f t="shared" ref="P829:P892" si="220">IFERROR((N829-N828)/(A829-A828),0)</f>
        <v>0.28899999999999998</v>
      </c>
      <c r="Q829" s="37">
        <f t="shared" ref="Q829:Q892" si="221">(1-yhteisövero_pros)*O829+yhteisövero_pros</f>
        <v>0.40021339829476249</v>
      </c>
      <c r="R829" s="37">
        <f t="shared" ref="R829:R892" si="222">(1-yhteisövero_pros)*P829+yhteisövero_pros</f>
        <v>0.43120000000000003</v>
      </c>
    </row>
    <row r="830" spans="1:18" x14ac:dyDescent="0.25">
      <c r="A830">
        <f t="shared" si="208"/>
        <v>822000</v>
      </c>
      <c r="C830" s="19">
        <f t="shared" si="209"/>
        <v>150000</v>
      </c>
      <c r="D830" s="19">
        <f t="shared" si="210"/>
        <v>37500</v>
      </c>
      <c r="E830" s="19">
        <f t="shared" si="211"/>
        <v>672000</v>
      </c>
      <c r="F830" s="19">
        <f t="shared" si="212"/>
        <v>571200</v>
      </c>
      <c r="G830" s="19">
        <f t="shared" si="213"/>
        <v>608700</v>
      </c>
      <c r="I830" s="19">
        <f t="shared" si="214"/>
        <v>30000</v>
      </c>
      <c r="J830" s="36">
        <f t="shared" si="215"/>
        <v>9000</v>
      </c>
      <c r="K830" s="19">
        <f t="shared" si="216"/>
        <v>578700</v>
      </c>
      <c r="L830" s="36">
        <f t="shared" si="217"/>
        <v>196758</v>
      </c>
      <c r="N830" s="19">
        <f t="shared" si="218"/>
        <v>205758</v>
      </c>
      <c r="O830" s="37">
        <f t="shared" si="219"/>
        <v>0.2503138686131387</v>
      </c>
      <c r="P830" s="37">
        <f t="shared" si="220"/>
        <v>0.28899999999999998</v>
      </c>
      <c r="Q830" s="37">
        <f t="shared" si="221"/>
        <v>0.40025109489051097</v>
      </c>
      <c r="R830" s="37">
        <f t="shared" si="222"/>
        <v>0.43120000000000003</v>
      </c>
    </row>
    <row r="831" spans="1:18" x14ac:dyDescent="0.25">
      <c r="A831">
        <f t="shared" si="208"/>
        <v>823000</v>
      </c>
      <c r="C831" s="19">
        <f t="shared" si="209"/>
        <v>150000</v>
      </c>
      <c r="D831" s="19">
        <f t="shared" si="210"/>
        <v>37500</v>
      </c>
      <c r="E831" s="19">
        <f t="shared" si="211"/>
        <v>673000</v>
      </c>
      <c r="F831" s="19">
        <f t="shared" si="212"/>
        <v>572050</v>
      </c>
      <c r="G831" s="19">
        <f t="shared" si="213"/>
        <v>609550</v>
      </c>
      <c r="I831" s="19">
        <f t="shared" si="214"/>
        <v>30000</v>
      </c>
      <c r="J831" s="36">
        <f t="shared" si="215"/>
        <v>9000</v>
      </c>
      <c r="K831" s="19">
        <f t="shared" si="216"/>
        <v>579550</v>
      </c>
      <c r="L831" s="36">
        <f t="shared" si="217"/>
        <v>197047</v>
      </c>
      <c r="N831" s="19">
        <f t="shared" si="218"/>
        <v>206047</v>
      </c>
      <c r="O831" s="37">
        <f t="shared" si="219"/>
        <v>0.25036087484811664</v>
      </c>
      <c r="P831" s="37">
        <f t="shared" si="220"/>
        <v>0.28899999999999998</v>
      </c>
      <c r="Q831" s="37">
        <f t="shared" si="221"/>
        <v>0.40028869987849336</v>
      </c>
      <c r="R831" s="37">
        <f t="shared" si="222"/>
        <v>0.43120000000000003</v>
      </c>
    </row>
    <row r="832" spans="1:18" x14ac:dyDescent="0.25">
      <c r="A832">
        <f t="shared" si="208"/>
        <v>824000</v>
      </c>
      <c r="C832" s="19">
        <f t="shared" si="209"/>
        <v>150000</v>
      </c>
      <c r="D832" s="19">
        <f t="shared" si="210"/>
        <v>37500</v>
      </c>
      <c r="E832" s="19">
        <f t="shared" si="211"/>
        <v>674000</v>
      </c>
      <c r="F832" s="19">
        <f t="shared" si="212"/>
        <v>572900</v>
      </c>
      <c r="G832" s="19">
        <f t="shared" si="213"/>
        <v>610400</v>
      </c>
      <c r="I832" s="19">
        <f t="shared" si="214"/>
        <v>30000</v>
      </c>
      <c r="J832" s="36">
        <f t="shared" si="215"/>
        <v>9000</v>
      </c>
      <c r="K832" s="19">
        <f t="shared" si="216"/>
        <v>580400</v>
      </c>
      <c r="L832" s="36">
        <f t="shared" si="217"/>
        <v>197336</v>
      </c>
      <c r="N832" s="19">
        <f t="shared" si="218"/>
        <v>206336</v>
      </c>
      <c r="O832" s="37">
        <f t="shared" si="219"/>
        <v>0.25040776699029127</v>
      </c>
      <c r="P832" s="37">
        <f t="shared" si="220"/>
        <v>0.28899999999999998</v>
      </c>
      <c r="Q832" s="37">
        <f t="shared" si="221"/>
        <v>0.40032621359223303</v>
      </c>
      <c r="R832" s="37">
        <f t="shared" si="222"/>
        <v>0.43120000000000003</v>
      </c>
    </row>
    <row r="833" spans="1:18" x14ac:dyDescent="0.25">
      <c r="A833">
        <f t="shared" si="208"/>
        <v>825000</v>
      </c>
      <c r="C833" s="19">
        <f t="shared" si="209"/>
        <v>150000</v>
      </c>
      <c r="D833" s="19">
        <f t="shared" si="210"/>
        <v>37500</v>
      </c>
      <c r="E833" s="19">
        <f t="shared" si="211"/>
        <v>675000</v>
      </c>
      <c r="F833" s="19">
        <f t="shared" si="212"/>
        <v>573750</v>
      </c>
      <c r="G833" s="19">
        <f t="shared" si="213"/>
        <v>611250</v>
      </c>
      <c r="I833" s="19">
        <f t="shared" si="214"/>
        <v>30000</v>
      </c>
      <c r="J833" s="36">
        <f t="shared" si="215"/>
        <v>9000</v>
      </c>
      <c r="K833" s="19">
        <f t="shared" si="216"/>
        <v>581250</v>
      </c>
      <c r="L833" s="36">
        <f t="shared" si="217"/>
        <v>197625</v>
      </c>
      <c r="N833" s="19">
        <f t="shared" si="218"/>
        <v>206625</v>
      </c>
      <c r="O833" s="37">
        <f t="shared" si="219"/>
        <v>0.25045454545454543</v>
      </c>
      <c r="P833" s="37">
        <f t="shared" si="220"/>
        <v>0.28899999999999998</v>
      </c>
      <c r="Q833" s="37">
        <f t="shared" si="221"/>
        <v>0.40036363636363637</v>
      </c>
      <c r="R833" s="37">
        <f t="shared" si="222"/>
        <v>0.43120000000000003</v>
      </c>
    </row>
    <row r="834" spans="1:18" x14ac:dyDescent="0.25">
      <c r="A834">
        <f t="shared" si="208"/>
        <v>826000</v>
      </c>
      <c r="C834" s="19">
        <f t="shared" si="209"/>
        <v>150000</v>
      </c>
      <c r="D834" s="19">
        <f t="shared" si="210"/>
        <v>37500</v>
      </c>
      <c r="E834" s="19">
        <f t="shared" si="211"/>
        <v>676000</v>
      </c>
      <c r="F834" s="19">
        <f t="shared" si="212"/>
        <v>574600</v>
      </c>
      <c r="G834" s="19">
        <f t="shared" si="213"/>
        <v>612100</v>
      </c>
      <c r="I834" s="19">
        <f t="shared" si="214"/>
        <v>30000</v>
      </c>
      <c r="J834" s="36">
        <f t="shared" si="215"/>
        <v>9000</v>
      </c>
      <c r="K834" s="19">
        <f t="shared" si="216"/>
        <v>582100</v>
      </c>
      <c r="L834" s="36">
        <f t="shared" si="217"/>
        <v>197914</v>
      </c>
      <c r="N834" s="19">
        <f t="shared" si="218"/>
        <v>206914</v>
      </c>
      <c r="O834" s="37">
        <f t="shared" si="219"/>
        <v>0.25050121065375303</v>
      </c>
      <c r="P834" s="37">
        <f t="shared" si="220"/>
        <v>0.28899999999999998</v>
      </c>
      <c r="Q834" s="37">
        <f t="shared" si="221"/>
        <v>0.40040096852300244</v>
      </c>
      <c r="R834" s="37">
        <f t="shared" si="222"/>
        <v>0.43120000000000003</v>
      </c>
    </row>
    <row r="835" spans="1:18" x14ac:dyDescent="0.25">
      <c r="A835">
        <f t="shared" si="208"/>
        <v>827000</v>
      </c>
      <c r="C835" s="19">
        <f t="shared" si="209"/>
        <v>150000</v>
      </c>
      <c r="D835" s="19">
        <f t="shared" si="210"/>
        <v>37500</v>
      </c>
      <c r="E835" s="19">
        <f t="shared" si="211"/>
        <v>677000</v>
      </c>
      <c r="F835" s="19">
        <f t="shared" si="212"/>
        <v>575450</v>
      </c>
      <c r="G835" s="19">
        <f t="shared" si="213"/>
        <v>612950</v>
      </c>
      <c r="I835" s="19">
        <f t="shared" si="214"/>
        <v>30000</v>
      </c>
      <c r="J835" s="36">
        <f t="shared" si="215"/>
        <v>9000</v>
      </c>
      <c r="K835" s="19">
        <f t="shared" si="216"/>
        <v>582950</v>
      </c>
      <c r="L835" s="36">
        <f t="shared" si="217"/>
        <v>198203</v>
      </c>
      <c r="N835" s="19">
        <f t="shared" si="218"/>
        <v>207203</v>
      </c>
      <c r="O835" s="37">
        <f t="shared" si="219"/>
        <v>0.25054776299879084</v>
      </c>
      <c r="P835" s="37">
        <f t="shared" si="220"/>
        <v>0.28899999999999998</v>
      </c>
      <c r="Q835" s="37">
        <f t="shared" si="221"/>
        <v>0.40043821039903271</v>
      </c>
      <c r="R835" s="37">
        <f t="shared" si="222"/>
        <v>0.43120000000000003</v>
      </c>
    </row>
    <row r="836" spans="1:18" x14ac:dyDescent="0.25">
      <c r="A836">
        <f t="shared" si="208"/>
        <v>828000</v>
      </c>
      <c r="C836" s="19">
        <f t="shared" si="209"/>
        <v>150000</v>
      </c>
      <c r="D836" s="19">
        <f t="shared" si="210"/>
        <v>37500</v>
      </c>
      <c r="E836" s="19">
        <f t="shared" si="211"/>
        <v>678000</v>
      </c>
      <c r="F836" s="19">
        <f t="shared" si="212"/>
        <v>576300</v>
      </c>
      <c r="G836" s="19">
        <f t="shared" si="213"/>
        <v>613800</v>
      </c>
      <c r="I836" s="19">
        <f t="shared" si="214"/>
        <v>30000</v>
      </c>
      <c r="J836" s="36">
        <f t="shared" si="215"/>
        <v>9000</v>
      </c>
      <c r="K836" s="19">
        <f t="shared" si="216"/>
        <v>583800</v>
      </c>
      <c r="L836" s="36">
        <f t="shared" si="217"/>
        <v>198492</v>
      </c>
      <c r="N836" s="19">
        <f t="shared" si="218"/>
        <v>207492</v>
      </c>
      <c r="O836" s="37">
        <f t="shared" si="219"/>
        <v>0.25059420289855072</v>
      </c>
      <c r="P836" s="37">
        <f t="shared" si="220"/>
        <v>0.28899999999999998</v>
      </c>
      <c r="Q836" s="37">
        <f t="shared" si="221"/>
        <v>0.40047536231884062</v>
      </c>
      <c r="R836" s="37">
        <f t="shared" si="222"/>
        <v>0.43120000000000003</v>
      </c>
    </row>
    <row r="837" spans="1:18" x14ac:dyDescent="0.25">
      <c r="A837">
        <f t="shared" si="208"/>
        <v>829000</v>
      </c>
      <c r="C837" s="19">
        <f t="shared" si="209"/>
        <v>150000</v>
      </c>
      <c r="D837" s="19">
        <f t="shared" si="210"/>
        <v>37500</v>
      </c>
      <c r="E837" s="19">
        <f t="shared" si="211"/>
        <v>679000</v>
      </c>
      <c r="F837" s="19">
        <f t="shared" si="212"/>
        <v>577150</v>
      </c>
      <c r="G837" s="19">
        <f t="shared" si="213"/>
        <v>614650</v>
      </c>
      <c r="I837" s="19">
        <f t="shared" si="214"/>
        <v>30000</v>
      </c>
      <c r="J837" s="36">
        <f t="shared" si="215"/>
        <v>9000</v>
      </c>
      <c r="K837" s="19">
        <f t="shared" si="216"/>
        <v>584650</v>
      </c>
      <c r="L837" s="36">
        <f t="shared" si="217"/>
        <v>198781</v>
      </c>
      <c r="N837" s="19">
        <f t="shared" si="218"/>
        <v>207781</v>
      </c>
      <c r="O837" s="37">
        <f t="shared" si="219"/>
        <v>0.25064053075995174</v>
      </c>
      <c r="P837" s="37">
        <f t="shared" si="220"/>
        <v>0.28899999999999998</v>
      </c>
      <c r="Q837" s="37">
        <f t="shared" si="221"/>
        <v>0.40051242460796144</v>
      </c>
      <c r="R837" s="37">
        <f t="shared" si="222"/>
        <v>0.43120000000000003</v>
      </c>
    </row>
    <row r="838" spans="1:18" x14ac:dyDescent="0.25">
      <c r="A838">
        <f t="shared" si="208"/>
        <v>830000</v>
      </c>
      <c r="C838" s="19">
        <f t="shared" si="209"/>
        <v>150000</v>
      </c>
      <c r="D838" s="19">
        <f t="shared" si="210"/>
        <v>37500</v>
      </c>
      <c r="E838" s="19">
        <f t="shared" si="211"/>
        <v>680000</v>
      </c>
      <c r="F838" s="19">
        <f t="shared" si="212"/>
        <v>578000</v>
      </c>
      <c r="G838" s="19">
        <f t="shared" si="213"/>
        <v>615500</v>
      </c>
      <c r="I838" s="19">
        <f t="shared" si="214"/>
        <v>30000</v>
      </c>
      <c r="J838" s="36">
        <f t="shared" si="215"/>
        <v>9000</v>
      </c>
      <c r="K838" s="19">
        <f t="shared" si="216"/>
        <v>585500</v>
      </c>
      <c r="L838" s="36">
        <f t="shared" si="217"/>
        <v>199070</v>
      </c>
      <c r="N838" s="19">
        <f t="shared" si="218"/>
        <v>208070</v>
      </c>
      <c r="O838" s="37">
        <f t="shared" si="219"/>
        <v>0.25068674698795179</v>
      </c>
      <c r="P838" s="37">
        <f t="shared" si="220"/>
        <v>0.28899999999999998</v>
      </c>
      <c r="Q838" s="37">
        <f t="shared" si="221"/>
        <v>0.40054939759036146</v>
      </c>
      <c r="R838" s="37">
        <f t="shared" si="222"/>
        <v>0.43120000000000003</v>
      </c>
    </row>
    <row r="839" spans="1:18" x14ac:dyDescent="0.25">
      <c r="A839">
        <f t="shared" si="208"/>
        <v>831000</v>
      </c>
      <c r="C839" s="19">
        <f t="shared" si="209"/>
        <v>150000</v>
      </c>
      <c r="D839" s="19">
        <f t="shared" si="210"/>
        <v>37500</v>
      </c>
      <c r="E839" s="19">
        <f t="shared" si="211"/>
        <v>681000</v>
      </c>
      <c r="F839" s="19">
        <f t="shared" si="212"/>
        <v>578850</v>
      </c>
      <c r="G839" s="19">
        <f t="shared" si="213"/>
        <v>616350</v>
      </c>
      <c r="I839" s="19">
        <f t="shared" si="214"/>
        <v>30000</v>
      </c>
      <c r="J839" s="36">
        <f t="shared" si="215"/>
        <v>9000</v>
      </c>
      <c r="K839" s="19">
        <f t="shared" si="216"/>
        <v>586350</v>
      </c>
      <c r="L839" s="36">
        <f t="shared" si="217"/>
        <v>199359</v>
      </c>
      <c r="N839" s="19">
        <f t="shared" si="218"/>
        <v>208359</v>
      </c>
      <c r="O839" s="37">
        <f t="shared" si="219"/>
        <v>0.25073285198555956</v>
      </c>
      <c r="P839" s="37">
        <f t="shared" si="220"/>
        <v>0.28899999999999998</v>
      </c>
      <c r="Q839" s="37">
        <f t="shared" si="221"/>
        <v>0.40058628158844767</v>
      </c>
      <c r="R839" s="37">
        <f t="shared" si="222"/>
        <v>0.43120000000000003</v>
      </c>
    </row>
    <row r="840" spans="1:18" x14ac:dyDescent="0.25">
      <c r="A840">
        <f t="shared" si="208"/>
        <v>832000</v>
      </c>
      <c r="C840" s="19">
        <f t="shared" si="209"/>
        <v>150000</v>
      </c>
      <c r="D840" s="19">
        <f t="shared" si="210"/>
        <v>37500</v>
      </c>
      <c r="E840" s="19">
        <f t="shared" si="211"/>
        <v>682000</v>
      </c>
      <c r="F840" s="19">
        <f t="shared" si="212"/>
        <v>579700</v>
      </c>
      <c r="G840" s="19">
        <f t="shared" si="213"/>
        <v>617200</v>
      </c>
      <c r="I840" s="19">
        <f t="shared" si="214"/>
        <v>30000</v>
      </c>
      <c r="J840" s="36">
        <f t="shared" si="215"/>
        <v>9000</v>
      </c>
      <c r="K840" s="19">
        <f t="shared" si="216"/>
        <v>587200</v>
      </c>
      <c r="L840" s="36">
        <f t="shared" si="217"/>
        <v>199648</v>
      </c>
      <c r="N840" s="19">
        <f t="shared" si="218"/>
        <v>208648</v>
      </c>
      <c r="O840" s="37">
        <f t="shared" si="219"/>
        <v>0.25077884615384616</v>
      </c>
      <c r="P840" s="37">
        <f t="shared" si="220"/>
        <v>0.28899999999999998</v>
      </c>
      <c r="Q840" s="37">
        <f t="shared" si="221"/>
        <v>0.40062307692307697</v>
      </c>
      <c r="R840" s="37">
        <f t="shared" si="222"/>
        <v>0.43120000000000003</v>
      </c>
    </row>
    <row r="841" spans="1:18" x14ac:dyDescent="0.25">
      <c r="A841">
        <f t="shared" si="208"/>
        <v>833000</v>
      </c>
      <c r="C841" s="19">
        <f t="shared" si="209"/>
        <v>150000</v>
      </c>
      <c r="D841" s="19">
        <f t="shared" si="210"/>
        <v>37500</v>
      </c>
      <c r="E841" s="19">
        <f t="shared" si="211"/>
        <v>683000</v>
      </c>
      <c r="F841" s="19">
        <f t="shared" si="212"/>
        <v>580550</v>
      </c>
      <c r="G841" s="19">
        <f t="shared" si="213"/>
        <v>618050</v>
      </c>
      <c r="I841" s="19">
        <f t="shared" si="214"/>
        <v>30000</v>
      </c>
      <c r="J841" s="36">
        <f t="shared" si="215"/>
        <v>9000</v>
      </c>
      <c r="K841" s="19">
        <f t="shared" si="216"/>
        <v>588050</v>
      </c>
      <c r="L841" s="36">
        <f t="shared" si="217"/>
        <v>199937</v>
      </c>
      <c r="N841" s="19">
        <f t="shared" si="218"/>
        <v>208937</v>
      </c>
      <c r="O841" s="37">
        <f t="shared" si="219"/>
        <v>0.25082472989195681</v>
      </c>
      <c r="P841" s="37">
        <f t="shared" si="220"/>
        <v>0.28899999999999998</v>
      </c>
      <c r="Q841" s="37">
        <f t="shared" si="221"/>
        <v>0.40065978391356549</v>
      </c>
      <c r="R841" s="37">
        <f t="shared" si="222"/>
        <v>0.43120000000000003</v>
      </c>
    </row>
    <row r="842" spans="1:18" x14ac:dyDescent="0.25">
      <c r="A842">
        <f t="shared" si="208"/>
        <v>834000</v>
      </c>
      <c r="C842" s="19">
        <f t="shared" si="209"/>
        <v>150000</v>
      </c>
      <c r="D842" s="19">
        <f t="shared" si="210"/>
        <v>37500</v>
      </c>
      <c r="E842" s="19">
        <f t="shared" si="211"/>
        <v>684000</v>
      </c>
      <c r="F842" s="19">
        <f t="shared" si="212"/>
        <v>581400</v>
      </c>
      <c r="G842" s="19">
        <f t="shared" si="213"/>
        <v>618900</v>
      </c>
      <c r="I842" s="19">
        <f t="shared" si="214"/>
        <v>30000</v>
      </c>
      <c r="J842" s="36">
        <f t="shared" si="215"/>
        <v>9000</v>
      </c>
      <c r="K842" s="19">
        <f t="shared" si="216"/>
        <v>588900</v>
      </c>
      <c r="L842" s="36">
        <f t="shared" si="217"/>
        <v>200226</v>
      </c>
      <c r="N842" s="19">
        <f t="shared" si="218"/>
        <v>209226</v>
      </c>
      <c r="O842" s="37">
        <f t="shared" si="219"/>
        <v>0.25087050359712232</v>
      </c>
      <c r="P842" s="37">
        <f t="shared" si="220"/>
        <v>0.28899999999999998</v>
      </c>
      <c r="Q842" s="37">
        <f t="shared" si="221"/>
        <v>0.40069640287769787</v>
      </c>
      <c r="R842" s="37">
        <f t="shared" si="222"/>
        <v>0.43120000000000003</v>
      </c>
    </row>
    <row r="843" spans="1:18" x14ac:dyDescent="0.25">
      <c r="A843">
        <f t="shared" ref="A843:A906" si="223">A842+1000</f>
        <v>835000</v>
      </c>
      <c r="C843" s="19">
        <f t="shared" si="209"/>
        <v>150000</v>
      </c>
      <c r="D843" s="19">
        <f t="shared" si="210"/>
        <v>37500</v>
      </c>
      <c r="E843" s="19">
        <f t="shared" si="211"/>
        <v>685000</v>
      </c>
      <c r="F843" s="19">
        <f t="shared" si="212"/>
        <v>582250</v>
      </c>
      <c r="G843" s="19">
        <f t="shared" si="213"/>
        <v>619750</v>
      </c>
      <c r="I843" s="19">
        <f t="shared" si="214"/>
        <v>30000</v>
      </c>
      <c r="J843" s="36">
        <f t="shared" si="215"/>
        <v>9000</v>
      </c>
      <c r="K843" s="19">
        <f t="shared" si="216"/>
        <v>589750</v>
      </c>
      <c r="L843" s="36">
        <f t="shared" si="217"/>
        <v>200515</v>
      </c>
      <c r="N843" s="19">
        <f t="shared" si="218"/>
        <v>209515</v>
      </c>
      <c r="O843" s="37">
        <f t="shared" si="219"/>
        <v>0.25091616766467068</v>
      </c>
      <c r="P843" s="37">
        <f t="shared" si="220"/>
        <v>0.28899999999999998</v>
      </c>
      <c r="Q843" s="37">
        <f t="shared" si="221"/>
        <v>0.40073293413173655</v>
      </c>
      <c r="R843" s="37">
        <f t="shared" si="222"/>
        <v>0.43120000000000003</v>
      </c>
    </row>
    <row r="844" spans="1:18" x14ac:dyDescent="0.25">
      <c r="A844">
        <f t="shared" si="223"/>
        <v>836000</v>
      </c>
      <c r="C844" s="19">
        <f t="shared" si="209"/>
        <v>150000</v>
      </c>
      <c r="D844" s="19">
        <f t="shared" si="210"/>
        <v>37500</v>
      </c>
      <c r="E844" s="19">
        <f t="shared" si="211"/>
        <v>686000</v>
      </c>
      <c r="F844" s="19">
        <f t="shared" si="212"/>
        <v>583100</v>
      </c>
      <c r="G844" s="19">
        <f t="shared" si="213"/>
        <v>620600</v>
      </c>
      <c r="I844" s="19">
        <f t="shared" si="214"/>
        <v>30000</v>
      </c>
      <c r="J844" s="36">
        <f t="shared" si="215"/>
        <v>9000</v>
      </c>
      <c r="K844" s="19">
        <f t="shared" si="216"/>
        <v>590600</v>
      </c>
      <c r="L844" s="36">
        <f t="shared" si="217"/>
        <v>200804</v>
      </c>
      <c r="N844" s="19">
        <f t="shared" si="218"/>
        <v>209804</v>
      </c>
      <c r="O844" s="37">
        <f t="shared" si="219"/>
        <v>0.25096172248803827</v>
      </c>
      <c r="P844" s="37">
        <f t="shared" si="220"/>
        <v>0.28899999999999998</v>
      </c>
      <c r="Q844" s="37">
        <f t="shared" si="221"/>
        <v>0.40076937799043066</v>
      </c>
      <c r="R844" s="37">
        <f t="shared" si="222"/>
        <v>0.43120000000000003</v>
      </c>
    </row>
    <row r="845" spans="1:18" x14ac:dyDescent="0.25">
      <c r="A845">
        <f t="shared" si="223"/>
        <v>837000</v>
      </c>
      <c r="C845" s="19">
        <f t="shared" si="209"/>
        <v>150000</v>
      </c>
      <c r="D845" s="19">
        <f t="shared" si="210"/>
        <v>37500</v>
      </c>
      <c r="E845" s="19">
        <f t="shared" si="211"/>
        <v>687000</v>
      </c>
      <c r="F845" s="19">
        <f t="shared" si="212"/>
        <v>583950</v>
      </c>
      <c r="G845" s="19">
        <f t="shared" si="213"/>
        <v>621450</v>
      </c>
      <c r="I845" s="19">
        <f t="shared" si="214"/>
        <v>30000</v>
      </c>
      <c r="J845" s="36">
        <f t="shared" si="215"/>
        <v>9000</v>
      </c>
      <c r="K845" s="19">
        <f t="shared" si="216"/>
        <v>591450</v>
      </c>
      <c r="L845" s="36">
        <f t="shared" si="217"/>
        <v>201093</v>
      </c>
      <c r="N845" s="19">
        <f t="shared" si="218"/>
        <v>210093</v>
      </c>
      <c r="O845" s="37">
        <f t="shared" si="219"/>
        <v>0.25100716845878135</v>
      </c>
      <c r="P845" s="37">
        <f t="shared" si="220"/>
        <v>0.28899999999999998</v>
      </c>
      <c r="Q845" s="37">
        <f t="shared" si="221"/>
        <v>0.40080573476702508</v>
      </c>
      <c r="R845" s="37">
        <f t="shared" si="222"/>
        <v>0.43120000000000003</v>
      </c>
    </row>
    <row r="846" spans="1:18" x14ac:dyDescent="0.25">
      <c r="A846">
        <f t="shared" si="223"/>
        <v>838000</v>
      </c>
      <c r="C846" s="19">
        <f t="shared" si="209"/>
        <v>150000</v>
      </c>
      <c r="D846" s="19">
        <f t="shared" si="210"/>
        <v>37500</v>
      </c>
      <c r="E846" s="19">
        <f t="shared" si="211"/>
        <v>688000</v>
      </c>
      <c r="F846" s="19">
        <f t="shared" si="212"/>
        <v>584800</v>
      </c>
      <c r="G846" s="19">
        <f t="shared" si="213"/>
        <v>622300</v>
      </c>
      <c r="I846" s="19">
        <f t="shared" si="214"/>
        <v>30000</v>
      </c>
      <c r="J846" s="36">
        <f t="shared" si="215"/>
        <v>9000</v>
      </c>
      <c r="K846" s="19">
        <f t="shared" si="216"/>
        <v>592300</v>
      </c>
      <c r="L846" s="36">
        <f t="shared" si="217"/>
        <v>201382</v>
      </c>
      <c r="N846" s="19">
        <f t="shared" si="218"/>
        <v>210382</v>
      </c>
      <c r="O846" s="37">
        <f t="shared" si="219"/>
        <v>0.25105250596658713</v>
      </c>
      <c r="P846" s="37">
        <f t="shared" si="220"/>
        <v>0.28899999999999998</v>
      </c>
      <c r="Q846" s="37">
        <f t="shared" si="221"/>
        <v>0.4008420047732697</v>
      </c>
      <c r="R846" s="37">
        <f t="shared" si="222"/>
        <v>0.43120000000000003</v>
      </c>
    </row>
    <row r="847" spans="1:18" x14ac:dyDescent="0.25">
      <c r="A847">
        <f t="shared" si="223"/>
        <v>839000</v>
      </c>
      <c r="C847" s="19">
        <f t="shared" si="209"/>
        <v>150000</v>
      </c>
      <c r="D847" s="19">
        <f t="shared" si="210"/>
        <v>37500</v>
      </c>
      <c r="E847" s="19">
        <f t="shared" si="211"/>
        <v>689000</v>
      </c>
      <c r="F847" s="19">
        <f t="shared" si="212"/>
        <v>585650</v>
      </c>
      <c r="G847" s="19">
        <f t="shared" si="213"/>
        <v>623150</v>
      </c>
      <c r="I847" s="19">
        <f t="shared" si="214"/>
        <v>30000</v>
      </c>
      <c r="J847" s="36">
        <f t="shared" si="215"/>
        <v>9000</v>
      </c>
      <c r="K847" s="19">
        <f t="shared" si="216"/>
        <v>593150</v>
      </c>
      <c r="L847" s="36">
        <f t="shared" si="217"/>
        <v>201671</v>
      </c>
      <c r="N847" s="19">
        <f t="shared" si="218"/>
        <v>210671</v>
      </c>
      <c r="O847" s="37">
        <f t="shared" si="219"/>
        <v>0.25109773539928487</v>
      </c>
      <c r="P847" s="37">
        <f t="shared" si="220"/>
        <v>0.28899999999999998</v>
      </c>
      <c r="Q847" s="37">
        <f t="shared" si="221"/>
        <v>0.4008781883194279</v>
      </c>
      <c r="R847" s="37">
        <f t="shared" si="222"/>
        <v>0.43120000000000003</v>
      </c>
    </row>
    <row r="848" spans="1:18" x14ac:dyDescent="0.25">
      <c r="A848">
        <f t="shared" si="223"/>
        <v>840000</v>
      </c>
      <c r="C848" s="19">
        <f t="shared" si="209"/>
        <v>150000</v>
      </c>
      <c r="D848" s="19">
        <f t="shared" si="210"/>
        <v>37500</v>
      </c>
      <c r="E848" s="19">
        <f t="shared" si="211"/>
        <v>690000</v>
      </c>
      <c r="F848" s="19">
        <f t="shared" si="212"/>
        <v>586500</v>
      </c>
      <c r="G848" s="19">
        <f t="shared" si="213"/>
        <v>624000</v>
      </c>
      <c r="I848" s="19">
        <f t="shared" si="214"/>
        <v>30000</v>
      </c>
      <c r="J848" s="36">
        <f t="shared" si="215"/>
        <v>9000</v>
      </c>
      <c r="K848" s="19">
        <f t="shared" si="216"/>
        <v>594000</v>
      </c>
      <c r="L848" s="36">
        <f t="shared" si="217"/>
        <v>201960</v>
      </c>
      <c r="N848" s="19">
        <f t="shared" si="218"/>
        <v>210960</v>
      </c>
      <c r="O848" s="37">
        <f t="shared" si="219"/>
        <v>0.25114285714285717</v>
      </c>
      <c r="P848" s="37">
        <f t="shared" si="220"/>
        <v>0.28899999999999998</v>
      </c>
      <c r="Q848" s="37">
        <f t="shared" si="221"/>
        <v>0.40091428571428578</v>
      </c>
      <c r="R848" s="37">
        <f t="shared" si="222"/>
        <v>0.43120000000000003</v>
      </c>
    </row>
    <row r="849" spans="1:18" x14ac:dyDescent="0.25">
      <c r="A849">
        <f t="shared" si="223"/>
        <v>841000</v>
      </c>
      <c r="C849" s="19">
        <f t="shared" si="209"/>
        <v>150000</v>
      </c>
      <c r="D849" s="19">
        <f t="shared" si="210"/>
        <v>37500</v>
      </c>
      <c r="E849" s="19">
        <f t="shared" si="211"/>
        <v>691000</v>
      </c>
      <c r="F849" s="19">
        <f t="shared" si="212"/>
        <v>587350</v>
      </c>
      <c r="G849" s="19">
        <f t="shared" si="213"/>
        <v>624850</v>
      </c>
      <c r="I849" s="19">
        <f t="shared" si="214"/>
        <v>30000</v>
      </c>
      <c r="J849" s="36">
        <f t="shared" si="215"/>
        <v>9000</v>
      </c>
      <c r="K849" s="19">
        <f t="shared" si="216"/>
        <v>594850</v>
      </c>
      <c r="L849" s="36">
        <f t="shared" si="217"/>
        <v>202249</v>
      </c>
      <c r="N849" s="19">
        <f t="shared" si="218"/>
        <v>211249</v>
      </c>
      <c r="O849" s="37">
        <f t="shared" si="219"/>
        <v>0.25118787158145067</v>
      </c>
      <c r="P849" s="37">
        <f t="shared" si="220"/>
        <v>0.28899999999999998</v>
      </c>
      <c r="Q849" s="37">
        <f t="shared" si="221"/>
        <v>0.40095029726516057</v>
      </c>
      <c r="R849" s="37">
        <f t="shared" si="222"/>
        <v>0.43120000000000003</v>
      </c>
    </row>
    <row r="850" spans="1:18" x14ac:dyDescent="0.25">
      <c r="A850">
        <f t="shared" si="223"/>
        <v>842000</v>
      </c>
      <c r="C850" s="19">
        <f t="shared" si="209"/>
        <v>150000</v>
      </c>
      <c r="D850" s="19">
        <f t="shared" si="210"/>
        <v>37500</v>
      </c>
      <c r="E850" s="19">
        <f t="shared" si="211"/>
        <v>692000</v>
      </c>
      <c r="F850" s="19">
        <f t="shared" si="212"/>
        <v>588200</v>
      </c>
      <c r="G850" s="19">
        <f t="shared" si="213"/>
        <v>625700</v>
      </c>
      <c r="I850" s="19">
        <f t="shared" si="214"/>
        <v>30000</v>
      </c>
      <c r="J850" s="36">
        <f t="shared" si="215"/>
        <v>9000</v>
      </c>
      <c r="K850" s="19">
        <f t="shared" si="216"/>
        <v>595700</v>
      </c>
      <c r="L850" s="36">
        <f t="shared" si="217"/>
        <v>202538</v>
      </c>
      <c r="N850" s="19">
        <f t="shared" si="218"/>
        <v>211538</v>
      </c>
      <c r="O850" s="37">
        <f t="shared" si="219"/>
        <v>0.25123277909738717</v>
      </c>
      <c r="P850" s="37">
        <f t="shared" si="220"/>
        <v>0.28899999999999998</v>
      </c>
      <c r="Q850" s="37">
        <f t="shared" si="221"/>
        <v>0.40098622327790978</v>
      </c>
      <c r="R850" s="37">
        <f t="shared" si="222"/>
        <v>0.43120000000000003</v>
      </c>
    </row>
    <row r="851" spans="1:18" x14ac:dyDescent="0.25">
      <c r="A851">
        <f t="shared" si="223"/>
        <v>843000</v>
      </c>
      <c r="C851" s="19">
        <f t="shared" si="209"/>
        <v>150000</v>
      </c>
      <c r="D851" s="19">
        <f t="shared" si="210"/>
        <v>37500</v>
      </c>
      <c r="E851" s="19">
        <f t="shared" si="211"/>
        <v>693000</v>
      </c>
      <c r="F851" s="19">
        <f t="shared" si="212"/>
        <v>589050</v>
      </c>
      <c r="G851" s="19">
        <f t="shared" si="213"/>
        <v>626550</v>
      </c>
      <c r="I851" s="19">
        <f t="shared" si="214"/>
        <v>30000</v>
      </c>
      <c r="J851" s="36">
        <f t="shared" si="215"/>
        <v>9000</v>
      </c>
      <c r="K851" s="19">
        <f t="shared" si="216"/>
        <v>596550</v>
      </c>
      <c r="L851" s="36">
        <f t="shared" si="217"/>
        <v>202827.00000000003</v>
      </c>
      <c r="N851" s="19">
        <f t="shared" si="218"/>
        <v>211827.00000000003</v>
      </c>
      <c r="O851" s="37">
        <f t="shared" si="219"/>
        <v>0.2512775800711744</v>
      </c>
      <c r="P851" s="37">
        <f t="shared" si="220"/>
        <v>0.28900000000002912</v>
      </c>
      <c r="Q851" s="37">
        <f t="shared" si="221"/>
        <v>0.40102206405693952</v>
      </c>
      <c r="R851" s="37">
        <f t="shared" si="222"/>
        <v>0.43120000000002334</v>
      </c>
    </row>
    <row r="852" spans="1:18" x14ac:dyDescent="0.25">
      <c r="A852">
        <f t="shared" si="223"/>
        <v>844000</v>
      </c>
      <c r="C852" s="19">
        <f t="shared" si="209"/>
        <v>150000</v>
      </c>
      <c r="D852" s="19">
        <f t="shared" si="210"/>
        <v>37500</v>
      </c>
      <c r="E852" s="19">
        <f t="shared" si="211"/>
        <v>694000</v>
      </c>
      <c r="F852" s="19">
        <f t="shared" si="212"/>
        <v>589900</v>
      </c>
      <c r="G852" s="19">
        <f t="shared" si="213"/>
        <v>627400</v>
      </c>
      <c r="I852" s="19">
        <f t="shared" si="214"/>
        <v>30000</v>
      </c>
      <c r="J852" s="36">
        <f t="shared" si="215"/>
        <v>9000</v>
      </c>
      <c r="K852" s="19">
        <f t="shared" si="216"/>
        <v>597400</v>
      </c>
      <c r="L852" s="36">
        <f t="shared" si="217"/>
        <v>203116.00000000003</v>
      </c>
      <c r="N852" s="19">
        <f t="shared" si="218"/>
        <v>212116.00000000003</v>
      </c>
      <c r="O852" s="37">
        <f t="shared" si="219"/>
        <v>0.25132227488151665</v>
      </c>
      <c r="P852" s="37">
        <f t="shared" si="220"/>
        <v>0.28899999999999998</v>
      </c>
      <c r="Q852" s="37">
        <f t="shared" si="221"/>
        <v>0.40105781990521333</v>
      </c>
      <c r="R852" s="37">
        <f t="shared" si="222"/>
        <v>0.43120000000000003</v>
      </c>
    </row>
    <row r="853" spans="1:18" x14ac:dyDescent="0.25">
      <c r="A853">
        <f t="shared" si="223"/>
        <v>845000</v>
      </c>
      <c r="C853" s="19">
        <f t="shared" si="209"/>
        <v>150000</v>
      </c>
      <c r="D853" s="19">
        <f t="shared" si="210"/>
        <v>37500</v>
      </c>
      <c r="E853" s="19">
        <f t="shared" si="211"/>
        <v>695000</v>
      </c>
      <c r="F853" s="19">
        <f t="shared" si="212"/>
        <v>590750</v>
      </c>
      <c r="G853" s="19">
        <f t="shared" si="213"/>
        <v>628250</v>
      </c>
      <c r="I853" s="19">
        <f t="shared" si="214"/>
        <v>30000</v>
      </c>
      <c r="J853" s="36">
        <f t="shared" si="215"/>
        <v>9000</v>
      </c>
      <c r="K853" s="19">
        <f t="shared" si="216"/>
        <v>598250</v>
      </c>
      <c r="L853" s="36">
        <f t="shared" si="217"/>
        <v>203405.00000000003</v>
      </c>
      <c r="N853" s="19">
        <f t="shared" si="218"/>
        <v>212405.00000000003</v>
      </c>
      <c r="O853" s="37">
        <f t="shared" si="219"/>
        <v>0.25136686390532548</v>
      </c>
      <c r="P853" s="37">
        <f t="shared" si="220"/>
        <v>0.28899999999999998</v>
      </c>
      <c r="Q853" s="37">
        <f t="shared" si="221"/>
        <v>0.4010934911242604</v>
      </c>
      <c r="R853" s="37">
        <f t="shared" si="222"/>
        <v>0.43120000000000003</v>
      </c>
    </row>
    <row r="854" spans="1:18" x14ac:dyDescent="0.25">
      <c r="A854">
        <f t="shared" si="223"/>
        <v>846000</v>
      </c>
      <c r="C854" s="19">
        <f t="shared" si="209"/>
        <v>150000</v>
      </c>
      <c r="D854" s="19">
        <f t="shared" si="210"/>
        <v>37500</v>
      </c>
      <c r="E854" s="19">
        <f t="shared" si="211"/>
        <v>696000</v>
      </c>
      <c r="F854" s="19">
        <f t="shared" si="212"/>
        <v>591600</v>
      </c>
      <c r="G854" s="19">
        <f t="shared" si="213"/>
        <v>629100</v>
      </c>
      <c r="I854" s="19">
        <f t="shared" si="214"/>
        <v>30000</v>
      </c>
      <c r="J854" s="36">
        <f t="shared" si="215"/>
        <v>9000</v>
      </c>
      <c r="K854" s="19">
        <f t="shared" si="216"/>
        <v>599100</v>
      </c>
      <c r="L854" s="36">
        <f t="shared" si="217"/>
        <v>203694.00000000003</v>
      </c>
      <c r="N854" s="19">
        <f t="shared" si="218"/>
        <v>212694.00000000003</v>
      </c>
      <c r="O854" s="37">
        <f t="shared" si="219"/>
        <v>0.25141134751773053</v>
      </c>
      <c r="P854" s="37">
        <f t="shared" si="220"/>
        <v>0.28899999999999998</v>
      </c>
      <c r="Q854" s="37">
        <f t="shared" si="221"/>
        <v>0.40112907801418446</v>
      </c>
      <c r="R854" s="37">
        <f t="shared" si="222"/>
        <v>0.43120000000000003</v>
      </c>
    </row>
    <row r="855" spans="1:18" x14ac:dyDescent="0.25">
      <c r="A855">
        <f t="shared" si="223"/>
        <v>847000</v>
      </c>
      <c r="C855" s="19">
        <f t="shared" si="209"/>
        <v>150000</v>
      </c>
      <c r="D855" s="19">
        <f t="shared" si="210"/>
        <v>37500</v>
      </c>
      <c r="E855" s="19">
        <f t="shared" si="211"/>
        <v>697000</v>
      </c>
      <c r="F855" s="19">
        <f t="shared" si="212"/>
        <v>592450</v>
      </c>
      <c r="G855" s="19">
        <f t="shared" si="213"/>
        <v>629950</v>
      </c>
      <c r="I855" s="19">
        <f t="shared" si="214"/>
        <v>30000</v>
      </c>
      <c r="J855" s="36">
        <f t="shared" si="215"/>
        <v>9000</v>
      </c>
      <c r="K855" s="19">
        <f t="shared" si="216"/>
        <v>599950</v>
      </c>
      <c r="L855" s="36">
        <f t="shared" si="217"/>
        <v>203983.00000000003</v>
      </c>
      <c r="N855" s="19">
        <f t="shared" si="218"/>
        <v>212983.00000000003</v>
      </c>
      <c r="O855" s="37">
        <f t="shared" si="219"/>
        <v>0.25145572609208977</v>
      </c>
      <c r="P855" s="37">
        <f t="shared" si="220"/>
        <v>0.28899999999999998</v>
      </c>
      <c r="Q855" s="37">
        <f t="shared" si="221"/>
        <v>0.40116458087367185</v>
      </c>
      <c r="R855" s="37">
        <f t="shared" si="222"/>
        <v>0.43120000000000003</v>
      </c>
    </row>
    <row r="856" spans="1:18" x14ac:dyDescent="0.25">
      <c r="A856">
        <f t="shared" si="223"/>
        <v>848000</v>
      </c>
      <c r="C856" s="19">
        <f t="shared" si="209"/>
        <v>150000</v>
      </c>
      <c r="D856" s="19">
        <f t="shared" si="210"/>
        <v>37500</v>
      </c>
      <c r="E856" s="19">
        <f t="shared" si="211"/>
        <v>698000</v>
      </c>
      <c r="F856" s="19">
        <f t="shared" si="212"/>
        <v>593300</v>
      </c>
      <c r="G856" s="19">
        <f t="shared" si="213"/>
        <v>630800</v>
      </c>
      <c r="I856" s="19">
        <f t="shared" si="214"/>
        <v>30000</v>
      </c>
      <c r="J856" s="36">
        <f t="shared" si="215"/>
        <v>9000</v>
      </c>
      <c r="K856" s="19">
        <f t="shared" si="216"/>
        <v>600800</v>
      </c>
      <c r="L856" s="36">
        <f t="shared" si="217"/>
        <v>204272.00000000003</v>
      </c>
      <c r="N856" s="19">
        <f t="shared" si="218"/>
        <v>213272.00000000003</v>
      </c>
      <c r="O856" s="37">
        <f t="shared" si="219"/>
        <v>0.25150000000000006</v>
      </c>
      <c r="P856" s="37">
        <f t="shared" si="220"/>
        <v>0.28899999999999998</v>
      </c>
      <c r="Q856" s="37">
        <f t="shared" si="221"/>
        <v>0.40120000000000006</v>
      </c>
      <c r="R856" s="37">
        <f t="shared" si="222"/>
        <v>0.43120000000000003</v>
      </c>
    </row>
    <row r="857" spans="1:18" x14ac:dyDescent="0.25">
      <c r="A857">
        <f t="shared" si="223"/>
        <v>849000</v>
      </c>
      <c r="C857" s="19">
        <f t="shared" si="209"/>
        <v>150000</v>
      </c>
      <c r="D857" s="19">
        <f t="shared" si="210"/>
        <v>37500</v>
      </c>
      <c r="E857" s="19">
        <f t="shared" si="211"/>
        <v>699000</v>
      </c>
      <c r="F857" s="19">
        <f t="shared" si="212"/>
        <v>594150</v>
      </c>
      <c r="G857" s="19">
        <f t="shared" si="213"/>
        <v>631650</v>
      </c>
      <c r="I857" s="19">
        <f t="shared" si="214"/>
        <v>30000</v>
      </c>
      <c r="J857" s="36">
        <f t="shared" si="215"/>
        <v>9000</v>
      </c>
      <c r="K857" s="19">
        <f t="shared" si="216"/>
        <v>601650</v>
      </c>
      <c r="L857" s="36">
        <f t="shared" si="217"/>
        <v>204561.00000000003</v>
      </c>
      <c r="N857" s="19">
        <f t="shared" si="218"/>
        <v>213561.00000000003</v>
      </c>
      <c r="O857" s="37">
        <f t="shared" si="219"/>
        <v>0.25154416961130743</v>
      </c>
      <c r="P857" s="37">
        <f t="shared" si="220"/>
        <v>0.28899999999999998</v>
      </c>
      <c r="Q857" s="37">
        <f t="shared" si="221"/>
        <v>0.40123533568904596</v>
      </c>
      <c r="R857" s="37">
        <f t="shared" si="222"/>
        <v>0.43120000000000003</v>
      </c>
    </row>
    <row r="858" spans="1:18" x14ac:dyDescent="0.25">
      <c r="A858">
        <f t="shared" si="223"/>
        <v>850000</v>
      </c>
      <c r="C858" s="19">
        <f t="shared" si="209"/>
        <v>150000</v>
      </c>
      <c r="D858" s="19">
        <f t="shared" si="210"/>
        <v>37500</v>
      </c>
      <c r="E858" s="19">
        <f t="shared" si="211"/>
        <v>700000</v>
      </c>
      <c r="F858" s="19">
        <f t="shared" si="212"/>
        <v>595000</v>
      </c>
      <c r="G858" s="19">
        <f t="shared" si="213"/>
        <v>632500</v>
      </c>
      <c r="I858" s="19">
        <f t="shared" si="214"/>
        <v>30000</v>
      </c>
      <c r="J858" s="36">
        <f t="shared" si="215"/>
        <v>9000</v>
      </c>
      <c r="K858" s="19">
        <f t="shared" si="216"/>
        <v>602500</v>
      </c>
      <c r="L858" s="36">
        <f t="shared" si="217"/>
        <v>204850.00000000003</v>
      </c>
      <c r="N858" s="19">
        <f t="shared" si="218"/>
        <v>213850.00000000003</v>
      </c>
      <c r="O858" s="37">
        <f t="shared" si="219"/>
        <v>0.25158823529411767</v>
      </c>
      <c r="P858" s="37">
        <f t="shared" si="220"/>
        <v>0.28899999999999998</v>
      </c>
      <c r="Q858" s="37">
        <f t="shared" si="221"/>
        <v>0.40127058823529416</v>
      </c>
      <c r="R858" s="37">
        <f t="shared" si="222"/>
        <v>0.43120000000000003</v>
      </c>
    </row>
    <row r="859" spans="1:18" x14ac:dyDescent="0.25">
      <c r="A859">
        <f t="shared" si="223"/>
        <v>851000</v>
      </c>
      <c r="C859" s="19">
        <f t="shared" si="209"/>
        <v>150000</v>
      </c>
      <c r="D859" s="19">
        <f t="shared" si="210"/>
        <v>37500</v>
      </c>
      <c r="E859" s="19">
        <f t="shared" si="211"/>
        <v>701000</v>
      </c>
      <c r="F859" s="19">
        <f t="shared" si="212"/>
        <v>595850</v>
      </c>
      <c r="G859" s="19">
        <f t="shared" si="213"/>
        <v>633350</v>
      </c>
      <c r="I859" s="19">
        <f t="shared" si="214"/>
        <v>30000</v>
      </c>
      <c r="J859" s="36">
        <f t="shared" si="215"/>
        <v>9000</v>
      </c>
      <c r="K859" s="19">
        <f t="shared" si="216"/>
        <v>603350</v>
      </c>
      <c r="L859" s="36">
        <f t="shared" si="217"/>
        <v>205139.00000000003</v>
      </c>
      <c r="N859" s="19">
        <f t="shared" si="218"/>
        <v>214139.00000000003</v>
      </c>
      <c r="O859" s="37">
        <f t="shared" si="219"/>
        <v>0.25163219741480614</v>
      </c>
      <c r="P859" s="37">
        <f t="shared" si="220"/>
        <v>0.28899999999999998</v>
      </c>
      <c r="Q859" s="37">
        <f t="shared" si="221"/>
        <v>0.40130575793184492</v>
      </c>
      <c r="R859" s="37">
        <f t="shared" si="222"/>
        <v>0.43120000000000003</v>
      </c>
    </row>
    <row r="860" spans="1:18" x14ac:dyDescent="0.25">
      <c r="A860">
        <f t="shared" si="223"/>
        <v>852000</v>
      </c>
      <c r="C860" s="19">
        <f t="shared" si="209"/>
        <v>150000</v>
      </c>
      <c r="D860" s="19">
        <f t="shared" si="210"/>
        <v>37500</v>
      </c>
      <c r="E860" s="19">
        <f t="shared" si="211"/>
        <v>702000</v>
      </c>
      <c r="F860" s="19">
        <f t="shared" si="212"/>
        <v>596700</v>
      </c>
      <c r="G860" s="19">
        <f t="shared" si="213"/>
        <v>634200</v>
      </c>
      <c r="I860" s="19">
        <f t="shared" si="214"/>
        <v>30000</v>
      </c>
      <c r="J860" s="36">
        <f t="shared" si="215"/>
        <v>9000</v>
      </c>
      <c r="K860" s="19">
        <f t="shared" si="216"/>
        <v>604200</v>
      </c>
      <c r="L860" s="36">
        <f t="shared" si="217"/>
        <v>205428.00000000003</v>
      </c>
      <c r="N860" s="19">
        <f t="shared" si="218"/>
        <v>214428.00000000003</v>
      </c>
      <c r="O860" s="37">
        <f t="shared" si="219"/>
        <v>0.2516760563380282</v>
      </c>
      <c r="P860" s="37">
        <f t="shared" si="220"/>
        <v>0.28899999999999998</v>
      </c>
      <c r="Q860" s="37">
        <f t="shared" si="221"/>
        <v>0.40134084507042256</v>
      </c>
      <c r="R860" s="37">
        <f t="shared" si="222"/>
        <v>0.43120000000000003</v>
      </c>
    </row>
    <row r="861" spans="1:18" x14ac:dyDescent="0.25">
      <c r="A861">
        <f t="shared" si="223"/>
        <v>853000</v>
      </c>
      <c r="C861" s="19">
        <f t="shared" si="209"/>
        <v>150000</v>
      </c>
      <c r="D861" s="19">
        <f t="shared" si="210"/>
        <v>37500</v>
      </c>
      <c r="E861" s="19">
        <f t="shared" si="211"/>
        <v>703000</v>
      </c>
      <c r="F861" s="19">
        <f t="shared" si="212"/>
        <v>597550</v>
      </c>
      <c r="G861" s="19">
        <f t="shared" si="213"/>
        <v>635050</v>
      </c>
      <c r="I861" s="19">
        <f t="shared" si="214"/>
        <v>30000</v>
      </c>
      <c r="J861" s="36">
        <f t="shared" si="215"/>
        <v>9000</v>
      </c>
      <c r="K861" s="19">
        <f t="shared" si="216"/>
        <v>605050</v>
      </c>
      <c r="L861" s="36">
        <f t="shared" si="217"/>
        <v>205717.00000000003</v>
      </c>
      <c r="N861" s="19">
        <f t="shared" si="218"/>
        <v>214717.00000000003</v>
      </c>
      <c r="O861" s="37">
        <f t="shared" si="219"/>
        <v>0.25171981242672925</v>
      </c>
      <c r="P861" s="37">
        <f t="shared" si="220"/>
        <v>0.28899999999999998</v>
      </c>
      <c r="Q861" s="37">
        <f t="shared" si="221"/>
        <v>0.40137584994138342</v>
      </c>
      <c r="R861" s="37">
        <f t="shared" si="222"/>
        <v>0.43120000000000003</v>
      </c>
    </row>
    <row r="862" spans="1:18" x14ac:dyDescent="0.25">
      <c r="A862">
        <f t="shared" si="223"/>
        <v>854000</v>
      </c>
      <c r="C862" s="19">
        <f t="shared" si="209"/>
        <v>150000</v>
      </c>
      <c r="D862" s="19">
        <f t="shared" si="210"/>
        <v>37500</v>
      </c>
      <c r="E862" s="19">
        <f t="shared" si="211"/>
        <v>704000</v>
      </c>
      <c r="F862" s="19">
        <f t="shared" si="212"/>
        <v>598400</v>
      </c>
      <c r="G862" s="19">
        <f t="shared" si="213"/>
        <v>635900</v>
      </c>
      <c r="I862" s="19">
        <f t="shared" si="214"/>
        <v>30000</v>
      </c>
      <c r="J862" s="36">
        <f t="shared" si="215"/>
        <v>9000</v>
      </c>
      <c r="K862" s="19">
        <f t="shared" si="216"/>
        <v>605900</v>
      </c>
      <c r="L862" s="36">
        <f t="shared" si="217"/>
        <v>206006.00000000003</v>
      </c>
      <c r="N862" s="19">
        <f t="shared" si="218"/>
        <v>215006.00000000003</v>
      </c>
      <c r="O862" s="37">
        <f t="shared" si="219"/>
        <v>0.2517634660421546</v>
      </c>
      <c r="P862" s="37">
        <f t="shared" si="220"/>
        <v>0.28899999999999998</v>
      </c>
      <c r="Q862" s="37">
        <f t="shared" si="221"/>
        <v>0.40141077283372373</v>
      </c>
      <c r="R862" s="37">
        <f t="shared" si="222"/>
        <v>0.43120000000000003</v>
      </c>
    </row>
    <row r="863" spans="1:18" x14ac:dyDescent="0.25">
      <c r="A863">
        <f t="shared" si="223"/>
        <v>855000</v>
      </c>
      <c r="C863" s="19">
        <f t="shared" si="209"/>
        <v>150000</v>
      </c>
      <c r="D863" s="19">
        <f t="shared" si="210"/>
        <v>37500</v>
      </c>
      <c r="E863" s="19">
        <f t="shared" si="211"/>
        <v>705000</v>
      </c>
      <c r="F863" s="19">
        <f t="shared" si="212"/>
        <v>599250</v>
      </c>
      <c r="G863" s="19">
        <f t="shared" si="213"/>
        <v>636750</v>
      </c>
      <c r="I863" s="19">
        <f t="shared" si="214"/>
        <v>30000</v>
      </c>
      <c r="J863" s="36">
        <f t="shared" si="215"/>
        <v>9000</v>
      </c>
      <c r="K863" s="19">
        <f t="shared" si="216"/>
        <v>606750</v>
      </c>
      <c r="L863" s="36">
        <f t="shared" si="217"/>
        <v>206295.00000000003</v>
      </c>
      <c r="N863" s="19">
        <f t="shared" si="218"/>
        <v>215295.00000000003</v>
      </c>
      <c r="O863" s="37">
        <f t="shared" si="219"/>
        <v>0.2518070175438597</v>
      </c>
      <c r="P863" s="37">
        <f t="shared" si="220"/>
        <v>0.28899999999999998</v>
      </c>
      <c r="Q863" s="37">
        <f t="shared" si="221"/>
        <v>0.40144561403508777</v>
      </c>
      <c r="R863" s="37">
        <f t="shared" si="222"/>
        <v>0.43120000000000003</v>
      </c>
    </row>
    <row r="864" spans="1:18" x14ac:dyDescent="0.25">
      <c r="A864">
        <f t="shared" si="223"/>
        <v>856000</v>
      </c>
      <c r="C864" s="19">
        <f t="shared" si="209"/>
        <v>150000</v>
      </c>
      <c r="D864" s="19">
        <f t="shared" si="210"/>
        <v>37500</v>
      </c>
      <c r="E864" s="19">
        <f t="shared" si="211"/>
        <v>706000</v>
      </c>
      <c r="F864" s="19">
        <f t="shared" si="212"/>
        <v>600100</v>
      </c>
      <c r="G864" s="19">
        <f t="shared" si="213"/>
        <v>637600</v>
      </c>
      <c r="I864" s="19">
        <f t="shared" si="214"/>
        <v>30000</v>
      </c>
      <c r="J864" s="36">
        <f t="shared" si="215"/>
        <v>9000</v>
      </c>
      <c r="K864" s="19">
        <f t="shared" si="216"/>
        <v>607600</v>
      </c>
      <c r="L864" s="36">
        <f t="shared" si="217"/>
        <v>206584.00000000003</v>
      </c>
      <c r="N864" s="19">
        <f t="shared" si="218"/>
        <v>215584.00000000003</v>
      </c>
      <c r="O864" s="37">
        <f t="shared" si="219"/>
        <v>0.25185046728971966</v>
      </c>
      <c r="P864" s="37">
        <f t="shared" si="220"/>
        <v>0.28899999999999998</v>
      </c>
      <c r="Q864" s="37">
        <f t="shared" si="221"/>
        <v>0.40148037383177576</v>
      </c>
      <c r="R864" s="37">
        <f t="shared" si="222"/>
        <v>0.43120000000000003</v>
      </c>
    </row>
    <row r="865" spans="1:18" x14ac:dyDescent="0.25">
      <c r="A865">
        <f t="shared" si="223"/>
        <v>857000</v>
      </c>
      <c r="C865" s="19">
        <f t="shared" si="209"/>
        <v>150000</v>
      </c>
      <c r="D865" s="19">
        <f t="shared" si="210"/>
        <v>37500</v>
      </c>
      <c r="E865" s="19">
        <f t="shared" si="211"/>
        <v>707000</v>
      </c>
      <c r="F865" s="19">
        <f t="shared" si="212"/>
        <v>600950</v>
      </c>
      <c r="G865" s="19">
        <f t="shared" si="213"/>
        <v>638450</v>
      </c>
      <c r="I865" s="19">
        <f t="shared" si="214"/>
        <v>30000</v>
      </c>
      <c r="J865" s="36">
        <f t="shared" si="215"/>
        <v>9000</v>
      </c>
      <c r="K865" s="19">
        <f t="shared" si="216"/>
        <v>608450</v>
      </c>
      <c r="L865" s="36">
        <f t="shared" si="217"/>
        <v>206873.00000000003</v>
      </c>
      <c r="N865" s="19">
        <f t="shared" si="218"/>
        <v>215873.00000000003</v>
      </c>
      <c r="O865" s="37">
        <f t="shared" si="219"/>
        <v>0.25189381563593938</v>
      </c>
      <c r="P865" s="37">
        <f t="shared" si="220"/>
        <v>0.28899999999999998</v>
      </c>
      <c r="Q865" s="37">
        <f t="shared" si="221"/>
        <v>0.40151505250875152</v>
      </c>
      <c r="R865" s="37">
        <f t="shared" si="222"/>
        <v>0.43120000000000003</v>
      </c>
    </row>
    <row r="866" spans="1:18" x14ac:dyDescent="0.25">
      <c r="A866">
        <f t="shared" si="223"/>
        <v>858000</v>
      </c>
      <c r="C866" s="19">
        <f t="shared" si="209"/>
        <v>150000</v>
      </c>
      <c r="D866" s="19">
        <f t="shared" si="210"/>
        <v>37500</v>
      </c>
      <c r="E866" s="19">
        <f t="shared" si="211"/>
        <v>708000</v>
      </c>
      <c r="F866" s="19">
        <f t="shared" si="212"/>
        <v>601800</v>
      </c>
      <c r="G866" s="19">
        <f t="shared" si="213"/>
        <v>639300</v>
      </c>
      <c r="I866" s="19">
        <f t="shared" si="214"/>
        <v>30000</v>
      </c>
      <c r="J866" s="36">
        <f t="shared" si="215"/>
        <v>9000</v>
      </c>
      <c r="K866" s="19">
        <f t="shared" si="216"/>
        <v>609300</v>
      </c>
      <c r="L866" s="36">
        <f t="shared" si="217"/>
        <v>207162.00000000003</v>
      </c>
      <c r="N866" s="19">
        <f t="shared" si="218"/>
        <v>216162.00000000003</v>
      </c>
      <c r="O866" s="37">
        <f t="shared" si="219"/>
        <v>0.25193706293706297</v>
      </c>
      <c r="P866" s="37">
        <f t="shared" si="220"/>
        <v>0.28899999999999998</v>
      </c>
      <c r="Q866" s="37">
        <f t="shared" si="221"/>
        <v>0.4015496503496504</v>
      </c>
      <c r="R866" s="37">
        <f t="shared" si="222"/>
        <v>0.43120000000000003</v>
      </c>
    </row>
    <row r="867" spans="1:18" x14ac:dyDescent="0.25">
      <c r="A867">
        <f t="shared" si="223"/>
        <v>859000</v>
      </c>
      <c r="C867" s="19">
        <f t="shared" si="209"/>
        <v>150000</v>
      </c>
      <c r="D867" s="19">
        <f t="shared" si="210"/>
        <v>37500</v>
      </c>
      <c r="E867" s="19">
        <f t="shared" si="211"/>
        <v>709000</v>
      </c>
      <c r="F867" s="19">
        <f t="shared" si="212"/>
        <v>602650</v>
      </c>
      <c r="G867" s="19">
        <f t="shared" si="213"/>
        <v>640150</v>
      </c>
      <c r="I867" s="19">
        <f t="shared" si="214"/>
        <v>30000</v>
      </c>
      <c r="J867" s="36">
        <f t="shared" si="215"/>
        <v>9000</v>
      </c>
      <c r="K867" s="19">
        <f t="shared" si="216"/>
        <v>610150</v>
      </c>
      <c r="L867" s="36">
        <f t="shared" si="217"/>
        <v>207451.00000000003</v>
      </c>
      <c r="N867" s="19">
        <f t="shared" si="218"/>
        <v>216451.00000000003</v>
      </c>
      <c r="O867" s="37">
        <f t="shared" si="219"/>
        <v>0.25198020954598371</v>
      </c>
      <c r="P867" s="37">
        <f t="shared" si="220"/>
        <v>0.28899999999999998</v>
      </c>
      <c r="Q867" s="37">
        <f t="shared" si="221"/>
        <v>0.401584167636787</v>
      </c>
      <c r="R867" s="37">
        <f t="shared" si="222"/>
        <v>0.43120000000000003</v>
      </c>
    </row>
    <row r="868" spans="1:18" x14ac:dyDescent="0.25">
      <c r="A868">
        <f t="shared" si="223"/>
        <v>860000</v>
      </c>
      <c r="C868" s="19">
        <f t="shared" si="209"/>
        <v>150000</v>
      </c>
      <c r="D868" s="19">
        <f t="shared" si="210"/>
        <v>37500</v>
      </c>
      <c r="E868" s="19">
        <f t="shared" si="211"/>
        <v>710000</v>
      </c>
      <c r="F868" s="19">
        <f t="shared" si="212"/>
        <v>603500</v>
      </c>
      <c r="G868" s="19">
        <f t="shared" si="213"/>
        <v>641000</v>
      </c>
      <c r="I868" s="19">
        <f t="shared" si="214"/>
        <v>30000</v>
      </c>
      <c r="J868" s="36">
        <f t="shared" si="215"/>
        <v>9000</v>
      </c>
      <c r="K868" s="19">
        <f t="shared" si="216"/>
        <v>611000</v>
      </c>
      <c r="L868" s="36">
        <f t="shared" si="217"/>
        <v>207740.00000000003</v>
      </c>
      <c r="N868" s="19">
        <f t="shared" si="218"/>
        <v>216740.00000000003</v>
      </c>
      <c r="O868" s="37">
        <f t="shared" si="219"/>
        <v>0.25202325581395352</v>
      </c>
      <c r="P868" s="37">
        <f t="shared" si="220"/>
        <v>0.28899999999999998</v>
      </c>
      <c r="Q868" s="37">
        <f t="shared" si="221"/>
        <v>0.40161860465116284</v>
      </c>
      <c r="R868" s="37">
        <f t="shared" si="222"/>
        <v>0.43120000000000003</v>
      </c>
    </row>
    <row r="869" spans="1:18" x14ac:dyDescent="0.25">
      <c r="A869">
        <f t="shared" si="223"/>
        <v>861000</v>
      </c>
      <c r="C869" s="19">
        <f t="shared" si="209"/>
        <v>150000</v>
      </c>
      <c r="D869" s="19">
        <f t="shared" si="210"/>
        <v>37500</v>
      </c>
      <c r="E869" s="19">
        <f t="shared" si="211"/>
        <v>711000</v>
      </c>
      <c r="F869" s="19">
        <f t="shared" si="212"/>
        <v>604350</v>
      </c>
      <c r="G869" s="19">
        <f t="shared" si="213"/>
        <v>641850</v>
      </c>
      <c r="I869" s="19">
        <f t="shared" si="214"/>
        <v>30000</v>
      </c>
      <c r="J869" s="36">
        <f t="shared" si="215"/>
        <v>9000</v>
      </c>
      <c r="K869" s="19">
        <f t="shared" si="216"/>
        <v>611850</v>
      </c>
      <c r="L869" s="36">
        <f t="shared" si="217"/>
        <v>208029.00000000003</v>
      </c>
      <c r="N869" s="19">
        <f t="shared" si="218"/>
        <v>217029.00000000003</v>
      </c>
      <c r="O869" s="37">
        <f t="shared" si="219"/>
        <v>0.25206620209059238</v>
      </c>
      <c r="P869" s="37">
        <f t="shared" si="220"/>
        <v>0.28899999999999998</v>
      </c>
      <c r="Q869" s="37">
        <f t="shared" si="221"/>
        <v>0.40165296167247394</v>
      </c>
      <c r="R869" s="37">
        <f t="shared" si="222"/>
        <v>0.43120000000000003</v>
      </c>
    </row>
    <row r="870" spans="1:18" x14ac:dyDescent="0.25">
      <c r="A870">
        <f t="shared" si="223"/>
        <v>862000</v>
      </c>
      <c r="C870" s="19">
        <f t="shared" si="209"/>
        <v>150000</v>
      </c>
      <c r="D870" s="19">
        <f t="shared" si="210"/>
        <v>37500</v>
      </c>
      <c r="E870" s="19">
        <f t="shared" si="211"/>
        <v>712000</v>
      </c>
      <c r="F870" s="19">
        <f t="shared" si="212"/>
        <v>605200</v>
      </c>
      <c r="G870" s="19">
        <f t="shared" si="213"/>
        <v>642700</v>
      </c>
      <c r="I870" s="19">
        <f t="shared" si="214"/>
        <v>30000</v>
      </c>
      <c r="J870" s="36">
        <f t="shared" si="215"/>
        <v>9000</v>
      </c>
      <c r="K870" s="19">
        <f t="shared" si="216"/>
        <v>612700</v>
      </c>
      <c r="L870" s="36">
        <f t="shared" si="217"/>
        <v>208318.00000000003</v>
      </c>
      <c r="N870" s="19">
        <f t="shared" si="218"/>
        <v>217318.00000000003</v>
      </c>
      <c r="O870" s="37">
        <f t="shared" si="219"/>
        <v>0.25210904872389794</v>
      </c>
      <c r="P870" s="37">
        <f t="shared" si="220"/>
        <v>0.28899999999999998</v>
      </c>
      <c r="Q870" s="37">
        <f t="shared" si="221"/>
        <v>0.4016872389791184</v>
      </c>
      <c r="R870" s="37">
        <f t="shared" si="222"/>
        <v>0.43120000000000003</v>
      </c>
    </row>
    <row r="871" spans="1:18" x14ac:dyDescent="0.25">
      <c r="A871">
        <f t="shared" si="223"/>
        <v>863000</v>
      </c>
      <c r="C871" s="19">
        <f t="shared" si="209"/>
        <v>150000</v>
      </c>
      <c r="D871" s="19">
        <f t="shared" si="210"/>
        <v>37500</v>
      </c>
      <c r="E871" s="19">
        <f t="shared" si="211"/>
        <v>713000</v>
      </c>
      <c r="F871" s="19">
        <f t="shared" si="212"/>
        <v>606050</v>
      </c>
      <c r="G871" s="19">
        <f t="shared" si="213"/>
        <v>643550</v>
      </c>
      <c r="I871" s="19">
        <f t="shared" si="214"/>
        <v>30000</v>
      </c>
      <c r="J871" s="36">
        <f t="shared" si="215"/>
        <v>9000</v>
      </c>
      <c r="K871" s="19">
        <f t="shared" si="216"/>
        <v>613550</v>
      </c>
      <c r="L871" s="36">
        <f t="shared" si="217"/>
        <v>208607.00000000003</v>
      </c>
      <c r="N871" s="19">
        <f t="shared" si="218"/>
        <v>217607.00000000003</v>
      </c>
      <c r="O871" s="37">
        <f t="shared" si="219"/>
        <v>0.25215179606025495</v>
      </c>
      <c r="P871" s="37">
        <f t="shared" si="220"/>
        <v>0.28899999999999998</v>
      </c>
      <c r="Q871" s="37">
        <f t="shared" si="221"/>
        <v>0.40172143684820399</v>
      </c>
      <c r="R871" s="37">
        <f t="shared" si="222"/>
        <v>0.43120000000000003</v>
      </c>
    </row>
    <row r="872" spans="1:18" x14ac:dyDescent="0.25">
      <c r="A872">
        <f t="shared" si="223"/>
        <v>864000</v>
      </c>
      <c r="C872" s="19">
        <f t="shared" si="209"/>
        <v>150000</v>
      </c>
      <c r="D872" s="19">
        <f t="shared" si="210"/>
        <v>37500</v>
      </c>
      <c r="E872" s="19">
        <f t="shared" si="211"/>
        <v>714000</v>
      </c>
      <c r="F872" s="19">
        <f t="shared" si="212"/>
        <v>606900</v>
      </c>
      <c r="G872" s="19">
        <f t="shared" si="213"/>
        <v>644400</v>
      </c>
      <c r="I872" s="19">
        <f t="shared" si="214"/>
        <v>30000</v>
      </c>
      <c r="J872" s="36">
        <f t="shared" si="215"/>
        <v>9000</v>
      </c>
      <c r="K872" s="19">
        <f t="shared" si="216"/>
        <v>614400</v>
      </c>
      <c r="L872" s="36">
        <f t="shared" si="217"/>
        <v>208896.00000000003</v>
      </c>
      <c r="N872" s="19">
        <f t="shared" si="218"/>
        <v>217896.00000000003</v>
      </c>
      <c r="O872" s="37">
        <f t="shared" si="219"/>
        <v>0.2521944444444445</v>
      </c>
      <c r="P872" s="37">
        <f t="shared" si="220"/>
        <v>0.28899999999999998</v>
      </c>
      <c r="Q872" s="37">
        <f t="shared" si="221"/>
        <v>0.40175555555555564</v>
      </c>
      <c r="R872" s="37">
        <f t="shared" si="222"/>
        <v>0.43120000000000003</v>
      </c>
    </row>
    <row r="873" spans="1:18" x14ac:dyDescent="0.25">
      <c r="A873">
        <f t="shared" si="223"/>
        <v>865000</v>
      </c>
      <c r="C873" s="19">
        <f t="shared" si="209"/>
        <v>150000</v>
      </c>
      <c r="D873" s="19">
        <f t="shared" si="210"/>
        <v>37500</v>
      </c>
      <c r="E873" s="19">
        <f t="shared" si="211"/>
        <v>715000</v>
      </c>
      <c r="F873" s="19">
        <f t="shared" si="212"/>
        <v>607750</v>
      </c>
      <c r="G873" s="19">
        <f t="shared" si="213"/>
        <v>645250</v>
      </c>
      <c r="I873" s="19">
        <f t="shared" si="214"/>
        <v>30000</v>
      </c>
      <c r="J873" s="36">
        <f t="shared" si="215"/>
        <v>9000</v>
      </c>
      <c r="K873" s="19">
        <f t="shared" si="216"/>
        <v>615250</v>
      </c>
      <c r="L873" s="36">
        <f t="shared" si="217"/>
        <v>209185.00000000003</v>
      </c>
      <c r="N873" s="19">
        <f t="shared" si="218"/>
        <v>218185.00000000003</v>
      </c>
      <c r="O873" s="37">
        <f t="shared" si="219"/>
        <v>0.25223699421965323</v>
      </c>
      <c r="P873" s="37">
        <f t="shared" si="220"/>
        <v>0.28899999999999998</v>
      </c>
      <c r="Q873" s="37">
        <f t="shared" si="221"/>
        <v>0.40178959537572262</v>
      </c>
      <c r="R873" s="37">
        <f t="shared" si="222"/>
        <v>0.43120000000000003</v>
      </c>
    </row>
    <row r="874" spans="1:18" x14ac:dyDescent="0.25">
      <c r="A874">
        <f t="shared" si="223"/>
        <v>866000</v>
      </c>
      <c r="C874" s="19">
        <f t="shared" si="209"/>
        <v>150000</v>
      </c>
      <c r="D874" s="19">
        <f t="shared" si="210"/>
        <v>37500</v>
      </c>
      <c r="E874" s="19">
        <f t="shared" si="211"/>
        <v>716000</v>
      </c>
      <c r="F874" s="19">
        <f t="shared" si="212"/>
        <v>608600</v>
      </c>
      <c r="G874" s="19">
        <f t="shared" si="213"/>
        <v>646100</v>
      </c>
      <c r="I874" s="19">
        <f t="shared" si="214"/>
        <v>30000</v>
      </c>
      <c r="J874" s="36">
        <f t="shared" si="215"/>
        <v>9000</v>
      </c>
      <c r="K874" s="19">
        <f t="shared" si="216"/>
        <v>616100</v>
      </c>
      <c r="L874" s="36">
        <f t="shared" si="217"/>
        <v>209474.00000000003</v>
      </c>
      <c r="N874" s="19">
        <f t="shared" si="218"/>
        <v>218474.00000000003</v>
      </c>
      <c r="O874" s="37">
        <f t="shared" si="219"/>
        <v>0.25227944572748273</v>
      </c>
      <c r="P874" s="37">
        <f t="shared" si="220"/>
        <v>0.28899999999999998</v>
      </c>
      <c r="Q874" s="37">
        <f t="shared" si="221"/>
        <v>0.40182355658198621</v>
      </c>
      <c r="R874" s="37">
        <f t="shared" si="222"/>
        <v>0.43120000000000003</v>
      </c>
    </row>
    <row r="875" spans="1:18" x14ac:dyDescent="0.25">
      <c r="A875">
        <f t="shared" si="223"/>
        <v>867000</v>
      </c>
      <c r="C875" s="19">
        <f t="shared" si="209"/>
        <v>150000</v>
      </c>
      <c r="D875" s="19">
        <f t="shared" si="210"/>
        <v>37500</v>
      </c>
      <c r="E875" s="19">
        <f t="shared" si="211"/>
        <v>717000</v>
      </c>
      <c r="F875" s="19">
        <f t="shared" si="212"/>
        <v>609450</v>
      </c>
      <c r="G875" s="19">
        <f t="shared" si="213"/>
        <v>646950</v>
      </c>
      <c r="I875" s="19">
        <f t="shared" si="214"/>
        <v>30000</v>
      </c>
      <c r="J875" s="36">
        <f t="shared" si="215"/>
        <v>9000</v>
      </c>
      <c r="K875" s="19">
        <f t="shared" si="216"/>
        <v>616950</v>
      </c>
      <c r="L875" s="36">
        <f t="shared" si="217"/>
        <v>209763.00000000003</v>
      </c>
      <c r="N875" s="19">
        <f t="shared" si="218"/>
        <v>218763.00000000003</v>
      </c>
      <c r="O875" s="37">
        <f t="shared" si="219"/>
        <v>0.25232179930795851</v>
      </c>
      <c r="P875" s="37">
        <f t="shared" si="220"/>
        <v>0.28899999999999998</v>
      </c>
      <c r="Q875" s="37">
        <f t="shared" si="221"/>
        <v>0.40185743944636682</v>
      </c>
      <c r="R875" s="37">
        <f t="shared" si="222"/>
        <v>0.43120000000000003</v>
      </c>
    </row>
    <row r="876" spans="1:18" x14ac:dyDescent="0.25">
      <c r="A876">
        <f t="shared" si="223"/>
        <v>868000</v>
      </c>
      <c r="C876" s="19">
        <f t="shared" si="209"/>
        <v>150000</v>
      </c>
      <c r="D876" s="19">
        <f t="shared" si="210"/>
        <v>37500</v>
      </c>
      <c r="E876" s="19">
        <f t="shared" si="211"/>
        <v>718000</v>
      </c>
      <c r="F876" s="19">
        <f t="shared" si="212"/>
        <v>610300</v>
      </c>
      <c r="G876" s="19">
        <f t="shared" si="213"/>
        <v>647800</v>
      </c>
      <c r="I876" s="19">
        <f t="shared" si="214"/>
        <v>30000</v>
      </c>
      <c r="J876" s="36">
        <f t="shared" si="215"/>
        <v>9000</v>
      </c>
      <c r="K876" s="19">
        <f t="shared" si="216"/>
        <v>617800</v>
      </c>
      <c r="L876" s="36">
        <f t="shared" si="217"/>
        <v>210052.00000000003</v>
      </c>
      <c r="N876" s="19">
        <f t="shared" si="218"/>
        <v>219052.00000000003</v>
      </c>
      <c r="O876" s="37">
        <f t="shared" si="219"/>
        <v>0.2523640552995392</v>
      </c>
      <c r="P876" s="37">
        <f t="shared" si="220"/>
        <v>0.28899999999999998</v>
      </c>
      <c r="Q876" s="37">
        <f t="shared" si="221"/>
        <v>0.40189124423963141</v>
      </c>
      <c r="R876" s="37">
        <f t="shared" si="222"/>
        <v>0.43120000000000003</v>
      </c>
    </row>
    <row r="877" spans="1:18" x14ac:dyDescent="0.25">
      <c r="A877">
        <f t="shared" si="223"/>
        <v>869000</v>
      </c>
      <c r="C877" s="19">
        <f t="shared" si="209"/>
        <v>150000</v>
      </c>
      <c r="D877" s="19">
        <f t="shared" si="210"/>
        <v>37500</v>
      </c>
      <c r="E877" s="19">
        <f t="shared" si="211"/>
        <v>719000</v>
      </c>
      <c r="F877" s="19">
        <f t="shared" si="212"/>
        <v>611150</v>
      </c>
      <c r="G877" s="19">
        <f t="shared" si="213"/>
        <v>648650</v>
      </c>
      <c r="I877" s="19">
        <f t="shared" si="214"/>
        <v>30000</v>
      </c>
      <c r="J877" s="36">
        <f t="shared" si="215"/>
        <v>9000</v>
      </c>
      <c r="K877" s="19">
        <f t="shared" si="216"/>
        <v>618650</v>
      </c>
      <c r="L877" s="36">
        <f t="shared" si="217"/>
        <v>210341.00000000003</v>
      </c>
      <c r="N877" s="19">
        <f t="shared" si="218"/>
        <v>219341.00000000003</v>
      </c>
      <c r="O877" s="37">
        <f t="shared" si="219"/>
        <v>0.25240621403912544</v>
      </c>
      <c r="P877" s="37">
        <f t="shared" si="220"/>
        <v>0.28899999999999998</v>
      </c>
      <c r="Q877" s="37">
        <f t="shared" si="221"/>
        <v>0.40192497123130039</v>
      </c>
      <c r="R877" s="37">
        <f t="shared" si="222"/>
        <v>0.43120000000000003</v>
      </c>
    </row>
    <row r="878" spans="1:18" x14ac:dyDescent="0.25">
      <c r="A878">
        <f t="shared" si="223"/>
        <v>870000</v>
      </c>
      <c r="C878" s="19">
        <f t="shared" si="209"/>
        <v>150000</v>
      </c>
      <c r="D878" s="19">
        <f t="shared" si="210"/>
        <v>37500</v>
      </c>
      <c r="E878" s="19">
        <f t="shared" si="211"/>
        <v>720000</v>
      </c>
      <c r="F878" s="19">
        <f t="shared" si="212"/>
        <v>612000</v>
      </c>
      <c r="G878" s="19">
        <f t="shared" si="213"/>
        <v>649500</v>
      </c>
      <c r="I878" s="19">
        <f t="shared" si="214"/>
        <v>30000</v>
      </c>
      <c r="J878" s="36">
        <f t="shared" si="215"/>
        <v>9000</v>
      </c>
      <c r="K878" s="19">
        <f t="shared" si="216"/>
        <v>619500</v>
      </c>
      <c r="L878" s="36">
        <f t="shared" si="217"/>
        <v>210630.00000000003</v>
      </c>
      <c r="N878" s="19">
        <f t="shared" si="218"/>
        <v>219630.00000000003</v>
      </c>
      <c r="O878" s="37">
        <f t="shared" si="219"/>
        <v>0.25244827586206897</v>
      </c>
      <c r="P878" s="37">
        <f t="shared" si="220"/>
        <v>0.28899999999999998</v>
      </c>
      <c r="Q878" s="37">
        <f t="shared" si="221"/>
        <v>0.40195862068965521</v>
      </c>
      <c r="R878" s="37">
        <f t="shared" si="222"/>
        <v>0.43120000000000003</v>
      </c>
    </row>
    <row r="879" spans="1:18" x14ac:dyDescent="0.25">
      <c r="A879">
        <f t="shared" si="223"/>
        <v>871000</v>
      </c>
      <c r="C879" s="19">
        <f t="shared" si="209"/>
        <v>150000</v>
      </c>
      <c r="D879" s="19">
        <f t="shared" si="210"/>
        <v>37500</v>
      </c>
      <c r="E879" s="19">
        <f t="shared" si="211"/>
        <v>721000</v>
      </c>
      <c r="F879" s="19">
        <f t="shared" si="212"/>
        <v>612850</v>
      </c>
      <c r="G879" s="19">
        <f t="shared" si="213"/>
        <v>650350</v>
      </c>
      <c r="I879" s="19">
        <f t="shared" si="214"/>
        <v>30000</v>
      </c>
      <c r="J879" s="36">
        <f t="shared" si="215"/>
        <v>9000</v>
      </c>
      <c r="K879" s="19">
        <f t="shared" si="216"/>
        <v>620350</v>
      </c>
      <c r="L879" s="36">
        <f t="shared" si="217"/>
        <v>210919.00000000003</v>
      </c>
      <c r="N879" s="19">
        <f t="shared" si="218"/>
        <v>219919.00000000003</v>
      </c>
      <c r="O879" s="37">
        <f t="shared" si="219"/>
        <v>0.25249024110218143</v>
      </c>
      <c r="P879" s="37">
        <f t="shared" si="220"/>
        <v>0.28899999999999998</v>
      </c>
      <c r="Q879" s="37">
        <f t="shared" si="221"/>
        <v>0.40199219288174515</v>
      </c>
      <c r="R879" s="37">
        <f t="shared" si="222"/>
        <v>0.43120000000000003</v>
      </c>
    </row>
    <row r="880" spans="1:18" x14ac:dyDescent="0.25">
      <c r="A880">
        <f t="shared" si="223"/>
        <v>872000</v>
      </c>
      <c r="C880" s="19">
        <f t="shared" si="209"/>
        <v>150000</v>
      </c>
      <c r="D880" s="19">
        <f t="shared" si="210"/>
        <v>37500</v>
      </c>
      <c r="E880" s="19">
        <f t="shared" si="211"/>
        <v>722000</v>
      </c>
      <c r="F880" s="19">
        <f t="shared" si="212"/>
        <v>613700</v>
      </c>
      <c r="G880" s="19">
        <f t="shared" si="213"/>
        <v>651200</v>
      </c>
      <c r="I880" s="19">
        <f t="shared" si="214"/>
        <v>30000</v>
      </c>
      <c r="J880" s="36">
        <f t="shared" si="215"/>
        <v>9000</v>
      </c>
      <c r="K880" s="19">
        <f t="shared" si="216"/>
        <v>621200</v>
      </c>
      <c r="L880" s="36">
        <f t="shared" si="217"/>
        <v>211208.00000000003</v>
      </c>
      <c r="N880" s="19">
        <f t="shared" si="218"/>
        <v>220208.00000000003</v>
      </c>
      <c r="O880" s="37">
        <f t="shared" si="219"/>
        <v>0.25253211009174314</v>
      </c>
      <c r="P880" s="37">
        <f t="shared" si="220"/>
        <v>0.28899999999999998</v>
      </c>
      <c r="Q880" s="37">
        <f t="shared" si="221"/>
        <v>0.40202568807339456</v>
      </c>
      <c r="R880" s="37">
        <f t="shared" si="222"/>
        <v>0.43120000000000003</v>
      </c>
    </row>
    <row r="881" spans="1:18" x14ac:dyDescent="0.25">
      <c r="A881">
        <f t="shared" si="223"/>
        <v>873000</v>
      </c>
      <c r="C881" s="19">
        <f t="shared" si="209"/>
        <v>150000</v>
      </c>
      <c r="D881" s="19">
        <f t="shared" si="210"/>
        <v>37500</v>
      </c>
      <c r="E881" s="19">
        <f t="shared" si="211"/>
        <v>723000</v>
      </c>
      <c r="F881" s="19">
        <f t="shared" si="212"/>
        <v>614550</v>
      </c>
      <c r="G881" s="19">
        <f t="shared" si="213"/>
        <v>652050</v>
      </c>
      <c r="I881" s="19">
        <f t="shared" si="214"/>
        <v>30000</v>
      </c>
      <c r="J881" s="36">
        <f t="shared" si="215"/>
        <v>9000</v>
      </c>
      <c r="K881" s="19">
        <f t="shared" si="216"/>
        <v>622050</v>
      </c>
      <c r="L881" s="36">
        <f t="shared" si="217"/>
        <v>211497.00000000003</v>
      </c>
      <c r="N881" s="19">
        <f t="shared" si="218"/>
        <v>220497.00000000003</v>
      </c>
      <c r="O881" s="37">
        <f t="shared" si="219"/>
        <v>0.25257388316151208</v>
      </c>
      <c r="P881" s="37">
        <f t="shared" si="220"/>
        <v>0.28899999999999998</v>
      </c>
      <c r="Q881" s="37">
        <f t="shared" si="221"/>
        <v>0.40205910652920968</v>
      </c>
      <c r="R881" s="37">
        <f t="shared" si="222"/>
        <v>0.43120000000000003</v>
      </c>
    </row>
    <row r="882" spans="1:18" x14ac:dyDescent="0.25">
      <c r="A882">
        <f t="shared" si="223"/>
        <v>874000</v>
      </c>
      <c r="C882" s="19">
        <f t="shared" si="209"/>
        <v>150000</v>
      </c>
      <c r="D882" s="19">
        <f t="shared" si="210"/>
        <v>37500</v>
      </c>
      <c r="E882" s="19">
        <f t="shared" si="211"/>
        <v>724000</v>
      </c>
      <c r="F882" s="19">
        <f t="shared" si="212"/>
        <v>615400</v>
      </c>
      <c r="G882" s="19">
        <f t="shared" si="213"/>
        <v>652900</v>
      </c>
      <c r="I882" s="19">
        <f t="shared" si="214"/>
        <v>30000</v>
      </c>
      <c r="J882" s="36">
        <f t="shared" si="215"/>
        <v>9000</v>
      </c>
      <c r="K882" s="19">
        <f t="shared" si="216"/>
        <v>622900</v>
      </c>
      <c r="L882" s="36">
        <f t="shared" si="217"/>
        <v>211786.00000000003</v>
      </c>
      <c r="N882" s="19">
        <f t="shared" si="218"/>
        <v>220786.00000000003</v>
      </c>
      <c r="O882" s="37">
        <f t="shared" si="219"/>
        <v>0.25261556064073232</v>
      </c>
      <c r="P882" s="37">
        <f t="shared" si="220"/>
        <v>0.28899999999999998</v>
      </c>
      <c r="Q882" s="37">
        <f t="shared" si="221"/>
        <v>0.40209244851258585</v>
      </c>
      <c r="R882" s="37">
        <f t="shared" si="222"/>
        <v>0.43120000000000003</v>
      </c>
    </row>
    <row r="883" spans="1:18" x14ac:dyDescent="0.25">
      <c r="A883">
        <f t="shared" si="223"/>
        <v>875000</v>
      </c>
      <c r="C883" s="19">
        <f t="shared" si="209"/>
        <v>150000</v>
      </c>
      <c r="D883" s="19">
        <f t="shared" si="210"/>
        <v>37500</v>
      </c>
      <c r="E883" s="19">
        <f t="shared" si="211"/>
        <v>725000</v>
      </c>
      <c r="F883" s="19">
        <f t="shared" si="212"/>
        <v>616250</v>
      </c>
      <c r="G883" s="19">
        <f t="shared" si="213"/>
        <v>653750</v>
      </c>
      <c r="I883" s="19">
        <f t="shared" si="214"/>
        <v>30000</v>
      </c>
      <c r="J883" s="36">
        <f t="shared" si="215"/>
        <v>9000</v>
      </c>
      <c r="K883" s="19">
        <f t="shared" si="216"/>
        <v>623750</v>
      </c>
      <c r="L883" s="36">
        <f t="shared" si="217"/>
        <v>212075.00000000003</v>
      </c>
      <c r="N883" s="19">
        <f t="shared" si="218"/>
        <v>221075.00000000003</v>
      </c>
      <c r="O883" s="37">
        <f t="shared" si="219"/>
        <v>0.25265714285714291</v>
      </c>
      <c r="P883" s="37">
        <f t="shared" si="220"/>
        <v>0.28899999999999998</v>
      </c>
      <c r="Q883" s="37">
        <f t="shared" si="221"/>
        <v>0.40212571428571436</v>
      </c>
      <c r="R883" s="37">
        <f t="shared" si="222"/>
        <v>0.43120000000000003</v>
      </c>
    </row>
    <row r="884" spans="1:18" x14ac:dyDescent="0.25">
      <c r="A884">
        <f t="shared" si="223"/>
        <v>876000</v>
      </c>
      <c r="C884" s="19">
        <f t="shared" si="209"/>
        <v>150000</v>
      </c>
      <c r="D884" s="19">
        <f t="shared" si="210"/>
        <v>37500</v>
      </c>
      <c r="E884" s="19">
        <f t="shared" si="211"/>
        <v>726000</v>
      </c>
      <c r="F884" s="19">
        <f t="shared" si="212"/>
        <v>617100</v>
      </c>
      <c r="G884" s="19">
        <f t="shared" si="213"/>
        <v>654600</v>
      </c>
      <c r="I884" s="19">
        <f t="shared" si="214"/>
        <v>30000</v>
      </c>
      <c r="J884" s="36">
        <f t="shared" si="215"/>
        <v>9000</v>
      </c>
      <c r="K884" s="19">
        <f t="shared" si="216"/>
        <v>624600</v>
      </c>
      <c r="L884" s="36">
        <f t="shared" si="217"/>
        <v>212364.00000000003</v>
      </c>
      <c r="N884" s="19">
        <f t="shared" si="218"/>
        <v>221364.00000000003</v>
      </c>
      <c r="O884" s="37">
        <f t="shared" si="219"/>
        <v>0.25269863013698635</v>
      </c>
      <c r="P884" s="37">
        <f t="shared" si="220"/>
        <v>0.28899999999999998</v>
      </c>
      <c r="Q884" s="37">
        <f t="shared" si="221"/>
        <v>0.4021589041095891</v>
      </c>
      <c r="R884" s="37">
        <f t="shared" si="222"/>
        <v>0.43120000000000003</v>
      </c>
    </row>
    <row r="885" spans="1:18" x14ac:dyDescent="0.25">
      <c r="A885">
        <f t="shared" si="223"/>
        <v>877000</v>
      </c>
      <c r="C885" s="19">
        <f t="shared" si="209"/>
        <v>150000</v>
      </c>
      <c r="D885" s="19">
        <f t="shared" si="210"/>
        <v>37500</v>
      </c>
      <c r="E885" s="19">
        <f t="shared" si="211"/>
        <v>727000</v>
      </c>
      <c r="F885" s="19">
        <f t="shared" si="212"/>
        <v>617950</v>
      </c>
      <c r="G885" s="19">
        <f t="shared" si="213"/>
        <v>655450</v>
      </c>
      <c r="I885" s="19">
        <f t="shared" si="214"/>
        <v>30000</v>
      </c>
      <c r="J885" s="36">
        <f t="shared" si="215"/>
        <v>9000</v>
      </c>
      <c r="K885" s="19">
        <f t="shared" si="216"/>
        <v>625450</v>
      </c>
      <c r="L885" s="36">
        <f t="shared" si="217"/>
        <v>212653.00000000003</v>
      </c>
      <c r="N885" s="19">
        <f t="shared" si="218"/>
        <v>221653.00000000003</v>
      </c>
      <c r="O885" s="37">
        <f t="shared" si="219"/>
        <v>0.25274002280501712</v>
      </c>
      <c r="P885" s="37">
        <f t="shared" si="220"/>
        <v>0.28899999999999998</v>
      </c>
      <c r="Q885" s="37">
        <f t="shared" si="221"/>
        <v>0.40219201824401374</v>
      </c>
      <c r="R885" s="37">
        <f t="shared" si="222"/>
        <v>0.43120000000000003</v>
      </c>
    </row>
    <row r="886" spans="1:18" x14ac:dyDescent="0.25">
      <c r="A886">
        <f t="shared" si="223"/>
        <v>878000</v>
      </c>
      <c r="C886" s="19">
        <f t="shared" si="209"/>
        <v>150000</v>
      </c>
      <c r="D886" s="19">
        <f t="shared" si="210"/>
        <v>37500</v>
      </c>
      <c r="E886" s="19">
        <f t="shared" si="211"/>
        <v>728000</v>
      </c>
      <c r="F886" s="19">
        <f t="shared" si="212"/>
        <v>618800</v>
      </c>
      <c r="G886" s="19">
        <f t="shared" si="213"/>
        <v>656300</v>
      </c>
      <c r="I886" s="19">
        <f t="shared" si="214"/>
        <v>30000</v>
      </c>
      <c r="J886" s="36">
        <f t="shared" si="215"/>
        <v>9000</v>
      </c>
      <c r="K886" s="19">
        <f t="shared" si="216"/>
        <v>626300</v>
      </c>
      <c r="L886" s="36">
        <f t="shared" si="217"/>
        <v>212942.00000000003</v>
      </c>
      <c r="N886" s="19">
        <f t="shared" si="218"/>
        <v>221942.00000000003</v>
      </c>
      <c r="O886" s="37">
        <f t="shared" si="219"/>
        <v>0.2527813211845103</v>
      </c>
      <c r="P886" s="37">
        <f t="shared" si="220"/>
        <v>0.28899999999999998</v>
      </c>
      <c r="Q886" s="37">
        <f t="shared" si="221"/>
        <v>0.40222505694760824</v>
      </c>
      <c r="R886" s="37">
        <f t="shared" si="222"/>
        <v>0.43120000000000003</v>
      </c>
    </row>
    <row r="887" spans="1:18" x14ac:dyDescent="0.25">
      <c r="A887">
        <f t="shared" si="223"/>
        <v>879000</v>
      </c>
      <c r="C887" s="19">
        <f t="shared" si="209"/>
        <v>150000</v>
      </c>
      <c r="D887" s="19">
        <f t="shared" si="210"/>
        <v>37500</v>
      </c>
      <c r="E887" s="19">
        <f t="shared" si="211"/>
        <v>729000</v>
      </c>
      <c r="F887" s="19">
        <f t="shared" si="212"/>
        <v>619650</v>
      </c>
      <c r="G887" s="19">
        <f t="shared" si="213"/>
        <v>657150</v>
      </c>
      <c r="I887" s="19">
        <f t="shared" si="214"/>
        <v>30000</v>
      </c>
      <c r="J887" s="36">
        <f t="shared" si="215"/>
        <v>9000</v>
      </c>
      <c r="K887" s="19">
        <f t="shared" si="216"/>
        <v>627150</v>
      </c>
      <c r="L887" s="36">
        <f t="shared" si="217"/>
        <v>213231.00000000003</v>
      </c>
      <c r="N887" s="19">
        <f t="shared" si="218"/>
        <v>222231.00000000003</v>
      </c>
      <c r="O887" s="37">
        <f t="shared" si="219"/>
        <v>0.25282252559726964</v>
      </c>
      <c r="P887" s="37">
        <f t="shared" si="220"/>
        <v>0.28899999999999998</v>
      </c>
      <c r="Q887" s="37">
        <f t="shared" si="221"/>
        <v>0.40225802047781573</v>
      </c>
      <c r="R887" s="37">
        <f t="shared" si="222"/>
        <v>0.43120000000000003</v>
      </c>
    </row>
    <row r="888" spans="1:18" x14ac:dyDescent="0.25">
      <c r="A888">
        <f t="shared" si="223"/>
        <v>880000</v>
      </c>
      <c r="C888" s="19">
        <f t="shared" si="209"/>
        <v>150000</v>
      </c>
      <c r="D888" s="19">
        <f t="shared" si="210"/>
        <v>37500</v>
      </c>
      <c r="E888" s="19">
        <f t="shared" si="211"/>
        <v>730000</v>
      </c>
      <c r="F888" s="19">
        <f t="shared" si="212"/>
        <v>620500</v>
      </c>
      <c r="G888" s="19">
        <f t="shared" si="213"/>
        <v>658000</v>
      </c>
      <c r="I888" s="19">
        <f t="shared" si="214"/>
        <v>30000</v>
      </c>
      <c r="J888" s="36">
        <f t="shared" si="215"/>
        <v>9000</v>
      </c>
      <c r="K888" s="19">
        <f t="shared" si="216"/>
        <v>628000</v>
      </c>
      <c r="L888" s="36">
        <f t="shared" si="217"/>
        <v>213520.00000000003</v>
      </c>
      <c r="N888" s="19">
        <f t="shared" si="218"/>
        <v>222520.00000000003</v>
      </c>
      <c r="O888" s="37">
        <f t="shared" si="219"/>
        <v>0.2528636363636364</v>
      </c>
      <c r="P888" s="37">
        <f t="shared" si="220"/>
        <v>0.28899999999999998</v>
      </c>
      <c r="Q888" s="37">
        <f t="shared" si="221"/>
        <v>0.40229090909090914</v>
      </c>
      <c r="R888" s="37">
        <f t="shared" si="222"/>
        <v>0.43120000000000003</v>
      </c>
    </row>
    <row r="889" spans="1:18" x14ac:dyDescent="0.25">
      <c r="A889">
        <f t="shared" si="223"/>
        <v>881000</v>
      </c>
      <c r="C889" s="19">
        <f t="shared" si="209"/>
        <v>150000</v>
      </c>
      <c r="D889" s="19">
        <f t="shared" si="210"/>
        <v>37500</v>
      </c>
      <c r="E889" s="19">
        <f t="shared" si="211"/>
        <v>731000</v>
      </c>
      <c r="F889" s="19">
        <f t="shared" si="212"/>
        <v>621350</v>
      </c>
      <c r="G889" s="19">
        <f t="shared" si="213"/>
        <v>658850</v>
      </c>
      <c r="I889" s="19">
        <f t="shared" si="214"/>
        <v>30000</v>
      </c>
      <c r="J889" s="36">
        <f t="shared" si="215"/>
        <v>9000</v>
      </c>
      <c r="K889" s="19">
        <f t="shared" si="216"/>
        <v>628850</v>
      </c>
      <c r="L889" s="36">
        <f t="shared" si="217"/>
        <v>213809.00000000003</v>
      </c>
      <c r="N889" s="19">
        <f t="shared" si="218"/>
        <v>222809.00000000003</v>
      </c>
      <c r="O889" s="37">
        <f t="shared" si="219"/>
        <v>0.25290465380249721</v>
      </c>
      <c r="P889" s="37">
        <f t="shared" si="220"/>
        <v>0.28899999999999998</v>
      </c>
      <c r="Q889" s="37">
        <f t="shared" si="221"/>
        <v>0.40232372304199782</v>
      </c>
      <c r="R889" s="37">
        <f t="shared" si="222"/>
        <v>0.43120000000000003</v>
      </c>
    </row>
    <row r="890" spans="1:18" x14ac:dyDescent="0.25">
      <c r="A890">
        <f t="shared" si="223"/>
        <v>882000</v>
      </c>
      <c r="C890" s="19">
        <f t="shared" si="209"/>
        <v>150000</v>
      </c>
      <c r="D890" s="19">
        <f t="shared" si="210"/>
        <v>37500</v>
      </c>
      <c r="E890" s="19">
        <f t="shared" si="211"/>
        <v>732000</v>
      </c>
      <c r="F890" s="19">
        <f t="shared" si="212"/>
        <v>622200</v>
      </c>
      <c r="G890" s="19">
        <f t="shared" si="213"/>
        <v>659700</v>
      </c>
      <c r="I890" s="19">
        <f t="shared" si="214"/>
        <v>30000</v>
      </c>
      <c r="J890" s="36">
        <f t="shared" si="215"/>
        <v>9000</v>
      </c>
      <c r="K890" s="19">
        <f t="shared" si="216"/>
        <v>629700</v>
      </c>
      <c r="L890" s="36">
        <f t="shared" si="217"/>
        <v>214098.00000000003</v>
      </c>
      <c r="N890" s="19">
        <f t="shared" si="218"/>
        <v>223098.00000000003</v>
      </c>
      <c r="O890" s="37">
        <f t="shared" si="219"/>
        <v>0.25294557823129254</v>
      </c>
      <c r="P890" s="37">
        <f t="shared" si="220"/>
        <v>0.28899999999999998</v>
      </c>
      <c r="Q890" s="37">
        <f t="shared" si="221"/>
        <v>0.40235646258503405</v>
      </c>
      <c r="R890" s="37">
        <f t="shared" si="222"/>
        <v>0.43120000000000003</v>
      </c>
    </row>
    <row r="891" spans="1:18" x14ac:dyDescent="0.25">
      <c r="A891">
        <f t="shared" si="223"/>
        <v>883000</v>
      </c>
      <c r="C891" s="19">
        <f t="shared" si="209"/>
        <v>150000</v>
      </c>
      <c r="D891" s="19">
        <f t="shared" si="210"/>
        <v>37500</v>
      </c>
      <c r="E891" s="19">
        <f t="shared" si="211"/>
        <v>733000</v>
      </c>
      <c r="F891" s="19">
        <f t="shared" si="212"/>
        <v>623050</v>
      </c>
      <c r="G891" s="19">
        <f t="shared" si="213"/>
        <v>660550</v>
      </c>
      <c r="I891" s="19">
        <f t="shared" si="214"/>
        <v>30000</v>
      </c>
      <c r="J891" s="36">
        <f t="shared" si="215"/>
        <v>9000</v>
      </c>
      <c r="K891" s="19">
        <f t="shared" si="216"/>
        <v>630550</v>
      </c>
      <c r="L891" s="36">
        <f t="shared" si="217"/>
        <v>214387.00000000003</v>
      </c>
      <c r="N891" s="19">
        <f t="shared" si="218"/>
        <v>223387.00000000003</v>
      </c>
      <c r="O891" s="37">
        <f t="shared" si="219"/>
        <v>0.25298640996602495</v>
      </c>
      <c r="P891" s="37">
        <f t="shared" si="220"/>
        <v>0.28899999999999998</v>
      </c>
      <c r="Q891" s="37">
        <f t="shared" si="221"/>
        <v>0.40238912797282</v>
      </c>
      <c r="R891" s="37">
        <f t="shared" si="222"/>
        <v>0.43120000000000003</v>
      </c>
    </row>
    <row r="892" spans="1:18" x14ac:dyDescent="0.25">
      <c r="A892">
        <f t="shared" si="223"/>
        <v>884000</v>
      </c>
      <c r="C892" s="19">
        <f t="shared" si="209"/>
        <v>150000</v>
      </c>
      <c r="D892" s="19">
        <f t="shared" si="210"/>
        <v>37500</v>
      </c>
      <c r="E892" s="19">
        <f t="shared" si="211"/>
        <v>734000</v>
      </c>
      <c r="F892" s="19">
        <f t="shared" si="212"/>
        <v>623900</v>
      </c>
      <c r="G892" s="19">
        <f t="shared" si="213"/>
        <v>661400</v>
      </c>
      <c r="I892" s="19">
        <f t="shared" si="214"/>
        <v>30000</v>
      </c>
      <c r="J892" s="36">
        <f t="shared" si="215"/>
        <v>9000</v>
      </c>
      <c r="K892" s="19">
        <f t="shared" si="216"/>
        <v>631400</v>
      </c>
      <c r="L892" s="36">
        <f t="shared" si="217"/>
        <v>214676.00000000003</v>
      </c>
      <c r="N892" s="19">
        <f t="shared" si="218"/>
        <v>223676.00000000003</v>
      </c>
      <c r="O892" s="37">
        <f t="shared" si="219"/>
        <v>0.25302714932126702</v>
      </c>
      <c r="P892" s="37">
        <f t="shared" si="220"/>
        <v>0.28899999999999998</v>
      </c>
      <c r="Q892" s="37">
        <f t="shared" si="221"/>
        <v>0.40242171945701366</v>
      </c>
      <c r="R892" s="37">
        <f t="shared" si="222"/>
        <v>0.43120000000000003</v>
      </c>
    </row>
    <row r="893" spans="1:18" x14ac:dyDescent="0.25">
      <c r="A893">
        <f t="shared" si="223"/>
        <v>885000</v>
      </c>
      <c r="C893" s="19">
        <f t="shared" ref="C893:C956" si="224">IF(A893&gt;pot_osingon_veron_progression_raja,pot_osingon_veron_progression_raja,A893)</f>
        <v>150000</v>
      </c>
      <c r="D893" s="19">
        <f t="shared" ref="D893:D956" si="225">C893*(1-pot_osingon_verovapaa_osuus)</f>
        <v>37500</v>
      </c>
      <c r="E893" s="19">
        <f t="shared" ref="E893:E956" si="226">IF(A893&gt;pot_osingon_veron_progression_raja,A893-pot_osingon_veron_progression_raja,0)</f>
        <v>735000</v>
      </c>
      <c r="F893" s="19">
        <f t="shared" ref="F893:F956" si="227">E893*(1-pot_osingon_verovapaa_osuus_rajan_jälk)</f>
        <v>624750</v>
      </c>
      <c r="G893" s="19">
        <f t="shared" ref="G893:G956" si="228">+D893+F893</f>
        <v>662250</v>
      </c>
      <c r="I893" s="19">
        <f t="shared" ref="I893:I956" si="229">IF(G893&gt;pääomatuloveropros_progression_raja,pääomatuloveropros_progression_raja,G893)</f>
        <v>30000</v>
      </c>
      <c r="J893" s="36">
        <f t="shared" ref="J893:J956" si="230">I893*pääomatuloveropros</f>
        <v>9000</v>
      </c>
      <c r="K893" s="19">
        <f t="shared" ref="K893:K956" si="231">IF(G893&gt;pääomatuloveropros_progression_raja,G893-pääomatuloveropros_progression_raja,0)</f>
        <v>632250</v>
      </c>
      <c r="L893" s="36">
        <f t="shared" ref="L893:L956" si="232">K893*pääomatuloveropros_rajan_jälkeen</f>
        <v>214965.00000000003</v>
      </c>
      <c r="N893" s="19">
        <f t="shared" ref="N893:N956" si="233">+J893+L893</f>
        <v>223965.00000000003</v>
      </c>
      <c r="O893" s="37">
        <f t="shared" ref="O893:O956" si="234">IFERROR(N893/A893,0)</f>
        <v>0.25306779661016954</v>
      </c>
      <c r="P893" s="37">
        <f t="shared" ref="P893:P956" si="235">IFERROR((N893-N892)/(A893-A892),0)</f>
        <v>0.28899999999999998</v>
      </c>
      <c r="Q893" s="37">
        <f t="shared" ref="Q893:Q956" si="236">(1-yhteisövero_pros)*O893+yhteisövero_pros</f>
        <v>0.40245423728813567</v>
      </c>
      <c r="R893" s="37">
        <f t="shared" ref="R893:R956" si="237">(1-yhteisövero_pros)*P893+yhteisövero_pros</f>
        <v>0.43120000000000003</v>
      </c>
    </row>
    <row r="894" spans="1:18" x14ac:dyDescent="0.25">
      <c r="A894">
        <f t="shared" si="223"/>
        <v>886000</v>
      </c>
      <c r="C894" s="19">
        <f t="shared" si="224"/>
        <v>150000</v>
      </c>
      <c r="D894" s="19">
        <f t="shared" si="225"/>
        <v>37500</v>
      </c>
      <c r="E894" s="19">
        <f t="shared" si="226"/>
        <v>736000</v>
      </c>
      <c r="F894" s="19">
        <f t="shared" si="227"/>
        <v>625600</v>
      </c>
      <c r="G894" s="19">
        <f t="shared" si="228"/>
        <v>663100</v>
      </c>
      <c r="I894" s="19">
        <f t="shared" si="229"/>
        <v>30000</v>
      </c>
      <c r="J894" s="36">
        <f t="shared" si="230"/>
        <v>9000</v>
      </c>
      <c r="K894" s="19">
        <f t="shared" si="231"/>
        <v>633100</v>
      </c>
      <c r="L894" s="36">
        <f t="shared" si="232"/>
        <v>215254.00000000003</v>
      </c>
      <c r="N894" s="19">
        <f t="shared" si="233"/>
        <v>224254.00000000003</v>
      </c>
      <c r="O894" s="37">
        <f t="shared" si="234"/>
        <v>0.25310835214446958</v>
      </c>
      <c r="P894" s="37">
        <f t="shared" si="235"/>
        <v>0.28899999999999998</v>
      </c>
      <c r="Q894" s="37">
        <f t="shared" si="236"/>
        <v>0.40248668171557567</v>
      </c>
      <c r="R894" s="37">
        <f t="shared" si="237"/>
        <v>0.43120000000000003</v>
      </c>
    </row>
    <row r="895" spans="1:18" x14ac:dyDescent="0.25">
      <c r="A895">
        <f t="shared" si="223"/>
        <v>887000</v>
      </c>
      <c r="C895" s="19">
        <f t="shared" si="224"/>
        <v>150000</v>
      </c>
      <c r="D895" s="19">
        <f t="shared" si="225"/>
        <v>37500</v>
      </c>
      <c r="E895" s="19">
        <f t="shared" si="226"/>
        <v>737000</v>
      </c>
      <c r="F895" s="19">
        <f t="shared" si="227"/>
        <v>626450</v>
      </c>
      <c r="G895" s="19">
        <f t="shared" si="228"/>
        <v>663950</v>
      </c>
      <c r="I895" s="19">
        <f t="shared" si="229"/>
        <v>30000</v>
      </c>
      <c r="J895" s="36">
        <f t="shared" si="230"/>
        <v>9000</v>
      </c>
      <c r="K895" s="19">
        <f t="shared" si="231"/>
        <v>633950</v>
      </c>
      <c r="L895" s="36">
        <f t="shared" si="232"/>
        <v>215543.00000000003</v>
      </c>
      <c r="N895" s="19">
        <f t="shared" si="233"/>
        <v>224543.00000000003</v>
      </c>
      <c r="O895" s="37">
        <f t="shared" si="234"/>
        <v>0.25314881623449836</v>
      </c>
      <c r="P895" s="37">
        <f t="shared" si="235"/>
        <v>0.28899999999999998</v>
      </c>
      <c r="Q895" s="37">
        <f t="shared" si="236"/>
        <v>0.40251905298759871</v>
      </c>
      <c r="R895" s="37">
        <f t="shared" si="237"/>
        <v>0.43120000000000003</v>
      </c>
    </row>
    <row r="896" spans="1:18" x14ac:dyDescent="0.25">
      <c r="A896">
        <f t="shared" si="223"/>
        <v>888000</v>
      </c>
      <c r="C896" s="19">
        <f t="shared" si="224"/>
        <v>150000</v>
      </c>
      <c r="D896" s="19">
        <f t="shared" si="225"/>
        <v>37500</v>
      </c>
      <c r="E896" s="19">
        <f t="shared" si="226"/>
        <v>738000</v>
      </c>
      <c r="F896" s="19">
        <f t="shared" si="227"/>
        <v>627300</v>
      </c>
      <c r="G896" s="19">
        <f t="shared" si="228"/>
        <v>664800</v>
      </c>
      <c r="I896" s="19">
        <f t="shared" si="229"/>
        <v>30000</v>
      </c>
      <c r="J896" s="36">
        <f t="shared" si="230"/>
        <v>9000</v>
      </c>
      <c r="K896" s="19">
        <f t="shared" si="231"/>
        <v>634800</v>
      </c>
      <c r="L896" s="36">
        <f t="shared" si="232"/>
        <v>215832.00000000003</v>
      </c>
      <c r="N896" s="19">
        <f t="shared" si="233"/>
        <v>224832.00000000003</v>
      </c>
      <c r="O896" s="37">
        <f t="shared" si="234"/>
        <v>0.2531891891891892</v>
      </c>
      <c r="P896" s="37">
        <f t="shared" si="235"/>
        <v>0.28899999999999998</v>
      </c>
      <c r="Q896" s="37">
        <f t="shared" si="236"/>
        <v>0.40255135135135139</v>
      </c>
      <c r="R896" s="37">
        <f t="shared" si="237"/>
        <v>0.43120000000000003</v>
      </c>
    </row>
    <row r="897" spans="1:18" x14ac:dyDescent="0.25">
      <c r="A897">
        <f t="shared" si="223"/>
        <v>889000</v>
      </c>
      <c r="C897" s="19">
        <f t="shared" si="224"/>
        <v>150000</v>
      </c>
      <c r="D897" s="19">
        <f t="shared" si="225"/>
        <v>37500</v>
      </c>
      <c r="E897" s="19">
        <f t="shared" si="226"/>
        <v>739000</v>
      </c>
      <c r="F897" s="19">
        <f t="shared" si="227"/>
        <v>628150</v>
      </c>
      <c r="G897" s="19">
        <f t="shared" si="228"/>
        <v>665650</v>
      </c>
      <c r="I897" s="19">
        <f t="shared" si="229"/>
        <v>30000</v>
      </c>
      <c r="J897" s="36">
        <f t="shared" si="230"/>
        <v>9000</v>
      </c>
      <c r="K897" s="19">
        <f t="shared" si="231"/>
        <v>635650</v>
      </c>
      <c r="L897" s="36">
        <f t="shared" si="232"/>
        <v>216121.00000000003</v>
      </c>
      <c r="N897" s="19">
        <f t="shared" si="233"/>
        <v>225121.00000000003</v>
      </c>
      <c r="O897" s="37">
        <f t="shared" si="234"/>
        <v>0.25322947131608553</v>
      </c>
      <c r="P897" s="37">
        <f t="shared" si="235"/>
        <v>0.28899999999999998</v>
      </c>
      <c r="Q897" s="37">
        <f t="shared" si="236"/>
        <v>0.40258357705286846</v>
      </c>
      <c r="R897" s="37">
        <f t="shared" si="237"/>
        <v>0.43120000000000003</v>
      </c>
    </row>
    <row r="898" spans="1:18" x14ac:dyDescent="0.25">
      <c r="A898">
        <f t="shared" si="223"/>
        <v>890000</v>
      </c>
      <c r="C898" s="19">
        <f t="shared" si="224"/>
        <v>150000</v>
      </c>
      <c r="D898" s="19">
        <f t="shared" si="225"/>
        <v>37500</v>
      </c>
      <c r="E898" s="19">
        <f t="shared" si="226"/>
        <v>740000</v>
      </c>
      <c r="F898" s="19">
        <f t="shared" si="227"/>
        <v>629000</v>
      </c>
      <c r="G898" s="19">
        <f t="shared" si="228"/>
        <v>666500</v>
      </c>
      <c r="I898" s="19">
        <f t="shared" si="229"/>
        <v>30000</v>
      </c>
      <c r="J898" s="36">
        <f t="shared" si="230"/>
        <v>9000</v>
      </c>
      <c r="K898" s="19">
        <f t="shared" si="231"/>
        <v>636500</v>
      </c>
      <c r="L898" s="36">
        <f t="shared" si="232"/>
        <v>216410.00000000003</v>
      </c>
      <c r="N898" s="19">
        <f t="shared" si="233"/>
        <v>225410.00000000003</v>
      </c>
      <c r="O898" s="37">
        <f t="shared" si="234"/>
        <v>0.25326966292134834</v>
      </c>
      <c r="P898" s="37">
        <f t="shared" si="235"/>
        <v>0.28899999999999998</v>
      </c>
      <c r="Q898" s="37">
        <f t="shared" si="236"/>
        <v>0.4026157303370787</v>
      </c>
      <c r="R898" s="37">
        <f t="shared" si="237"/>
        <v>0.43120000000000003</v>
      </c>
    </row>
    <row r="899" spans="1:18" x14ac:dyDescent="0.25">
      <c r="A899">
        <f t="shared" si="223"/>
        <v>891000</v>
      </c>
      <c r="C899" s="19">
        <f t="shared" si="224"/>
        <v>150000</v>
      </c>
      <c r="D899" s="19">
        <f t="shared" si="225"/>
        <v>37500</v>
      </c>
      <c r="E899" s="19">
        <f t="shared" si="226"/>
        <v>741000</v>
      </c>
      <c r="F899" s="19">
        <f t="shared" si="227"/>
        <v>629850</v>
      </c>
      <c r="G899" s="19">
        <f t="shared" si="228"/>
        <v>667350</v>
      </c>
      <c r="I899" s="19">
        <f t="shared" si="229"/>
        <v>30000</v>
      </c>
      <c r="J899" s="36">
        <f t="shared" si="230"/>
        <v>9000</v>
      </c>
      <c r="K899" s="19">
        <f t="shared" si="231"/>
        <v>637350</v>
      </c>
      <c r="L899" s="36">
        <f t="shared" si="232"/>
        <v>216699.00000000003</v>
      </c>
      <c r="N899" s="19">
        <f t="shared" si="233"/>
        <v>225699.00000000003</v>
      </c>
      <c r="O899" s="37">
        <f t="shared" si="234"/>
        <v>0.25330976430976432</v>
      </c>
      <c r="P899" s="37">
        <f t="shared" si="235"/>
        <v>0.28899999999999998</v>
      </c>
      <c r="Q899" s="37">
        <f t="shared" si="236"/>
        <v>0.40264781144781148</v>
      </c>
      <c r="R899" s="37">
        <f t="shared" si="237"/>
        <v>0.43120000000000003</v>
      </c>
    </row>
    <row r="900" spans="1:18" x14ac:dyDescent="0.25">
      <c r="A900">
        <f t="shared" si="223"/>
        <v>892000</v>
      </c>
      <c r="C900" s="19">
        <f t="shared" si="224"/>
        <v>150000</v>
      </c>
      <c r="D900" s="19">
        <f t="shared" si="225"/>
        <v>37500</v>
      </c>
      <c r="E900" s="19">
        <f t="shared" si="226"/>
        <v>742000</v>
      </c>
      <c r="F900" s="19">
        <f t="shared" si="227"/>
        <v>630700</v>
      </c>
      <c r="G900" s="19">
        <f t="shared" si="228"/>
        <v>668200</v>
      </c>
      <c r="I900" s="19">
        <f t="shared" si="229"/>
        <v>30000</v>
      </c>
      <c r="J900" s="36">
        <f t="shared" si="230"/>
        <v>9000</v>
      </c>
      <c r="K900" s="19">
        <f t="shared" si="231"/>
        <v>638200</v>
      </c>
      <c r="L900" s="36">
        <f t="shared" si="232"/>
        <v>216988.00000000003</v>
      </c>
      <c r="N900" s="19">
        <f t="shared" si="233"/>
        <v>225988.00000000003</v>
      </c>
      <c r="O900" s="37">
        <f t="shared" si="234"/>
        <v>0.25334977578475337</v>
      </c>
      <c r="P900" s="37">
        <f t="shared" si="235"/>
        <v>0.28899999999999998</v>
      </c>
      <c r="Q900" s="37">
        <f t="shared" si="236"/>
        <v>0.40267982062780272</v>
      </c>
      <c r="R900" s="37">
        <f t="shared" si="237"/>
        <v>0.43120000000000003</v>
      </c>
    </row>
    <row r="901" spans="1:18" x14ac:dyDescent="0.25">
      <c r="A901">
        <f t="shared" si="223"/>
        <v>893000</v>
      </c>
      <c r="C901" s="19">
        <f t="shared" si="224"/>
        <v>150000</v>
      </c>
      <c r="D901" s="19">
        <f t="shared" si="225"/>
        <v>37500</v>
      </c>
      <c r="E901" s="19">
        <f t="shared" si="226"/>
        <v>743000</v>
      </c>
      <c r="F901" s="19">
        <f t="shared" si="227"/>
        <v>631550</v>
      </c>
      <c r="G901" s="19">
        <f t="shared" si="228"/>
        <v>669050</v>
      </c>
      <c r="I901" s="19">
        <f t="shared" si="229"/>
        <v>30000</v>
      </c>
      <c r="J901" s="36">
        <f t="shared" si="230"/>
        <v>9000</v>
      </c>
      <c r="K901" s="19">
        <f t="shared" si="231"/>
        <v>639050</v>
      </c>
      <c r="L901" s="36">
        <f t="shared" si="232"/>
        <v>217277.00000000003</v>
      </c>
      <c r="N901" s="19">
        <f t="shared" si="233"/>
        <v>226277.00000000003</v>
      </c>
      <c r="O901" s="37">
        <f t="shared" si="234"/>
        <v>0.25338969764837627</v>
      </c>
      <c r="P901" s="37">
        <f t="shared" si="235"/>
        <v>0.28899999999999998</v>
      </c>
      <c r="Q901" s="37">
        <f t="shared" si="236"/>
        <v>0.40271175811870102</v>
      </c>
      <c r="R901" s="37">
        <f t="shared" si="237"/>
        <v>0.43120000000000003</v>
      </c>
    </row>
    <row r="902" spans="1:18" x14ac:dyDescent="0.25">
      <c r="A902">
        <f t="shared" si="223"/>
        <v>894000</v>
      </c>
      <c r="C902" s="19">
        <f t="shared" si="224"/>
        <v>150000</v>
      </c>
      <c r="D902" s="19">
        <f t="shared" si="225"/>
        <v>37500</v>
      </c>
      <c r="E902" s="19">
        <f t="shared" si="226"/>
        <v>744000</v>
      </c>
      <c r="F902" s="19">
        <f t="shared" si="227"/>
        <v>632400</v>
      </c>
      <c r="G902" s="19">
        <f t="shared" si="228"/>
        <v>669900</v>
      </c>
      <c r="I902" s="19">
        <f t="shared" si="229"/>
        <v>30000</v>
      </c>
      <c r="J902" s="36">
        <f t="shared" si="230"/>
        <v>9000</v>
      </c>
      <c r="K902" s="19">
        <f t="shared" si="231"/>
        <v>639900</v>
      </c>
      <c r="L902" s="36">
        <f t="shared" si="232"/>
        <v>217566.00000000003</v>
      </c>
      <c r="N902" s="19">
        <f t="shared" si="233"/>
        <v>226566.00000000003</v>
      </c>
      <c r="O902" s="37">
        <f t="shared" si="234"/>
        <v>0.25342953020134229</v>
      </c>
      <c r="P902" s="37">
        <f t="shared" si="235"/>
        <v>0.28899999999999998</v>
      </c>
      <c r="Q902" s="37">
        <f t="shared" si="236"/>
        <v>0.40274362416107384</v>
      </c>
      <c r="R902" s="37">
        <f t="shared" si="237"/>
        <v>0.43120000000000003</v>
      </c>
    </row>
    <row r="903" spans="1:18" x14ac:dyDescent="0.25">
      <c r="A903">
        <f t="shared" si="223"/>
        <v>895000</v>
      </c>
      <c r="C903" s="19">
        <f t="shared" si="224"/>
        <v>150000</v>
      </c>
      <c r="D903" s="19">
        <f t="shared" si="225"/>
        <v>37500</v>
      </c>
      <c r="E903" s="19">
        <f t="shared" si="226"/>
        <v>745000</v>
      </c>
      <c r="F903" s="19">
        <f t="shared" si="227"/>
        <v>633250</v>
      </c>
      <c r="G903" s="19">
        <f t="shared" si="228"/>
        <v>670750</v>
      </c>
      <c r="I903" s="19">
        <f t="shared" si="229"/>
        <v>30000</v>
      </c>
      <c r="J903" s="36">
        <f t="shared" si="230"/>
        <v>9000</v>
      </c>
      <c r="K903" s="19">
        <f t="shared" si="231"/>
        <v>640750</v>
      </c>
      <c r="L903" s="36">
        <f t="shared" si="232"/>
        <v>217855.00000000003</v>
      </c>
      <c r="N903" s="19">
        <f t="shared" si="233"/>
        <v>226855.00000000003</v>
      </c>
      <c r="O903" s="37">
        <f t="shared" si="234"/>
        <v>0.25346927374301681</v>
      </c>
      <c r="P903" s="37">
        <f t="shared" si="235"/>
        <v>0.28899999999999998</v>
      </c>
      <c r="Q903" s="37">
        <f t="shared" si="236"/>
        <v>0.40277541899441349</v>
      </c>
      <c r="R903" s="37">
        <f t="shared" si="237"/>
        <v>0.43120000000000003</v>
      </c>
    </row>
    <row r="904" spans="1:18" x14ac:dyDescent="0.25">
      <c r="A904">
        <f t="shared" si="223"/>
        <v>896000</v>
      </c>
      <c r="C904" s="19">
        <f t="shared" si="224"/>
        <v>150000</v>
      </c>
      <c r="D904" s="19">
        <f t="shared" si="225"/>
        <v>37500</v>
      </c>
      <c r="E904" s="19">
        <f t="shared" si="226"/>
        <v>746000</v>
      </c>
      <c r="F904" s="19">
        <f t="shared" si="227"/>
        <v>634100</v>
      </c>
      <c r="G904" s="19">
        <f t="shared" si="228"/>
        <v>671600</v>
      </c>
      <c r="I904" s="19">
        <f t="shared" si="229"/>
        <v>30000</v>
      </c>
      <c r="J904" s="36">
        <f t="shared" si="230"/>
        <v>9000</v>
      </c>
      <c r="K904" s="19">
        <f t="shared" si="231"/>
        <v>641600</v>
      </c>
      <c r="L904" s="36">
        <f t="shared" si="232"/>
        <v>218144.00000000003</v>
      </c>
      <c r="N904" s="19">
        <f t="shared" si="233"/>
        <v>227144.00000000003</v>
      </c>
      <c r="O904" s="37">
        <f t="shared" si="234"/>
        <v>0.25350892857142859</v>
      </c>
      <c r="P904" s="37">
        <f t="shared" si="235"/>
        <v>0.28899999999999998</v>
      </c>
      <c r="Q904" s="37">
        <f t="shared" si="236"/>
        <v>0.40280714285714292</v>
      </c>
      <c r="R904" s="37">
        <f t="shared" si="237"/>
        <v>0.43120000000000003</v>
      </c>
    </row>
    <row r="905" spans="1:18" x14ac:dyDescent="0.25">
      <c r="A905">
        <f t="shared" si="223"/>
        <v>897000</v>
      </c>
      <c r="C905" s="19">
        <f t="shared" si="224"/>
        <v>150000</v>
      </c>
      <c r="D905" s="19">
        <f t="shared" si="225"/>
        <v>37500</v>
      </c>
      <c r="E905" s="19">
        <f t="shared" si="226"/>
        <v>747000</v>
      </c>
      <c r="F905" s="19">
        <f t="shared" si="227"/>
        <v>634950</v>
      </c>
      <c r="G905" s="19">
        <f t="shared" si="228"/>
        <v>672450</v>
      </c>
      <c r="I905" s="19">
        <f t="shared" si="229"/>
        <v>30000</v>
      </c>
      <c r="J905" s="36">
        <f t="shared" si="230"/>
        <v>9000</v>
      </c>
      <c r="K905" s="19">
        <f t="shared" si="231"/>
        <v>642450</v>
      </c>
      <c r="L905" s="36">
        <f t="shared" si="232"/>
        <v>218433.00000000003</v>
      </c>
      <c r="N905" s="19">
        <f t="shared" si="233"/>
        <v>227433.00000000003</v>
      </c>
      <c r="O905" s="37">
        <f t="shared" si="234"/>
        <v>0.25354849498327764</v>
      </c>
      <c r="P905" s="37">
        <f t="shared" si="235"/>
        <v>0.28899999999999998</v>
      </c>
      <c r="Q905" s="37">
        <f t="shared" si="236"/>
        <v>0.40283879598662214</v>
      </c>
      <c r="R905" s="37">
        <f t="shared" si="237"/>
        <v>0.43120000000000003</v>
      </c>
    </row>
    <row r="906" spans="1:18" x14ac:dyDescent="0.25">
      <c r="A906">
        <f t="shared" si="223"/>
        <v>898000</v>
      </c>
      <c r="C906" s="19">
        <f t="shared" si="224"/>
        <v>150000</v>
      </c>
      <c r="D906" s="19">
        <f t="shared" si="225"/>
        <v>37500</v>
      </c>
      <c r="E906" s="19">
        <f t="shared" si="226"/>
        <v>748000</v>
      </c>
      <c r="F906" s="19">
        <f t="shared" si="227"/>
        <v>635800</v>
      </c>
      <c r="G906" s="19">
        <f t="shared" si="228"/>
        <v>673300</v>
      </c>
      <c r="I906" s="19">
        <f t="shared" si="229"/>
        <v>30000</v>
      </c>
      <c r="J906" s="36">
        <f t="shared" si="230"/>
        <v>9000</v>
      </c>
      <c r="K906" s="19">
        <f t="shared" si="231"/>
        <v>643300</v>
      </c>
      <c r="L906" s="36">
        <f t="shared" si="232"/>
        <v>218722.00000000003</v>
      </c>
      <c r="N906" s="19">
        <f t="shared" si="233"/>
        <v>227722.00000000003</v>
      </c>
      <c r="O906" s="37">
        <f t="shared" si="234"/>
        <v>0.25358797327394211</v>
      </c>
      <c r="P906" s="37">
        <f t="shared" si="235"/>
        <v>0.28899999999999998</v>
      </c>
      <c r="Q906" s="37">
        <f t="shared" si="236"/>
        <v>0.4028703786191537</v>
      </c>
      <c r="R906" s="37">
        <f t="shared" si="237"/>
        <v>0.43120000000000003</v>
      </c>
    </row>
    <row r="907" spans="1:18" x14ac:dyDescent="0.25">
      <c r="A907">
        <f t="shared" ref="A907:A970" si="238">A906+1000</f>
        <v>899000</v>
      </c>
      <c r="C907" s="19">
        <f t="shared" si="224"/>
        <v>150000</v>
      </c>
      <c r="D907" s="19">
        <f t="shared" si="225"/>
        <v>37500</v>
      </c>
      <c r="E907" s="19">
        <f t="shared" si="226"/>
        <v>749000</v>
      </c>
      <c r="F907" s="19">
        <f t="shared" si="227"/>
        <v>636650</v>
      </c>
      <c r="G907" s="19">
        <f t="shared" si="228"/>
        <v>674150</v>
      </c>
      <c r="I907" s="19">
        <f t="shared" si="229"/>
        <v>30000</v>
      </c>
      <c r="J907" s="36">
        <f t="shared" si="230"/>
        <v>9000</v>
      </c>
      <c r="K907" s="19">
        <f t="shared" si="231"/>
        <v>644150</v>
      </c>
      <c r="L907" s="36">
        <f t="shared" si="232"/>
        <v>219011.00000000003</v>
      </c>
      <c r="N907" s="19">
        <f t="shared" si="233"/>
        <v>228011.00000000003</v>
      </c>
      <c r="O907" s="37">
        <f t="shared" si="234"/>
        <v>0.25362736373748612</v>
      </c>
      <c r="P907" s="37">
        <f t="shared" si="235"/>
        <v>0.28899999999999998</v>
      </c>
      <c r="Q907" s="37">
        <f t="shared" si="236"/>
        <v>0.40290189098998891</v>
      </c>
      <c r="R907" s="37">
        <f t="shared" si="237"/>
        <v>0.43120000000000003</v>
      </c>
    </row>
    <row r="908" spans="1:18" x14ac:dyDescent="0.25">
      <c r="A908">
        <f t="shared" si="238"/>
        <v>900000</v>
      </c>
      <c r="C908" s="19">
        <f t="shared" si="224"/>
        <v>150000</v>
      </c>
      <c r="D908" s="19">
        <f t="shared" si="225"/>
        <v>37500</v>
      </c>
      <c r="E908" s="19">
        <f t="shared" si="226"/>
        <v>750000</v>
      </c>
      <c r="F908" s="19">
        <f t="shared" si="227"/>
        <v>637500</v>
      </c>
      <c r="G908" s="19">
        <f t="shared" si="228"/>
        <v>675000</v>
      </c>
      <c r="I908" s="19">
        <f t="shared" si="229"/>
        <v>30000</v>
      </c>
      <c r="J908" s="36">
        <f t="shared" si="230"/>
        <v>9000</v>
      </c>
      <c r="K908" s="19">
        <f t="shared" si="231"/>
        <v>645000</v>
      </c>
      <c r="L908" s="36">
        <f t="shared" si="232"/>
        <v>219300.00000000003</v>
      </c>
      <c r="N908" s="19">
        <f t="shared" si="233"/>
        <v>228300.00000000003</v>
      </c>
      <c r="O908" s="37">
        <f t="shared" si="234"/>
        <v>0.25366666666666671</v>
      </c>
      <c r="P908" s="37">
        <f t="shared" si="235"/>
        <v>0.28899999999999998</v>
      </c>
      <c r="Q908" s="37">
        <f t="shared" si="236"/>
        <v>0.40293333333333337</v>
      </c>
      <c r="R908" s="37">
        <f t="shared" si="237"/>
        <v>0.43120000000000003</v>
      </c>
    </row>
    <row r="909" spans="1:18" x14ac:dyDescent="0.25">
      <c r="A909">
        <f t="shared" si="238"/>
        <v>901000</v>
      </c>
      <c r="C909" s="19">
        <f t="shared" si="224"/>
        <v>150000</v>
      </c>
      <c r="D909" s="19">
        <f t="shared" si="225"/>
        <v>37500</v>
      </c>
      <c r="E909" s="19">
        <f t="shared" si="226"/>
        <v>751000</v>
      </c>
      <c r="F909" s="19">
        <f t="shared" si="227"/>
        <v>638350</v>
      </c>
      <c r="G909" s="19">
        <f t="shared" si="228"/>
        <v>675850</v>
      </c>
      <c r="I909" s="19">
        <f t="shared" si="229"/>
        <v>30000</v>
      </c>
      <c r="J909" s="36">
        <f t="shared" si="230"/>
        <v>9000</v>
      </c>
      <c r="K909" s="19">
        <f t="shared" si="231"/>
        <v>645850</v>
      </c>
      <c r="L909" s="36">
        <f t="shared" si="232"/>
        <v>219589.00000000003</v>
      </c>
      <c r="N909" s="19">
        <f t="shared" si="233"/>
        <v>228589.00000000003</v>
      </c>
      <c r="O909" s="37">
        <f t="shared" si="234"/>
        <v>0.25370588235294123</v>
      </c>
      <c r="P909" s="37">
        <f t="shared" si="235"/>
        <v>0.28899999999999998</v>
      </c>
      <c r="Q909" s="37">
        <f t="shared" si="236"/>
        <v>0.402964705882353</v>
      </c>
      <c r="R909" s="37">
        <f t="shared" si="237"/>
        <v>0.43120000000000003</v>
      </c>
    </row>
    <row r="910" spans="1:18" x14ac:dyDescent="0.25">
      <c r="A910">
        <f t="shared" si="238"/>
        <v>902000</v>
      </c>
      <c r="C910" s="19">
        <f t="shared" si="224"/>
        <v>150000</v>
      </c>
      <c r="D910" s="19">
        <f t="shared" si="225"/>
        <v>37500</v>
      </c>
      <c r="E910" s="19">
        <f t="shared" si="226"/>
        <v>752000</v>
      </c>
      <c r="F910" s="19">
        <f t="shared" si="227"/>
        <v>639200</v>
      </c>
      <c r="G910" s="19">
        <f t="shared" si="228"/>
        <v>676700</v>
      </c>
      <c r="I910" s="19">
        <f t="shared" si="229"/>
        <v>30000</v>
      </c>
      <c r="J910" s="36">
        <f t="shared" si="230"/>
        <v>9000</v>
      </c>
      <c r="K910" s="19">
        <f t="shared" si="231"/>
        <v>646700</v>
      </c>
      <c r="L910" s="36">
        <f t="shared" si="232"/>
        <v>219878.00000000003</v>
      </c>
      <c r="N910" s="19">
        <f t="shared" si="233"/>
        <v>228878.00000000003</v>
      </c>
      <c r="O910" s="37">
        <f t="shared" si="234"/>
        <v>0.25374501108647451</v>
      </c>
      <c r="P910" s="37">
        <f t="shared" si="235"/>
        <v>0.28899999999999998</v>
      </c>
      <c r="Q910" s="37">
        <f t="shared" si="236"/>
        <v>0.40299600886917963</v>
      </c>
      <c r="R910" s="37">
        <f t="shared" si="237"/>
        <v>0.43120000000000003</v>
      </c>
    </row>
    <row r="911" spans="1:18" x14ac:dyDescent="0.25">
      <c r="A911">
        <f t="shared" si="238"/>
        <v>903000</v>
      </c>
      <c r="C911" s="19">
        <f t="shared" si="224"/>
        <v>150000</v>
      </c>
      <c r="D911" s="19">
        <f t="shared" si="225"/>
        <v>37500</v>
      </c>
      <c r="E911" s="19">
        <f t="shared" si="226"/>
        <v>753000</v>
      </c>
      <c r="F911" s="19">
        <f t="shared" si="227"/>
        <v>640050</v>
      </c>
      <c r="G911" s="19">
        <f t="shared" si="228"/>
        <v>677550</v>
      </c>
      <c r="I911" s="19">
        <f t="shared" si="229"/>
        <v>30000</v>
      </c>
      <c r="J911" s="36">
        <f t="shared" si="230"/>
        <v>9000</v>
      </c>
      <c r="K911" s="19">
        <f t="shared" si="231"/>
        <v>647550</v>
      </c>
      <c r="L911" s="36">
        <f t="shared" si="232"/>
        <v>220167.00000000003</v>
      </c>
      <c r="N911" s="19">
        <f t="shared" si="233"/>
        <v>229167.00000000003</v>
      </c>
      <c r="O911" s="37">
        <f t="shared" si="234"/>
        <v>0.25378405315614622</v>
      </c>
      <c r="P911" s="37">
        <f t="shared" si="235"/>
        <v>0.28899999999999998</v>
      </c>
      <c r="Q911" s="37">
        <f t="shared" si="236"/>
        <v>0.40302724252491701</v>
      </c>
      <c r="R911" s="37">
        <f t="shared" si="237"/>
        <v>0.43120000000000003</v>
      </c>
    </row>
    <row r="912" spans="1:18" x14ac:dyDescent="0.25">
      <c r="A912">
        <f t="shared" si="238"/>
        <v>904000</v>
      </c>
      <c r="C912" s="19">
        <f t="shared" si="224"/>
        <v>150000</v>
      </c>
      <c r="D912" s="19">
        <f t="shared" si="225"/>
        <v>37500</v>
      </c>
      <c r="E912" s="19">
        <f t="shared" si="226"/>
        <v>754000</v>
      </c>
      <c r="F912" s="19">
        <f t="shared" si="227"/>
        <v>640900</v>
      </c>
      <c r="G912" s="19">
        <f t="shared" si="228"/>
        <v>678400</v>
      </c>
      <c r="I912" s="19">
        <f t="shared" si="229"/>
        <v>30000</v>
      </c>
      <c r="J912" s="36">
        <f t="shared" si="230"/>
        <v>9000</v>
      </c>
      <c r="K912" s="19">
        <f t="shared" si="231"/>
        <v>648400</v>
      </c>
      <c r="L912" s="36">
        <f t="shared" si="232"/>
        <v>220456.00000000003</v>
      </c>
      <c r="N912" s="19">
        <f t="shared" si="233"/>
        <v>229456.00000000003</v>
      </c>
      <c r="O912" s="37">
        <f t="shared" si="234"/>
        <v>0.25382300884955755</v>
      </c>
      <c r="P912" s="37">
        <f t="shared" si="235"/>
        <v>0.28899999999999998</v>
      </c>
      <c r="Q912" s="37">
        <f t="shared" si="236"/>
        <v>0.40305840707964607</v>
      </c>
      <c r="R912" s="37">
        <f t="shared" si="237"/>
        <v>0.43120000000000003</v>
      </c>
    </row>
    <row r="913" spans="1:18" x14ac:dyDescent="0.25">
      <c r="A913">
        <f t="shared" si="238"/>
        <v>905000</v>
      </c>
      <c r="C913" s="19">
        <f t="shared" si="224"/>
        <v>150000</v>
      </c>
      <c r="D913" s="19">
        <f t="shared" si="225"/>
        <v>37500</v>
      </c>
      <c r="E913" s="19">
        <f t="shared" si="226"/>
        <v>755000</v>
      </c>
      <c r="F913" s="19">
        <f t="shared" si="227"/>
        <v>641750</v>
      </c>
      <c r="G913" s="19">
        <f t="shared" si="228"/>
        <v>679250</v>
      </c>
      <c r="I913" s="19">
        <f t="shared" si="229"/>
        <v>30000</v>
      </c>
      <c r="J913" s="36">
        <f t="shared" si="230"/>
        <v>9000</v>
      </c>
      <c r="K913" s="19">
        <f t="shared" si="231"/>
        <v>649250</v>
      </c>
      <c r="L913" s="36">
        <f t="shared" si="232"/>
        <v>220745.00000000003</v>
      </c>
      <c r="N913" s="19">
        <f t="shared" si="233"/>
        <v>229745.00000000003</v>
      </c>
      <c r="O913" s="37">
        <f t="shared" si="234"/>
        <v>0.2538618784530387</v>
      </c>
      <c r="P913" s="37">
        <f t="shared" si="235"/>
        <v>0.28899999999999998</v>
      </c>
      <c r="Q913" s="37">
        <f t="shared" si="236"/>
        <v>0.403089502762431</v>
      </c>
      <c r="R913" s="37">
        <f t="shared" si="237"/>
        <v>0.43120000000000003</v>
      </c>
    </row>
    <row r="914" spans="1:18" x14ac:dyDescent="0.25">
      <c r="A914">
        <f t="shared" si="238"/>
        <v>906000</v>
      </c>
      <c r="C914" s="19">
        <f t="shared" si="224"/>
        <v>150000</v>
      </c>
      <c r="D914" s="19">
        <f t="shared" si="225"/>
        <v>37500</v>
      </c>
      <c r="E914" s="19">
        <f t="shared" si="226"/>
        <v>756000</v>
      </c>
      <c r="F914" s="19">
        <f t="shared" si="227"/>
        <v>642600</v>
      </c>
      <c r="G914" s="19">
        <f t="shared" si="228"/>
        <v>680100</v>
      </c>
      <c r="I914" s="19">
        <f t="shared" si="229"/>
        <v>30000</v>
      </c>
      <c r="J914" s="36">
        <f t="shared" si="230"/>
        <v>9000</v>
      </c>
      <c r="K914" s="19">
        <f t="shared" si="231"/>
        <v>650100</v>
      </c>
      <c r="L914" s="36">
        <f t="shared" si="232"/>
        <v>221034.00000000003</v>
      </c>
      <c r="N914" s="19">
        <f t="shared" si="233"/>
        <v>230034.00000000003</v>
      </c>
      <c r="O914" s="37">
        <f t="shared" si="234"/>
        <v>0.25390066225165564</v>
      </c>
      <c r="P914" s="37">
        <f t="shared" si="235"/>
        <v>0.28899999999999998</v>
      </c>
      <c r="Q914" s="37">
        <f t="shared" si="236"/>
        <v>0.40312052980132451</v>
      </c>
      <c r="R914" s="37">
        <f t="shared" si="237"/>
        <v>0.43120000000000003</v>
      </c>
    </row>
    <row r="915" spans="1:18" x14ac:dyDescent="0.25">
      <c r="A915">
        <f t="shared" si="238"/>
        <v>907000</v>
      </c>
      <c r="C915" s="19">
        <f t="shared" si="224"/>
        <v>150000</v>
      </c>
      <c r="D915" s="19">
        <f t="shared" si="225"/>
        <v>37500</v>
      </c>
      <c r="E915" s="19">
        <f t="shared" si="226"/>
        <v>757000</v>
      </c>
      <c r="F915" s="19">
        <f t="shared" si="227"/>
        <v>643450</v>
      </c>
      <c r="G915" s="19">
        <f t="shared" si="228"/>
        <v>680950</v>
      </c>
      <c r="I915" s="19">
        <f t="shared" si="229"/>
        <v>30000</v>
      </c>
      <c r="J915" s="36">
        <f t="shared" si="230"/>
        <v>9000</v>
      </c>
      <c r="K915" s="19">
        <f t="shared" si="231"/>
        <v>650950</v>
      </c>
      <c r="L915" s="36">
        <f t="shared" si="232"/>
        <v>221323.00000000003</v>
      </c>
      <c r="N915" s="19">
        <f t="shared" si="233"/>
        <v>230323.00000000003</v>
      </c>
      <c r="O915" s="37">
        <f t="shared" si="234"/>
        <v>0.25393936052921723</v>
      </c>
      <c r="P915" s="37">
        <f t="shared" si="235"/>
        <v>0.28899999999999998</v>
      </c>
      <c r="Q915" s="37">
        <f t="shared" si="236"/>
        <v>0.40315148842337378</v>
      </c>
      <c r="R915" s="37">
        <f t="shared" si="237"/>
        <v>0.43120000000000003</v>
      </c>
    </row>
    <row r="916" spans="1:18" x14ac:dyDescent="0.25">
      <c r="A916">
        <f t="shared" si="238"/>
        <v>908000</v>
      </c>
      <c r="C916" s="19">
        <f t="shared" si="224"/>
        <v>150000</v>
      </c>
      <c r="D916" s="19">
        <f t="shared" si="225"/>
        <v>37500</v>
      </c>
      <c r="E916" s="19">
        <f t="shared" si="226"/>
        <v>758000</v>
      </c>
      <c r="F916" s="19">
        <f t="shared" si="227"/>
        <v>644300</v>
      </c>
      <c r="G916" s="19">
        <f t="shared" si="228"/>
        <v>681800</v>
      </c>
      <c r="I916" s="19">
        <f t="shared" si="229"/>
        <v>30000</v>
      </c>
      <c r="J916" s="36">
        <f t="shared" si="230"/>
        <v>9000</v>
      </c>
      <c r="K916" s="19">
        <f t="shared" si="231"/>
        <v>651800</v>
      </c>
      <c r="L916" s="36">
        <f t="shared" si="232"/>
        <v>221612.00000000003</v>
      </c>
      <c r="N916" s="19">
        <f t="shared" si="233"/>
        <v>230612.00000000003</v>
      </c>
      <c r="O916" s="37">
        <f t="shared" si="234"/>
        <v>0.25397797356828195</v>
      </c>
      <c r="P916" s="37">
        <f t="shared" si="235"/>
        <v>0.28899999999999998</v>
      </c>
      <c r="Q916" s="37">
        <f t="shared" si="236"/>
        <v>0.4031823788546256</v>
      </c>
      <c r="R916" s="37">
        <f t="shared" si="237"/>
        <v>0.43120000000000003</v>
      </c>
    </row>
    <row r="917" spans="1:18" x14ac:dyDescent="0.25">
      <c r="A917">
        <f t="shared" si="238"/>
        <v>909000</v>
      </c>
      <c r="C917" s="19">
        <f t="shared" si="224"/>
        <v>150000</v>
      </c>
      <c r="D917" s="19">
        <f t="shared" si="225"/>
        <v>37500</v>
      </c>
      <c r="E917" s="19">
        <f t="shared" si="226"/>
        <v>759000</v>
      </c>
      <c r="F917" s="19">
        <f t="shared" si="227"/>
        <v>645150</v>
      </c>
      <c r="G917" s="19">
        <f t="shared" si="228"/>
        <v>682650</v>
      </c>
      <c r="I917" s="19">
        <f t="shared" si="229"/>
        <v>30000</v>
      </c>
      <c r="J917" s="36">
        <f t="shared" si="230"/>
        <v>9000</v>
      </c>
      <c r="K917" s="19">
        <f t="shared" si="231"/>
        <v>652650</v>
      </c>
      <c r="L917" s="36">
        <f t="shared" si="232"/>
        <v>221901.00000000003</v>
      </c>
      <c r="N917" s="19">
        <f t="shared" si="233"/>
        <v>230901.00000000003</v>
      </c>
      <c r="O917" s="37">
        <f t="shared" si="234"/>
        <v>0.25401650165016504</v>
      </c>
      <c r="P917" s="37">
        <f t="shared" si="235"/>
        <v>0.28899999999999998</v>
      </c>
      <c r="Q917" s="37">
        <f t="shared" si="236"/>
        <v>0.40321320132013205</v>
      </c>
      <c r="R917" s="37">
        <f t="shared" si="237"/>
        <v>0.43120000000000003</v>
      </c>
    </row>
    <row r="918" spans="1:18" x14ac:dyDescent="0.25">
      <c r="A918">
        <f t="shared" si="238"/>
        <v>910000</v>
      </c>
      <c r="C918" s="19">
        <f t="shared" si="224"/>
        <v>150000</v>
      </c>
      <c r="D918" s="19">
        <f t="shared" si="225"/>
        <v>37500</v>
      </c>
      <c r="E918" s="19">
        <f t="shared" si="226"/>
        <v>760000</v>
      </c>
      <c r="F918" s="19">
        <f t="shared" si="227"/>
        <v>646000</v>
      </c>
      <c r="G918" s="19">
        <f t="shared" si="228"/>
        <v>683500</v>
      </c>
      <c r="I918" s="19">
        <f t="shared" si="229"/>
        <v>30000</v>
      </c>
      <c r="J918" s="36">
        <f t="shared" si="230"/>
        <v>9000</v>
      </c>
      <c r="K918" s="19">
        <f t="shared" si="231"/>
        <v>653500</v>
      </c>
      <c r="L918" s="36">
        <f t="shared" si="232"/>
        <v>222190.00000000003</v>
      </c>
      <c r="N918" s="19">
        <f t="shared" si="233"/>
        <v>231190.00000000003</v>
      </c>
      <c r="O918" s="37">
        <f t="shared" si="234"/>
        <v>0.25405494505494508</v>
      </c>
      <c r="P918" s="37">
        <f t="shared" si="235"/>
        <v>0.28899999999999998</v>
      </c>
      <c r="Q918" s="37">
        <f t="shared" si="236"/>
        <v>0.40324395604395608</v>
      </c>
      <c r="R918" s="37">
        <f t="shared" si="237"/>
        <v>0.43120000000000003</v>
      </c>
    </row>
    <row r="919" spans="1:18" x14ac:dyDescent="0.25">
      <c r="A919">
        <f t="shared" si="238"/>
        <v>911000</v>
      </c>
      <c r="C919" s="19">
        <f t="shared" si="224"/>
        <v>150000</v>
      </c>
      <c r="D919" s="19">
        <f t="shared" si="225"/>
        <v>37500</v>
      </c>
      <c r="E919" s="19">
        <f t="shared" si="226"/>
        <v>761000</v>
      </c>
      <c r="F919" s="19">
        <f t="shared" si="227"/>
        <v>646850</v>
      </c>
      <c r="G919" s="19">
        <f t="shared" si="228"/>
        <v>684350</v>
      </c>
      <c r="I919" s="19">
        <f t="shared" si="229"/>
        <v>30000</v>
      </c>
      <c r="J919" s="36">
        <f t="shared" si="230"/>
        <v>9000</v>
      </c>
      <c r="K919" s="19">
        <f t="shared" si="231"/>
        <v>654350</v>
      </c>
      <c r="L919" s="36">
        <f t="shared" si="232"/>
        <v>222479.00000000003</v>
      </c>
      <c r="N919" s="19">
        <f t="shared" si="233"/>
        <v>231479.00000000003</v>
      </c>
      <c r="O919" s="37">
        <f t="shared" si="234"/>
        <v>0.25409330406147096</v>
      </c>
      <c r="P919" s="37">
        <f t="shared" si="235"/>
        <v>0.28899999999999998</v>
      </c>
      <c r="Q919" s="37">
        <f t="shared" si="236"/>
        <v>0.40327464324917678</v>
      </c>
      <c r="R919" s="37">
        <f t="shared" si="237"/>
        <v>0.43120000000000003</v>
      </c>
    </row>
    <row r="920" spans="1:18" x14ac:dyDescent="0.25">
      <c r="A920">
        <f t="shared" si="238"/>
        <v>912000</v>
      </c>
      <c r="C920" s="19">
        <f t="shared" si="224"/>
        <v>150000</v>
      </c>
      <c r="D920" s="19">
        <f t="shared" si="225"/>
        <v>37500</v>
      </c>
      <c r="E920" s="19">
        <f t="shared" si="226"/>
        <v>762000</v>
      </c>
      <c r="F920" s="19">
        <f t="shared" si="227"/>
        <v>647700</v>
      </c>
      <c r="G920" s="19">
        <f t="shared" si="228"/>
        <v>685200</v>
      </c>
      <c r="I920" s="19">
        <f t="shared" si="229"/>
        <v>30000</v>
      </c>
      <c r="J920" s="36">
        <f t="shared" si="230"/>
        <v>9000</v>
      </c>
      <c r="K920" s="19">
        <f t="shared" si="231"/>
        <v>655200</v>
      </c>
      <c r="L920" s="36">
        <f t="shared" si="232"/>
        <v>222768.00000000003</v>
      </c>
      <c r="N920" s="19">
        <f t="shared" si="233"/>
        <v>231768.00000000003</v>
      </c>
      <c r="O920" s="37">
        <f t="shared" si="234"/>
        <v>0.25413157894736843</v>
      </c>
      <c r="P920" s="37">
        <f t="shared" si="235"/>
        <v>0.28899999999999998</v>
      </c>
      <c r="Q920" s="37">
        <f t="shared" si="236"/>
        <v>0.40330526315789478</v>
      </c>
      <c r="R920" s="37">
        <f t="shared" si="237"/>
        <v>0.43120000000000003</v>
      </c>
    </row>
    <row r="921" spans="1:18" x14ac:dyDescent="0.25">
      <c r="A921">
        <f t="shared" si="238"/>
        <v>913000</v>
      </c>
      <c r="C921" s="19">
        <f t="shared" si="224"/>
        <v>150000</v>
      </c>
      <c r="D921" s="19">
        <f t="shared" si="225"/>
        <v>37500</v>
      </c>
      <c r="E921" s="19">
        <f t="shared" si="226"/>
        <v>763000</v>
      </c>
      <c r="F921" s="19">
        <f t="shared" si="227"/>
        <v>648550</v>
      </c>
      <c r="G921" s="19">
        <f t="shared" si="228"/>
        <v>686050</v>
      </c>
      <c r="I921" s="19">
        <f t="shared" si="229"/>
        <v>30000</v>
      </c>
      <c r="J921" s="36">
        <f t="shared" si="230"/>
        <v>9000</v>
      </c>
      <c r="K921" s="19">
        <f t="shared" si="231"/>
        <v>656050</v>
      </c>
      <c r="L921" s="36">
        <f t="shared" si="232"/>
        <v>223057.00000000003</v>
      </c>
      <c r="N921" s="19">
        <f t="shared" si="233"/>
        <v>232057.00000000003</v>
      </c>
      <c r="O921" s="37">
        <f t="shared" si="234"/>
        <v>0.25416976998904711</v>
      </c>
      <c r="P921" s="37">
        <f t="shared" si="235"/>
        <v>0.28899999999999998</v>
      </c>
      <c r="Q921" s="37">
        <f t="shared" si="236"/>
        <v>0.40333581599123769</v>
      </c>
      <c r="R921" s="37">
        <f t="shared" si="237"/>
        <v>0.43120000000000003</v>
      </c>
    </row>
    <row r="922" spans="1:18" x14ac:dyDescent="0.25">
      <c r="A922">
        <f t="shared" si="238"/>
        <v>914000</v>
      </c>
      <c r="C922" s="19">
        <f t="shared" si="224"/>
        <v>150000</v>
      </c>
      <c r="D922" s="19">
        <f t="shared" si="225"/>
        <v>37500</v>
      </c>
      <c r="E922" s="19">
        <f t="shared" si="226"/>
        <v>764000</v>
      </c>
      <c r="F922" s="19">
        <f t="shared" si="227"/>
        <v>649400</v>
      </c>
      <c r="G922" s="19">
        <f t="shared" si="228"/>
        <v>686900</v>
      </c>
      <c r="I922" s="19">
        <f t="shared" si="229"/>
        <v>30000</v>
      </c>
      <c r="J922" s="36">
        <f t="shared" si="230"/>
        <v>9000</v>
      </c>
      <c r="K922" s="19">
        <f t="shared" si="231"/>
        <v>656900</v>
      </c>
      <c r="L922" s="36">
        <f t="shared" si="232"/>
        <v>223346.00000000003</v>
      </c>
      <c r="N922" s="19">
        <f t="shared" si="233"/>
        <v>232346.00000000003</v>
      </c>
      <c r="O922" s="37">
        <f t="shared" si="234"/>
        <v>0.25420787746170681</v>
      </c>
      <c r="P922" s="37">
        <f t="shared" si="235"/>
        <v>0.28899999999999998</v>
      </c>
      <c r="Q922" s="37">
        <f t="shared" si="236"/>
        <v>0.40336630196936546</v>
      </c>
      <c r="R922" s="37">
        <f t="shared" si="237"/>
        <v>0.43120000000000003</v>
      </c>
    </row>
    <row r="923" spans="1:18" x14ac:dyDescent="0.25">
      <c r="A923">
        <f t="shared" si="238"/>
        <v>915000</v>
      </c>
      <c r="C923" s="19">
        <f t="shared" si="224"/>
        <v>150000</v>
      </c>
      <c r="D923" s="19">
        <f t="shared" si="225"/>
        <v>37500</v>
      </c>
      <c r="E923" s="19">
        <f t="shared" si="226"/>
        <v>765000</v>
      </c>
      <c r="F923" s="19">
        <f t="shared" si="227"/>
        <v>650250</v>
      </c>
      <c r="G923" s="19">
        <f t="shared" si="228"/>
        <v>687750</v>
      </c>
      <c r="I923" s="19">
        <f t="shared" si="229"/>
        <v>30000</v>
      </c>
      <c r="J923" s="36">
        <f t="shared" si="230"/>
        <v>9000</v>
      </c>
      <c r="K923" s="19">
        <f t="shared" si="231"/>
        <v>657750</v>
      </c>
      <c r="L923" s="36">
        <f t="shared" si="232"/>
        <v>223635.00000000003</v>
      </c>
      <c r="N923" s="19">
        <f t="shared" si="233"/>
        <v>232635.00000000003</v>
      </c>
      <c r="O923" s="37">
        <f t="shared" si="234"/>
        <v>0.2542459016393443</v>
      </c>
      <c r="P923" s="37">
        <f t="shared" si="235"/>
        <v>0.28899999999999998</v>
      </c>
      <c r="Q923" s="37">
        <f t="shared" si="236"/>
        <v>0.40339672131147547</v>
      </c>
      <c r="R923" s="37">
        <f t="shared" si="237"/>
        <v>0.43120000000000003</v>
      </c>
    </row>
    <row r="924" spans="1:18" x14ac:dyDescent="0.25">
      <c r="A924">
        <f t="shared" si="238"/>
        <v>916000</v>
      </c>
      <c r="C924" s="19">
        <f t="shared" si="224"/>
        <v>150000</v>
      </c>
      <c r="D924" s="19">
        <f t="shared" si="225"/>
        <v>37500</v>
      </c>
      <c r="E924" s="19">
        <f t="shared" si="226"/>
        <v>766000</v>
      </c>
      <c r="F924" s="19">
        <f t="shared" si="227"/>
        <v>651100</v>
      </c>
      <c r="G924" s="19">
        <f t="shared" si="228"/>
        <v>688600</v>
      </c>
      <c r="I924" s="19">
        <f t="shared" si="229"/>
        <v>30000</v>
      </c>
      <c r="J924" s="36">
        <f t="shared" si="230"/>
        <v>9000</v>
      </c>
      <c r="K924" s="19">
        <f t="shared" si="231"/>
        <v>658600</v>
      </c>
      <c r="L924" s="36">
        <f t="shared" si="232"/>
        <v>223924.00000000003</v>
      </c>
      <c r="N924" s="19">
        <f t="shared" si="233"/>
        <v>232924.00000000003</v>
      </c>
      <c r="O924" s="37">
        <f t="shared" si="234"/>
        <v>0.25428384279475985</v>
      </c>
      <c r="P924" s="37">
        <f t="shared" si="235"/>
        <v>0.28899999999999998</v>
      </c>
      <c r="Q924" s="37">
        <f t="shared" si="236"/>
        <v>0.40342707423580793</v>
      </c>
      <c r="R924" s="37">
        <f t="shared" si="237"/>
        <v>0.43120000000000003</v>
      </c>
    </row>
    <row r="925" spans="1:18" x14ac:dyDescent="0.25">
      <c r="A925">
        <f t="shared" si="238"/>
        <v>917000</v>
      </c>
      <c r="C925" s="19">
        <f t="shared" si="224"/>
        <v>150000</v>
      </c>
      <c r="D925" s="19">
        <f t="shared" si="225"/>
        <v>37500</v>
      </c>
      <c r="E925" s="19">
        <f t="shared" si="226"/>
        <v>767000</v>
      </c>
      <c r="F925" s="19">
        <f t="shared" si="227"/>
        <v>651950</v>
      </c>
      <c r="G925" s="19">
        <f t="shared" si="228"/>
        <v>689450</v>
      </c>
      <c r="I925" s="19">
        <f t="shared" si="229"/>
        <v>30000</v>
      </c>
      <c r="J925" s="36">
        <f t="shared" si="230"/>
        <v>9000</v>
      </c>
      <c r="K925" s="19">
        <f t="shared" si="231"/>
        <v>659450</v>
      </c>
      <c r="L925" s="36">
        <f t="shared" si="232"/>
        <v>224213.00000000003</v>
      </c>
      <c r="N925" s="19">
        <f t="shared" si="233"/>
        <v>233213.00000000003</v>
      </c>
      <c r="O925" s="37">
        <f t="shared" si="234"/>
        <v>0.25432170119956382</v>
      </c>
      <c r="P925" s="37">
        <f t="shared" si="235"/>
        <v>0.28899999999999998</v>
      </c>
      <c r="Q925" s="37">
        <f t="shared" si="236"/>
        <v>0.40345736095965107</v>
      </c>
      <c r="R925" s="37">
        <f t="shared" si="237"/>
        <v>0.43120000000000003</v>
      </c>
    </row>
    <row r="926" spans="1:18" x14ac:dyDescent="0.25">
      <c r="A926">
        <f t="shared" si="238"/>
        <v>918000</v>
      </c>
      <c r="C926" s="19">
        <f t="shared" si="224"/>
        <v>150000</v>
      </c>
      <c r="D926" s="19">
        <f t="shared" si="225"/>
        <v>37500</v>
      </c>
      <c r="E926" s="19">
        <f t="shared" si="226"/>
        <v>768000</v>
      </c>
      <c r="F926" s="19">
        <f t="shared" si="227"/>
        <v>652800</v>
      </c>
      <c r="G926" s="19">
        <f t="shared" si="228"/>
        <v>690300</v>
      </c>
      <c r="I926" s="19">
        <f t="shared" si="229"/>
        <v>30000</v>
      </c>
      <c r="J926" s="36">
        <f t="shared" si="230"/>
        <v>9000</v>
      </c>
      <c r="K926" s="19">
        <f t="shared" si="231"/>
        <v>660300</v>
      </c>
      <c r="L926" s="36">
        <f t="shared" si="232"/>
        <v>224502.00000000003</v>
      </c>
      <c r="N926" s="19">
        <f t="shared" si="233"/>
        <v>233502.00000000003</v>
      </c>
      <c r="O926" s="37">
        <f t="shared" si="234"/>
        <v>0.25435947712418305</v>
      </c>
      <c r="P926" s="37">
        <f t="shared" si="235"/>
        <v>0.28899999999999998</v>
      </c>
      <c r="Q926" s="37">
        <f t="shared" si="236"/>
        <v>0.40348758169934645</v>
      </c>
      <c r="R926" s="37">
        <f t="shared" si="237"/>
        <v>0.43120000000000003</v>
      </c>
    </row>
    <row r="927" spans="1:18" x14ac:dyDescent="0.25">
      <c r="A927">
        <f t="shared" si="238"/>
        <v>919000</v>
      </c>
      <c r="C927" s="19">
        <f t="shared" si="224"/>
        <v>150000</v>
      </c>
      <c r="D927" s="19">
        <f t="shared" si="225"/>
        <v>37500</v>
      </c>
      <c r="E927" s="19">
        <f t="shared" si="226"/>
        <v>769000</v>
      </c>
      <c r="F927" s="19">
        <f t="shared" si="227"/>
        <v>653650</v>
      </c>
      <c r="G927" s="19">
        <f t="shared" si="228"/>
        <v>691150</v>
      </c>
      <c r="I927" s="19">
        <f t="shared" si="229"/>
        <v>30000</v>
      </c>
      <c r="J927" s="36">
        <f t="shared" si="230"/>
        <v>9000</v>
      </c>
      <c r="K927" s="19">
        <f t="shared" si="231"/>
        <v>661150</v>
      </c>
      <c r="L927" s="36">
        <f t="shared" si="232"/>
        <v>224791.00000000003</v>
      </c>
      <c r="N927" s="19">
        <f t="shared" si="233"/>
        <v>233791.00000000003</v>
      </c>
      <c r="O927" s="37">
        <f t="shared" si="234"/>
        <v>0.25439717083786728</v>
      </c>
      <c r="P927" s="37">
        <f t="shared" si="235"/>
        <v>0.28899999999999998</v>
      </c>
      <c r="Q927" s="37">
        <f t="shared" si="236"/>
        <v>0.40351773667029384</v>
      </c>
      <c r="R927" s="37">
        <f t="shared" si="237"/>
        <v>0.43120000000000003</v>
      </c>
    </row>
    <row r="928" spans="1:18" x14ac:dyDescent="0.25">
      <c r="A928">
        <f t="shared" si="238"/>
        <v>920000</v>
      </c>
      <c r="C928" s="19">
        <f t="shared" si="224"/>
        <v>150000</v>
      </c>
      <c r="D928" s="19">
        <f t="shared" si="225"/>
        <v>37500</v>
      </c>
      <c r="E928" s="19">
        <f t="shared" si="226"/>
        <v>770000</v>
      </c>
      <c r="F928" s="19">
        <f t="shared" si="227"/>
        <v>654500</v>
      </c>
      <c r="G928" s="19">
        <f t="shared" si="228"/>
        <v>692000</v>
      </c>
      <c r="I928" s="19">
        <f t="shared" si="229"/>
        <v>30000</v>
      </c>
      <c r="J928" s="36">
        <f t="shared" si="230"/>
        <v>9000</v>
      </c>
      <c r="K928" s="19">
        <f t="shared" si="231"/>
        <v>662000</v>
      </c>
      <c r="L928" s="36">
        <f t="shared" si="232"/>
        <v>225080.00000000003</v>
      </c>
      <c r="N928" s="19">
        <f t="shared" si="233"/>
        <v>234080.00000000003</v>
      </c>
      <c r="O928" s="37">
        <f t="shared" si="234"/>
        <v>0.25443478260869568</v>
      </c>
      <c r="P928" s="37">
        <f t="shared" si="235"/>
        <v>0.28899999999999998</v>
      </c>
      <c r="Q928" s="37">
        <f t="shared" si="236"/>
        <v>0.40354782608695655</v>
      </c>
      <c r="R928" s="37">
        <f t="shared" si="237"/>
        <v>0.43120000000000003</v>
      </c>
    </row>
    <row r="929" spans="1:18" x14ac:dyDescent="0.25">
      <c r="A929">
        <f t="shared" si="238"/>
        <v>921000</v>
      </c>
      <c r="C929" s="19">
        <f t="shared" si="224"/>
        <v>150000</v>
      </c>
      <c r="D929" s="19">
        <f t="shared" si="225"/>
        <v>37500</v>
      </c>
      <c r="E929" s="19">
        <f t="shared" si="226"/>
        <v>771000</v>
      </c>
      <c r="F929" s="19">
        <f t="shared" si="227"/>
        <v>655350</v>
      </c>
      <c r="G929" s="19">
        <f t="shared" si="228"/>
        <v>692850</v>
      </c>
      <c r="I929" s="19">
        <f t="shared" si="229"/>
        <v>30000</v>
      </c>
      <c r="J929" s="36">
        <f t="shared" si="230"/>
        <v>9000</v>
      </c>
      <c r="K929" s="19">
        <f t="shared" si="231"/>
        <v>662850</v>
      </c>
      <c r="L929" s="36">
        <f t="shared" si="232"/>
        <v>225369.00000000003</v>
      </c>
      <c r="N929" s="19">
        <f t="shared" si="233"/>
        <v>234369.00000000003</v>
      </c>
      <c r="O929" s="37">
        <f t="shared" si="234"/>
        <v>0.25447231270358311</v>
      </c>
      <c r="P929" s="37">
        <f t="shared" si="235"/>
        <v>0.28899999999999998</v>
      </c>
      <c r="Q929" s="37">
        <f t="shared" si="236"/>
        <v>0.40357785016286651</v>
      </c>
      <c r="R929" s="37">
        <f t="shared" si="237"/>
        <v>0.43120000000000003</v>
      </c>
    </row>
    <row r="930" spans="1:18" x14ac:dyDescent="0.25">
      <c r="A930">
        <f t="shared" si="238"/>
        <v>922000</v>
      </c>
      <c r="C930" s="19">
        <f t="shared" si="224"/>
        <v>150000</v>
      </c>
      <c r="D930" s="19">
        <f t="shared" si="225"/>
        <v>37500</v>
      </c>
      <c r="E930" s="19">
        <f t="shared" si="226"/>
        <v>772000</v>
      </c>
      <c r="F930" s="19">
        <f t="shared" si="227"/>
        <v>656200</v>
      </c>
      <c r="G930" s="19">
        <f t="shared" si="228"/>
        <v>693700</v>
      </c>
      <c r="I930" s="19">
        <f t="shared" si="229"/>
        <v>30000</v>
      </c>
      <c r="J930" s="36">
        <f t="shared" si="230"/>
        <v>9000</v>
      </c>
      <c r="K930" s="19">
        <f t="shared" si="231"/>
        <v>663700</v>
      </c>
      <c r="L930" s="36">
        <f t="shared" si="232"/>
        <v>225658.00000000003</v>
      </c>
      <c r="N930" s="19">
        <f t="shared" si="233"/>
        <v>234658.00000000003</v>
      </c>
      <c r="O930" s="37">
        <f t="shared" si="234"/>
        <v>0.25450976138828635</v>
      </c>
      <c r="P930" s="37">
        <f t="shared" si="235"/>
        <v>0.28899999999999998</v>
      </c>
      <c r="Q930" s="37">
        <f t="shared" si="236"/>
        <v>0.4036078091106291</v>
      </c>
      <c r="R930" s="37">
        <f t="shared" si="237"/>
        <v>0.43120000000000003</v>
      </c>
    </row>
    <row r="931" spans="1:18" x14ac:dyDescent="0.25">
      <c r="A931">
        <f t="shared" si="238"/>
        <v>923000</v>
      </c>
      <c r="C931" s="19">
        <f t="shared" si="224"/>
        <v>150000</v>
      </c>
      <c r="D931" s="19">
        <f t="shared" si="225"/>
        <v>37500</v>
      </c>
      <c r="E931" s="19">
        <f t="shared" si="226"/>
        <v>773000</v>
      </c>
      <c r="F931" s="19">
        <f t="shared" si="227"/>
        <v>657050</v>
      </c>
      <c r="G931" s="19">
        <f t="shared" si="228"/>
        <v>694550</v>
      </c>
      <c r="I931" s="19">
        <f t="shared" si="229"/>
        <v>30000</v>
      </c>
      <c r="J931" s="36">
        <f t="shared" si="230"/>
        <v>9000</v>
      </c>
      <c r="K931" s="19">
        <f t="shared" si="231"/>
        <v>664550</v>
      </c>
      <c r="L931" s="36">
        <f t="shared" si="232"/>
        <v>225947.00000000003</v>
      </c>
      <c r="N931" s="19">
        <f t="shared" si="233"/>
        <v>234947.00000000003</v>
      </c>
      <c r="O931" s="37">
        <f t="shared" si="234"/>
        <v>0.25454712892741066</v>
      </c>
      <c r="P931" s="37">
        <f t="shared" si="235"/>
        <v>0.28899999999999998</v>
      </c>
      <c r="Q931" s="37">
        <f t="shared" si="236"/>
        <v>0.40363770314192854</v>
      </c>
      <c r="R931" s="37">
        <f t="shared" si="237"/>
        <v>0.43120000000000003</v>
      </c>
    </row>
    <row r="932" spans="1:18" x14ac:dyDescent="0.25">
      <c r="A932">
        <f t="shared" si="238"/>
        <v>924000</v>
      </c>
      <c r="C932" s="19">
        <f t="shared" si="224"/>
        <v>150000</v>
      </c>
      <c r="D932" s="19">
        <f t="shared" si="225"/>
        <v>37500</v>
      </c>
      <c r="E932" s="19">
        <f t="shared" si="226"/>
        <v>774000</v>
      </c>
      <c r="F932" s="19">
        <f t="shared" si="227"/>
        <v>657900</v>
      </c>
      <c r="G932" s="19">
        <f t="shared" si="228"/>
        <v>695400</v>
      </c>
      <c r="I932" s="19">
        <f t="shared" si="229"/>
        <v>30000</v>
      </c>
      <c r="J932" s="36">
        <f t="shared" si="230"/>
        <v>9000</v>
      </c>
      <c r="K932" s="19">
        <f t="shared" si="231"/>
        <v>665400</v>
      </c>
      <c r="L932" s="36">
        <f t="shared" si="232"/>
        <v>226236.00000000003</v>
      </c>
      <c r="N932" s="19">
        <f t="shared" si="233"/>
        <v>235236.00000000003</v>
      </c>
      <c r="O932" s="37">
        <f t="shared" si="234"/>
        <v>0.25458441558441564</v>
      </c>
      <c r="P932" s="37">
        <f t="shared" si="235"/>
        <v>0.28899999999999998</v>
      </c>
      <c r="Q932" s="37">
        <f t="shared" si="236"/>
        <v>0.40366753246753251</v>
      </c>
      <c r="R932" s="37">
        <f t="shared" si="237"/>
        <v>0.43120000000000003</v>
      </c>
    </row>
    <row r="933" spans="1:18" x14ac:dyDescent="0.25">
      <c r="A933">
        <f t="shared" si="238"/>
        <v>925000</v>
      </c>
      <c r="C933" s="19">
        <f t="shared" si="224"/>
        <v>150000</v>
      </c>
      <c r="D933" s="19">
        <f t="shared" si="225"/>
        <v>37500</v>
      </c>
      <c r="E933" s="19">
        <f t="shared" si="226"/>
        <v>775000</v>
      </c>
      <c r="F933" s="19">
        <f t="shared" si="227"/>
        <v>658750</v>
      </c>
      <c r="G933" s="19">
        <f t="shared" si="228"/>
        <v>696250</v>
      </c>
      <c r="I933" s="19">
        <f t="shared" si="229"/>
        <v>30000</v>
      </c>
      <c r="J933" s="36">
        <f t="shared" si="230"/>
        <v>9000</v>
      </c>
      <c r="K933" s="19">
        <f t="shared" si="231"/>
        <v>666250</v>
      </c>
      <c r="L933" s="36">
        <f t="shared" si="232"/>
        <v>226525.00000000003</v>
      </c>
      <c r="N933" s="19">
        <f t="shared" si="233"/>
        <v>235525.00000000003</v>
      </c>
      <c r="O933" s="37">
        <f t="shared" si="234"/>
        <v>0.25462162162162166</v>
      </c>
      <c r="P933" s="37">
        <f t="shared" si="235"/>
        <v>0.28899999999999998</v>
      </c>
      <c r="Q933" s="37">
        <f t="shared" si="236"/>
        <v>0.40369729729729736</v>
      </c>
      <c r="R933" s="37">
        <f t="shared" si="237"/>
        <v>0.43120000000000003</v>
      </c>
    </row>
    <row r="934" spans="1:18" x14ac:dyDescent="0.25">
      <c r="A934">
        <f t="shared" si="238"/>
        <v>926000</v>
      </c>
      <c r="C934" s="19">
        <f t="shared" si="224"/>
        <v>150000</v>
      </c>
      <c r="D934" s="19">
        <f t="shared" si="225"/>
        <v>37500</v>
      </c>
      <c r="E934" s="19">
        <f t="shared" si="226"/>
        <v>776000</v>
      </c>
      <c r="F934" s="19">
        <f t="shared" si="227"/>
        <v>659600</v>
      </c>
      <c r="G934" s="19">
        <f t="shared" si="228"/>
        <v>697100</v>
      </c>
      <c r="I934" s="19">
        <f t="shared" si="229"/>
        <v>30000</v>
      </c>
      <c r="J934" s="36">
        <f t="shared" si="230"/>
        <v>9000</v>
      </c>
      <c r="K934" s="19">
        <f t="shared" si="231"/>
        <v>667100</v>
      </c>
      <c r="L934" s="36">
        <f t="shared" si="232"/>
        <v>226814.00000000003</v>
      </c>
      <c r="N934" s="19">
        <f t="shared" si="233"/>
        <v>235814.00000000003</v>
      </c>
      <c r="O934" s="37">
        <f t="shared" si="234"/>
        <v>0.25465874730021604</v>
      </c>
      <c r="P934" s="37">
        <f t="shared" si="235"/>
        <v>0.28899999999999998</v>
      </c>
      <c r="Q934" s="37">
        <f t="shared" si="236"/>
        <v>0.40372699784017285</v>
      </c>
      <c r="R934" s="37">
        <f t="shared" si="237"/>
        <v>0.43120000000000003</v>
      </c>
    </row>
    <row r="935" spans="1:18" x14ac:dyDescent="0.25">
      <c r="A935">
        <f t="shared" si="238"/>
        <v>927000</v>
      </c>
      <c r="C935" s="19">
        <f t="shared" si="224"/>
        <v>150000</v>
      </c>
      <c r="D935" s="19">
        <f t="shared" si="225"/>
        <v>37500</v>
      </c>
      <c r="E935" s="19">
        <f t="shared" si="226"/>
        <v>777000</v>
      </c>
      <c r="F935" s="19">
        <f t="shared" si="227"/>
        <v>660450</v>
      </c>
      <c r="G935" s="19">
        <f t="shared" si="228"/>
        <v>697950</v>
      </c>
      <c r="I935" s="19">
        <f t="shared" si="229"/>
        <v>30000</v>
      </c>
      <c r="J935" s="36">
        <f t="shared" si="230"/>
        <v>9000</v>
      </c>
      <c r="K935" s="19">
        <f t="shared" si="231"/>
        <v>667950</v>
      </c>
      <c r="L935" s="36">
        <f t="shared" si="232"/>
        <v>227103.00000000003</v>
      </c>
      <c r="N935" s="19">
        <f t="shared" si="233"/>
        <v>236103.00000000003</v>
      </c>
      <c r="O935" s="37">
        <f t="shared" si="234"/>
        <v>0.25469579288025895</v>
      </c>
      <c r="P935" s="37">
        <f t="shared" si="235"/>
        <v>0.28899999999999998</v>
      </c>
      <c r="Q935" s="37">
        <f t="shared" si="236"/>
        <v>0.40375663430420716</v>
      </c>
      <c r="R935" s="37">
        <f t="shared" si="237"/>
        <v>0.43120000000000003</v>
      </c>
    </row>
    <row r="936" spans="1:18" x14ac:dyDescent="0.25">
      <c r="A936">
        <f t="shared" si="238"/>
        <v>928000</v>
      </c>
      <c r="C936" s="19">
        <f t="shared" si="224"/>
        <v>150000</v>
      </c>
      <c r="D936" s="19">
        <f t="shared" si="225"/>
        <v>37500</v>
      </c>
      <c r="E936" s="19">
        <f t="shared" si="226"/>
        <v>778000</v>
      </c>
      <c r="F936" s="19">
        <f t="shared" si="227"/>
        <v>661300</v>
      </c>
      <c r="G936" s="19">
        <f t="shared" si="228"/>
        <v>698800</v>
      </c>
      <c r="I936" s="19">
        <f t="shared" si="229"/>
        <v>30000</v>
      </c>
      <c r="J936" s="36">
        <f t="shared" si="230"/>
        <v>9000</v>
      </c>
      <c r="K936" s="19">
        <f t="shared" si="231"/>
        <v>668800</v>
      </c>
      <c r="L936" s="36">
        <f t="shared" si="232"/>
        <v>227392.00000000003</v>
      </c>
      <c r="N936" s="19">
        <f t="shared" si="233"/>
        <v>236392.00000000003</v>
      </c>
      <c r="O936" s="37">
        <f t="shared" si="234"/>
        <v>0.25473275862068967</v>
      </c>
      <c r="P936" s="37">
        <f t="shared" si="235"/>
        <v>0.28899999999999998</v>
      </c>
      <c r="Q936" s="37">
        <f t="shared" si="236"/>
        <v>0.40378620689655176</v>
      </c>
      <c r="R936" s="37">
        <f t="shared" si="237"/>
        <v>0.43120000000000003</v>
      </c>
    </row>
    <row r="937" spans="1:18" x14ac:dyDescent="0.25">
      <c r="A937">
        <f t="shared" si="238"/>
        <v>929000</v>
      </c>
      <c r="C937" s="19">
        <f t="shared" si="224"/>
        <v>150000</v>
      </c>
      <c r="D937" s="19">
        <f t="shared" si="225"/>
        <v>37500</v>
      </c>
      <c r="E937" s="19">
        <f t="shared" si="226"/>
        <v>779000</v>
      </c>
      <c r="F937" s="19">
        <f t="shared" si="227"/>
        <v>662150</v>
      </c>
      <c r="G937" s="19">
        <f t="shared" si="228"/>
        <v>699650</v>
      </c>
      <c r="I937" s="19">
        <f t="shared" si="229"/>
        <v>30000</v>
      </c>
      <c r="J937" s="36">
        <f t="shared" si="230"/>
        <v>9000</v>
      </c>
      <c r="K937" s="19">
        <f t="shared" si="231"/>
        <v>669650</v>
      </c>
      <c r="L937" s="36">
        <f t="shared" si="232"/>
        <v>227681.00000000003</v>
      </c>
      <c r="N937" s="19">
        <f t="shared" si="233"/>
        <v>236681.00000000003</v>
      </c>
      <c r="O937" s="37">
        <f t="shared" si="234"/>
        <v>0.25476964477933267</v>
      </c>
      <c r="P937" s="37">
        <f t="shared" si="235"/>
        <v>0.28899999999999998</v>
      </c>
      <c r="Q937" s="37">
        <f t="shared" si="236"/>
        <v>0.40381571582346615</v>
      </c>
      <c r="R937" s="37">
        <f t="shared" si="237"/>
        <v>0.43120000000000003</v>
      </c>
    </row>
    <row r="938" spans="1:18" x14ac:dyDescent="0.25">
      <c r="A938">
        <f t="shared" si="238"/>
        <v>930000</v>
      </c>
      <c r="C938" s="19">
        <f t="shared" si="224"/>
        <v>150000</v>
      </c>
      <c r="D938" s="19">
        <f t="shared" si="225"/>
        <v>37500</v>
      </c>
      <c r="E938" s="19">
        <f t="shared" si="226"/>
        <v>780000</v>
      </c>
      <c r="F938" s="19">
        <f t="shared" si="227"/>
        <v>663000</v>
      </c>
      <c r="G938" s="19">
        <f t="shared" si="228"/>
        <v>700500</v>
      </c>
      <c r="I938" s="19">
        <f t="shared" si="229"/>
        <v>30000</v>
      </c>
      <c r="J938" s="36">
        <f t="shared" si="230"/>
        <v>9000</v>
      </c>
      <c r="K938" s="19">
        <f t="shared" si="231"/>
        <v>670500</v>
      </c>
      <c r="L938" s="36">
        <f t="shared" si="232"/>
        <v>227970.00000000003</v>
      </c>
      <c r="N938" s="19">
        <f t="shared" si="233"/>
        <v>236970.00000000003</v>
      </c>
      <c r="O938" s="37">
        <f t="shared" si="234"/>
        <v>0.25480645161290327</v>
      </c>
      <c r="P938" s="37">
        <f t="shared" si="235"/>
        <v>0.28899999999999998</v>
      </c>
      <c r="Q938" s="37">
        <f t="shared" si="236"/>
        <v>0.40384516129032266</v>
      </c>
      <c r="R938" s="37">
        <f t="shared" si="237"/>
        <v>0.43120000000000003</v>
      </c>
    </row>
    <row r="939" spans="1:18" x14ac:dyDescent="0.25">
      <c r="A939">
        <f t="shared" si="238"/>
        <v>931000</v>
      </c>
      <c r="C939" s="19">
        <f t="shared" si="224"/>
        <v>150000</v>
      </c>
      <c r="D939" s="19">
        <f t="shared" si="225"/>
        <v>37500</v>
      </c>
      <c r="E939" s="19">
        <f t="shared" si="226"/>
        <v>781000</v>
      </c>
      <c r="F939" s="19">
        <f t="shared" si="227"/>
        <v>663850</v>
      </c>
      <c r="G939" s="19">
        <f t="shared" si="228"/>
        <v>701350</v>
      </c>
      <c r="I939" s="19">
        <f t="shared" si="229"/>
        <v>30000</v>
      </c>
      <c r="J939" s="36">
        <f t="shared" si="230"/>
        <v>9000</v>
      </c>
      <c r="K939" s="19">
        <f t="shared" si="231"/>
        <v>671350</v>
      </c>
      <c r="L939" s="36">
        <f t="shared" si="232"/>
        <v>228259.00000000003</v>
      </c>
      <c r="N939" s="19">
        <f t="shared" si="233"/>
        <v>237259.00000000003</v>
      </c>
      <c r="O939" s="37">
        <f t="shared" si="234"/>
        <v>0.25484317937701401</v>
      </c>
      <c r="P939" s="37">
        <f t="shared" si="235"/>
        <v>0.28899999999999998</v>
      </c>
      <c r="Q939" s="37">
        <f t="shared" si="236"/>
        <v>0.40387454350161123</v>
      </c>
      <c r="R939" s="37">
        <f t="shared" si="237"/>
        <v>0.43120000000000003</v>
      </c>
    </row>
    <row r="940" spans="1:18" x14ac:dyDescent="0.25">
      <c r="A940">
        <f t="shared" si="238"/>
        <v>932000</v>
      </c>
      <c r="C940" s="19">
        <f t="shared" si="224"/>
        <v>150000</v>
      </c>
      <c r="D940" s="19">
        <f t="shared" si="225"/>
        <v>37500</v>
      </c>
      <c r="E940" s="19">
        <f t="shared" si="226"/>
        <v>782000</v>
      </c>
      <c r="F940" s="19">
        <f t="shared" si="227"/>
        <v>664700</v>
      </c>
      <c r="G940" s="19">
        <f t="shared" si="228"/>
        <v>702200</v>
      </c>
      <c r="I940" s="19">
        <f t="shared" si="229"/>
        <v>30000</v>
      </c>
      <c r="J940" s="36">
        <f t="shared" si="230"/>
        <v>9000</v>
      </c>
      <c r="K940" s="19">
        <f t="shared" si="231"/>
        <v>672200</v>
      </c>
      <c r="L940" s="36">
        <f t="shared" si="232"/>
        <v>228548.00000000003</v>
      </c>
      <c r="N940" s="19">
        <f t="shared" si="233"/>
        <v>237548.00000000003</v>
      </c>
      <c r="O940" s="37">
        <f t="shared" si="234"/>
        <v>0.25487982832618028</v>
      </c>
      <c r="P940" s="37">
        <f t="shared" si="235"/>
        <v>0.28899999999999998</v>
      </c>
      <c r="Q940" s="37">
        <f t="shared" si="236"/>
        <v>0.40390386266094425</v>
      </c>
      <c r="R940" s="37">
        <f t="shared" si="237"/>
        <v>0.43120000000000003</v>
      </c>
    </row>
    <row r="941" spans="1:18" x14ac:dyDescent="0.25">
      <c r="A941">
        <f t="shared" si="238"/>
        <v>933000</v>
      </c>
      <c r="C941" s="19">
        <f t="shared" si="224"/>
        <v>150000</v>
      </c>
      <c r="D941" s="19">
        <f t="shared" si="225"/>
        <v>37500</v>
      </c>
      <c r="E941" s="19">
        <f t="shared" si="226"/>
        <v>783000</v>
      </c>
      <c r="F941" s="19">
        <f t="shared" si="227"/>
        <v>665550</v>
      </c>
      <c r="G941" s="19">
        <f t="shared" si="228"/>
        <v>703050</v>
      </c>
      <c r="I941" s="19">
        <f t="shared" si="229"/>
        <v>30000</v>
      </c>
      <c r="J941" s="36">
        <f t="shared" si="230"/>
        <v>9000</v>
      </c>
      <c r="K941" s="19">
        <f t="shared" si="231"/>
        <v>673050</v>
      </c>
      <c r="L941" s="36">
        <f t="shared" si="232"/>
        <v>228837.00000000003</v>
      </c>
      <c r="N941" s="19">
        <f t="shared" si="233"/>
        <v>237837.00000000003</v>
      </c>
      <c r="O941" s="37">
        <f t="shared" si="234"/>
        <v>0.25491639871382638</v>
      </c>
      <c r="P941" s="37">
        <f t="shared" si="235"/>
        <v>0.28899999999999998</v>
      </c>
      <c r="Q941" s="37">
        <f t="shared" si="236"/>
        <v>0.4039331189710611</v>
      </c>
      <c r="R941" s="37">
        <f t="shared" si="237"/>
        <v>0.43120000000000003</v>
      </c>
    </row>
    <row r="942" spans="1:18" x14ac:dyDescent="0.25">
      <c r="A942">
        <f t="shared" si="238"/>
        <v>934000</v>
      </c>
      <c r="C942" s="19">
        <f t="shared" si="224"/>
        <v>150000</v>
      </c>
      <c r="D942" s="19">
        <f t="shared" si="225"/>
        <v>37500</v>
      </c>
      <c r="E942" s="19">
        <f t="shared" si="226"/>
        <v>784000</v>
      </c>
      <c r="F942" s="19">
        <f t="shared" si="227"/>
        <v>666400</v>
      </c>
      <c r="G942" s="19">
        <f t="shared" si="228"/>
        <v>703900</v>
      </c>
      <c r="I942" s="19">
        <f t="shared" si="229"/>
        <v>30000</v>
      </c>
      <c r="J942" s="36">
        <f t="shared" si="230"/>
        <v>9000</v>
      </c>
      <c r="K942" s="19">
        <f t="shared" si="231"/>
        <v>673900</v>
      </c>
      <c r="L942" s="36">
        <f t="shared" si="232"/>
        <v>229126.00000000003</v>
      </c>
      <c r="N942" s="19">
        <f t="shared" si="233"/>
        <v>238126.00000000003</v>
      </c>
      <c r="O942" s="37">
        <f t="shared" si="234"/>
        <v>0.25495289079229128</v>
      </c>
      <c r="P942" s="37">
        <f t="shared" si="235"/>
        <v>0.28899999999999998</v>
      </c>
      <c r="Q942" s="37">
        <f t="shared" si="236"/>
        <v>0.40396231263383303</v>
      </c>
      <c r="R942" s="37">
        <f t="shared" si="237"/>
        <v>0.43120000000000003</v>
      </c>
    </row>
    <row r="943" spans="1:18" x14ac:dyDescent="0.25">
      <c r="A943">
        <f t="shared" si="238"/>
        <v>935000</v>
      </c>
      <c r="C943" s="19">
        <f t="shared" si="224"/>
        <v>150000</v>
      </c>
      <c r="D943" s="19">
        <f t="shared" si="225"/>
        <v>37500</v>
      </c>
      <c r="E943" s="19">
        <f t="shared" si="226"/>
        <v>785000</v>
      </c>
      <c r="F943" s="19">
        <f t="shared" si="227"/>
        <v>667250</v>
      </c>
      <c r="G943" s="19">
        <f t="shared" si="228"/>
        <v>704750</v>
      </c>
      <c r="I943" s="19">
        <f t="shared" si="229"/>
        <v>30000</v>
      </c>
      <c r="J943" s="36">
        <f t="shared" si="230"/>
        <v>9000</v>
      </c>
      <c r="K943" s="19">
        <f t="shared" si="231"/>
        <v>674750</v>
      </c>
      <c r="L943" s="36">
        <f t="shared" si="232"/>
        <v>229415.00000000003</v>
      </c>
      <c r="N943" s="19">
        <f t="shared" si="233"/>
        <v>238415.00000000003</v>
      </c>
      <c r="O943" s="37">
        <f t="shared" si="234"/>
        <v>0.25498930481283427</v>
      </c>
      <c r="P943" s="37">
        <f t="shared" si="235"/>
        <v>0.28899999999999998</v>
      </c>
      <c r="Q943" s="37">
        <f t="shared" si="236"/>
        <v>0.40399144385026742</v>
      </c>
      <c r="R943" s="37">
        <f t="shared" si="237"/>
        <v>0.43120000000000003</v>
      </c>
    </row>
    <row r="944" spans="1:18" x14ac:dyDescent="0.25">
      <c r="A944">
        <f t="shared" si="238"/>
        <v>936000</v>
      </c>
      <c r="C944" s="19">
        <f t="shared" si="224"/>
        <v>150000</v>
      </c>
      <c r="D944" s="19">
        <f t="shared" si="225"/>
        <v>37500</v>
      </c>
      <c r="E944" s="19">
        <f t="shared" si="226"/>
        <v>786000</v>
      </c>
      <c r="F944" s="19">
        <f t="shared" si="227"/>
        <v>668100</v>
      </c>
      <c r="G944" s="19">
        <f t="shared" si="228"/>
        <v>705600</v>
      </c>
      <c r="I944" s="19">
        <f t="shared" si="229"/>
        <v>30000</v>
      </c>
      <c r="J944" s="36">
        <f t="shared" si="230"/>
        <v>9000</v>
      </c>
      <c r="K944" s="19">
        <f t="shared" si="231"/>
        <v>675600</v>
      </c>
      <c r="L944" s="36">
        <f t="shared" si="232"/>
        <v>229704.00000000003</v>
      </c>
      <c r="N944" s="19">
        <f t="shared" si="233"/>
        <v>238704.00000000003</v>
      </c>
      <c r="O944" s="37">
        <f t="shared" si="234"/>
        <v>0.25502564102564107</v>
      </c>
      <c r="P944" s="37">
        <f t="shared" si="235"/>
        <v>0.28899999999999998</v>
      </c>
      <c r="Q944" s="37">
        <f t="shared" si="236"/>
        <v>0.40402051282051288</v>
      </c>
      <c r="R944" s="37">
        <f t="shared" si="237"/>
        <v>0.43120000000000003</v>
      </c>
    </row>
    <row r="945" spans="1:18" x14ac:dyDescent="0.25">
      <c r="A945">
        <f t="shared" si="238"/>
        <v>937000</v>
      </c>
      <c r="C945" s="19">
        <f t="shared" si="224"/>
        <v>150000</v>
      </c>
      <c r="D945" s="19">
        <f t="shared" si="225"/>
        <v>37500</v>
      </c>
      <c r="E945" s="19">
        <f t="shared" si="226"/>
        <v>787000</v>
      </c>
      <c r="F945" s="19">
        <f t="shared" si="227"/>
        <v>668950</v>
      </c>
      <c r="G945" s="19">
        <f t="shared" si="228"/>
        <v>706450</v>
      </c>
      <c r="I945" s="19">
        <f t="shared" si="229"/>
        <v>30000</v>
      </c>
      <c r="J945" s="36">
        <f t="shared" si="230"/>
        <v>9000</v>
      </c>
      <c r="K945" s="19">
        <f t="shared" si="231"/>
        <v>676450</v>
      </c>
      <c r="L945" s="36">
        <f t="shared" si="232"/>
        <v>229993.00000000003</v>
      </c>
      <c r="N945" s="19">
        <f t="shared" si="233"/>
        <v>238993.00000000003</v>
      </c>
      <c r="O945" s="37">
        <f t="shared" si="234"/>
        <v>0.25506189967982928</v>
      </c>
      <c r="P945" s="37">
        <f t="shared" si="235"/>
        <v>0.28899999999999998</v>
      </c>
      <c r="Q945" s="37">
        <f t="shared" si="236"/>
        <v>0.40404951974386344</v>
      </c>
      <c r="R945" s="37">
        <f t="shared" si="237"/>
        <v>0.43120000000000003</v>
      </c>
    </row>
    <row r="946" spans="1:18" x14ac:dyDescent="0.25">
      <c r="A946">
        <f t="shared" si="238"/>
        <v>938000</v>
      </c>
      <c r="C946" s="19">
        <f t="shared" si="224"/>
        <v>150000</v>
      </c>
      <c r="D946" s="19">
        <f t="shared" si="225"/>
        <v>37500</v>
      </c>
      <c r="E946" s="19">
        <f t="shared" si="226"/>
        <v>788000</v>
      </c>
      <c r="F946" s="19">
        <f t="shared" si="227"/>
        <v>669800</v>
      </c>
      <c r="G946" s="19">
        <f t="shared" si="228"/>
        <v>707300</v>
      </c>
      <c r="I946" s="19">
        <f t="shared" si="229"/>
        <v>30000</v>
      </c>
      <c r="J946" s="36">
        <f t="shared" si="230"/>
        <v>9000</v>
      </c>
      <c r="K946" s="19">
        <f t="shared" si="231"/>
        <v>677300</v>
      </c>
      <c r="L946" s="36">
        <f t="shared" si="232"/>
        <v>230282.00000000003</v>
      </c>
      <c r="N946" s="19">
        <f t="shared" si="233"/>
        <v>239282.00000000003</v>
      </c>
      <c r="O946" s="37">
        <f t="shared" si="234"/>
        <v>0.25509808102345422</v>
      </c>
      <c r="P946" s="37">
        <f t="shared" si="235"/>
        <v>0.28899999999999998</v>
      </c>
      <c r="Q946" s="37">
        <f t="shared" si="236"/>
        <v>0.40407846481876342</v>
      </c>
      <c r="R946" s="37">
        <f t="shared" si="237"/>
        <v>0.43120000000000003</v>
      </c>
    </row>
    <row r="947" spans="1:18" x14ac:dyDescent="0.25">
      <c r="A947">
        <f t="shared" si="238"/>
        <v>939000</v>
      </c>
      <c r="C947" s="19">
        <f t="shared" si="224"/>
        <v>150000</v>
      </c>
      <c r="D947" s="19">
        <f t="shared" si="225"/>
        <v>37500</v>
      </c>
      <c r="E947" s="19">
        <f t="shared" si="226"/>
        <v>789000</v>
      </c>
      <c r="F947" s="19">
        <f t="shared" si="227"/>
        <v>670650</v>
      </c>
      <c r="G947" s="19">
        <f t="shared" si="228"/>
        <v>708150</v>
      </c>
      <c r="I947" s="19">
        <f t="shared" si="229"/>
        <v>30000</v>
      </c>
      <c r="J947" s="36">
        <f t="shared" si="230"/>
        <v>9000</v>
      </c>
      <c r="K947" s="19">
        <f t="shared" si="231"/>
        <v>678150</v>
      </c>
      <c r="L947" s="36">
        <f t="shared" si="232"/>
        <v>230571.00000000003</v>
      </c>
      <c r="N947" s="19">
        <f t="shared" si="233"/>
        <v>239571.00000000003</v>
      </c>
      <c r="O947" s="37">
        <f t="shared" si="234"/>
        <v>0.25513418530351439</v>
      </c>
      <c r="P947" s="37">
        <f t="shared" si="235"/>
        <v>0.28899999999999998</v>
      </c>
      <c r="Q947" s="37">
        <f t="shared" si="236"/>
        <v>0.40410734824281153</v>
      </c>
      <c r="R947" s="37">
        <f t="shared" si="237"/>
        <v>0.43120000000000003</v>
      </c>
    </row>
    <row r="948" spans="1:18" x14ac:dyDescent="0.25">
      <c r="A948">
        <f t="shared" si="238"/>
        <v>940000</v>
      </c>
      <c r="C948" s="19">
        <f t="shared" si="224"/>
        <v>150000</v>
      </c>
      <c r="D948" s="19">
        <f t="shared" si="225"/>
        <v>37500</v>
      </c>
      <c r="E948" s="19">
        <f t="shared" si="226"/>
        <v>790000</v>
      </c>
      <c r="F948" s="19">
        <f t="shared" si="227"/>
        <v>671500</v>
      </c>
      <c r="G948" s="19">
        <f t="shared" si="228"/>
        <v>709000</v>
      </c>
      <c r="I948" s="19">
        <f t="shared" si="229"/>
        <v>30000</v>
      </c>
      <c r="J948" s="36">
        <f t="shared" si="230"/>
        <v>9000</v>
      </c>
      <c r="K948" s="19">
        <f t="shared" si="231"/>
        <v>679000</v>
      </c>
      <c r="L948" s="36">
        <f t="shared" si="232"/>
        <v>230860.00000000003</v>
      </c>
      <c r="N948" s="19">
        <f t="shared" si="233"/>
        <v>239860.00000000003</v>
      </c>
      <c r="O948" s="37">
        <f t="shared" si="234"/>
        <v>0.25517021276595747</v>
      </c>
      <c r="P948" s="37">
        <f t="shared" si="235"/>
        <v>0.28899999999999998</v>
      </c>
      <c r="Q948" s="37">
        <f t="shared" si="236"/>
        <v>0.40413617021276599</v>
      </c>
      <c r="R948" s="37">
        <f t="shared" si="237"/>
        <v>0.43120000000000003</v>
      </c>
    </row>
    <row r="949" spans="1:18" x14ac:dyDescent="0.25">
      <c r="A949">
        <f t="shared" si="238"/>
        <v>941000</v>
      </c>
      <c r="C949" s="19">
        <f t="shared" si="224"/>
        <v>150000</v>
      </c>
      <c r="D949" s="19">
        <f t="shared" si="225"/>
        <v>37500</v>
      </c>
      <c r="E949" s="19">
        <f t="shared" si="226"/>
        <v>791000</v>
      </c>
      <c r="F949" s="19">
        <f t="shared" si="227"/>
        <v>672350</v>
      </c>
      <c r="G949" s="19">
        <f t="shared" si="228"/>
        <v>709850</v>
      </c>
      <c r="I949" s="19">
        <f t="shared" si="229"/>
        <v>30000</v>
      </c>
      <c r="J949" s="36">
        <f t="shared" si="230"/>
        <v>9000</v>
      </c>
      <c r="K949" s="19">
        <f t="shared" si="231"/>
        <v>679850</v>
      </c>
      <c r="L949" s="36">
        <f t="shared" si="232"/>
        <v>231149.00000000003</v>
      </c>
      <c r="N949" s="19">
        <f t="shared" si="233"/>
        <v>240149.00000000003</v>
      </c>
      <c r="O949" s="37">
        <f t="shared" si="234"/>
        <v>0.25520616365568549</v>
      </c>
      <c r="P949" s="37">
        <f t="shared" si="235"/>
        <v>0.28899999999999998</v>
      </c>
      <c r="Q949" s="37">
        <f t="shared" si="236"/>
        <v>0.40416493092454842</v>
      </c>
      <c r="R949" s="37">
        <f t="shared" si="237"/>
        <v>0.43120000000000003</v>
      </c>
    </row>
    <row r="950" spans="1:18" x14ac:dyDescent="0.25">
      <c r="A950">
        <f t="shared" si="238"/>
        <v>942000</v>
      </c>
      <c r="C950" s="19">
        <f t="shared" si="224"/>
        <v>150000</v>
      </c>
      <c r="D950" s="19">
        <f t="shared" si="225"/>
        <v>37500</v>
      </c>
      <c r="E950" s="19">
        <f t="shared" si="226"/>
        <v>792000</v>
      </c>
      <c r="F950" s="19">
        <f t="shared" si="227"/>
        <v>673200</v>
      </c>
      <c r="G950" s="19">
        <f t="shared" si="228"/>
        <v>710700</v>
      </c>
      <c r="I950" s="19">
        <f t="shared" si="229"/>
        <v>30000</v>
      </c>
      <c r="J950" s="36">
        <f t="shared" si="230"/>
        <v>9000</v>
      </c>
      <c r="K950" s="19">
        <f t="shared" si="231"/>
        <v>680700</v>
      </c>
      <c r="L950" s="36">
        <f t="shared" si="232"/>
        <v>231438.00000000003</v>
      </c>
      <c r="N950" s="19">
        <f t="shared" si="233"/>
        <v>240438.00000000003</v>
      </c>
      <c r="O950" s="37">
        <f t="shared" si="234"/>
        <v>0.25524203821656055</v>
      </c>
      <c r="P950" s="37">
        <f t="shared" si="235"/>
        <v>0.28899999999999998</v>
      </c>
      <c r="Q950" s="37">
        <f t="shared" si="236"/>
        <v>0.40419363057324847</v>
      </c>
      <c r="R950" s="37">
        <f t="shared" si="237"/>
        <v>0.43120000000000003</v>
      </c>
    </row>
    <row r="951" spans="1:18" x14ac:dyDescent="0.25">
      <c r="A951">
        <f t="shared" si="238"/>
        <v>943000</v>
      </c>
      <c r="C951" s="19">
        <f t="shared" si="224"/>
        <v>150000</v>
      </c>
      <c r="D951" s="19">
        <f t="shared" si="225"/>
        <v>37500</v>
      </c>
      <c r="E951" s="19">
        <f t="shared" si="226"/>
        <v>793000</v>
      </c>
      <c r="F951" s="19">
        <f t="shared" si="227"/>
        <v>674050</v>
      </c>
      <c r="G951" s="19">
        <f t="shared" si="228"/>
        <v>711550</v>
      </c>
      <c r="I951" s="19">
        <f t="shared" si="229"/>
        <v>30000</v>
      </c>
      <c r="J951" s="36">
        <f t="shared" si="230"/>
        <v>9000</v>
      </c>
      <c r="K951" s="19">
        <f t="shared" si="231"/>
        <v>681550</v>
      </c>
      <c r="L951" s="36">
        <f t="shared" si="232"/>
        <v>231727.00000000003</v>
      </c>
      <c r="N951" s="19">
        <f t="shared" si="233"/>
        <v>240727.00000000003</v>
      </c>
      <c r="O951" s="37">
        <f t="shared" si="234"/>
        <v>0.25527783669141041</v>
      </c>
      <c r="P951" s="37">
        <f t="shared" si="235"/>
        <v>0.28899999999999998</v>
      </c>
      <c r="Q951" s="37">
        <f t="shared" si="236"/>
        <v>0.40422226935312833</v>
      </c>
      <c r="R951" s="37">
        <f t="shared" si="237"/>
        <v>0.43120000000000003</v>
      </c>
    </row>
    <row r="952" spans="1:18" x14ac:dyDescent="0.25">
      <c r="A952">
        <f t="shared" si="238"/>
        <v>944000</v>
      </c>
      <c r="C952" s="19">
        <f t="shared" si="224"/>
        <v>150000</v>
      </c>
      <c r="D952" s="19">
        <f t="shared" si="225"/>
        <v>37500</v>
      </c>
      <c r="E952" s="19">
        <f t="shared" si="226"/>
        <v>794000</v>
      </c>
      <c r="F952" s="19">
        <f t="shared" si="227"/>
        <v>674900</v>
      </c>
      <c r="G952" s="19">
        <f t="shared" si="228"/>
        <v>712400</v>
      </c>
      <c r="I952" s="19">
        <f t="shared" si="229"/>
        <v>30000</v>
      </c>
      <c r="J952" s="36">
        <f t="shared" si="230"/>
        <v>9000</v>
      </c>
      <c r="K952" s="19">
        <f t="shared" si="231"/>
        <v>682400</v>
      </c>
      <c r="L952" s="36">
        <f t="shared" si="232"/>
        <v>232016.00000000003</v>
      </c>
      <c r="N952" s="19">
        <f t="shared" si="233"/>
        <v>241016.00000000003</v>
      </c>
      <c r="O952" s="37">
        <f t="shared" si="234"/>
        <v>0.25531355932203392</v>
      </c>
      <c r="P952" s="37">
        <f t="shared" si="235"/>
        <v>0.28899999999999998</v>
      </c>
      <c r="Q952" s="37">
        <f t="shared" si="236"/>
        <v>0.40425084745762718</v>
      </c>
      <c r="R952" s="37">
        <f t="shared" si="237"/>
        <v>0.43120000000000003</v>
      </c>
    </row>
    <row r="953" spans="1:18" x14ac:dyDescent="0.25">
      <c r="A953">
        <f t="shared" si="238"/>
        <v>945000</v>
      </c>
      <c r="C953" s="19">
        <f t="shared" si="224"/>
        <v>150000</v>
      </c>
      <c r="D953" s="19">
        <f t="shared" si="225"/>
        <v>37500</v>
      </c>
      <c r="E953" s="19">
        <f t="shared" si="226"/>
        <v>795000</v>
      </c>
      <c r="F953" s="19">
        <f t="shared" si="227"/>
        <v>675750</v>
      </c>
      <c r="G953" s="19">
        <f t="shared" si="228"/>
        <v>713250</v>
      </c>
      <c r="I953" s="19">
        <f t="shared" si="229"/>
        <v>30000</v>
      </c>
      <c r="J953" s="36">
        <f t="shared" si="230"/>
        <v>9000</v>
      </c>
      <c r="K953" s="19">
        <f t="shared" si="231"/>
        <v>683250</v>
      </c>
      <c r="L953" s="36">
        <f t="shared" si="232"/>
        <v>232305.00000000003</v>
      </c>
      <c r="N953" s="19">
        <f t="shared" si="233"/>
        <v>241305.00000000003</v>
      </c>
      <c r="O953" s="37">
        <f t="shared" si="234"/>
        <v>0.25534920634920638</v>
      </c>
      <c r="P953" s="37">
        <f t="shared" si="235"/>
        <v>0.28899999999999998</v>
      </c>
      <c r="Q953" s="37">
        <f t="shared" si="236"/>
        <v>0.40427936507936513</v>
      </c>
      <c r="R953" s="37">
        <f t="shared" si="237"/>
        <v>0.43120000000000003</v>
      </c>
    </row>
    <row r="954" spans="1:18" x14ac:dyDescent="0.25">
      <c r="A954">
        <f t="shared" si="238"/>
        <v>946000</v>
      </c>
      <c r="C954" s="19">
        <f t="shared" si="224"/>
        <v>150000</v>
      </c>
      <c r="D954" s="19">
        <f t="shared" si="225"/>
        <v>37500</v>
      </c>
      <c r="E954" s="19">
        <f t="shared" si="226"/>
        <v>796000</v>
      </c>
      <c r="F954" s="19">
        <f t="shared" si="227"/>
        <v>676600</v>
      </c>
      <c r="G954" s="19">
        <f t="shared" si="228"/>
        <v>714100</v>
      </c>
      <c r="I954" s="19">
        <f t="shared" si="229"/>
        <v>30000</v>
      </c>
      <c r="J954" s="36">
        <f t="shared" si="230"/>
        <v>9000</v>
      </c>
      <c r="K954" s="19">
        <f t="shared" si="231"/>
        <v>684100</v>
      </c>
      <c r="L954" s="36">
        <f t="shared" si="232"/>
        <v>232594.00000000003</v>
      </c>
      <c r="N954" s="19">
        <f t="shared" si="233"/>
        <v>241594.00000000003</v>
      </c>
      <c r="O954" s="37">
        <f t="shared" si="234"/>
        <v>0.255384778012685</v>
      </c>
      <c r="P954" s="37">
        <f t="shared" si="235"/>
        <v>0.28899999999999998</v>
      </c>
      <c r="Q954" s="37">
        <f t="shared" si="236"/>
        <v>0.40430782241014801</v>
      </c>
      <c r="R954" s="37">
        <f t="shared" si="237"/>
        <v>0.43120000000000003</v>
      </c>
    </row>
    <row r="955" spans="1:18" x14ac:dyDescent="0.25">
      <c r="A955">
        <f t="shared" si="238"/>
        <v>947000</v>
      </c>
      <c r="C955" s="19">
        <f t="shared" si="224"/>
        <v>150000</v>
      </c>
      <c r="D955" s="19">
        <f t="shared" si="225"/>
        <v>37500</v>
      </c>
      <c r="E955" s="19">
        <f t="shared" si="226"/>
        <v>797000</v>
      </c>
      <c r="F955" s="19">
        <f t="shared" si="227"/>
        <v>677450</v>
      </c>
      <c r="G955" s="19">
        <f t="shared" si="228"/>
        <v>714950</v>
      </c>
      <c r="I955" s="19">
        <f t="shared" si="229"/>
        <v>30000</v>
      </c>
      <c r="J955" s="36">
        <f t="shared" si="230"/>
        <v>9000</v>
      </c>
      <c r="K955" s="19">
        <f t="shared" si="231"/>
        <v>684950</v>
      </c>
      <c r="L955" s="36">
        <f t="shared" si="232"/>
        <v>232883.00000000003</v>
      </c>
      <c r="N955" s="19">
        <f t="shared" si="233"/>
        <v>241883.00000000003</v>
      </c>
      <c r="O955" s="37">
        <f t="shared" si="234"/>
        <v>0.25542027455121441</v>
      </c>
      <c r="P955" s="37">
        <f t="shared" si="235"/>
        <v>0.28899999999999998</v>
      </c>
      <c r="Q955" s="37">
        <f t="shared" si="236"/>
        <v>0.40433621964097155</v>
      </c>
      <c r="R955" s="37">
        <f t="shared" si="237"/>
        <v>0.43120000000000003</v>
      </c>
    </row>
    <row r="956" spans="1:18" x14ac:dyDescent="0.25">
      <c r="A956">
        <f t="shared" si="238"/>
        <v>948000</v>
      </c>
      <c r="C956" s="19">
        <f t="shared" si="224"/>
        <v>150000</v>
      </c>
      <c r="D956" s="19">
        <f t="shared" si="225"/>
        <v>37500</v>
      </c>
      <c r="E956" s="19">
        <f t="shared" si="226"/>
        <v>798000</v>
      </c>
      <c r="F956" s="19">
        <f t="shared" si="227"/>
        <v>678300</v>
      </c>
      <c r="G956" s="19">
        <f t="shared" si="228"/>
        <v>715800</v>
      </c>
      <c r="I956" s="19">
        <f t="shared" si="229"/>
        <v>30000</v>
      </c>
      <c r="J956" s="36">
        <f t="shared" si="230"/>
        <v>9000</v>
      </c>
      <c r="K956" s="19">
        <f t="shared" si="231"/>
        <v>685800</v>
      </c>
      <c r="L956" s="36">
        <f t="shared" si="232"/>
        <v>233172.00000000003</v>
      </c>
      <c r="N956" s="19">
        <f t="shared" si="233"/>
        <v>242172.00000000003</v>
      </c>
      <c r="O956" s="37">
        <f t="shared" si="234"/>
        <v>0.25545569620253167</v>
      </c>
      <c r="P956" s="37">
        <f t="shared" si="235"/>
        <v>0.28899999999999998</v>
      </c>
      <c r="Q956" s="37">
        <f t="shared" si="236"/>
        <v>0.40436455696202533</v>
      </c>
      <c r="R956" s="37">
        <f t="shared" si="237"/>
        <v>0.43120000000000003</v>
      </c>
    </row>
    <row r="957" spans="1:18" x14ac:dyDescent="0.25">
      <c r="A957">
        <f t="shared" si="238"/>
        <v>949000</v>
      </c>
      <c r="C957" s="19">
        <f t="shared" ref="C957:C1008" si="239">IF(A957&gt;pot_osingon_veron_progression_raja,pot_osingon_veron_progression_raja,A957)</f>
        <v>150000</v>
      </c>
      <c r="D957" s="19">
        <f t="shared" ref="D957:D1008" si="240">C957*(1-pot_osingon_verovapaa_osuus)</f>
        <v>37500</v>
      </c>
      <c r="E957" s="19">
        <f t="shared" ref="E957:E1008" si="241">IF(A957&gt;pot_osingon_veron_progression_raja,A957-pot_osingon_veron_progression_raja,0)</f>
        <v>799000</v>
      </c>
      <c r="F957" s="19">
        <f t="shared" ref="F957:F1008" si="242">E957*(1-pot_osingon_verovapaa_osuus_rajan_jälk)</f>
        <v>679150</v>
      </c>
      <c r="G957" s="19">
        <f t="shared" ref="G957:G1008" si="243">+D957+F957</f>
        <v>716650</v>
      </c>
      <c r="I957" s="19">
        <f t="shared" ref="I957:I1008" si="244">IF(G957&gt;pääomatuloveropros_progression_raja,pääomatuloveropros_progression_raja,G957)</f>
        <v>30000</v>
      </c>
      <c r="J957" s="36">
        <f t="shared" ref="J957:J1008" si="245">I957*pääomatuloveropros</f>
        <v>9000</v>
      </c>
      <c r="K957" s="19">
        <f t="shared" ref="K957:K1008" si="246">IF(G957&gt;pääomatuloveropros_progression_raja,G957-pääomatuloveropros_progression_raja,0)</f>
        <v>686650</v>
      </c>
      <c r="L957" s="36">
        <f t="shared" ref="L957:L1008" si="247">K957*pääomatuloveropros_rajan_jälkeen</f>
        <v>233461.00000000003</v>
      </c>
      <c r="N957" s="19">
        <f t="shared" ref="N957:N1008" si="248">+J957+L957</f>
        <v>242461.00000000003</v>
      </c>
      <c r="O957" s="37">
        <f t="shared" ref="O957:O1008" si="249">IFERROR(N957/A957,0)</f>
        <v>0.25549104320337201</v>
      </c>
      <c r="P957" s="37">
        <f t="shared" ref="P957:P1008" si="250">IFERROR((N957-N956)/(A957-A956),0)</f>
        <v>0.28899999999999998</v>
      </c>
      <c r="Q957" s="37">
        <f t="shared" ref="Q957:Q1008" si="251">(1-yhteisövero_pros)*O957+yhteisövero_pros</f>
        <v>0.40439283456269765</v>
      </c>
      <c r="R957" s="37">
        <f t="shared" ref="R957:R1008" si="252">(1-yhteisövero_pros)*P957+yhteisövero_pros</f>
        <v>0.43120000000000003</v>
      </c>
    </row>
    <row r="958" spans="1:18" x14ac:dyDescent="0.25">
      <c r="A958">
        <f t="shared" si="238"/>
        <v>950000</v>
      </c>
      <c r="C958" s="19">
        <f t="shared" si="239"/>
        <v>150000</v>
      </c>
      <c r="D958" s="19">
        <f t="shared" si="240"/>
        <v>37500</v>
      </c>
      <c r="E958" s="19">
        <f t="shared" si="241"/>
        <v>800000</v>
      </c>
      <c r="F958" s="19">
        <f t="shared" si="242"/>
        <v>680000</v>
      </c>
      <c r="G958" s="19">
        <f t="shared" si="243"/>
        <v>717500</v>
      </c>
      <c r="I958" s="19">
        <f t="shared" si="244"/>
        <v>30000</v>
      </c>
      <c r="J958" s="36">
        <f t="shared" si="245"/>
        <v>9000</v>
      </c>
      <c r="K958" s="19">
        <f t="shared" si="246"/>
        <v>687500</v>
      </c>
      <c r="L958" s="36">
        <f t="shared" si="247"/>
        <v>233750.00000000003</v>
      </c>
      <c r="N958" s="19">
        <f t="shared" si="248"/>
        <v>242750.00000000003</v>
      </c>
      <c r="O958" s="37">
        <f t="shared" si="249"/>
        <v>0.25552631578947371</v>
      </c>
      <c r="P958" s="37">
        <f t="shared" si="250"/>
        <v>0.28899999999999998</v>
      </c>
      <c r="Q958" s="37">
        <f t="shared" si="251"/>
        <v>0.40442105263157901</v>
      </c>
      <c r="R958" s="37">
        <f t="shared" si="252"/>
        <v>0.43120000000000003</v>
      </c>
    </row>
    <row r="959" spans="1:18" x14ac:dyDescent="0.25">
      <c r="A959">
        <f t="shared" si="238"/>
        <v>951000</v>
      </c>
      <c r="C959" s="19">
        <f t="shared" si="239"/>
        <v>150000</v>
      </c>
      <c r="D959" s="19">
        <f t="shared" si="240"/>
        <v>37500</v>
      </c>
      <c r="E959" s="19">
        <f t="shared" si="241"/>
        <v>801000</v>
      </c>
      <c r="F959" s="19">
        <f t="shared" si="242"/>
        <v>680850</v>
      </c>
      <c r="G959" s="19">
        <f t="shared" si="243"/>
        <v>718350</v>
      </c>
      <c r="I959" s="19">
        <f t="shared" si="244"/>
        <v>30000</v>
      </c>
      <c r="J959" s="36">
        <f t="shared" si="245"/>
        <v>9000</v>
      </c>
      <c r="K959" s="19">
        <f t="shared" si="246"/>
        <v>688350</v>
      </c>
      <c r="L959" s="36">
        <f t="shared" si="247"/>
        <v>234039.00000000003</v>
      </c>
      <c r="N959" s="19">
        <f t="shared" si="248"/>
        <v>243039.00000000003</v>
      </c>
      <c r="O959" s="37">
        <f t="shared" si="249"/>
        <v>0.25556151419558365</v>
      </c>
      <c r="P959" s="37">
        <f t="shared" si="250"/>
        <v>0.28899999999999998</v>
      </c>
      <c r="Q959" s="37">
        <f t="shared" si="251"/>
        <v>0.40444921135646694</v>
      </c>
      <c r="R959" s="37">
        <f t="shared" si="252"/>
        <v>0.43120000000000003</v>
      </c>
    </row>
    <row r="960" spans="1:18" x14ac:dyDescent="0.25">
      <c r="A960">
        <f t="shared" si="238"/>
        <v>952000</v>
      </c>
      <c r="C960" s="19">
        <f t="shared" si="239"/>
        <v>150000</v>
      </c>
      <c r="D960" s="19">
        <f t="shared" si="240"/>
        <v>37500</v>
      </c>
      <c r="E960" s="19">
        <f t="shared" si="241"/>
        <v>802000</v>
      </c>
      <c r="F960" s="19">
        <f t="shared" si="242"/>
        <v>681700</v>
      </c>
      <c r="G960" s="19">
        <f t="shared" si="243"/>
        <v>719200</v>
      </c>
      <c r="I960" s="19">
        <f t="shared" si="244"/>
        <v>30000</v>
      </c>
      <c r="J960" s="36">
        <f t="shared" si="245"/>
        <v>9000</v>
      </c>
      <c r="K960" s="19">
        <f t="shared" si="246"/>
        <v>689200</v>
      </c>
      <c r="L960" s="36">
        <f t="shared" si="247"/>
        <v>234328.00000000003</v>
      </c>
      <c r="N960" s="19">
        <f t="shared" si="248"/>
        <v>243328.00000000003</v>
      </c>
      <c r="O960" s="37">
        <f t="shared" si="249"/>
        <v>0.25559663865546223</v>
      </c>
      <c r="P960" s="37">
        <f t="shared" si="250"/>
        <v>0.28899999999999998</v>
      </c>
      <c r="Q960" s="37">
        <f t="shared" si="251"/>
        <v>0.40447731092436978</v>
      </c>
      <c r="R960" s="37">
        <f t="shared" si="252"/>
        <v>0.43120000000000003</v>
      </c>
    </row>
    <row r="961" spans="1:18" x14ac:dyDescent="0.25">
      <c r="A961">
        <f t="shared" si="238"/>
        <v>953000</v>
      </c>
      <c r="C961" s="19">
        <f t="shared" si="239"/>
        <v>150000</v>
      </c>
      <c r="D961" s="19">
        <f t="shared" si="240"/>
        <v>37500</v>
      </c>
      <c r="E961" s="19">
        <f t="shared" si="241"/>
        <v>803000</v>
      </c>
      <c r="F961" s="19">
        <f t="shared" si="242"/>
        <v>682550</v>
      </c>
      <c r="G961" s="19">
        <f t="shared" si="243"/>
        <v>720050</v>
      </c>
      <c r="I961" s="19">
        <f t="shared" si="244"/>
        <v>30000</v>
      </c>
      <c r="J961" s="36">
        <f t="shared" si="245"/>
        <v>9000</v>
      </c>
      <c r="K961" s="19">
        <f t="shared" si="246"/>
        <v>690050</v>
      </c>
      <c r="L961" s="36">
        <f t="shared" si="247"/>
        <v>234617.00000000003</v>
      </c>
      <c r="N961" s="19">
        <f t="shared" si="248"/>
        <v>243617.00000000003</v>
      </c>
      <c r="O961" s="37">
        <f t="shared" si="249"/>
        <v>0.2556316894018888</v>
      </c>
      <c r="P961" s="37">
        <f t="shared" si="250"/>
        <v>0.28899999999999998</v>
      </c>
      <c r="Q961" s="37">
        <f t="shared" si="251"/>
        <v>0.40450535152151107</v>
      </c>
      <c r="R961" s="37">
        <f t="shared" si="252"/>
        <v>0.43120000000000003</v>
      </c>
    </row>
    <row r="962" spans="1:18" x14ac:dyDescent="0.25">
      <c r="A962">
        <f t="shared" si="238"/>
        <v>954000</v>
      </c>
      <c r="C962" s="19">
        <f t="shared" si="239"/>
        <v>150000</v>
      </c>
      <c r="D962" s="19">
        <f t="shared" si="240"/>
        <v>37500</v>
      </c>
      <c r="E962" s="19">
        <f t="shared" si="241"/>
        <v>804000</v>
      </c>
      <c r="F962" s="19">
        <f t="shared" si="242"/>
        <v>683400</v>
      </c>
      <c r="G962" s="19">
        <f t="shared" si="243"/>
        <v>720900</v>
      </c>
      <c r="I962" s="19">
        <f t="shared" si="244"/>
        <v>30000</v>
      </c>
      <c r="J962" s="36">
        <f t="shared" si="245"/>
        <v>9000</v>
      </c>
      <c r="K962" s="19">
        <f t="shared" si="246"/>
        <v>690900</v>
      </c>
      <c r="L962" s="36">
        <f t="shared" si="247"/>
        <v>234906.00000000003</v>
      </c>
      <c r="N962" s="19">
        <f t="shared" si="248"/>
        <v>243906.00000000003</v>
      </c>
      <c r="O962" s="37">
        <f t="shared" si="249"/>
        <v>0.25566666666666671</v>
      </c>
      <c r="P962" s="37">
        <f t="shared" si="250"/>
        <v>0.28899999999999998</v>
      </c>
      <c r="Q962" s="37">
        <f t="shared" si="251"/>
        <v>0.40453333333333341</v>
      </c>
      <c r="R962" s="37">
        <f t="shared" si="252"/>
        <v>0.43120000000000003</v>
      </c>
    </row>
    <row r="963" spans="1:18" x14ac:dyDescent="0.25">
      <c r="A963">
        <f t="shared" si="238"/>
        <v>955000</v>
      </c>
      <c r="C963" s="19">
        <f t="shared" si="239"/>
        <v>150000</v>
      </c>
      <c r="D963" s="19">
        <f t="shared" si="240"/>
        <v>37500</v>
      </c>
      <c r="E963" s="19">
        <f t="shared" si="241"/>
        <v>805000</v>
      </c>
      <c r="F963" s="19">
        <f t="shared" si="242"/>
        <v>684250</v>
      </c>
      <c r="G963" s="19">
        <f t="shared" si="243"/>
        <v>721750</v>
      </c>
      <c r="I963" s="19">
        <f t="shared" si="244"/>
        <v>30000</v>
      </c>
      <c r="J963" s="36">
        <f t="shared" si="245"/>
        <v>9000</v>
      </c>
      <c r="K963" s="19">
        <f t="shared" si="246"/>
        <v>691750</v>
      </c>
      <c r="L963" s="36">
        <f t="shared" si="247"/>
        <v>235195.00000000003</v>
      </c>
      <c r="N963" s="19">
        <f t="shared" si="248"/>
        <v>244195.00000000003</v>
      </c>
      <c r="O963" s="37">
        <f t="shared" si="249"/>
        <v>0.25570157068062832</v>
      </c>
      <c r="P963" s="37">
        <f t="shared" si="250"/>
        <v>0.28899999999999998</v>
      </c>
      <c r="Q963" s="37">
        <f t="shared" si="251"/>
        <v>0.4045612565445027</v>
      </c>
      <c r="R963" s="37">
        <f t="shared" si="252"/>
        <v>0.43120000000000003</v>
      </c>
    </row>
    <row r="964" spans="1:18" x14ac:dyDescent="0.25">
      <c r="A964">
        <f t="shared" si="238"/>
        <v>956000</v>
      </c>
      <c r="C964" s="19">
        <f t="shared" si="239"/>
        <v>150000</v>
      </c>
      <c r="D964" s="19">
        <f t="shared" si="240"/>
        <v>37500</v>
      </c>
      <c r="E964" s="19">
        <f t="shared" si="241"/>
        <v>806000</v>
      </c>
      <c r="F964" s="19">
        <f t="shared" si="242"/>
        <v>685100</v>
      </c>
      <c r="G964" s="19">
        <f t="shared" si="243"/>
        <v>722600</v>
      </c>
      <c r="I964" s="19">
        <f t="shared" si="244"/>
        <v>30000</v>
      </c>
      <c r="J964" s="36">
        <f t="shared" si="245"/>
        <v>9000</v>
      </c>
      <c r="K964" s="19">
        <f t="shared" si="246"/>
        <v>692600</v>
      </c>
      <c r="L964" s="36">
        <f t="shared" si="247"/>
        <v>235484.00000000003</v>
      </c>
      <c r="N964" s="19">
        <f t="shared" si="248"/>
        <v>244484.00000000003</v>
      </c>
      <c r="O964" s="37">
        <f t="shared" si="249"/>
        <v>0.2557364016736402</v>
      </c>
      <c r="P964" s="37">
        <f t="shared" si="250"/>
        <v>0.28899999999999998</v>
      </c>
      <c r="Q964" s="37">
        <f t="shared" si="251"/>
        <v>0.40458912133891217</v>
      </c>
      <c r="R964" s="37">
        <f t="shared" si="252"/>
        <v>0.43120000000000003</v>
      </c>
    </row>
    <row r="965" spans="1:18" x14ac:dyDescent="0.25">
      <c r="A965">
        <f t="shared" si="238"/>
        <v>957000</v>
      </c>
      <c r="C965" s="19">
        <f t="shared" si="239"/>
        <v>150000</v>
      </c>
      <c r="D965" s="19">
        <f t="shared" si="240"/>
        <v>37500</v>
      </c>
      <c r="E965" s="19">
        <f t="shared" si="241"/>
        <v>807000</v>
      </c>
      <c r="F965" s="19">
        <f t="shared" si="242"/>
        <v>685950</v>
      </c>
      <c r="G965" s="19">
        <f t="shared" si="243"/>
        <v>723450</v>
      </c>
      <c r="I965" s="19">
        <f t="shared" si="244"/>
        <v>30000</v>
      </c>
      <c r="J965" s="36">
        <f t="shared" si="245"/>
        <v>9000</v>
      </c>
      <c r="K965" s="19">
        <f t="shared" si="246"/>
        <v>693450</v>
      </c>
      <c r="L965" s="36">
        <f t="shared" si="247"/>
        <v>235773.00000000003</v>
      </c>
      <c r="N965" s="19">
        <f t="shared" si="248"/>
        <v>244773.00000000003</v>
      </c>
      <c r="O965" s="37">
        <f t="shared" si="249"/>
        <v>0.25577115987460819</v>
      </c>
      <c r="P965" s="37">
        <f t="shared" si="250"/>
        <v>0.28899999999999998</v>
      </c>
      <c r="Q965" s="37">
        <f t="shared" si="251"/>
        <v>0.40461692789968656</v>
      </c>
      <c r="R965" s="37">
        <f t="shared" si="252"/>
        <v>0.43120000000000003</v>
      </c>
    </row>
    <row r="966" spans="1:18" x14ac:dyDescent="0.25">
      <c r="A966">
        <f t="shared" si="238"/>
        <v>958000</v>
      </c>
      <c r="C966" s="19">
        <f t="shared" si="239"/>
        <v>150000</v>
      </c>
      <c r="D966" s="19">
        <f t="shared" si="240"/>
        <v>37500</v>
      </c>
      <c r="E966" s="19">
        <f t="shared" si="241"/>
        <v>808000</v>
      </c>
      <c r="F966" s="19">
        <f t="shared" si="242"/>
        <v>686800</v>
      </c>
      <c r="G966" s="19">
        <f t="shared" si="243"/>
        <v>724300</v>
      </c>
      <c r="I966" s="19">
        <f t="shared" si="244"/>
        <v>30000</v>
      </c>
      <c r="J966" s="36">
        <f t="shared" si="245"/>
        <v>9000</v>
      </c>
      <c r="K966" s="19">
        <f t="shared" si="246"/>
        <v>694300</v>
      </c>
      <c r="L966" s="36">
        <f t="shared" si="247"/>
        <v>236062.00000000003</v>
      </c>
      <c r="N966" s="19">
        <f t="shared" si="248"/>
        <v>245062.00000000003</v>
      </c>
      <c r="O966" s="37">
        <f t="shared" si="249"/>
        <v>0.25580584551148228</v>
      </c>
      <c r="P966" s="37">
        <f t="shared" si="250"/>
        <v>0.28899999999999998</v>
      </c>
      <c r="Q966" s="37">
        <f t="shared" si="251"/>
        <v>0.40464467640918583</v>
      </c>
      <c r="R966" s="37">
        <f t="shared" si="252"/>
        <v>0.43120000000000003</v>
      </c>
    </row>
    <row r="967" spans="1:18" x14ac:dyDescent="0.25">
      <c r="A967">
        <f t="shared" si="238"/>
        <v>959000</v>
      </c>
      <c r="C967" s="19">
        <f t="shared" si="239"/>
        <v>150000</v>
      </c>
      <c r="D967" s="19">
        <f t="shared" si="240"/>
        <v>37500</v>
      </c>
      <c r="E967" s="19">
        <f t="shared" si="241"/>
        <v>809000</v>
      </c>
      <c r="F967" s="19">
        <f t="shared" si="242"/>
        <v>687650</v>
      </c>
      <c r="G967" s="19">
        <f t="shared" si="243"/>
        <v>725150</v>
      </c>
      <c r="I967" s="19">
        <f t="shared" si="244"/>
        <v>30000</v>
      </c>
      <c r="J967" s="36">
        <f t="shared" si="245"/>
        <v>9000</v>
      </c>
      <c r="K967" s="19">
        <f t="shared" si="246"/>
        <v>695150</v>
      </c>
      <c r="L967" s="36">
        <f t="shared" si="247"/>
        <v>236351.00000000003</v>
      </c>
      <c r="N967" s="19">
        <f t="shared" si="248"/>
        <v>245351.00000000003</v>
      </c>
      <c r="O967" s="37">
        <f t="shared" si="249"/>
        <v>0.25584045881126177</v>
      </c>
      <c r="P967" s="37">
        <f t="shared" si="250"/>
        <v>0.28899999999999998</v>
      </c>
      <c r="Q967" s="37">
        <f t="shared" si="251"/>
        <v>0.40467236704900944</v>
      </c>
      <c r="R967" s="37">
        <f t="shared" si="252"/>
        <v>0.43120000000000003</v>
      </c>
    </row>
    <row r="968" spans="1:18" x14ac:dyDescent="0.25">
      <c r="A968">
        <f t="shared" si="238"/>
        <v>960000</v>
      </c>
      <c r="C968" s="19">
        <f t="shared" si="239"/>
        <v>150000</v>
      </c>
      <c r="D968" s="19">
        <f t="shared" si="240"/>
        <v>37500</v>
      </c>
      <c r="E968" s="19">
        <f t="shared" si="241"/>
        <v>810000</v>
      </c>
      <c r="F968" s="19">
        <f t="shared" si="242"/>
        <v>688500</v>
      </c>
      <c r="G968" s="19">
        <f t="shared" si="243"/>
        <v>726000</v>
      </c>
      <c r="I968" s="19">
        <f t="shared" si="244"/>
        <v>30000</v>
      </c>
      <c r="J968" s="36">
        <f t="shared" si="245"/>
        <v>9000</v>
      </c>
      <c r="K968" s="19">
        <f t="shared" si="246"/>
        <v>696000</v>
      </c>
      <c r="L968" s="36">
        <f t="shared" si="247"/>
        <v>236640.00000000003</v>
      </c>
      <c r="N968" s="19">
        <f t="shared" si="248"/>
        <v>245640.00000000003</v>
      </c>
      <c r="O968" s="37">
        <f t="shared" si="249"/>
        <v>0.25587500000000002</v>
      </c>
      <c r="P968" s="37">
        <f t="shared" si="250"/>
        <v>0.28899999999999998</v>
      </c>
      <c r="Q968" s="37">
        <f t="shared" si="251"/>
        <v>0.40470000000000006</v>
      </c>
      <c r="R968" s="37">
        <f t="shared" si="252"/>
        <v>0.43120000000000003</v>
      </c>
    </row>
    <row r="969" spans="1:18" x14ac:dyDescent="0.25">
      <c r="A969">
        <f t="shared" si="238"/>
        <v>961000</v>
      </c>
      <c r="C969" s="19">
        <f t="shared" si="239"/>
        <v>150000</v>
      </c>
      <c r="D969" s="19">
        <f t="shared" si="240"/>
        <v>37500</v>
      </c>
      <c r="E969" s="19">
        <f t="shared" si="241"/>
        <v>811000</v>
      </c>
      <c r="F969" s="19">
        <f t="shared" si="242"/>
        <v>689350</v>
      </c>
      <c r="G969" s="19">
        <f t="shared" si="243"/>
        <v>726850</v>
      </c>
      <c r="I969" s="19">
        <f t="shared" si="244"/>
        <v>30000</v>
      </c>
      <c r="J969" s="36">
        <f t="shared" si="245"/>
        <v>9000</v>
      </c>
      <c r="K969" s="19">
        <f t="shared" si="246"/>
        <v>696850</v>
      </c>
      <c r="L969" s="36">
        <f t="shared" si="247"/>
        <v>236929.00000000003</v>
      </c>
      <c r="N969" s="19">
        <f t="shared" si="248"/>
        <v>245929.00000000003</v>
      </c>
      <c r="O969" s="37">
        <f t="shared" si="249"/>
        <v>0.25590946930280961</v>
      </c>
      <c r="P969" s="37">
        <f t="shared" si="250"/>
        <v>0.28899999999999998</v>
      </c>
      <c r="Q969" s="37">
        <f t="shared" si="251"/>
        <v>0.40472757544224769</v>
      </c>
      <c r="R969" s="37">
        <f t="shared" si="252"/>
        <v>0.43120000000000003</v>
      </c>
    </row>
    <row r="970" spans="1:18" x14ac:dyDescent="0.25">
      <c r="A970">
        <f t="shared" si="238"/>
        <v>962000</v>
      </c>
      <c r="C970" s="19">
        <f t="shared" si="239"/>
        <v>150000</v>
      </c>
      <c r="D970" s="19">
        <f t="shared" si="240"/>
        <v>37500</v>
      </c>
      <c r="E970" s="19">
        <f t="shared" si="241"/>
        <v>812000</v>
      </c>
      <c r="F970" s="19">
        <f t="shared" si="242"/>
        <v>690200</v>
      </c>
      <c r="G970" s="19">
        <f t="shared" si="243"/>
        <v>727700</v>
      </c>
      <c r="I970" s="19">
        <f t="shared" si="244"/>
        <v>30000</v>
      </c>
      <c r="J970" s="36">
        <f t="shared" si="245"/>
        <v>9000</v>
      </c>
      <c r="K970" s="19">
        <f t="shared" si="246"/>
        <v>697700</v>
      </c>
      <c r="L970" s="36">
        <f t="shared" si="247"/>
        <v>237218.00000000003</v>
      </c>
      <c r="N970" s="19">
        <f t="shared" si="248"/>
        <v>246218.00000000003</v>
      </c>
      <c r="O970" s="37">
        <f t="shared" si="249"/>
        <v>0.25594386694386695</v>
      </c>
      <c r="P970" s="37">
        <f t="shared" si="250"/>
        <v>0.28899999999999998</v>
      </c>
      <c r="Q970" s="37">
        <f t="shared" si="251"/>
        <v>0.40475509355509359</v>
      </c>
      <c r="R970" s="37">
        <f t="shared" si="252"/>
        <v>0.43120000000000003</v>
      </c>
    </row>
    <row r="971" spans="1:18" x14ac:dyDescent="0.25">
      <c r="A971">
        <f t="shared" ref="A971:A1008" si="253">A970+1000</f>
        <v>963000</v>
      </c>
      <c r="C971" s="19">
        <f t="shared" si="239"/>
        <v>150000</v>
      </c>
      <c r="D971" s="19">
        <f t="shared" si="240"/>
        <v>37500</v>
      </c>
      <c r="E971" s="19">
        <f t="shared" si="241"/>
        <v>813000</v>
      </c>
      <c r="F971" s="19">
        <f t="shared" si="242"/>
        <v>691050</v>
      </c>
      <c r="G971" s="19">
        <f t="shared" si="243"/>
        <v>728550</v>
      </c>
      <c r="I971" s="19">
        <f t="shared" si="244"/>
        <v>30000</v>
      </c>
      <c r="J971" s="36">
        <f t="shared" si="245"/>
        <v>9000</v>
      </c>
      <c r="K971" s="19">
        <f t="shared" si="246"/>
        <v>698550</v>
      </c>
      <c r="L971" s="36">
        <f t="shared" si="247"/>
        <v>237507.00000000003</v>
      </c>
      <c r="N971" s="19">
        <f t="shared" si="248"/>
        <v>246507.00000000003</v>
      </c>
      <c r="O971" s="37">
        <f t="shared" si="249"/>
        <v>0.25597819314641745</v>
      </c>
      <c r="P971" s="37">
        <f t="shared" si="250"/>
        <v>0.28899999999999998</v>
      </c>
      <c r="Q971" s="37">
        <f t="shared" si="251"/>
        <v>0.40478255451713396</v>
      </c>
      <c r="R971" s="37">
        <f t="shared" si="252"/>
        <v>0.43120000000000003</v>
      </c>
    </row>
    <row r="972" spans="1:18" x14ac:dyDescent="0.25">
      <c r="A972">
        <f t="shared" si="253"/>
        <v>964000</v>
      </c>
      <c r="C972" s="19">
        <f t="shared" si="239"/>
        <v>150000</v>
      </c>
      <c r="D972" s="19">
        <f t="shared" si="240"/>
        <v>37500</v>
      </c>
      <c r="E972" s="19">
        <f t="shared" si="241"/>
        <v>814000</v>
      </c>
      <c r="F972" s="19">
        <f t="shared" si="242"/>
        <v>691900</v>
      </c>
      <c r="G972" s="19">
        <f t="shared" si="243"/>
        <v>729400</v>
      </c>
      <c r="I972" s="19">
        <f t="shared" si="244"/>
        <v>30000</v>
      </c>
      <c r="J972" s="36">
        <f t="shared" si="245"/>
        <v>9000</v>
      </c>
      <c r="K972" s="19">
        <f t="shared" si="246"/>
        <v>699400</v>
      </c>
      <c r="L972" s="36">
        <f t="shared" si="247"/>
        <v>237796.00000000003</v>
      </c>
      <c r="N972" s="19">
        <f t="shared" si="248"/>
        <v>246796.00000000003</v>
      </c>
      <c r="O972" s="37">
        <f t="shared" si="249"/>
        <v>0.25601244813278012</v>
      </c>
      <c r="P972" s="37">
        <f t="shared" si="250"/>
        <v>0.28899999999999998</v>
      </c>
      <c r="Q972" s="37">
        <f t="shared" si="251"/>
        <v>0.40480995850622414</v>
      </c>
      <c r="R972" s="37">
        <f t="shared" si="252"/>
        <v>0.43120000000000003</v>
      </c>
    </row>
    <row r="973" spans="1:18" x14ac:dyDescent="0.25">
      <c r="A973">
        <f t="shared" si="253"/>
        <v>965000</v>
      </c>
      <c r="C973" s="19">
        <f t="shared" si="239"/>
        <v>150000</v>
      </c>
      <c r="D973" s="19">
        <f t="shared" si="240"/>
        <v>37500</v>
      </c>
      <c r="E973" s="19">
        <f t="shared" si="241"/>
        <v>815000</v>
      </c>
      <c r="F973" s="19">
        <f t="shared" si="242"/>
        <v>692750</v>
      </c>
      <c r="G973" s="19">
        <f t="shared" si="243"/>
        <v>730250</v>
      </c>
      <c r="I973" s="19">
        <f t="shared" si="244"/>
        <v>30000</v>
      </c>
      <c r="J973" s="36">
        <f t="shared" si="245"/>
        <v>9000</v>
      </c>
      <c r="K973" s="19">
        <f t="shared" si="246"/>
        <v>700250</v>
      </c>
      <c r="L973" s="36">
        <f t="shared" si="247"/>
        <v>238085.00000000003</v>
      </c>
      <c r="N973" s="19">
        <f t="shared" si="248"/>
        <v>247085.00000000003</v>
      </c>
      <c r="O973" s="37">
        <f t="shared" si="249"/>
        <v>0.25604663212435236</v>
      </c>
      <c r="P973" s="37">
        <f t="shared" si="250"/>
        <v>0.28899999999999998</v>
      </c>
      <c r="Q973" s="37">
        <f t="shared" si="251"/>
        <v>0.4048373056994819</v>
      </c>
      <c r="R973" s="37">
        <f t="shared" si="252"/>
        <v>0.43120000000000003</v>
      </c>
    </row>
    <row r="974" spans="1:18" x14ac:dyDescent="0.25">
      <c r="A974">
        <f t="shared" si="253"/>
        <v>966000</v>
      </c>
      <c r="C974" s="19">
        <f t="shared" si="239"/>
        <v>150000</v>
      </c>
      <c r="D974" s="19">
        <f t="shared" si="240"/>
        <v>37500</v>
      </c>
      <c r="E974" s="19">
        <f t="shared" si="241"/>
        <v>816000</v>
      </c>
      <c r="F974" s="19">
        <f t="shared" si="242"/>
        <v>693600</v>
      </c>
      <c r="G974" s="19">
        <f t="shared" si="243"/>
        <v>731100</v>
      </c>
      <c r="I974" s="19">
        <f t="shared" si="244"/>
        <v>30000</v>
      </c>
      <c r="J974" s="36">
        <f t="shared" si="245"/>
        <v>9000</v>
      </c>
      <c r="K974" s="19">
        <f t="shared" si="246"/>
        <v>701100</v>
      </c>
      <c r="L974" s="36">
        <f t="shared" si="247"/>
        <v>238374.00000000003</v>
      </c>
      <c r="N974" s="19">
        <f t="shared" si="248"/>
        <v>247374.00000000003</v>
      </c>
      <c r="O974" s="37">
        <f t="shared" si="249"/>
        <v>0.25608074534161496</v>
      </c>
      <c r="P974" s="37">
        <f t="shared" si="250"/>
        <v>0.28899999999999998</v>
      </c>
      <c r="Q974" s="37">
        <f t="shared" si="251"/>
        <v>0.40486459627329197</v>
      </c>
      <c r="R974" s="37">
        <f t="shared" si="252"/>
        <v>0.43120000000000003</v>
      </c>
    </row>
    <row r="975" spans="1:18" x14ac:dyDescent="0.25">
      <c r="A975">
        <f t="shared" si="253"/>
        <v>967000</v>
      </c>
      <c r="C975" s="19">
        <f t="shared" si="239"/>
        <v>150000</v>
      </c>
      <c r="D975" s="19">
        <f t="shared" si="240"/>
        <v>37500</v>
      </c>
      <c r="E975" s="19">
        <f t="shared" si="241"/>
        <v>817000</v>
      </c>
      <c r="F975" s="19">
        <f t="shared" si="242"/>
        <v>694450</v>
      </c>
      <c r="G975" s="19">
        <f t="shared" si="243"/>
        <v>731950</v>
      </c>
      <c r="I975" s="19">
        <f t="shared" si="244"/>
        <v>30000</v>
      </c>
      <c r="J975" s="36">
        <f t="shared" si="245"/>
        <v>9000</v>
      </c>
      <c r="K975" s="19">
        <f t="shared" si="246"/>
        <v>701950</v>
      </c>
      <c r="L975" s="36">
        <f t="shared" si="247"/>
        <v>238663.00000000003</v>
      </c>
      <c r="N975" s="19">
        <f t="shared" si="248"/>
        <v>247663.00000000003</v>
      </c>
      <c r="O975" s="37">
        <f t="shared" si="249"/>
        <v>0.25611478800413656</v>
      </c>
      <c r="P975" s="37">
        <f t="shared" si="250"/>
        <v>0.28899999999999998</v>
      </c>
      <c r="Q975" s="37">
        <f t="shared" si="251"/>
        <v>0.40489183040330928</v>
      </c>
      <c r="R975" s="37">
        <f t="shared" si="252"/>
        <v>0.43120000000000003</v>
      </c>
    </row>
    <row r="976" spans="1:18" x14ac:dyDescent="0.25">
      <c r="A976">
        <f t="shared" si="253"/>
        <v>968000</v>
      </c>
      <c r="C976" s="19">
        <f t="shared" si="239"/>
        <v>150000</v>
      </c>
      <c r="D976" s="19">
        <f t="shared" si="240"/>
        <v>37500</v>
      </c>
      <c r="E976" s="19">
        <f t="shared" si="241"/>
        <v>818000</v>
      </c>
      <c r="F976" s="19">
        <f t="shared" si="242"/>
        <v>695300</v>
      </c>
      <c r="G976" s="19">
        <f t="shared" si="243"/>
        <v>732800</v>
      </c>
      <c r="I976" s="19">
        <f t="shared" si="244"/>
        <v>30000</v>
      </c>
      <c r="J976" s="36">
        <f t="shared" si="245"/>
        <v>9000</v>
      </c>
      <c r="K976" s="19">
        <f t="shared" si="246"/>
        <v>702800</v>
      </c>
      <c r="L976" s="36">
        <f t="shared" si="247"/>
        <v>238952.00000000003</v>
      </c>
      <c r="N976" s="19">
        <f t="shared" si="248"/>
        <v>247952.00000000003</v>
      </c>
      <c r="O976" s="37">
        <f t="shared" si="249"/>
        <v>0.25614876033057854</v>
      </c>
      <c r="P976" s="37">
        <f t="shared" si="250"/>
        <v>0.28899999999999998</v>
      </c>
      <c r="Q976" s="37">
        <f t="shared" si="251"/>
        <v>0.40491900826446287</v>
      </c>
      <c r="R976" s="37">
        <f t="shared" si="252"/>
        <v>0.43120000000000003</v>
      </c>
    </row>
    <row r="977" spans="1:18" x14ac:dyDescent="0.25">
      <c r="A977">
        <f t="shared" si="253"/>
        <v>969000</v>
      </c>
      <c r="C977" s="19">
        <f t="shared" si="239"/>
        <v>150000</v>
      </c>
      <c r="D977" s="19">
        <f t="shared" si="240"/>
        <v>37500</v>
      </c>
      <c r="E977" s="19">
        <f t="shared" si="241"/>
        <v>819000</v>
      </c>
      <c r="F977" s="19">
        <f t="shared" si="242"/>
        <v>696150</v>
      </c>
      <c r="G977" s="19">
        <f t="shared" si="243"/>
        <v>733650</v>
      </c>
      <c r="I977" s="19">
        <f t="shared" si="244"/>
        <v>30000</v>
      </c>
      <c r="J977" s="36">
        <f t="shared" si="245"/>
        <v>9000</v>
      </c>
      <c r="K977" s="19">
        <f t="shared" si="246"/>
        <v>703650</v>
      </c>
      <c r="L977" s="36">
        <f t="shared" si="247"/>
        <v>239241.00000000003</v>
      </c>
      <c r="N977" s="19">
        <f t="shared" si="248"/>
        <v>248241.00000000003</v>
      </c>
      <c r="O977" s="37">
        <f t="shared" si="249"/>
        <v>0.2561826625386997</v>
      </c>
      <c r="P977" s="37">
        <f t="shared" si="250"/>
        <v>0.28899999999999998</v>
      </c>
      <c r="Q977" s="37">
        <f t="shared" si="251"/>
        <v>0.40494613003095981</v>
      </c>
      <c r="R977" s="37">
        <f t="shared" si="252"/>
        <v>0.43120000000000003</v>
      </c>
    </row>
    <row r="978" spans="1:18" x14ac:dyDescent="0.25">
      <c r="A978">
        <f t="shared" si="253"/>
        <v>970000</v>
      </c>
      <c r="C978" s="19">
        <f t="shared" si="239"/>
        <v>150000</v>
      </c>
      <c r="D978" s="19">
        <f t="shared" si="240"/>
        <v>37500</v>
      </c>
      <c r="E978" s="19">
        <f t="shared" si="241"/>
        <v>820000</v>
      </c>
      <c r="F978" s="19">
        <f t="shared" si="242"/>
        <v>697000</v>
      </c>
      <c r="G978" s="19">
        <f t="shared" si="243"/>
        <v>734500</v>
      </c>
      <c r="I978" s="19">
        <f t="shared" si="244"/>
        <v>30000</v>
      </c>
      <c r="J978" s="36">
        <f t="shared" si="245"/>
        <v>9000</v>
      </c>
      <c r="K978" s="19">
        <f t="shared" si="246"/>
        <v>704500</v>
      </c>
      <c r="L978" s="36">
        <f t="shared" si="247"/>
        <v>239530.00000000003</v>
      </c>
      <c r="N978" s="19">
        <f t="shared" si="248"/>
        <v>248530.00000000003</v>
      </c>
      <c r="O978" s="37">
        <f t="shared" si="249"/>
        <v>0.25621649484536085</v>
      </c>
      <c r="P978" s="37">
        <f t="shared" si="250"/>
        <v>0.28899999999999998</v>
      </c>
      <c r="Q978" s="37">
        <f t="shared" si="251"/>
        <v>0.40497319587628872</v>
      </c>
      <c r="R978" s="37">
        <f t="shared" si="252"/>
        <v>0.43120000000000003</v>
      </c>
    </row>
    <row r="979" spans="1:18" x14ac:dyDescent="0.25">
      <c r="A979">
        <f t="shared" si="253"/>
        <v>971000</v>
      </c>
      <c r="C979" s="19">
        <f t="shared" si="239"/>
        <v>150000</v>
      </c>
      <c r="D979" s="19">
        <f t="shared" si="240"/>
        <v>37500</v>
      </c>
      <c r="E979" s="19">
        <f t="shared" si="241"/>
        <v>821000</v>
      </c>
      <c r="F979" s="19">
        <f t="shared" si="242"/>
        <v>697850</v>
      </c>
      <c r="G979" s="19">
        <f t="shared" si="243"/>
        <v>735350</v>
      </c>
      <c r="I979" s="19">
        <f t="shared" si="244"/>
        <v>30000</v>
      </c>
      <c r="J979" s="36">
        <f t="shared" si="245"/>
        <v>9000</v>
      </c>
      <c r="K979" s="19">
        <f t="shared" si="246"/>
        <v>705350</v>
      </c>
      <c r="L979" s="36">
        <f t="shared" si="247"/>
        <v>239819.00000000003</v>
      </c>
      <c r="N979" s="19">
        <f t="shared" si="248"/>
        <v>248819.00000000003</v>
      </c>
      <c r="O979" s="37">
        <f t="shared" si="249"/>
        <v>0.25625025746652941</v>
      </c>
      <c r="P979" s="37">
        <f t="shared" si="250"/>
        <v>0.28899999999999998</v>
      </c>
      <c r="Q979" s="37">
        <f t="shared" si="251"/>
        <v>0.40500020597322356</v>
      </c>
      <c r="R979" s="37">
        <f t="shared" si="252"/>
        <v>0.43120000000000003</v>
      </c>
    </row>
    <row r="980" spans="1:18" x14ac:dyDescent="0.25">
      <c r="A980">
        <f t="shared" si="253"/>
        <v>972000</v>
      </c>
      <c r="C980" s="19">
        <f t="shared" si="239"/>
        <v>150000</v>
      </c>
      <c r="D980" s="19">
        <f t="shared" si="240"/>
        <v>37500</v>
      </c>
      <c r="E980" s="19">
        <f t="shared" si="241"/>
        <v>822000</v>
      </c>
      <c r="F980" s="19">
        <f t="shared" si="242"/>
        <v>698700</v>
      </c>
      <c r="G980" s="19">
        <f t="shared" si="243"/>
        <v>736200</v>
      </c>
      <c r="I980" s="19">
        <f t="shared" si="244"/>
        <v>30000</v>
      </c>
      <c r="J980" s="36">
        <f t="shared" si="245"/>
        <v>9000</v>
      </c>
      <c r="K980" s="19">
        <f t="shared" si="246"/>
        <v>706200</v>
      </c>
      <c r="L980" s="36">
        <f t="shared" si="247"/>
        <v>240108.00000000003</v>
      </c>
      <c r="N980" s="19">
        <f t="shared" si="248"/>
        <v>249108.00000000003</v>
      </c>
      <c r="O980" s="37">
        <f t="shared" si="249"/>
        <v>0.25628395061728398</v>
      </c>
      <c r="P980" s="37">
        <f t="shared" si="250"/>
        <v>0.28899999999999998</v>
      </c>
      <c r="Q980" s="37">
        <f t="shared" si="251"/>
        <v>0.4050271604938272</v>
      </c>
      <c r="R980" s="37">
        <f t="shared" si="252"/>
        <v>0.43120000000000003</v>
      </c>
    </row>
    <row r="981" spans="1:18" x14ac:dyDescent="0.25">
      <c r="A981">
        <f t="shared" si="253"/>
        <v>973000</v>
      </c>
      <c r="C981" s="19">
        <f t="shared" si="239"/>
        <v>150000</v>
      </c>
      <c r="D981" s="19">
        <f t="shared" si="240"/>
        <v>37500</v>
      </c>
      <c r="E981" s="19">
        <f t="shared" si="241"/>
        <v>823000</v>
      </c>
      <c r="F981" s="19">
        <f t="shared" si="242"/>
        <v>699550</v>
      </c>
      <c r="G981" s="19">
        <f t="shared" si="243"/>
        <v>737050</v>
      </c>
      <c r="I981" s="19">
        <f t="shared" si="244"/>
        <v>30000</v>
      </c>
      <c r="J981" s="36">
        <f t="shared" si="245"/>
        <v>9000</v>
      </c>
      <c r="K981" s="19">
        <f t="shared" si="246"/>
        <v>707050</v>
      </c>
      <c r="L981" s="36">
        <f t="shared" si="247"/>
        <v>240397.00000000003</v>
      </c>
      <c r="N981" s="19">
        <f t="shared" si="248"/>
        <v>249397.00000000003</v>
      </c>
      <c r="O981" s="37">
        <f t="shared" si="249"/>
        <v>0.25631757451181914</v>
      </c>
      <c r="P981" s="37">
        <f t="shared" si="250"/>
        <v>0.28899999999999998</v>
      </c>
      <c r="Q981" s="37">
        <f t="shared" si="251"/>
        <v>0.40505405960945534</v>
      </c>
      <c r="R981" s="37">
        <f t="shared" si="252"/>
        <v>0.43120000000000003</v>
      </c>
    </row>
    <row r="982" spans="1:18" x14ac:dyDescent="0.25">
      <c r="A982">
        <f t="shared" si="253"/>
        <v>974000</v>
      </c>
      <c r="C982" s="19">
        <f t="shared" si="239"/>
        <v>150000</v>
      </c>
      <c r="D982" s="19">
        <f t="shared" si="240"/>
        <v>37500</v>
      </c>
      <c r="E982" s="19">
        <f t="shared" si="241"/>
        <v>824000</v>
      </c>
      <c r="F982" s="19">
        <f t="shared" si="242"/>
        <v>700400</v>
      </c>
      <c r="G982" s="19">
        <f t="shared" si="243"/>
        <v>737900</v>
      </c>
      <c r="I982" s="19">
        <f t="shared" si="244"/>
        <v>30000</v>
      </c>
      <c r="J982" s="36">
        <f t="shared" si="245"/>
        <v>9000</v>
      </c>
      <c r="K982" s="19">
        <f t="shared" si="246"/>
        <v>707900</v>
      </c>
      <c r="L982" s="36">
        <f t="shared" si="247"/>
        <v>240686.00000000003</v>
      </c>
      <c r="N982" s="19">
        <f t="shared" si="248"/>
        <v>249686.00000000003</v>
      </c>
      <c r="O982" s="37">
        <f t="shared" si="249"/>
        <v>0.25635112936344973</v>
      </c>
      <c r="P982" s="37">
        <f t="shared" si="250"/>
        <v>0.28899999999999998</v>
      </c>
      <c r="Q982" s="37">
        <f t="shared" si="251"/>
        <v>0.40508090349075981</v>
      </c>
      <c r="R982" s="37">
        <f t="shared" si="252"/>
        <v>0.43120000000000003</v>
      </c>
    </row>
    <row r="983" spans="1:18" x14ac:dyDescent="0.25">
      <c r="A983">
        <f t="shared" si="253"/>
        <v>975000</v>
      </c>
      <c r="C983" s="19">
        <f t="shared" si="239"/>
        <v>150000</v>
      </c>
      <c r="D983" s="19">
        <f t="shared" si="240"/>
        <v>37500</v>
      </c>
      <c r="E983" s="19">
        <f t="shared" si="241"/>
        <v>825000</v>
      </c>
      <c r="F983" s="19">
        <f t="shared" si="242"/>
        <v>701250</v>
      </c>
      <c r="G983" s="19">
        <f t="shared" si="243"/>
        <v>738750</v>
      </c>
      <c r="I983" s="19">
        <f t="shared" si="244"/>
        <v>30000</v>
      </c>
      <c r="J983" s="36">
        <f t="shared" si="245"/>
        <v>9000</v>
      </c>
      <c r="K983" s="19">
        <f t="shared" si="246"/>
        <v>708750</v>
      </c>
      <c r="L983" s="36">
        <f t="shared" si="247"/>
        <v>240975.00000000003</v>
      </c>
      <c r="N983" s="19">
        <f t="shared" si="248"/>
        <v>249975.00000000003</v>
      </c>
      <c r="O983" s="37">
        <f t="shared" si="249"/>
        <v>0.25638461538461543</v>
      </c>
      <c r="P983" s="37">
        <f t="shared" si="250"/>
        <v>0.28899999999999998</v>
      </c>
      <c r="Q983" s="37">
        <f t="shared" si="251"/>
        <v>0.40510769230769239</v>
      </c>
      <c r="R983" s="37">
        <f t="shared" si="252"/>
        <v>0.43120000000000003</v>
      </c>
    </row>
    <row r="984" spans="1:18" x14ac:dyDescent="0.25">
      <c r="A984">
        <f t="shared" si="253"/>
        <v>976000</v>
      </c>
      <c r="C984" s="19">
        <f t="shared" si="239"/>
        <v>150000</v>
      </c>
      <c r="D984" s="19">
        <f t="shared" si="240"/>
        <v>37500</v>
      </c>
      <c r="E984" s="19">
        <f t="shared" si="241"/>
        <v>826000</v>
      </c>
      <c r="F984" s="19">
        <f t="shared" si="242"/>
        <v>702100</v>
      </c>
      <c r="G984" s="19">
        <f t="shared" si="243"/>
        <v>739600</v>
      </c>
      <c r="I984" s="19">
        <f t="shared" si="244"/>
        <v>30000</v>
      </c>
      <c r="J984" s="36">
        <f t="shared" si="245"/>
        <v>9000</v>
      </c>
      <c r="K984" s="19">
        <f t="shared" si="246"/>
        <v>709600</v>
      </c>
      <c r="L984" s="36">
        <f t="shared" si="247"/>
        <v>241264.00000000003</v>
      </c>
      <c r="N984" s="19">
        <f t="shared" si="248"/>
        <v>250264.00000000003</v>
      </c>
      <c r="O984" s="37">
        <f t="shared" si="249"/>
        <v>0.2564180327868853</v>
      </c>
      <c r="P984" s="37">
        <f t="shared" si="250"/>
        <v>0.28899999999999998</v>
      </c>
      <c r="Q984" s="37">
        <f t="shared" si="251"/>
        <v>0.40513442622950824</v>
      </c>
      <c r="R984" s="37">
        <f t="shared" si="252"/>
        <v>0.43120000000000003</v>
      </c>
    </row>
    <row r="985" spans="1:18" x14ac:dyDescent="0.25">
      <c r="A985">
        <f t="shared" si="253"/>
        <v>977000</v>
      </c>
      <c r="C985" s="19">
        <f t="shared" si="239"/>
        <v>150000</v>
      </c>
      <c r="D985" s="19">
        <f t="shared" si="240"/>
        <v>37500</v>
      </c>
      <c r="E985" s="19">
        <f t="shared" si="241"/>
        <v>827000</v>
      </c>
      <c r="F985" s="19">
        <f t="shared" si="242"/>
        <v>702950</v>
      </c>
      <c r="G985" s="19">
        <f t="shared" si="243"/>
        <v>740450</v>
      </c>
      <c r="I985" s="19">
        <f t="shared" si="244"/>
        <v>30000</v>
      </c>
      <c r="J985" s="36">
        <f t="shared" si="245"/>
        <v>9000</v>
      </c>
      <c r="K985" s="19">
        <f t="shared" si="246"/>
        <v>710450</v>
      </c>
      <c r="L985" s="36">
        <f t="shared" si="247"/>
        <v>241553.00000000003</v>
      </c>
      <c r="N985" s="19">
        <f t="shared" si="248"/>
        <v>250553.00000000003</v>
      </c>
      <c r="O985" s="37">
        <f t="shared" si="249"/>
        <v>0.25645138178096216</v>
      </c>
      <c r="P985" s="37">
        <f t="shared" si="250"/>
        <v>0.28899999999999998</v>
      </c>
      <c r="Q985" s="37">
        <f t="shared" si="251"/>
        <v>0.40516110542476974</v>
      </c>
      <c r="R985" s="37">
        <f t="shared" si="252"/>
        <v>0.43120000000000003</v>
      </c>
    </row>
    <row r="986" spans="1:18" x14ac:dyDescent="0.25">
      <c r="A986">
        <f t="shared" si="253"/>
        <v>978000</v>
      </c>
      <c r="C986" s="19">
        <f t="shared" si="239"/>
        <v>150000</v>
      </c>
      <c r="D986" s="19">
        <f t="shared" si="240"/>
        <v>37500</v>
      </c>
      <c r="E986" s="19">
        <f t="shared" si="241"/>
        <v>828000</v>
      </c>
      <c r="F986" s="19">
        <f t="shared" si="242"/>
        <v>703800</v>
      </c>
      <c r="G986" s="19">
        <f t="shared" si="243"/>
        <v>741300</v>
      </c>
      <c r="I986" s="19">
        <f t="shared" si="244"/>
        <v>30000</v>
      </c>
      <c r="J986" s="36">
        <f t="shared" si="245"/>
        <v>9000</v>
      </c>
      <c r="K986" s="19">
        <f t="shared" si="246"/>
        <v>711300</v>
      </c>
      <c r="L986" s="36">
        <f t="shared" si="247"/>
        <v>241842.00000000003</v>
      </c>
      <c r="N986" s="19">
        <f t="shared" si="248"/>
        <v>250842.00000000003</v>
      </c>
      <c r="O986" s="37">
        <f t="shared" si="249"/>
        <v>0.25648466257668717</v>
      </c>
      <c r="P986" s="37">
        <f t="shared" si="250"/>
        <v>0.28899999999999998</v>
      </c>
      <c r="Q986" s="37">
        <f t="shared" si="251"/>
        <v>0.40518773006134978</v>
      </c>
      <c r="R986" s="37">
        <f t="shared" si="252"/>
        <v>0.43120000000000003</v>
      </c>
    </row>
    <row r="987" spans="1:18" x14ac:dyDescent="0.25">
      <c r="A987">
        <f t="shared" si="253"/>
        <v>979000</v>
      </c>
      <c r="C987" s="19">
        <f t="shared" si="239"/>
        <v>150000</v>
      </c>
      <c r="D987" s="19">
        <f t="shared" si="240"/>
        <v>37500</v>
      </c>
      <c r="E987" s="19">
        <f t="shared" si="241"/>
        <v>829000</v>
      </c>
      <c r="F987" s="19">
        <f t="shared" si="242"/>
        <v>704650</v>
      </c>
      <c r="G987" s="19">
        <f t="shared" si="243"/>
        <v>742150</v>
      </c>
      <c r="I987" s="19">
        <f t="shared" si="244"/>
        <v>30000</v>
      </c>
      <c r="J987" s="36">
        <f t="shared" si="245"/>
        <v>9000</v>
      </c>
      <c r="K987" s="19">
        <f t="shared" si="246"/>
        <v>712150</v>
      </c>
      <c r="L987" s="36">
        <f t="shared" si="247"/>
        <v>242131.00000000003</v>
      </c>
      <c r="N987" s="19">
        <f t="shared" si="248"/>
        <v>251131.00000000003</v>
      </c>
      <c r="O987" s="37">
        <f t="shared" si="249"/>
        <v>0.25651787538304394</v>
      </c>
      <c r="P987" s="37">
        <f t="shared" si="250"/>
        <v>0.28899999999999998</v>
      </c>
      <c r="Q987" s="37">
        <f t="shared" si="251"/>
        <v>0.40521430030643518</v>
      </c>
      <c r="R987" s="37">
        <f t="shared" si="252"/>
        <v>0.43120000000000003</v>
      </c>
    </row>
    <row r="988" spans="1:18" x14ac:dyDescent="0.25">
      <c r="A988">
        <f t="shared" si="253"/>
        <v>980000</v>
      </c>
      <c r="C988" s="19">
        <f t="shared" si="239"/>
        <v>150000</v>
      </c>
      <c r="D988" s="19">
        <f t="shared" si="240"/>
        <v>37500</v>
      </c>
      <c r="E988" s="19">
        <f t="shared" si="241"/>
        <v>830000</v>
      </c>
      <c r="F988" s="19">
        <f t="shared" si="242"/>
        <v>705500</v>
      </c>
      <c r="G988" s="19">
        <f t="shared" si="243"/>
        <v>743000</v>
      </c>
      <c r="I988" s="19">
        <f t="shared" si="244"/>
        <v>30000</v>
      </c>
      <c r="J988" s="36">
        <f t="shared" si="245"/>
        <v>9000</v>
      </c>
      <c r="K988" s="19">
        <f t="shared" si="246"/>
        <v>713000</v>
      </c>
      <c r="L988" s="36">
        <f t="shared" si="247"/>
        <v>242420.00000000003</v>
      </c>
      <c r="N988" s="19">
        <f t="shared" si="248"/>
        <v>251420.00000000003</v>
      </c>
      <c r="O988" s="37">
        <f t="shared" si="249"/>
        <v>0.2565510204081633</v>
      </c>
      <c r="P988" s="37">
        <f t="shared" si="250"/>
        <v>0.28899999999999998</v>
      </c>
      <c r="Q988" s="37">
        <f t="shared" si="251"/>
        <v>0.40524081632653064</v>
      </c>
      <c r="R988" s="37">
        <f t="shared" si="252"/>
        <v>0.43120000000000003</v>
      </c>
    </row>
    <row r="989" spans="1:18" x14ac:dyDescent="0.25">
      <c r="A989">
        <f t="shared" si="253"/>
        <v>981000</v>
      </c>
      <c r="C989" s="19">
        <f t="shared" si="239"/>
        <v>150000</v>
      </c>
      <c r="D989" s="19">
        <f t="shared" si="240"/>
        <v>37500</v>
      </c>
      <c r="E989" s="19">
        <f t="shared" si="241"/>
        <v>831000</v>
      </c>
      <c r="F989" s="19">
        <f t="shared" si="242"/>
        <v>706350</v>
      </c>
      <c r="G989" s="19">
        <f t="shared" si="243"/>
        <v>743850</v>
      </c>
      <c r="I989" s="19">
        <f t="shared" si="244"/>
        <v>30000</v>
      </c>
      <c r="J989" s="36">
        <f t="shared" si="245"/>
        <v>9000</v>
      </c>
      <c r="K989" s="19">
        <f t="shared" si="246"/>
        <v>713850</v>
      </c>
      <c r="L989" s="36">
        <f t="shared" si="247"/>
        <v>242709.00000000003</v>
      </c>
      <c r="N989" s="19">
        <f t="shared" si="248"/>
        <v>251709.00000000003</v>
      </c>
      <c r="O989" s="37">
        <f t="shared" si="249"/>
        <v>0.25658409785932723</v>
      </c>
      <c r="P989" s="37">
        <f t="shared" si="250"/>
        <v>0.28899999999999998</v>
      </c>
      <c r="Q989" s="37">
        <f t="shared" si="251"/>
        <v>0.40526727828746179</v>
      </c>
      <c r="R989" s="37">
        <f t="shared" si="252"/>
        <v>0.43120000000000003</v>
      </c>
    </row>
    <row r="990" spans="1:18" x14ac:dyDescent="0.25">
      <c r="A990">
        <f t="shared" si="253"/>
        <v>982000</v>
      </c>
      <c r="C990" s="19">
        <f t="shared" si="239"/>
        <v>150000</v>
      </c>
      <c r="D990" s="19">
        <f t="shared" si="240"/>
        <v>37500</v>
      </c>
      <c r="E990" s="19">
        <f t="shared" si="241"/>
        <v>832000</v>
      </c>
      <c r="F990" s="19">
        <f t="shared" si="242"/>
        <v>707200</v>
      </c>
      <c r="G990" s="19">
        <f t="shared" si="243"/>
        <v>744700</v>
      </c>
      <c r="I990" s="19">
        <f t="shared" si="244"/>
        <v>30000</v>
      </c>
      <c r="J990" s="36">
        <f t="shared" si="245"/>
        <v>9000</v>
      </c>
      <c r="K990" s="19">
        <f t="shared" si="246"/>
        <v>714700</v>
      </c>
      <c r="L990" s="36">
        <f t="shared" si="247"/>
        <v>242998.00000000003</v>
      </c>
      <c r="N990" s="19">
        <f t="shared" si="248"/>
        <v>251998.00000000003</v>
      </c>
      <c r="O990" s="37">
        <f t="shared" si="249"/>
        <v>0.25661710794297354</v>
      </c>
      <c r="P990" s="37">
        <f t="shared" si="250"/>
        <v>0.28899999999999998</v>
      </c>
      <c r="Q990" s="37">
        <f t="shared" si="251"/>
        <v>0.40529368635437885</v>
      </c>
      <c r="R990" s="37">
        <f t="shared" si="252"/>
        <v>0.43120000000000003</v>
      </c>
    </row>
    <row r="991" spans="1:18" x14ac:dyDescent="0.25">
      <c r="A991">
        <f t="shared" si="253"/>
        <v>983000</v>
      </c>
      <c r="C991" s="19">
        <f t="shared" si="239"/>
        <v>150000</v>
      </c>
      <c r="D991" s="19">
        <f t="shared" si="240"/>
        <v>37500</v>
      </c>
      <c r="E991" s="19">
        <f t="shared" si="241"/>
        <v>833000</v>
      </c>
      <c r="F991" s="19">
        <f t="shared" si="242"/>
        <v>708050</v>
      </c>
      <c r="G991" s="19">
        <f t="shared" si="243"/>
        <v>745550</v>
      </c>
      <c r="I991" s="19">
        <f t="shared" si="244"/>
        <v>30000</v>
      </c>
      <c r="J991" s="36">
        <f t="shared" si="245"/>
        <v>9000</v>
      </c>
      <c r="K991" s="19">
        <f t="shared" si="246"/>
        <v>715550</v>
      </c>
      <c r="L991" s="36">
        <f t="shared" si="247"/>
        <v>243287.00000000003</v>
      </c>
      <c r="N991" s="19">
        <f t="shared" si="248"/>
        <v>252287.00000000003</v>
      </c>
      <c r="O991" s="37">
        <f t="shared" si="249"/>
        <v>0.25665005086469994</v>
      </c>
      <c r="P991" s="37">
        <f t="shared" si="250"/>
        <v>0.28899999999999998</v>
      </c>
      <c r="Q991" s="37">
        <f t="shared" si="251"/>
        <v>0.40532004069175998</v>
      </c>
      <c r="R991" s="37">
        <f t="shared" si="252"/>
        <v>0.43120000000000003</v>
      </c>
    </row>
    <row r="992" spans="1:18" x14ac:dyDescent="0.25">
      <c r="A992">
        <f t="shared" si="253"/>
        <v>984000</v>
      </c>
      <c r="C992" s="19">
        <f t="shared" si="239"/>
        <v>150000</v>
      </c>
      <c r="D992" s="19">
        <f t="shared" si="240"/>
        <v>37500</v>
      </c>
      <c r="E992" s="19">
        <f t="shared" si="241"/>
        <v>834000</v>
      </c>
      <c r="F992" s="19">
        <f t="shared" si="242"/>
        <v>708900</v>
      </c>
      <c r="G992" s="19">
        <f t="shared" si="243"/>
        <v>746400</v>
      </c>
      <c r="I992" s="19">
        <f t="shared" si="244"/>
        <v>30000</v>
      </c>
      <c r="J992" s="36">
        <f t="shared" si="245"/>
        <v>9000</v>
      </c>
      <c r="K992" s="19">
        <f t="shared" si="246"/>
        <v>716400</v>
      </c>
      <c r="L992" s="36">
        <f t="shared" si="247"/>
        <v>243576.00000000003</v>
      </c>
      <c r="N992" s="19">
        <f t="shared" si="248"/>
        <v>252576.00000000003</v>
      </c>
      <c r="O992" s="37">
        <f t="shared" si="249"/>
        <v>0.2566829268292683</v>
      </c>
      <c r="P992" s="37">
        <f t="shared" si="250"/>
        <v>0.28899999999999998</v>
      </c>
      <c r="Q992" s="37">
        <f t="shared" si="251"/>
        <v>0.40534634146341464</v>
      </c>
      <c r="R992" s="37">
        <f t="shared" si="252"/>
        <v>0.43120000000000003</v>
      </c>
    </row>
    <row r="993" spans="1:18" x14ac:dyDescent="0.25">
      <c r="A993">
        <f t="shared" si="253"/>
        <v>985000</v>
      </c>
      <c r="C993" s="19">
        <f t="shared" si="239"/>
        <v>150000</v>
      </c>
      <c r="D993" s="19">
        <f t="shared" si="240"/>
        <v>37500</v>
      </c>
      <c r="E993" s="19">
        <f t="shared" si="241"/>
        <v>835000</v>
      </c>
      <c r="F993" s="19">
        <f t="shared" si="242"/>
        <v>709750</v>
      </c>
      <c r="G993" s="19">
        <f t="shared" si="243"/>
        <v>747250</v>
      </c>
      <c r="I993" s="19">
        <f t="shared" si="244"/>
        <v>30000</v>
      </c>
      <c r="J993" s="36">
        <f t="shared" si="245"/>
        <v>9000</v>
      </c>
      <c r="K993" s="19">
        <f t="shared" si="246"/>
        <v>717250</v>
      </c>
      <c r="L993" s="36">
        <f t="shared" si="247"/>
        <v>243865.00000000003</v>
      </c>
      <c r="N993" s="19">
        <f t="shared" si="248"/>
        <v>252865.00000000003</v>
      </c>
      <c r="O993" s="37">
        <f t="shared" si="249"/>
        <v>0.25671573604060915</v>
      </c>
      <c r="P993" s="37">
        <f t="shared" si="250"/>
        <v>0.28899999999999998</v>
      </c>
      <c r="Q993" s="37">
        <f t="shared" si="251"/>
        <v>0.40537258883248733</v>
      </c>
      <c r="R993" s="37">
        <f t="shared" si="252"/>
        <v>0.43120000000000003</v>
      </c>
    </row>
    <row r="994" spans="1:18" x14ac:dyDescent="0.25">
      <c r="A994">
        <f t="shared" si="253"/>
        <v>986000</v>
      </c>
      <c r="C994" s="19">
        <f t="shared" si="239"/>
        <v>150000</v>
      </c>
      <c r="D994" s="19">
        <f t="shared" si="240"/>
        <v>37500</v>
      </c>
      <c r="E994" s="19">
        <f t="shared" si="241"/>
        <v>836000</v>
      </c>
      <c r="F994" s="19">
        <f t="shared" si="242"/>
        <v>710600</v>
      </c>
      <c r="G994" s="19">
        <f t="shared" si="243"/>
        <v>748100</v>
      </c>
      <c r="I994" s="19">
        <f t="shared" si="244"/>
        <v>30000</v>
      </c>
      <c r="J994" s="36">
        <f t="shared" si="245"/>
        <v>9000</v>
      </c>
      <c r="K994" s="19">
        <f t="shared" si="246"/>
        <v>718100</v>
      </c>
      <c r="L994" s="36">
        <f t="shared" si="247"/>
        <v>244154.00000000003</v>
      </c>
      <c r="N994" s="19">
        <f t="shared" si="248"/>
        <v>253154.00000000003</v>
      </c>
      <c r="O994" s="37">
        <f t="shared" si="249"/>
        <v>0.2567484787018256</v>
      </c>
      <c r="P994" s="37">
        <f t="shared" si="250"/>
        <v>0.28899999999999998</v>
      </c>
      <c r="Q994" s="37">
        <f t="shared" si="251"/>
        <v>0.40539878296146048</v>
      </c>
      <c r="R994" s="37">
        <f t="shared" si="252"/>
        <v>0.43120000000000003</v>
      </c>
    </row>
    <row r="995" spans="1:18" x14ac:dyDescent="0.25">
      <c r="A995">
        <f t="shared" si="253"/>
        <v>987000</v>
      </c>
      <c r="C995" s="19">
        <f t="shared" si="239"/>
        <v>150000</v>
      </c>
      <c r="D995" s="19">
        <f t="shared" si="240"/>
        <v>37500</v>
      </c>
      <c r="E995" s="19">
        <f t="shared" si="241"/>
        <v>837000</v>
      </c>
      <c r="F995" s="19">
        <f t="shared" si="242"/>
        <v>711450</v>
      </c>
      <c r="G995" s="19">
        <f t="shared" si="243"/>
        <v>748950</v>
      </c>
      <c r="I995" s="19">
        <f t="shared" si="244"/>
        <v>30000</v>
      </c>
      <c r="J995" s="36">
        <f t="shared" si="245"/>
        <v>9000</v>
      </c>
      <c r="K995" s="19">
        <f t="shared" si="246"/>
        <v>718950</v>
      </c>
      <c r="L995" s="36">
        <f t="shared" si="247"/>
        <v>244443.00000000003</v>
      </c>
      <c r="N995" s="19">
        <f t="shared" si="248"/>
        <v>253443.00000000003</v>
      </c>
      <c r="O995" s="37">
        <f t="shared" si="249"/>
        <v>0.2567811550151976</v>
      </c>
      <c r="P995" s="37">
        <f t="shared" si="250"/>
        <v>0.28899999999999998</v>
      </c>
      <c r="Q995" s="37">
        <f t="shared" si="251"/>
        <v>0.40542492401215813</v>
      </c>
      <c r="R995" s="37">
        <f t="shared" si="252"/>
        <v>0.43120000000000003</v>
      </c>
    </row>
    <row r="996" spans="1:18" x14ac:dyDescent="0.25">
      <c r="A996">
        <f t="shared" si="253"/>
        <v>988000</v>
      </c>
      <c r="C996" s="19">
        <f t="shared" si="239"/>
        <v>150000</v>
      </c>
      <c r="D996" s="19">
        <f t="shared" si="240"/>
        <v>37500</v>
      </c>
      <c r="E996" s="19">
        <f t="shared" si="241"/>
        <v>838000</v>
      </c>
      <c r="F996" s="19">
        <f t="shared" si="242"/>
        <v>712300</v>
      </c>
      <c r="G996" s="19">
        <f t="shared" si="243"/>
        <v>749800</v>
      </c>
      <c r="I996" s="19">
        <f t="shared" si="244"/>
        <v>30000</v>
      </c>
      <c r="J996" s="36">
        <f t="shared" si="245"/>
        <v>9000</v>
      </c>
      <c r="K996" s="19">
        <f t="shared" si="246"/>
        <v>719800</v>
      </c>
      <c r="L996" s="36">
        <f t="shared" si="247"/>
        <v>244732.00000000003</v>
      </c>
      <c r="N996" s="19">
        <f t="shared" si="248"/>
        <v>253732.00000000003</v>
      </c>
      <c r="O996" s="37">
        <f t="shared" si="249"/>
        <v>0.25681376518218624</v>
      </c>
      <c r="P996" s="37">
        <f t="shared" si="250"/>
        <v>0.28899999999999998</v>
      </c>
      <c r="Q996" s="37">
        <f t="shared" si="251"/>
        <v>0.40545101214574902</v>
      </c>
      <c r="R996" s="37">
        <f t="shared" si="252"/>
        <v>0.43120000000000003</v>
      </c>
    </row>
    <row r="997" spans="1:18" x14ac:dyDescent="0.25">
      <c r="A997">
        <f t="shared" si="253"/>
        <v>989000</v>
      </c>
      <c r="C997" s="19">
        <f t="shared" si="239"/>
        <v>150000</v>
      </c>
      <c r="D997" s="19">
        <f t="shared" si="240"/>
        <v>37500</v>
      </c>
      <c r="E997" s="19">
        <f t="shared" si="241"/>
        <v>839000</v>
      </c>
      <c r="F997" s="19">
        <f t="shared" si="242"/>
        <v>713150</v>
      </c>
      <c r="G997" s="19">
        <f t="shared" si="243"/>
        <v>750650</v>
      </c>
      <c r="I997" s="19">
        <f t="shared" si="244"/>
        <v>30000</v>
      </c>
      <c r="J997" s="36">
        <f t="shared" si="245"/>
        <v>9000</v>
      </c>
      <c r="K997" s="19">
        <f t="shared" si="246"/>
        <v>720650</v>
      </c>
      <c r="L997" s="36">
        <f t="shared" si="247"/>
        <v>245021.00000000003</v>
      </c>
      <c r="N997" s="19">
        <f t="shared" si="248"/>
        <v>254021.00000000003</v>
      </c>
      <c r="O997" s="37">
        <f t="shared" si="249"/>
        <v>0.25684630940343783</v>
      </c>
      <c r="P997" s="37">
        <f t="shared" si="250"/>
        <v>0.28899999999999998</v>
      </c>
      <c r="Q997" s="37">
        <f t="shared" si="251"/>
        <v>0.40547704752275027</v>
      </c>
      <c r="R997" s="37">
        <f t="shared" si="252"/>
        <v>0.43120000000000003</v>
      </c>
    </row>
    <row r="998" spans="1:18" x14ac:dyDescent="0.25">
      <c r="A998">
        <f t="shared" si="253"/>
        <v>990000</v>
      </c>
      <c r="C998" s="19">
        <f t="shared" si="239"/>
        <v>150000</v>
      </c>
      <c r="D998" s="19">
        <f t="shared" si="240"/>
        <v>37500</v>
      </c>
      <c r="E998" s="19">
        <f t="shared" si="241"/>
        <v>840000</v>
      </c>
      <c r="F998" s="19">
        <f t="shared" si="242"/>
        <v>714000</v>
      </c>
      <c r="G998" s="19">
        <f t="shared" si="243"/>
        <v>751500</v>
      </c>
      <c r="I998" s="19">
        <f t="shared" si="244"/>
        <v>30000</v>
      </c>
      <c r="J998" s="36">
        <f t="shared" si="245"/>
        <v>9000</v>
      </c>
      <c r="K998" s="19">
        <f t="shared" si="246"/>
        <v>721500</v>
      </c>
      <c r="L998" s="36">
        <f t="shared" si="247"/>
        <v>245310.00000000003</v>
      </c>
      <c r="N998" s="19">
        <f t="shared" si="248"/>
        <v>254310.00000000003</v>
      </c>
      <c r="O998" s="37">
        <f t="shared" si="249"/>
        <v>0.25687878787878793</v>
      </c>
      <c r="P998" s="37">
        <f t="shared" si="250"/>
        <v>0.28899999999999998</v>
      </c>
      <c r="Q998" s="37">
        <f t="shared" si="251"/>
        <v>0.40550303030303037</v>
      </c>
      <c r="R998" s="37">
        <f t="shared" si="252"/>
        <v>0.43120000000000003</v>
      </c>
    </row>
    <row r="999" spans="1:18" x14ac:dyDescent="0.25">
      <c r="A999">
        <f t="shared" si="253"/>
        <v>991000</v>
      </c>
      <c r="C999" s="19">
        <f t="shared" si="239"/>
        <v>150000</v>
      </c>
      <c r="D999" s="19">
        <f t="shared" si="240"/>
        <v>37500</v>
      </c>
      <c r="E999" s="19">
        <f t="shared" si="241"/>
        <v>841000</v>
      </c>
      <c r="F999" s="19">
        <f t="shared" si="242"/>
        <v>714850</v>
      </c>
      <c r="G999" s="19">
        <f t="shared" si="243"/>
        <v>752350</v>
      </c>
      <c r="I999" s="19">
        <f t="shared" si="244"/>
        <v>30000</v>
      </c>
      <c r="J999" s="36">
        <f t="shared" si="245"/>
        <v>9000</v>
      </c>
      <c r="K999" s="19">
        <f t="shared" si="246"/>
        <v>722350</v>
      </c>
      <c r="L999" s="36">
        <f t="shared" si="247"/>
        <v>245599.00000000003</v>
      </c>
      <c r="N999" s="19">
        <f t="shared" si="248"/>
        <v>254599.00000000003</v>
      </c>
      <c r="O999" s="37">
        <f t="shared" si="249"/>
        <v>0.25691120080726543</v>
      </c>
      <c r="P999" s="37">
        <f t="shared" si="250"/>
        <v>0.28899999999999998</v>
      </c>
      <c r="Q999" s="37">
        <f t="shared" si="251"/>
        <v>0.40552896064581234</v>
      </c>
      <c r="R999" s="37">
        <f t="shared" si="252"/>
        <v>0.43120000000000003</v>
      </c>
    </row>
    <row r="1000" spans="1:18" x14ac:dyDescent="0.25">
      <c r="A1000">
        <f t="shared" si="253"/>
        <v>992000</v>
      </c>
      <c r="C1000" s="19">
        <f t="shared" si="239"/>
        <v>150000</v>
      </c>
      <c r="D1000" s="19">
        <f t="shared" si="240"/>
        <v>37500</v>
      </c>
      <c r="E1000" s="19">
        <f t="shared" si="241"/>
        <v>842000</v>
      </c>
      <c r="F1000" s="19">
        <f t="shared" si="242"/>
        <v>715700</v>
      </c>
      <c r="G1000" s="19">
        <f t="shared" si="243"/>
        <v>753200</v>
      </c>
      <c r="I1000" s="19">
        <f t="shared" si="244"/>
        <v>30000</v>
      </c>
      <c r="J1000" s="36">
        <f t="shared" si="245"/>
        <v>9000</v>
      </c>
      <c r="K1000" s="19">
        <f t="shared" si="246"/>
        <v>723200</v>
      </c>
      <c r="L1000" s="36">
        <f t="shared" si="247"/>
        <v>245888.00000000003</v>
      </c>
      <c r="N1000" s="19">
        <f t="shared" si="248"/>
        <v>254888.00000000003</v>
      </c>
      <c r="O1000" s="37">
        <f t="shared" si="249"/>
        <v>0.25694354838709682</v>
      </c>
      <c r="P1000" s="37">
        <f t="shared" si="250"/>
        <v>0.28899999999999998</v>
      </c>
      <c r="Q1000" s="37">
        <f t="shared" si="251"/>
        <v>0.40555483870967746</v>
      </c>
      <c r="R1000" s="37">
        <f t="shared" si="252"/>
        <v>0.43120000000000003</v>
      </c>
    </row>
    <row r="1001" spans="1:18" x14ac:dyDescent="0.25">
      <c r="A1001">
        <f t="shared" si="253"/>
        <v>993000</v>
      </c>
      <c r="C1001" s="19">
        <f t="shared" si="239"/>
        <v>150000</v>
      </c>
      <c r="D1001" s="19">
        <f t="shared" si="240"/>
        <v>37500</v>
      </c>
      <c r="E1001" s="19">
        <f t="shared" si="241"/>
        <v>843000</v>
      </c>
      <c r="F1001" s="19">
        <f t="shared" si="242"/>
        <v>716550</v>
      </c>
      <c r="G1001" s="19">
        <f t="shared" si="243"/>
        <v>754050</v>
      </c>
      <c r="I1001" s="19">
        <f t="shared" si="244"/>
        <v>30000</v>
      </c>
      <c r="J1001" s="36">
        <f t="shared" si="245"/>
        <v>9000</v>
      </c>
      <c r="K1001" s="19">
        <f t="shared" si="246"/>
        <v>724050</v>
      </c>
      <c r="L1001" s="36">
        <f t="shared" si="247"/>
        <v>246177.00000000003</v>
      </c>
      <c r="N1001" s="19">
        <f t="shared" si="248"/>
        <v>255177.00000000003</v>
      </c>
      <c r="O1001" s="37">
        <f t="shared" si="249"/>
        <v>0.25697583081571002</v>
      </c>
      <c r="P1001" s="37">
        <f t="shared" si="250"/>
        <v>0.28899999999999998</v>
      </c>
      <c r="Q1001" s="37">
        <f t="shared" si="251"/>
        <v>0.40558066465256803</v>
      </c>
      <c r="R1001" s="37">
        <f t="shared" si="252"/>
        <v>0.43120000000000003</v>
      </c>
    </row>
    <row r="1002" spans="1:18" x14ac:dyDescent="0.25">
      <c r="A1002">
        <f t="shared" si="253"/>
        <v>994000</v>
      </c>
      <c r="C1002" s="19">
        <f t="shared" si="239"/>
        <v>150000</v>
      </c>
      <c r="D1002" s="19">
        <f t="shared" si="240"/>
        <v>37500</v>
      </c>
      <c r="E1002" s="19">
        <f t="shared" si="241"/>
        <v>844000</v>
      </c>
      <c r="F1002" s="19">
        <f t="shared" si="242"/>
        <v>717400</v>
      </c>
      <c r="G1002" s="19">
        <f t="shared" si="243"/>
        <v>754900</v>
      </c>
      <c r="I1002" s="19">
        <f t="shared" si="244"/>
        <v>30000</v>
      </c>
      <c r="J1002" s="36">
        <f t="shared" si="245"/>
        <v>9000</v>
      </c>
      <c r="K1002" s="19">
        <f t="shared" si="246"/>
        <v>724900</v>
      </c>
      <c r="L1002" s="36">
        <f t="shared" si="247"/>
        <v>246466.00000000003</v>
      </c>
      <c r="N1002" s="19">
        <f t="shared" si="248"/>
        <v>255466.00000000003</v>
      </c>
      <c r="O1002" s="37">
        <f t="shared" si="249"/>
        <v>0.25700804828973844</v>
      </c>
      <c r="P1002" s="37">
        <f t="shared" si="250"/>
        <v>0.28899999999999998</v>
      </c>
      <c r="Q1002" s="37">
        <f t="shared" si="251"/>
        <v>0.4056064386317908</v>
      </c>
      <c r="R1002" s="37">
        <f t="shared" si="252"/>
        <v>0.43120000000000003</v>
      </c>
    </row>
    <row r="1003" spans="1:18" x14ac:dyDescent="0.25">
      <c r="A1003">
        <f t="shared" si="253"/>
        <v>995000</v>
      </c>
      <c r="C1003" s="19">
        <f t="shared" si="239"/>
        <v>150000</v>
      </c>
      <c r="D1003" s="19">
        <f t="shared" si="240"/>
        <v>37500</v>
      </c>
      <c r="E1003" s="19">
        <f t="shared" si="241"/>
        <v>845000</v>
      </c>
      <c r="F1003" s="19">
        <f t="shared" si="242"/>
        <v>718250</v>
      </c>
      <c r="G1003" s="19">
        <f t="shared" si="243"/>
        <v>755750</v>
      </c>
      <c r="I1003" s="19">
        <f t="shared" si="244"/>
        <v>30000</v>
      </c>
      <c r="J1003" s="36">
        <f t="shared" si="245"/>
        <v>9000</v>
      </c>
      <c r="K1003" s="19">
        <f t="shared" si="246"/>
        <v>725750</v>
      </c>
      <c r="L1003" s="36">
        <f t="shared" si="247"/>
        <v>246755.00000000003</v>
      </c>
      <c r="N1003" s="19">
        <f t="shared" si="248"/>
        <v>255755.00000000003</v>
      </c>
      <c r="O1003" s="37">
        <f t="shared" si="249"/>
        <v>0.25704020100502517</v>
      </c>
      <c r="P1003" s="37">
        <f t="shared" si="250"/>
        <v>0.28899999999999998</v>
      </c>
      <c r="Q1003" s="37">
        <f t="shared" si="251"/>
        <v>0.40563216080402015</v>
      </c>
      <c r="R1003" s="37">
        <f t="shared" si="252"/>
        <v>0.43120000000000003</v>
      </c>
    </row>
    <row r="1004" spans="1:18" x14ac:dyDescent="0.25">
      <c r="A1004">
        <f t="shared" si="253"/>
        <v>996000</v>
      </c>
      <c r="C1004" s="19">
        <f t="shared" si="239"/>
        <v>150000</v>
      </c>
      <c r="D1004" s="19">
        <f t="shared" si="240"/>
        <v>37500</v>
      </c>
      <c r="E1004" s="19">
        <f t="shared" si="241"/>
        <v>846000</v>
      </c>
      <c r="F1004" s="19">
        <f t="shared" si="242"/>
        <v>719100</v>
      </c>
      <c r="G1004" s="19">
        <f t="shared" si="243"/>
        <v>756600</v>
      </c>
      <c r="I1004" s="19">
        <f t="shared" si="244"/>
        <v>30000</v>
      </c>
      <c r="J1004" s="36">
        <f t="shared" si="245"/>
        <v>9000</v>
      </c>
      <c r="K1004" s="19">
        <f t="shared" si="246"/>
        <v>726600</v>
      </c>
      <c r="L1004" s="36">
        <f t="shared" si="247"/>
        <v>247044.00000000003</v>
      </c>
      <c r="N1004" s="19">
        <f t="shared" si="248"/>
        <v>256044.00000000003</v>
      </c>
      <c r="O1004" s="37">
        <f t="shared" si="249"/>
        <v>0.25707228915662655</v>
      </c>
      <c r="P1004" s="37">
        <f t="shared" si="250"/>
        <v>0.28899999999999998</v>
      </c>
      <c r="Q1004" s="37">
        <f t="shared" si="251"/>
        <v>0.40565783132530125</v>
      </c>
      <c r="R1004" s="37">
        <f t="shared" si="252"/>
        <v>0.43120000000000003</v>
      </c>
    </row>
    <row r="1005" spans="1:18" x14ac:dyDescent="0.25">
      <c r="A1005">
        <f t="shared" si="253"/>
        <v>997000</v>
      </c>
      <c r="C1005" s="19">
        <f t="shared" si="239"/>
        <v>150000</v>
      </c>
      <c r="D1005" s="19">
        <f t="shared" si="240"/>
        <v>37500</v>
      </c>
      <c r="E1005" s="19">
        <f t="shared" si="241"/>
        <v>847000</v>
      </c>
      <c r="F1005" s="19">
        <f t="shared" si="242"/>
        <v>719950</v>
      </c>
      <c r="G1005" s="19">
        <f t="shared" si="243"/>
        <v>757450</v>
      </c>
      <c r="I1005" s="19">
        <f t="shared" si="244"/>
        <v>30000</v>
      </c>
      <c r="J1005" s="36">
        <f t="shared" si="245"/>
        <v>9000</v>
      </c>
      <c r="K1005" s="19">
        <f t="shared" si="246"/>
        <v>727450</v>
      </c>
      <c r="L1005" s="36">
        <f t="shared" si="247"/>
        <v>247333.00000000003</v>
      </c>
      <c r="N1005" s="19">
        <f t="shared" si="248"/>
        <v>256333.00000000003</v>
      </c>
      <c r="O1005" s="37">
        <f t="shared" si="249"/>
        <v>0.25710431293881647</v>
      </c>
      <c r="P1005" s="37">
        <f t="shared" si="250"/>
        <v>0.28899999999999998</v>
      </c>
      <c r="Q1005" s="37">
        <f t="shared" si="251"/>
        <v>0.40568345035105319</v>
      </c>
      <c r="R1005" s="37">
        <f t="shared" si="252"/>
        <v>0.43120000000000003</v>
      </c>
    </row>
    <row r="1006" spans="1:18" x14ac:dyDescent="0.25">
      <c r="A1006">
        <f t="shared" si="253"/>
        <v>998000</v>
      </c>
      <c r="C1006" s="19">
        <f t="shared" si="239"/>
        <v>150000</v>
      </c>
      <c r="D1006" s="19">
        <f t="shared" si="240"/>
        <v>37500</v>
      </c>
      <c r="E1006" s="19">
        <f t="shared" si="241"/>
        <v>848000</v>
      </c>
      <c r="F1006" s="19">
        <f t="shared" si="242"/>
        <v>720800</v>
      </c>
      <c r="G1006" s="19">
        <f t="shared" si="243"/>
        <v>758300</v>
      </c>
      <c r="I1006" s="19">
        <f t="shared" si="244"/>
        <v>30000</v>
      </c>
      <c r="J1006" s="36">
        <f t="shared" si="245"/>
        <v>9000</v>
      </c>
      <c r="K1006" s="19">
        <f t="shared" si="246"/>
        <v>728300</v>
      </c>
      <c r="L1006" s="36">
        <f t="shared" si="247"/>
        <v>247622.00000000003</v>
      </c>
      <c r="N1006" s="19">
        <f t="shared" si="248"/>
        <v>256622.00000000003</v>
      </c>
      <c r="O1006" s="37">
        <f t="shared" si="249"/>
        <v>0.25713627254509019</v>
      </c>
      <c r="P1006" s="37">
        <f t="shared" si="250"/>
        <v>0.28899999999999998</v>
      </c>
      <c r="Q1006" s="37">
        <f t="shared" si="251"/>
        <v>0.40570901803607218</v>
      </c>
      <c r="R1006" s="37">
        <f t="shared" si="252"/>
        <v>0.43120000000000003</v>
      </c>
    </row>
    <row r="1007" spans="1:18" x14ac:dyDescent="0.25">
      <c r="A1007">
        <f t="shared" si="253"/>
        <v>999000</v>
      </c>
      <c r="C1007" s="19">
        <f t="shared" si="239"/>
        <v>150000</v>
      </c>
      <c r="D1007" s="19">
        <f t="shared" si="240"/>
        <v>37500</v>
      </c>
      <c r="E1007" s="19">
        <f t="shared" si="241"/>
        <v>849000</v>
      </c>
      <c r="F1007" s="19">
        <f t="shared" si="242"/>
        <v>721650</v>
      </c>
      <c r="G1007" s="19">
        <f t="shared" si="243"/>
        <v>759150</v>
      </c>
      <c r="I1007" s="19">
        <f t="shared" si="244"/>
        <v>30000</v>
      </c>
      <c r="J1007" s="36">
        <f t="shared" si="245"/>
        <v>9000</v>
      </c>
      <c r="K1007" s="19">
        <f t="shared" si="246"/>
        <v>729150</v>
      </c>
      <c r="L1007" s="36">
        <f t="shared" si="247"/>
        <v>247911.00000000003</v>
      </c>
      <c r="N1007" s="19">
        <f t="shared" si="248"/>
        <v>256911.00000000003</v>
      </c>
      <c r="O1007" s="37">
        <f t="shared" si="249"/>
        <v>0.25716816816816818</v>
      </c>
      <c r="P1007" s="37">
        <f t="shared" si="250"/>
        <v>0.28899999999999998</v>
      </c>
      <c r="Q1007" s="37">
        <f t="shared" si="251"/>
        <v>0.40573453453453456</v>
      </c>
      <c r="R1007" s="37">
        <f t="shared" si="252"/>
        <v>0.43120000000000003</v>
      </c>
    </row>
    <row r="1008" spans="1:18" x14ac:dyDescent="0.25">
      <c r="A1008">
        <f t="shared" si="253"/>
        <v>1000000</v>
      </c>
      <c r="C1008" s="19">
        <f t="shared" si="239"/>
        <v>150000</v>
      </c>
      <c r="D1008" s="19">
        <f t="shared" si="240"/>
        <v>37500</v>
      </c>
      <c r="E1008" s="19">
        <f t="shared" si="241"/>
        <v>850000</v>
      </c>
      <c r="F1008" s="19">
        <f t="shared" si="242"/>
        <v>722500</v>
      </c>
      <c r="G1008" s="19">
        <f t="shared" si="243"/>
        <v>760000</v>
      </c>
      <c r="I1008" s="19">
        <f t="shared" si="244"/>
        <v>30000</v>
      </c>
      <c r="J1008" s="36">
        <f t="shared" si="245"/>
        <v>9000</v>
      </c>
      <c r="K1008" s="19">
        <f t="shared" si="246"/>
        <v>730000</v>
      </c>
      <c r="L1008" s="36">
        <f t="shared" si="247"/>
        <v>248200.00000000003</v>
      </c>
      <c r="N1008" s="19">
        <f t="shared" si="248"/>
        <v>257200.00000000003</v>
      </c>
      <c r="O1008" s="37">
        <f t="shared" si="249"/>
        <v>0.25720000000000004</v>
      </c>
      <c r="P1008" s="37">
        <f t="shared" si="250"/>
        <v>0.28899999999999998</v>
      </c>
      <c r="Q1008" s="37">
        <f t="shared" si="251"/>
        <v>0.40576000000000007</v>
      </c>
      <c r="R1008" s="37">
        <f t="shared" si="252"/>
        <v>0.43120000000000003</v>
      </c>
    </row>
  </sheetData>
  <mergeCells count="3">
    <mergeCell ref="I6:L6"/>
    <mergeCell ref="C6:G6"/>
    <mergeCell ref="N6:Q6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974E-4CAA-48C1-9F41-B1F5972B818F}">
  <dimension ref="B2:J13"/>
  <sheetViews>
    <sheetView workbookViewId="0">
      <selection activeCell="F16" sqref="F16"/>
    </sheetView>
  </sheetViews>
  <sheetFormatPr defaultRowHeight="15" x14ac:dyDescent="0.25"/>
  <cols>
    <col min="1" max="1" width="2.140625" customWidth="1"/>
    <col min="2" max="2" width="43.85546875" bestFit="1" customWidth="1"/>
    <col min="3" max="3" width="4.5703125" bestFit="1" customWidth="1"/>
    <col min="4" max="4" width="11.5703125" bestFit="1" customWidth="1"/>
    <col min="5" max="5" width="2.140625" customWidth="1"/>
    <col min="6" max="6" width="29.85546875" bestFit="1" customWidth="1"/>
    <col min="7" max="7" width="20.42578125" customWidth="1"/>
    <col min="8" max="8" width="11.140625" bestFit="1" customWidth="1"/>
    <col min="9" max="9" width="20.42578125" bestFit="1" customWidth="1"/>
    <col min="10" max="10" width="11" bestFit="1" customWidth="1"/>
    <col min="11" max="11" width="2.140625" customWidth="1"/>
    <col min="12" max="12" width="10.42578125" customWidth="1"/>
    <col min="13" max="13" width="13.42578125" customWidth="1"/>
    <col min="14" max="14" width="6.85546875" customWidth="1"/>
    <col min="15" max="15" width="16" customWidth="1"/>
    <col min="16" max="16" width="13.140625" bestFit="1" customWidth="1"/>
  </cols>
  <sheetData>
    <row r="2" spans="2:10" x14ac:dyDescent="0.25">
      <c r="B2" t="s">
        <v>105</v>
      </c>
      <c r="D2" s="27">
        <v>12</v>
      </c>
    </row>
    <row r="3" spans="2:10" x14ac:dyDescent="0.25">
      <c r="B3" t="s">
        <v>98</v>
      </c>
      <c r="D3" s="27">
        <v>10000</v>
      </c>
      <c r="F3" s="4" t="s">
        <v>61</v>
      </c>
      <c r="G3" s="105">
        <v>0.3</v>
      </c>
      <c r="H3" s="5"/>
      <c r="I3" s="5"/>
      <c r="J3" s="50"/>
    </row>
    <row r="4" spans="2:10" x14ac:dyDescent="0.25">
      <c r="B4" t="s">
        <v>57</v>
      </c>
      <c r="D4" s="53">
        <f>D3*yhteisövero_pros</f>
        <v>2000</v>
      </c>
      <c r="F4" s="42" t="s">
        <v>46</v>
      </c>
      <c r="G4" s="106">
        <v>30000</v>
      </c>
      <c r="J4" s="51"/>
    </row>
    <row r="5" spans="2:10" x14ac:dyDescent="0.25">
      <c r="B5" t="s">
        <v>108</v>
      </c>
      <c r="D5" s="27">
        <v>500000</v>
      </c>
      <c r="F5" s="42" t="s">
        <v>62</v>
      </c>
      <c r="G5" s="105">
        <v>0.34</v>
      </c>
      <c r="J5" s="51"/>
    </row>
    <row r="6" spans="2:10" x14ac:dyDescent="0.25">
      <c r="B6" t="s">
        <v>99</v>
      </c>
      <c r="D6" s="27">
        <v>5000</v>
      </c>
      <c r="F6" s="42"/>
      <c r="J6" s="51"/>
    </row>
    <row r="7" spans="2:10" x14ac:dyDescent="0.25">
      <c r="B7" t="s">
        <v>106</v>
      </c>
      <c r="C7" s="1">
        <f>IF(D2&lt;10,20%,40%)</f>
        <v>0.4</v>
      </c>
      <c r="D7" s="54">
        <f>D5*C7</f>
        <v>200000</v>
      </c>
      <c r="F7" s="143" t="s">
        <v>84</v>
      </c>
      <c r="G7" s="142"/>
      <c r="H7" s="142"/>
      <c r="I7" s="142"/>
      <c r="J7" s="144"/>
    </row>
    <row r="8" spans="2:10" x14ac:dyDescent="0.25">
      <c r="B8" t="s">
        <v>100</v>
      </c>
      <c r="D8" s="54">
        <f>MAX(D6:D7)</f>
        <v>200000</v>
      </c>
      <c r="F8" s="42" t="str">
        <f>"veronalaista " &amp; pääomatuloveropros_progression_raja &amp; " asti"</f>
        <v>veronalaista 30000 asti</v>
      </c>
      <c r="G8" t="str">
        <f xml:space="preserve"> "vero " &amp; pääomatuloveropros_progression_raja &amp; " asti"</f>
        <v>vero 30000 asti</v>
      </c>
      <c r="H8" t="s">
        <v>82</v>
      </c>
      <c r="I8" t="s">
        <v>83</v>
      </c>
      <c r="J8" s="51" t="s">
        <v>16</v>
      </c>
    </row>
    <row r="9" spans="2:10" x14ac:dyDescent="0.25">
      <c r="B9" t="s">
        <v>101</v>
      </c>
      <c r="D9" s="54">
        <f>D5-D8</f>
        <v>300000</v>
      </c>
      <c r="F9" s="56">
        <f>IF(D9&gt;pääomatuloveropros_progression_raja,pääomatuloveropros_progression_raja,D9)</f>
        <v>30000</v>
      </c>
      <c r="G9" s="53">
        <f t="shared" ref="G9" si="0">F9*pääomatuloveropros</f>
        <v>9000</v>
      </c>
      <c r="H9" s="57">
        <f>IF(D9&gt;pääomatuloveropros_progression_raja,D9-pääomatuloveropros_progression_raja,0)</f>
        <v>270000</v>
      </c>
      <c r="I9" s="53">
        <f t="shared" ref="I9" si="1">H9*pääomatuloveropros_rajan_jälkeen</f>
        <v>91800</v>
      </c>
      <c r="J9" s="53">
        <f>+G9+I9</f>
        <v>100800</v>
      </c>
    </row>
    <row r="10" spans="2:10" x14ac:dyDescent="0.25">
      <c r="B10" t="s">
        <v>103</v>
      </c>
      <c r="D10" s="55">
        <f>J9</f>
        <v>100800</v>
      </c>
    </row>
    <row r="11" spans="2:10" x14ac:dyDescent="0.25">
      <c r="B11" t="s">
        <v>107</v>
      </c>
      <c r="D11" s="52">
        <f>D10/D5</f>
        <v>0.2016</v>
      </c>
    </row>
    <row r="12" spans="2:10" x14ac:dyDescent="0.25">
      <c r="B12" t="s">
        <v>104</v>
      </c>
      <c r="D12" s="52">
        <f>20%+(1-20%)*D11</f>
        <v>0.36128000000000005</v>
      </c>
    </row>
    <row r="13" spans="2:10" x14ac:dyDescent="0.25">
      <c r="B13" s="5" t="s">
        <v>102</v>
      </c>
      <c r="C13" s="5"/>
      <c r="D13" s="58">
        <f>D9-D10</f>
        <v>199200</v>
      </c>
    </row>
  </sheetData>
  <mergeCells count="1">
    <mergeCell ref="F7:J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37</vt:i4>
      </vt:variant>
    </vt:vector>
  </HeadingPairs>
  <TitlesOfParts>
    <vt:vector size="42" baseType="lpstr">
      <vt:lpstr>ohje</vt:lpstr>
      <vt:lpstr>palkkaa vai osinkoa</vt:lpstr>
      <vt:lpstr>ansiotulovero</vt:lpstr>
      <vt:lpstr>pääomatulovero osingon verotus</vt:lpstr>
      <vt:lpstr>purkaminen</vt:lpstr>
      <vt:lpstr>Kirkollisvero</vt:lpstr>
      <vt:lpstr>Korotettu_pvrahamaksu</vt:lpstr>
      <vt:lpstr>Kunnallisvero</vt:lpstr>
      <vt:lpstr>Pääomatulo_osinko_max</vt:lpstr>
      <vt:lpstr>'pääomatulovero osingon verotus'!pääomatuloveropros</vt:lpstr>
      <vt:lpstr>purkaminen!pääomatuloveropros</vt:lpstr>
      <vt:lpstr>'pääomatulovero osingon verotus'!pääomatuloveropros_progression_raja</vt:lpstr>
      <vt:lpstr>purkaminen!pääomatuloveropros_progression_raja</vt:lpstr>
      <vt:lpstr>'pääomatulovero osingon verotus'!pääomatuloveropros_rajan_jälkeen</vt:lpstr>
      <vt:lpstr>purkaminen!pääomatuloveropros_rajan_jälkeen</vt:lpstr>
      <vt:lpstr>Päivärahamaksu</vt:lpstr>
      <vt:lpstr>Päivärahamaksu_alaraja</vt:lpstr>
      <vt:lpstr>Päivärahamaksun_alaraja</vt:lpstr>
      <vt:lpstr>Perusväh</vt:lpstr>
      <vt:lpstr>Perusväh_pienennysprosentti</vt:lpstr>
      <vt:lpstr>Perusväh_yläraja</vt:lpstr>
      <vt:lpstr>'pääomatulovero osingon verotus'!pot_osingon_veron_progression_raja</vt:lpstr>
      <vt:lpstr>'pääomatulovero osingon verotus'!pot_osingon_verovapaa_osuus</vt:lpstr>
      <vt:lpstr>'pääomatulovero osingon verotus'!pot_osingon_verovapaa_osuus_rajan_jälk</vt:lpstr>
      <vt:lpstr>Sairaanhoitomaksu</vt:lpstr>
      <vt:lpstr>Sairaanhoitomaksu_korotus</vt:lpstr>
      <vt:lpstr>tulos_ansiotulovero</vt:lpstr>
      <vt:lpstr>tulos_palkkaa_vai_osinkoa</vt:lpstr>
      <vt:lpstr>tulos_pot_osinko</vt:lpstr>
      <vt:lpstr>Tuloveroasteikko</vt:lpstr>
      <vt:lpstr>Työtuloväh_1_pienennysprosentti</vt:lpstr>
      <vt:lpstr>Työtuloväh_1_raja</vt:lpstr>
      <vt:lpstr>Työtuloväh_2_pienennysprosentti</vt:lpstr>
      <vt:lpstr>Työtuloväh_yläraja</vt:lpstr>
      <vt:lpstr>Työtulovähennys_max</vt:lpstr>
      <vt:lpstr>Työtulovähennysprosentti</vt:lpstr>
      <vt:lpstr>YEL_työtulo</vt:lpstr>
      <vt:lpstr>yhteisövero_pros</vt:lpstr>
      <vt:lpstr>YLE_vero_max</vt:lpstr>
      <vt:lpstr>YLE_vero_pros</vt:lpstr>
      <vt:lpstr>yle_vero_tuloraja</vt:lpstr>
      <vt:lpstr>YLE_veroprosentti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2023-07-19T11:49:07Z</dcterms:created>
  <dcterms:modified xsi:type="dcterms:W3CDTF">2026-01-05T09:40:17Z</dcterms:modified>
</cp:coreProperties>
</file>