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52" windowWidth="19139" windowHeight="7423"/>
  </bookViews>
  <sheets>
    <sheet name="Graafi" sheetId="12" r:id="rId1"/>
    <sheet name="palkkaVAIosinko15&amp;20" sheetId="13" r:id="rId2"/>
    <sheet name="palkkaVAIosinko30&amp;40" sheetId="14" r:id="rId3"/>
    <sheet name="palkkaVAIosinko50&amp;60" sheetId="15" r:id="rId4"/>
  </sheets>
  <calcPr calcId="144525"/>
</workbook>
</file>

<file path=xl/calcChain.xml><?xml version="1.0" encoding="utf-8"?>
<calcChain xmlns="http://schemas.openxmlformats.org/spreadsheetml/2006/main">
  <c r="AL64" i="15" l="1"/>
  <c r="AL66" i="15" s="1"/>
  <c r="AL67" i="15" s="1"/>
  <c r="F64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AL52" i="15"/>
  <c r="F52" i="15"/>
  <c r="AK40" i="15"/>
  <c r="AK36" i="15"/>
  <c r="AK35" i="15"/>
  <c r="AK31" i="15"/>
  <c r="AK30" i="15"/>
  <c r="AK29" i="15"/>
  <c r="AK26" i="15"/>
  <c r="AK25" i="15"/>
  <c r="AK24" i="15"/>
  <c r="AK23" i="15"/>
  <c r="AK22" i="15"/>
  <c r="AL21" i="15"/>
  <c r="AL60" i="15" s="1"/>
  <c r="AL61" i="15" s="1"/>
  <c r="AK21" i="15"/>
  <c r="F21" i="15"/>
  <c r="F60" i="15" s="1"/>
  <c r="F61" i="15" s="1"/>
  <c r="AL20" i="15"/>
  <c r="AK20" i="15"/>
  <c r="F20" i="15"/>
  <c r="BR19" i="15"/>
  <c r="BR20" i="15" s="1"/>
  <c r="BQ19" i="15"/>
  <c r="BQ20" i="15" s="1"/>
  <c r="AM19" i="15"/>
  <c r="AN19" i="15" s="1"/>
  <c r="AK19" i="15"/>
  <c r="H19" i="15"/>
  <c r="G19" i="15"/>
  <c r="AM18" i="15"/>
  <c r="AN18" i="15" s="1"/>
  <c r="AO18" i="15" s="1"/>
  <c r="AK18" i="15"/>
  <c r="G18" i="15"/>
  <c r="G8" i="15" s="1"/>
  <c r="AK15" i="15"/>
  <c r="AK14" i="15"/>
  <c r="AK13" i="15"/>
  <c r="AK12" i="15"/>
  <c r="AK11" i="15"/>
  <c r="AK10" i="15"/>
  <c r="AN9" i="15"/>
  <c r="AO9" i="15" s="1"/>
  <c r="AP9" i="15" s="1"/>
  <c r="AQ9" i="15" s="1"/>
  <c r="AR9" i="15" s="1"/>
  <c r="AS9" i="15" s="1"/>
  <c r="AT9" i="15" s="1"/>
  <c r="AU9" i="15" s="1"/>
  <c r="AV9" i="15" s="1"/>
  <c r="AW9" i="15" s="1"/>
  <c r="AX9" i="15" s="1"/>
  <c r="AY9" i="15" s="1"/>
  <c r="AZ9" i="15" s="1"/>
  <c r="BA9" i="15" s="1"/>
  <c r="BB9" i="15" s="1"/>
  <c r="BC9" i="15" s="1"/>
  <c r="BD9" i="15" s="1"/>
  <c r="BE9" i="15" s="1"/>
  <c r="BF9" i="15" s="1"/>
  <c r="BG9" i="15" s="1"/>
  <c r="BH9" i="15" s="1"/>
  <c r="BI9" i="15" s="1"/>
  <c r="BJ9" i="15" s="1"/>
  <c r="BK9" i="15" s="1"/>
  <c r="BL9" i="15" s="1"/>
  <c r="BM9" i="15" s="1"/>
  <c r="BN9" i="15" s="1"/>
  <c r="BO9" i="15" s="1"/>
  <c r="AM9" i="15"/>
  <c r="AK9" i="15"/>
  <c r="G9" i="15"/>
  <c r="H9" i="15" s="1"/>
  <c r="I9" i="15" s="1"/>
  <c r="J9" i="15" s="1"/>
  <c r="K9" i="15" s="1"/>
  <c r="L9" i="15" s="1"/>
  <c r="M9" i="15" s="1"/>
  <c r="N9" i="15" s="1"/>
  <c r="O9" i="15" s="1"/>
  <c r="P9" i="15" s="1"/>
  <c r="Q9" i="15" s="1"/>
  <c r="R9" i="15" s="1"/>
  <c r="S9" i="15" s="1"/>
  <c r="T9" i="15" s="1"/>
  <c r="U9" i="15" s="1"/>
  <c r="V9" i="15" s="1"/>
  <c r="W9" i="15" s="1"/>
  <c r="X9" i="15" s="1"/>
  <c r="Y9" i="15" s="1"/>
  <c r="Z9" i="15" s="1"/>
  <c r="AA9" i="15" s="1"/>
  <c r="AB9" i="15" s="1"/>
  <c r="AC9" i="15" s="1"/>
  <c r="AD9" i="15" s="1"/>
  <c r="AE9" i="15" s="1"/>
  <c r="AF9" i="15" s="1"/>
  <c r="AG9" i="15" s="1"/>
  <c r="AH9" i="15" s="1"/>
  <c r="AI9" i="15" s="1"/>
  <c r="AL8" i="15"/>
  <c r="AL50" i="15" s="1"/>
  <c r="AK8" i="15"/>
  <c r="F8" i="15"/>
  <c r="F50" i="15" s="1"/>
  <c r="AL7" i="15"/>
  <c r="AL51" i="15" s="1"/>
  <c r="AK7" i="15"/>
  <c r="F7" i="15"/>
  <c r="F51" i="15" s="1"/>
  <c r="F3" i="15"/>
  <c r="AL64" i="14"/>
  <c r="F64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F66" i="14" s="1"/>
  <c r="F67" i="14" s="1"/>
  <c r="AL52" i="14"/>
  <c r="F52" i="14"/>
  <c r="AK40" i="14"/>
  <c r="AK36" i="14"/>
  <c r="AK35" i="14"/>
  <c r="AK31" i="14"/>
  <c r="AK30" i="14"/>
  <c r="AK29" i="14"/>
  <c r="AK26" i="14"/>
  <c r="AK25" i="14"/>
  <c r="AK24" i="14"/>
  <c r="AK23" i="14"/>
  <c r="AK22" i="14"/>
  <c r="AL21" i="14"/>
  <c r="AL60" i="14" s="1"/>
  <c r="AL61" i="14" s="1"/>
  <c r="AK21" i="14"/>
  <c r="F21" i="14"/>
  <c r="F60" i="14" s="1"/>
  <c r="F61" i="14" s="1"/>
  <c r="AL20" i="14"/>
  <c r="AK20" i="14"/>
  <c r="F20" i="14"/>
  <c r="BR19" i="14"/>
  <c r="BR20" i="14" s="1"/>
  <c r="BQ19" i="14"/>
  <c r="BQ20" i="14" s="1"/>
  <c r="AM19" i="14"/>
  <c r="AK19" i="14"/>
  <c r="G19" i="14"/>
  <c r="H19" i="14" s="1"/>
  <c r="AM18" i="14"/>
  <c r="AN18" i="14" s="1"/>
  <c r="AK18" i="14"/>
  <c r="G18" i="14"/>
  <c r="AK15" i="14"/>
  <c r="AK14" i="14"/>
  <c r="AK13" i="14"/>
  <c r="AK12" i="14"/>
  <c r="AK11" i="14"/>
  <c r="AK10" i="14"/>
  <c r="AN9" i="14"/>
  <c r="AO9" i="14" s="1"/>
  <c r="AP9" i="14" s="1"/>
  <c r="AQ9" i="14" s="1"/>
  <c r="AR9" i="14" s="1"/>
  <c r="AS9" i="14" s="1"/>
  <c r="AT9" i="14" s="1"/>
  <c r="AU9" i="14" s="1"/>
  <c r="AV9" i="14" s="1"/>
  <c r="AW9" i="14" s="1"/>
  <c r="AX9" i="14" s="1"/>
  <c r="AY9" i="14" s="1"/>
  <c r="AZ9" i="14" s="1"/>
  <c r="BA9" i="14" s="1"/>
  <c r="BB9" i="14" s="1"/>
  <c r="BC9" i="14" s="1"/>
  <c r="BD9" i="14" s="1"/>
  <c r="BE9" i="14" s="1"/>
  <c r="BF9" i="14" s="1"/>
  <c r="BG9" i="14" s="1"/>
  <c r="BH9" i="14" s="1"/>
  <c r="BI9" i="14" s="1"/>
  <c r="BJ9" i="14" s="1"/>
  <c r="BK9" i="14" s="1"/>
  <c r="BL9" i="14" s="1"/>
  <c r="BM9" i="14" s="1"/>
  <c r="BN9" i="14" s="1"/>
  <c r="BO9" i="14" s="1"/>
  <c r="AM9" i="14"/>
  <c r="AK9" i="14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G9" i="14"/>
  <c r="H9" i="14" s="1"/>
  <c r="AL8" i="14"/>
  <c r="AL50" i="14" s="1"/>
  <c r="AL54" i="14" s="1"/>
  <c r="AL55" i="14" s="1"/>
  <c r="AK8" i="14"/>
  <c r="G8" i="14"/>
  <c r="F8" i="14"/>
  <c r="F50" i="14" s="1"/>
  <c r="AL7" i="14"/>
  <c r="AL51" i="14" s="1"/>
  <c r="AK7" i="14"/>
  <c r="F7" i="14"/>
  <c r="F3" i="14"/>
  <c r="AL64" i="13"/>
  <c r="BO63" i="13"/>
  <c r="BN63" i="13"/>
  <c r="BM63" i="13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L66" i="13" s="1"/>
  <c r="AL67" i="13" s="1"/>
  <c r="AL56" i="13"/>
  <c r="AN54" i="13"/>
  <c r="AN52" i="13"/>
  <c r="AM52" i="13"/>
  <c r="AL52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M54" i="13" s="1"/>
  <c r="AL50" i="13"/>
  <c r="AL54" i="13" s="1"/>
  <c r="AL55" i="13" s="1"/>
  <c r="AK13" i="13"/>
  <c r="AK14" i="13"/>
  <c r="AK15" i="13"/>
  <c r="AL21" i="13"/>
  <c r="AL60" i="13" s="1"/>
  <c r="AL61" i="13" s="1"/>
  <c r="AL20" i="13"/>
  <c r="AM19" i="13"/>
  <c r="AN19" i="13" s="1"/>
  <c r="AO19" i="13" s="1"/>
  <c r="AP19" i="13" s="1"/>
  <c r="AQ19" i="13" s="1"/>
  <c r="AR19" i="13" s="1"/>
  <c r="AS19" i="13" s="1"/>
  <c r="AT19" i="13" s="1"/>
  <c r="AU19" i="13" s="1"/>
  <c r="AV19" i="13" s="1"/>
  <c r="AW19" i="13" s="1"/>
  <c r="AX19" i="13" s="1"/>
  <c r="AY19" i="13" s="1"/>
  <c r="AZ19" i="13" s="1"/>
  <c r="BA19" i="13" s="1"/>
  <c r="BB19" i="13" s="1"/>
  <c r="BC19" i="13" s="1"/>
  <c r="BD19" i="13" s="1"/>
  <c r="BE19" i="13" s="1"/>
  <c r="BF19" i="13" s="1"/>
  <c r="BG19" i="13" s="1"/>
  <c r="BH19" i="13" s="1"/>
  <c r="BI19" i="13" s="1"/>
  <c r="BJ19" i="13" s="1"/>
  <c r="BK19" i="13" s="1"/>
  <c r="BL19" i="13" s="1"/>
  <c r="BM19" i="13" s="1"/>
  <c r="BN19" i="13" s="1"/>
  <c r="BO19" i="13" s="1"/>
  <c r="AM18" i="13"/>
  <c r="AN18" i="13" s="1"/>
  <c r="AO18" i="13" s="1"/>
  <c r="AP18" i="13" s="1"/>
  <c r="E45" i="12"/>
  <c r="E46" i="12"/>
  <c r="E47" i="12"/>
  <c r="E48" i="12"/>
  <c r="E44" i="12"/>
  <c r="F79" i="12"/>
  <c r="F78" i="12"/>
  <c r="F77" i="12"/>
  <c r="F76" i="12"/>
  <c r="F75" i="12"/>
  <c r="E76" i="12"/>
  <c r="E77" i="12"/>
  <c r="E78" i="12"/>
  <c r="E79" i="12"/>
  <c r="E74" i="12"/>
  <c r="E75" i="12"/>
  <c r="D48" i="12"/>
  <c r="D47" i="12"/>
  <c r="D46" i="12"/>
  <c r="D45" i="12"/>
  <c r="D44" i="12"/>
  <c r="F21" i="13"/>
  <c r="AM9" i="13"/>
  <c r="AN9" i="13" s="1"/>
  <c r="AO9" i="13" s="1"/>
  <c r="AP9" i="13" s="1"/>
  <c r="AQ9" i="13" s="1"/>
  <c r="AR9" i="13" s="1"/>
  <c r="AS9" i="13" s="1"/>
  <c r="AT9" i="13" s="1"/>
  <c r="AU9" i="13" s="1"/>
  <c r="AV9" i="13" s="1"/>
  <c r="AW9" i="13" s="1"/>
  <c r="AX9" i="13" s="1"/>
  <c r="AY9" i="13" s="1"/>
  <c r="AZ9" i="13" s="1"/>
  <c r="BA9" i="13" s="1"/>
  <c r="BB9" i="13" s="1"/>
  <c r="BC9" i="13" s="1"/>
  <c r="BD9" i="13" s="1"/>
  <c r="BE9" i="13" s="1"/>
  <c r="BF9" i="13" s="1"/>
  <c r="BG9" i="13" s="1"/>
  <c r="BH9" i="13" s="1"/>
  <c r="BI9" i="13" s="1"/>
  <c r="BJ9" i="13" s="1"/>
  <c r="BK9" i="13" s="1"/>
  <c r="BL9" i="13" s="1"/>
  <c r="BM9" i="13" s="1"/>
  <c r="BN9" i="13" s="1"/>
  <c r="BO9" i="13" s="1"/>
  <c r="AM8" i="13"/>
  <c r="AL8" i="13"/>
  <c r="AL10" i="13" s="1"/>
  <c r="AL7" i="13"/>
  <c r="F7" i="13"/>
  <c r="F20" i="13"/>
  <c r="F3" i="13"/>
  <c r="AL22" i="15" l="1"/>
  <c r="AL24" i="15" s="1"/>
  <c r="AL22" i="14"/>
  <c r="AL24" i="14" s="1"/>
  <c r="AL26" i="14" s="1"/>
  <c r="AL22" i="13"/>
  <c r="AM21" i="13"/>
  <c r="F22" i="15"/>
  <c r="F23" i="15" s="1"/>
  <c r="F22" i="14"/>
  <c r="G21" i="14"/>
  <c r="AM21" i="14"/>
  <c r="F66" i="15"/>
  <c r="F67" i="15" s="1"/>
  <c r="AM8" i="15"/>
  <c r="AM50" i="15" s="1"/>
  <c r="F54" i="15"/>
  <c r="F55" i="15" s="1"/>
  <c r="G7" i="15"/>
  <c r="AO18" i="14"/>
  <c r="AO8" i="14" s="1"/>
  <c r="AN8" i="14"/>
  <c r="AM7" i="14"/>
  <c r="AM8" i="14"/>
  <c r="AM50" i="14" s="1"/>
  <c r="AL10" i="14"/>
  <c r="AL11" i="14" s="1"/>
  <c r="AL66" i="14"/>
  <c r="AL67" i="14" s="1"/>
  <c r="AP18" i="15"/>
  <c r="AO8" i="15"/>
  <c r="I19" i="15"/>
  <c r="AN50" i="15"/>
  <c r="G51" i="15"/>
  <c r="F10" i="15"/>
  <c r="AO19" i="15"/>
  <c r="AN8" i="15"/>
  <c r="G50" i="15"/>
  <c r="AM7" i="15"/>
  <c r="AL54" i="15"/>
  <c r="AL55" i="15" s="1"/>
  <c r="AL10" i="15"/>
  <c r="H18" i="15"/>
  <c r="G21" i="15"/>
  <c r="AM21" i="15"/>
  <c r="F24" i="14"/>
  <c r="F23" i="14"/>
  <c r="F51" i="14"/>
  <c r="F54" i="14" s="1"/>
  <c r="F55" i="14" s="1"/>
  <c r="G7" i="14"/>
  <c r="F10" i="14"/>
  <c r="H18" i="14"/>
  <c r="I19" i="14"/>
  <c r="AL30" i="14"/>
  <c r="AL36" i="14" s="1"/>
  <c r="AN19" i="14"/>
  <c r="G50" i="14"/>
  <c r="AL23" i="14"/>
  <c r="AM55" i="13"/>
  <c r="AL12" i="13"/>
  <c r="AL14" i="13" s="1"/>
  <c r="AL11" i="13"/>
  <c r="AQ18" i="13"/>
  <c r="AL24" i="13"/>
  <c r="AL23" i="13"/>
  <c r="AM7" i="13"/>
  <c r="AM10" i="13" s="1"/>
  <c r="AN8" i="13"/>
  <c r="AL23" i="15" l="1"/>
  <c r="AM60" i="14"/>
  <c r="AM61" i="14" s="1"/>
  <c r="AN21" i="14"/>
  <c r="AN21" i="13"/>
  <c r="AM60" i="13"/>
  <c r="AM61" i="13" s="1"/>
  <c r="G60" i="14"/>
  <c r="G61" i="14" s="1"/>
  <c r="H21" i="14"/>
  <c r="F24" i="15"/>
  <c r="F26" i="15" s="1"/>
  <c r="G10" i="15"/>
  <c r="H7" i="15"/>
  <c r="AL12" i="14"/>
  <c r="AP18" i="14"/>
  <c r="AM51" i="14"/>
  <c r="AN7" i="14"/>
  <c r="AM10" i="14"/>
  <c r="AM51" i="15"/>
  <c r="AM10" i="15"/>
  <c r="AN7" i="15"/>
  <c r="AP19" i="15"/>
  <c r="AO50" i="15"/>
  <c r="F12" i="15"/>
  <c r="F11" i="15"/>
  <c r="G60" i="15"/>
  <c r="G61" i="15" s="1"/>
  <c r="H21" i="15"/>
  <c r="H8" i="15"/>
  <c r="I18" i="15"/>
  <c r="AM60" i="15"/>
  <c r="AM61" i="15" s="1"/>
  <c r="AN21" i="15"/>
  <c r="AL12" i="15"/>
  <c r="AL11" i="15"/>
  <c r="AL26" i="15"/>
  <c r="J19" i="15"/>
  <c r="AP8" i="15"/>
  <c r="AQ18" i="15"/>
  <c r="I18" i="14"/>
  <c r="H8" i="14"/>
  <c r="H50" i="14" s="1"/>
  <c r="G51" i="14"/>
  <c r="H7" i="14"/>
  <c r="G10" i="14"/>
  <c r="J19" i="14"/>
  <c r="AQ18" i="14"/>
  <c r="AP8" i="14"/>
  <c r="F26" i="14"/>
  <c r="AL14" i="14"/>
  <c r="AM13" i="14"/>
  <c r="AN50" i="14"/>
  <c r="AO19" i="14"/>
  <c r="F12" i="14"/>
  <c r="F11" i="14"/>
  <c r="AN55" i="13"/>
  <c r="AM13" i="13"/>
  <c r="AM20" i="13" s="1"/>
  <c r="AM22" i="13" s="1"/>
  <c r="AM23" i="13" s="1"/>
  <c r="AR18" i="13"/>
  <c r="AL26" i="13"/>
  <c r="AL16" i="13"/>
  <c r="AM12" i="13" s="1"/>
  <c r="AN13" i="13" s="1"/>
  <c r="AN20" i="13" s="1"/>
  <c r="AM11" i="13"/>
  <c r="AN7" i="13"/>
  <c r="AN10" i="13" s="1"/>
  <c r="AO8" i="13"/>
  <c r="AN22" i="13" l="1"/>
  <c r="AO21" i="13"/>
  <c r="AN60" i="13"/>
  <c r="H60" i="14"/>
  <c r="H61" i="14" s="1"/>
  <c r="I21" i="14"/>
  <c r="AN60" i="14"/>
  <c r="AN61" i="14" s="1"/>
  <c r="AO21" i="14"/>
  <c r="AN61" i="13"/>
  <c r="H51" i="15"/>
  <c r="I7" i="15"/>
  <c r="AN51" i="14"/>
  <c r="AO7" i="14"/>
  <c r="AN10" i="14"/>
  <c r="AR18" i="15"/>
  <c r="AQ8" i="15"/>
  <c r="AM13" i="15"/>
  <c r="AM11" i="15" s="1"/>
  <c r="AL14" i="15"/>
  <c r="I8" i="15"/>
  <c r="J18" i="15"/>
  <c r="AN51" i="15"/>
  <c r="AN10" i="15"/>
  <c r="AO7" i="15"/>
  <c r="AO21" i="15"/>
  <c r="AN60" i="15"/>
  <c r="H60" i="15"/>
  <c r="I21" i="15"/>
  <c r="F14" i="15"/>
  <c r="G13" i="15"/>
  <c r="G11" i="15" s="1"/>
  <c r="AL30" i="15"/>
  <c r="AL36" i="15" s="1"/>
  <c r="K19" i="15"/>
  <c r="F30" i="15"/>
  <c r="F36" i="15" s="1"/>
  <c r="AP50" i="15"/>
  <c r="AQ19" i="15"/>
  <c r="H10" i="15"/>
  <c r="H50" i="15"/>
  <c r="AN61" i="15"/>
  <c r="H61" i="15"/>
  <c r="AO50" i="14"/>
  <c r="AP19" i="14"/>
  <c r="AM52" i="14"/>
  <c r="AM54" i="14" s="1"/>
  <c r="AM55" i="14" s="1"/>
  <c r="AM20" i="14"/>
  <c r="AM22" i="14" s="1"/>
  <c r="AM11" i="14"/>
  <c r="F30" i="14"/>
  <c r="F36" i="14" s="1"/>
  <c r="F14" i="14"/>
  <c r="G13" i="14"/>
  <c r="G11" i="14" s="1"/>
  <c r="AL16" i="14"/>
  <c r="J18" i="14"/>
  <c r="I8" i="14"/>
  <c r="I50" i="14" s="1"/>
  <c r="K19" i="14"/>
  <c r="AR18" i="14"/>
  <c r="AQ8" i="14"/>
  <c r="H51" i="14"/>
  <c r="H10" i="14"/>
  <c r="I7" i="14"/>
  <c r="AM24" i="13"/>
  <c r="AM25" i="13" s="1"/>
  <c r="AM26" i="13" s="1"/>
  <c r="AN24" i="13" s="1"/>
  <c r="AN23" i="13"/>
  <c r="AM14" i="13"/>
  <c r="AM15" i="13" s="1"/>
  <c r="AN11" i="13"/>
  <c r="AS18" i="13"/>
  <c r="AO7" i="13"/>
  <c r="AO10" i="13" s="1"/>
  <c r="AP8" i="13"/>
  <c r="AP21" i="14" l="1"/>
  <c r="AO60" i="14"/>
  <c r="J21" i="14"/>
  <c r="I60" i="14"/>
  <c r="I61" i="14" s="1"/>
  <c r="AO61" i="14"/>
  <c r="AP21" i="13"/>
  <c r="AO60" i="13"/>
  <c r="AO61" i="13" s="1"/>
  <c r="AM64" i="13"/>
  <c r="AM66" i="13" s="1"/>
  <c r="AM67" i="13" s="1"/>
  <c r="J7" i="15"/>
  <c r="I51" i="15"/>
  <c r="AO51" i="14"/>
  <c r="AO10" i="14"/>
  <c r="AP7" i="14"/>
  <c r="I60" i="15"/>
  <c r="I61" i="15" s="1"/>
  <c r="J21" i="15"/>
  <c r="AO51" i="15"/>
  <c r="AP7" i="15"/>
  <c r="AO10" i="15"/>
  <c r="I50" i="15"/>
  <c r="I10" i="15"/>
  <c r="AQ50" i="15"/>
  <c r="AR19" i="15"/>
  <c r="L19" i="15"/>
  <c r="G52" i="15"/>
  <c r="G54" i="15" s="1"/>
  <c r="G55" i="15" s="1"/>
  <c r="G20" i="15"/>
  <c r="G22" i="15" s="1"/>
  <c r="AL16" i="15"/>
  <c r="AS18" i="15"/>
  <c r="AR8" i="15"/>
  <c r="F16" i="15"/>
  <c r="AO60" i="15"/>
  <c r="AO61" i="15" s="1"/>
  <c r="AP21" i="15"/>
  <c r="K18" i="15"/>
  <c r="J8" i="15"/>
  <c r="AM52" i="15"/>
  <c r="AM54" i="15" s="1"/>
  <c r="AM55" i="15" s="1"/>
  <c r="AM20" i="15"/>
  <c r="AM22" i="15" s="1"/>
  <c r="I51" i="14"/>
  <c r="I10" i="14"/>
  <c r="J7" i="14"/>
  <c r="F16" i="14"/>
  <c r="AM24" i="14"/>
  <c r="AM23" i="14"/>
  <c r="AP50" i="14"/>
  <c r="AQ19" i="14"/>
  <c r="K18" i="14"/>
  <c r="J8" i="14"/>
  <c r="J50" i="14" s="1"/>
  <c r="AL29" i="14"/>
  <c r="AM12" i="14"/>
  <c r="L19" i="14"/>
  <c r="AS18" i="14"/>
  <c r="AR8" i="14"/>
  <c r="G52" i="14"/>
  <c r="G54" i="14" s="1"/>
  <c r="G55" i="14" s="1"/>
  <c r="G20" i="14"/>
  <c r="G22" i="14" s="1"/>
  <c r="AN25" i="13"/>
  <c r="AN26" i="13" s="1"/>
  <c r="AT18" i="13"/>
  <c r="AM16" i="13"/>
  <c r="AN12" i="13" s="1"/>
  <c r="AO13" i="13" s="1"/>
  <c r="AO52" i="13" s="1"/>
  <c r="AO54" i="13" s="1"/>
  <c r="AO55" i="13" s="1"/>
  <c r="AP7" i="13"/>
  <c r="AP10" i="13" s="1"/>
  <c r="AQ8" i="13"/>
  <c r="AQ21" i="13" l="1"/>
  <c r="AP60" i="13"/>
  <c r="AP61" i="13" s="1"/>
  <c r="J60" i="14"/>
  <c r="J61" i="14" s="1"/>
  <c r="K21" i="14"/>
  <c r="AQ21" i="14"/>
  <c r="AP60" i="14"/>
  <c r="AP61" i="14" s="1"/>
  <c r="K7" i="15"/>
  <c r="J51" i="15"/>
  <c r="AP51" i="14"/>
  <c r="AQ7" i="14"/>
  <c r="AP10" i="14"/>
  <c r="M19" i="15"/>
  <c r="L18" i="15"/>
  <c r="K8" i="15"/>
  <c r="AP60" i="15"/>
  <c r="AQ21" i="15"/>
  <c r="AR50" i="15"/>
  <c r="AS19" i="15"/>
  <c r="AP51" i="15"/>
  <c r="AP10" i="15"/>
  <c r="AQ7" i="15"/>
  <c r="J50" i="15"/>
  <c r="J10" i="15"/>
  <c r="AL29" i="15"/>
  <c r="AM12" i="15"/>
  <c r="AM23" i="15"/>
  <c r="AM24" i="15"/>
  <c r="F29" i="15"/>
  <c r="G12" i="15"/>
  <c r="AT18" i="15"/>
  <c r="AS8" i="15"/>
  <c r="AP61" i="15"/>
  <c r="J60" i="15"/>
  <c r="J61" i="15" s="1"/>
  <c r="K21" i="15"/>
  <c r="G23" i="15"/>
  <c r="G24" i="15"/>
  <c r="AN13" i="14"/>
  <c r="AM14" i="14"/>
  <c r="AQ50" i="14"/>
  <c r="AR19" i="14"/>
  <c r="M19" i="14"/>
  <c r="AL35" i="14"/>
  <c r="AL31" i="14"/>
  <c r="C7" i="12" s="1"/>
  <c r="F29" i="14"/>
  <c r="G12" i="14"/>
  <c r="AS8" i="14"/>
  <c r="AT18" i="14"/>
  <c r="L18" i="14"/>
  <c r="K8" i="14"/>
  <c r="K50" i="14" s="1"/>
  <c r="G23" i="14"/>
  <c r="G24" i="14"/>
  <c r="AM25" i="14"/>
  <c r="AM26" i="14" s="1"/>
  <c r="J51" i="14"/>
  <c r="J10" i="14"/>
  <c r="K7" i="14"/>
  <c r="AN14" i="13"/>
  <c r="AN15" i="13" s="1"/>
  <c r="AQ10" i="13"/>
  <c r="AO20" i="13"/>
  <c r="AO22" i="13" s="1"/>
  <c r="AO23" i="13" s="1"/>
  <c r="AO11" i="13"/>
  <c r="AU18" i="13"/>
  <c r="AQ7" i="13"/>
  <c r="AR8" i="13"/>
  <c r="AR21" i="13" l="1"/>
  <c r="AQ60" i="13"/>
  <c r="L21" i="14"/>
  <c r="K60" i="14"/>
  <c r="K61" i="14" s="1"/>
  <c r="AR21" i="14"/>
  <c r="AQ60" i="14"/>
  <c r="AQ61" i="14" s="1"/>
  <c r="AQ61" i="13"/>
  <c r="AN16" i="13"/>
  <c r="AO12" i="13" s="1"/>
  <c r="AP13" i="13" s="1"/>
  <c r="AN64" i="13"/>
  <c r="AN66" i="13" s="1"/>
  <c r="AN67" i="13" s="1"/>
  <c r="K51" i="15"/>
  <c r="L7" i="15"/>
  <c r="AQ10" i="14"/>
  <c r="AQ51" i="14"/>
  <c r="AR7" i="14"/>
  <c r="H13" i="15"/>
  <c r="G14" i="15"/>
  <c r="AN13" i="15"/>
  <c r="AM14" i="15"/>
  <c r="AQ60" i="15"/>
  <c r="AQ61" i="15" s="1"/>
  <c r="AR21" i="15"/>
  <c r="K10" i="15"/>
  <c r="K50" i="15"/>
  <c r="N19" i="15"/>
  <c r="F35" i="15"/>
  <c r="F31" i="15"/>
  <c r="AL31" i="15"/>
  <c r="AL32" i="15" s="1"/>
  <c r="AL35" i="15"/>
  <c r="M18" i="15"/>
  <c r="L8" i="15"/>
  <c r="K60" i="15"/>
  <c r="K61" i="15" s="1"/>
  <c r="L21" i="15"/>
  <c r="AM25" i="15"/>
  <c r="AM26" i="15" s="1"/>
  <c r="AS50" i="15"/>
  <c r="AT19" i="15"/>
  <c r="AT8" i="15"/>
  <c r="AU18" i="15"/>
  <c r="AQ51" i="15"/>
  <c r="AR7" i="15"/>
  <c r="AQ10" i="15"/>
  <c r="G25" i="15"/>
  <c r="G26" i="15" s="1"/>
  <c r="AM30" i="14"/>
  <c r="AM36" i="14" s="1"/>
  <c r="K51" i="14"/>
  <c r="L7" i="14"/>
  <c r="K10" i="14"/>
  <c r="N19" i="14"/>
  <c r="AN52" i="14"/>
  <c r="AN54" i="14" s="1"/>
  <c r="AN55" i="14" s="1"/>
  <c r="AN20" i="14"/>
  <c r="AN22" i="14" s="1"/>
  <c r="AN23" i="14" s="1"/>
  <c r="AN11" i="14"/>
  <c r="AU18" i="14"/>
  <c r="AT8" i="14"/>
  <c r="AR50" i="14"/>
  <c r="AS19" i="14"/>
  <c r="G25" i="14"/>
  <c r="G26" i="14" s="1"/>
  <c r="M18" i="14"/>
  <c r="L8" i="14"/>
  <c r="L50" i="14" s="1"/>
  <c r="H13" i="14"/>
  <c r="G14" i="14"/>
  <c r="F31" i="14"/>
  <c r="AL32" i="14" s="1"/>
  <c r="F35" i="14"/>
  <c r="AL56" i="14"/>
  <c r="AL40" i="14"/>
  <c r="C24" i="12" s="1"/>
  <c r="AL37" i="14"/>
  <c r="AM15" i="14"/>
  <c r="AM64" i="14" s="1"/>
  <c r="AM66" i="14" s="1"/>
  <c r="AM67" i="14" s="1"/>
  <c r="AO24" i="13"/>
  <c r="AO25" i="13" s="1"/>
  <c r="AO26" i="13" s="1"/>
  <c r="AV18" i="13"/>
  <c r="AR7" i="13"/>
  <c r="AR10" i="13" s="1"/>
  <c r="AS8" i="13"/>
  <c r="L60" i="14" l="1"/>
  <c r="L61" i="14" s="1"/>
  <c r="M21" i="14"/>
  <c r="AR60" i="14"/>
  <c r="AR61" i="14" s="1"/>
  <c r="AS21" i="14"/>
  <c r="AS21" i="13"/>
  <c r="AR60" i="13"/>
  <c r="AR61" i="13" s="1"/>
  <c r="AO14" i="13"/>
  <c r="AO15" i="13" s="1"/>
  <c r="AP20" i="13"/>
  <c r="AP22" i="13" s="1"/>
  <c r="AP23" i="13" s="1"/>
  <c r="D57" i="12"/>
  <c r="AP52" i="13"/>
  <c r="AP54" i="13" s="1"/>
  <c r="AP55" i="13" s="1"/>
  <c r="L51" i="15"/>
  <c r="M7" i="15"/>
  <c r="AR51" i="14"/>
  <c r="AS7" i="14"/>
  <c r="AR10" i="14"/>
  <c r="AN24" i="14"/>
  <c r="AN25" i="14" s="1"/>
  <c r="AN26" i="14" s="1"/>
  <c r="G30" i="15"/>
  <c r="G36" i="15" s="1"/>
  <c r="AV18" i="15"/>
  <c r="AU8" i="15"/>
  <c r="AT50" i="15"/>
  <c r="AU19" i="15"/>
  <c r="AM30" i="15"/>
  <c r="AM36" i="15" s="1"/>
  <c r="O19" i="15"/>
  <c r="G15" i="15"/>
  <c r="G64" i="15" s="1"/>
  <c r="G66" i="15" s="1"/>
  <c r="G67" i="15" s="1"/>
  <c r="AR51" i="15"/>
  <c r="AS7" i="15"/>
  <c r="AR10" i="15"/>
  <c r="L60" i="15"/>
  <c r="L61" i="15" s="1"/>
  <c r="M21" i="15"/>
  <c r="M8" i="15"/>
  <c r="N18" i="15"/>
  <c r="F32" i="15"/>
  <c r="C8" i="12"/>
  <c r="H52" i="15"/>
  <c r="H54" i="15" s="1"/>
  <c r="H55" i="15" s="1"/>
  <c r="H20" i="15"/>
  <c r="H22" i="15" s="1"/>
  <c r="H23" i="15" s="1"/>
  <c r="H11" i="15"/>
  <c r="F56" i="15"/>
  <c r="F37" i="15"/>
  <c r="F40" i="15"/>
  <c r="AM15" i="15"/>
  <c r="AM64" i="15" s="1"/>
  <c r="AM66" i="15" s="1"/>
  <c r="AM67" i="15" s="1"/>
  <c r="C9" i="12"/>
  <c r="AL56" i="15"/>
  <c r="AL40" i="15"/>
  <c r="AL37" i="15"/>
  <c r="AN52" i="15"/>
  <c r="AN54" i="15" s="1"/>
  <c r="AN55" i="15" s="1"/>
  <c r="AN20" i="15"/>
  <c r="AN22" i="15" s="1"/>
  <c r="AN23" i="15" s="1"/>
  <c r="AN11" i="15"/>
  <c r="L10" i="15"/>
  <c r="L50" i="15"/>
  <c r="AR60" i="15"/>
  <c r="AR61" i="15" s="1"/>
  <c r="AS21" i="15"/>
  <c r="G30" i="14"/>
  <c r="G36" i="14" s="1"/>
  <c r="G15" i="14"/>
  <c r="G64" i="14" s="1"/>
  <c r="G66" i="14" s="1"/>
  <c r="G67" i="14" s="1"/>
  <c r="AS50" i="14"/>
  <c r="AT19" i="14"/>
  <c r="AL57" i="14"/>
  <c r="AL58" i="14" s="1"/>
  <c r="AL69" i="14" s="1"/>
  <c r="AL70" i="14" s="1"/>
  <c r="L51" i="14"/>
  <c r="L10" i="14"/>
  <c r="M7" i="14"/>
  <c r="AM16" i="14"/>
  <c r="N18" i="14"/>
  <c r="M8" i="14"/>
  <c r="M50" i="14" s="1"/>
  <c r="O19" i="14"/>
  <c r="F56" i="14"/>
  <c r="F40" i="14"/>
  <c r="AL41" i="14" s="1"/>
  <c r="F37" i="14"/>
  <c r="F38" i="14" s="1"/>
  <c r="F32" i="14"/>
  <c r="C6" i="12"/>
  <c r="AU8" i="14"/>
  <c r="AV18" i="14"/>
  <c r="H52" i="14"/>
  <c r="H54" i="14" s="1"/>
  <c r="H55" i="14" s="1"/>
  <c r="H20" i="14"/>
  <c r="H22" i="14" s="1"/>
  <c r="H23" i="14" s="1"/>
  <c r="H11" i="14"/>
  <c r="AS10" i="13"/>
  <c r="AW18" i="13"/>
  <c r="AP11" i="13"/>
  <c r="AS7" i="13"/>
  <c r="AT8" i="13"/>
  <c r="AP24" i="13" l="1"/>
  <c r="AP25" i="13" s="1"/>
  <c r="AP26" i="13" s="1"/>
  <c r="M60" i="14"/>
  <c r="M61" i="14" s="1"/>
  <c r="N21" i="14"/>
  <c r="AT21" i="13"/>
  <c r="AS60" i="13"/>
  <c r="AS61" i="13" s="1"/>
  <c r="AT21" i="14"/>
  <c r="AS60" i="14"/>
  <c r="AS61" i="14" s="1"/>
  <c r="AO16" i="13"/>
  <c r="AP12" i="13" s="1"/>
  <c r="AP14" i="13" s="1"/>
  <c r="AO64" i="13"/>
  <c r="AO66" i="13" s="1"/>
  <c r="AO67" i="13" s="1"/>
  <c r="AN24" i="15"/>
  <c r="AN25" i="15" s="1"/>
  <c r="AN26" i="15" s="1"/>
  <c r="AL38" i="15"/>
  <c r="M51" i="15"/>
  <c r="N7" i="15"/>
  <c r="H24" i="15"/>
  <c r="H25" i="15" s="1"/>
  <c r="H26" i="15" s="1"/>
  <c r="AS10" i="14"/>
  <c r="AT7" i="14"/>
  <c r="AS51" i="14"/>
  <c r="F57" i="15"/>
  <c r="F58" i="15" s="1"/>
  <c r="F69" i="15" s="1"/>
  <c r="F70" i="15" s="1"/>
  <c r="F41" i="15"/>
  <c r="C25" i="12"/>
  <c r="M10" i="15"/>
  <c r="M50" i="15"/>
  <c r="AS61" i="15"/>
  <c r="AS60" i="15"/>
  <c r="AT21" i="15"/>
  <c r="AM16" i="15"/>
  <c r="F38" i="15"/>
  <c r="AL57" i="15"/>
  <c r="AL58" i="15" s="1"/>
  <c r="AL69" i="15" s="1"/>
  <c r="AL70" i="15" s="1"/>
  <c r="AL41" i="15"/>
  <c r="C26" i="12"/>
  <c r="M60" i="15"/>
  <c r="M61" i="15" s="1"/>
  <c r="N21" i="15"/>
  <c r="AS51" i="15"/>
  <c r="AS10" i="15"/>
  <c r="AT7" i="15"/>
  <c r="G16" i="15"/>
  <c r="AW18" i="15"/>
  <c r="AV8" i="15"/>
  <c r="O18" i="15"/>
  <c r="N8" i="15"/>
  <c r="P19" i="15"/>
  <c r="AU50" i="15"/>
  <c r="AV19" i="15"/>
  <c r="P19" i="14"/>
  <c r="AN30" i="14"/>
  <c r="AN36" i="14" s="1"/>
  <c r="AW18" i="14"/>
  <c r="AV8" i="14"/>
  <c r="AM29" i="14"/>
  <c r="AN12" i="14"/>
  <c r="M51" i="14"/>
  <c r="N7" i="14"/>
  <c r="M10" i="14"/>
  <c r="H24" i="14"/>
  <c r="AT50" i="14"/>
  <c r="AU19" i="14"/>
  <c r="G16" i="14"/>
  <c r="AL38" i="14"/>
  <c r="F57" i="14"/>
  <c r="F58" i="14" s="1"/>
  <c r="F69" i="14" s="1"/>
  <c r="F70" i="14" s="1"/>
  <c r="F41" i="14"/>
  <c r="C23" i="12"/>
  <c r="O18" i="14"/>
  <c r="N8" i="14"/>
  <c r="N50" i="14" s="1"/>
  <c r="AX18" i="13"/>
  <c r="AT7" i="13"/>
  <c r="AT10" i="13" s="1"/>
  <c r="AU8" i="13"/>
  <c r="AT61" i="13" l="1"/>
  <c r="N60" i="14"/>
  <c r="O21" i="14"/>
  <c r="AU21" i="14"/>
  <c r="AT60" i="14"/>
  <c r="AT61" i="14" s="1"/>
  <c r="N61" i="14"/>
  <c r="AU21" i="13"/>
  <c r="AT60" i="13"/>
  <c r="AQ13" i="13"/>
  <c r="AQ11" i="13" s="1"/>
  <c r="N51" i="15"/>
  <c r="O7" i="15"/>
  <c r="AT51" i="14"/>
  <c r="AT10" i="14"/>
  <c r="AU7" i="14"/>
  <c r="AN30" i="15"/>
  <c r="AN36" i="15" s="1"/>
  <c r="H30" i="15"/>
  <c r="H36" i="15" s="1"/>
  <c r="Q19" i="15"/>
  <c r="P18" i="15"/>
  <c r="O8" i="15"/>
  <c r="G29" i="15"/>
  <c r="H12" i="15"/>
  <c r="N60" i="15"/>
  <c r="N61" i="15" s="1"/>
  <c r="O21" i="15"/>
  <c r="AT51" i="15"/>
  <c r="AT10" i="15"/>
  <c r="AU7" i="15"/>
  <c r="AN12" i="15"/>
  <c r="AM29" i="15"/>
  <c r="AV50" i="15"/>
  <c r="AW19" i="15"/>
  <c r="AX18" i="15"/>
  <c r="AW8" i="15"/>
  <c r="AT60" i="15"/>
  <c r="AT61" i="15" s="1"/>
  <c r="AU21" i="15"/>
  <c r="N50" i="15"/>
  <c r="N10" i="15"/>
  <c r="G29" i="14"/>
  <c r="H12" i="14"/>
  <c r="N51" i="14"/>
  <c r="N10" i="14"/>
  <c r="O7" i="14"/>
  <c r="AW8" i="14"/>
  <c r="AX18" i="14"/>
  <c r="Q19" i="14"/>
  <c r="AU50" i="14"/>
  <c r="AV19" i="14"/>
  <c r="H25" i="14"/>
  <c r="H26" i="14" s="1"/>
  <c r="AO13" i="14"/>
  <c r="AN14" i="14"/>
  <c r="P18" i="14"/>
  <c r="O8" i="14"/>
  <c r="O50" i="14" s="1"/>
  <c r="AM31" i="14"/>
  <c r="AM35" i="14"/>
  <c r="AQ20" i="13"/>
  <c r="AQ22" i="13" s="1"/>
  <c r="AQ23" i="13" s="1"/>
  <c r="AY18" i="13"/>
  <c r="AP15" i="13"/>
  <c r="AU7" i="13"/>
  <c r="AU10" i="13" s="1"/>
  <c r="AV8" i="13"/>
  <c r="AV21" i="13" l="1"/>
  <c r="AU60" i="13"/>
  <c r="O60" i="14"/>
  <c r="O61" i="14" s="1"/>
  <c r="P21" i="14"/>
  <c r="AU61" i="13"/>
  <c r="AU60" i="14"/>
  <c r="AU61" i="14" s="1"/>
  <c r="AV21" i="14"/>
  <c r="AQ52" i="13"/>
  <c r="AQ54" i="13" s="1"/>
  <c r="AQ55" i="13" s="1"/>
  <c r="AP16" i="13"/>
  <c r="AQ12" i="13" s="1"/>
  <c r="AR13" i="13" s="1"/>
  <c r="AR52" i="13" s="1"/>
  <c r="AR54" i="13" s="1"/>
  <c r="AP64" i="13"/>
  <c r="AP66" i="13" s="1"/>
  <c r="AP67" i="13" s="1"/>
  <c r="O51" i="15"/>
  <c r="P7" i="15"/>
  <c r="AV7" i="14"/>
  <c r="AU51" i="14"/>
  <c r="AU10" i="14"/>
  <c r="AM31" i="15"/>
  <c r="AM35" i="15"/>
  <c r="I13" i="15"/>
  <c r="H14" i="15"/>
  <c r="AY18" i="15"/>
  <c r="AX8" i="15"/>
  <c r="AO13" i="15"/>
  <c r="AN14" i="15"/>
  <c r="G31" i="15"/>
  <c r="G35" i="15"/>
  <c r="R19" i="15"/>
  <c r="AU60" i="15"/>
  <c r="AU61" i="15" s="1"/>
  <c r="AV21" i="15"/>
  <c r="AW50" i="15"/>
  <c r="AX19" i="15"/>
  <c r="AU51" i="15"/>
  <c r="AU10" i="15"/>
  <c r="AV7" i="15"/>
  <c r="O60" i="15"/>
  <c r="O61" i="15" s="1"/>
  <c r="P21" i="15"/>
  <c r="O10" i="15"/>
  <c r="O50" i="15"/>
  <c r="Q18" i="15"/>
  <c r="P8" i="15"/>
  <c r="H30" i="14"/>
  <c r="H36" i="14" s="1"/>
  <c r="AM56" i="14"/>
  <c r="AM40" i="14"/>
  <c r="AM37" i="14"/>
  <c r="I13" i="14"/>
  <c r="H14" i="14"/>
  <c r="Q18" i="14"/>
  <c r="P8" i="14"/>
  <c r="P50" i="14" s="1"/>
  <c r="G31" i="14"/>
  <c r="G32" i="14" s="1"/>
  <c r="G35" i="14"/>
  <c r="AO52" i="14"/>
  <c r="AO54" i="14" s="1"/>
  <c r="AO55" i="14" s="1"/>
  <c r="AO20" i="14"/>
  <c r="AO22" i="14" s="1"/>
  <c r="AO11" i="14"/>
  <c r="AV50" i="14"/>
  <c r="AW19" i="14"/>
  <c r="AN15" i="14"/>
  <c r="AN64" i="14" s="1"/>
  <c r="AN66" i="14" s="1"/>
  <c r="AN67" i="14" s="1"/>
  <c r="R19" i="14"/>
  <c r="AY18" i="14"/>
  <c r="AX8" i="14"/>
  <c r="O51" i="14"/>
  <c r="O10" i="14"/>
  <c r="P7" i="14"/>
  <c r="AQ24" i="13"/>
  <c r="AQ25" i="13" s="1"/>
  <c r="AQ26" i="13" s="1"/>
  <c r="AQ14" i="13"/>
  <c r="AZ18" i="13"/>
  <c r="AV7" i="13"/>
  <c r="AV10" i="13" s="1"/>
  <c r="AW8" i="13"/>
  <c r="AW21" i="13" l="1"/>
  <c r="AV60" i="13"/>
  <c r="AV61" i="13" s="1"/>
  <c r="AW21" i="14"/>
  <c r="AV60" i="14"/>
  <c r="AV61" i="14" s="1"/>
  <c r="P60" i="14"/>
  <c r="P61" i="14" s="1"/>
  <c r="Q21" i="14"/>
  <c r="AR55" i="13"/>
  <c r="P51" i="15"/>
  <c r="Q7" i="15"/>
  <c r="AM32" i="15"/>
  <c r="AV51" i="14"/>
  <c r="AW7" i="14"/>
  <c r="AV10" i="14"/>
  <c r="AM32" i="14"/>
  <c r="AN16" i="14"/>
  <c r="AN29" i="14" s="1"/>
  <c r="AN15" i="15"/>
  <c r="AN64" i="15" s="1"/>
  <c r="AN66" i="15" s="1"/>
  <c r="AN67" i="15" s="1"/>
  <c r="AM37" i="15"/>
  <c r="AM56" i="15"/>
  <c r="AM40" i="15"/>
  <c r="AV51" i="15"/>
  <c r="AW7" i="15"/>
  <c r="AV10" i="15"/>
  <c r="P50" i="15"/>
  <c r="P10" i="15"/>
  <c r="AV60" i="15"/>
  <c r="AV61" i="15" s="1"/>
  <c r="AW21" i="15"/>
  <c r="G56" i="15"/>
  <c r="G40" i="15"/>
  <c r="G37" i="15"/>
  <c r="G38" i="15" s="1"/>
  <c r="I52" i="15"/>
  <c r="I54" i="15" s="1"/>
  <c r="I55" i="15" s="1"/>
  <c r="I20" i="15"/>
  <c r="I22" i="15" s="1"/>
  <c r="I11" i="15"/>
  <c r="AX50" i="15"/>
  <c r="AY19" i="15"/>
  <c r="S19" i="15"/>
  <c r="AZ18" i="15"/>
  <c r="AY8" i="15"/>
  <c r="AO52" i="15"/>
  <c r="AO54" i="15" s="1"/>
  <c r="AO55" i="15" s="1"/>
  <c r="AO20" i="15"/>
  <c r="AO22" i="15" s="1"/>
  <c r="AO11" i="15"/>
  <c r="H15" i="15"/>
  <c r="H64" i="15" s="1"/>
  <c r="H66" i="15" s="1"/>
  <c r="H67" i="15" s="1"/>
  <c r="R18" i="15"/>
  <c r="Q8" i="15"/>
  <c r="P60" i="15"/>
  <c r="P61" i="15" s="1"/>
  <c r="Q21" i="15"/>
  <c r="G32" i="15"/>
  <c r="P51" i="14"/>
  <c r="P10" i="14"/>
  <c r="Q7" i="14"/>
  <c r="G56" i="14"/>
  <c r="G40" i="14"/>
  <c r="AM41" i="14" s="1"/>
  <c r="G37" i="14"/>
  <c r="G38" i="14" s="1"/>
  <c r="H15" i="14"/>
  <c r="H64" i="14" s="1"/>
  <c r="H66" i="14" s="1"/>
  <c r="H67" i="14" s="1"/>
  <c r="AZ18" i="14"/>
  <c r="AY8" i="14"/>
  <c r="R18" i="14"/>
  <c r="Q8" i="14"/>
  <c r="Q50" i="14" s="1"/>
  <c r="I52" i="14"/>
  <c r="I54" i="14" s="1"/>
  <c r="I55" i="14" s="1"/>
  <c r="I20" i="14"/>
  <c r="I22" i="14" s="1"/>
  <c r="I11" i="14"/>
  <c r="S19" i="14"/>
  <c r="AW50" i="14"/>
  <c r="AX19" i="14"/>
  <c r="AO23" i="14"/>
  <c r="AO24" i="14"/>
  <c r="AM57" i="14"/>
  <c r="AM58" i="14" s="1"/>
  <c r="AM69" i="14" s="1"/>
  <c r="AM70" i="14" s="1"/>
  <c r="BA18" i="13"/>
  <c r="AQ15" i="13"/>
  <c r="AR20" i="13"/>
  <c r="AR22" i="13" s="1"/>
  <c r="AR23" i="13" s="1"/>
  <c r="AR11" i="13"/>
  <c r="AW7" i="13"/>
  <c r="AW10" i="13" s="1"/>
  <c r="AX8" i="13"/>
  <c r="R21" i="14" l="1"/>
  <c r="Q60" i="14"/>
  <c r="Q61" i="14" s="1"/>
  <c r="AX21" i="13"/>
  <c r="AW60" i="13"/>
  <c r="AW61" i="13" s="1"/>
  <c r="AW60" i="14"/>
  <c r="AW61" i="14" s="1"/>
  <c r="AX21" i="14"/>
  <c r="AO12" i="14"/>
  <c r="AP13" i="14" s="1"/>
  <c r="F57" i="12" s="1"/>
  <c r="AQ16" i="13"/>
  <c r="AR12" i="13" s="1"/>
  <c r="AS13" i="13" s="1"/>
  <c r="AS52" i="13" s="1"/>
  <c r="AS54" i="13" s="1"/>
  <c r="AS55" i="13" s="1"/>
  <c r="AQ64" i="13"/>
  <c r="AQ66" i="13" s="1"/>
  <c r="AQ67" i="13" s="1"/>
  <c r="H16" i="15"/>
  <c r="H29" i="15" s="1"/>
  <c r="Q51" i="15"/>
  <c r="R7" i="15"/>
  <c r="H16" i="14"/>
  <c r="H29" i="14" s="1"/>
  <c r="AW51" i="14"/>
  <c r="AX7" i="14"/>
  <c r="AW10" i="14"/>
  <c r="AM38" i="14"/>
  <c r="AW51" i="15"/>
  <c r="AX7" i="15"/>
  <c r="AW10" i="15"/>
  <c r="Q60" i="15"/>
  <c r="Q61" i="15" s="1"/>
  <c r="R21" i="15"/>
  <c r="R8" i="15"/>
  <c r="S18" i="15"/>
  <c r="G57" i="15"/>
  <c r="G58" i="15" s="1"/>
  <c r="G69" i="15" s="1"/>
  <c r="G70" i="15" s="1"/>
  <c r="G41" i="15"/>
  <c r="Q10" i="15"/>
  <c r="Q50" i="15"/>
  <c r="T19" i="15"/>
  <c r="I23" i="15"/>
  <c r="I24" i="15"/>
  <c r="AM38" i="15"/>
  <c r="AO23" i="15"/>
  <c r="AO24" i="15"/>
  <c r="AZ8" i="15"/>
  <c r="BA18" i="15"/>
  <c r="AY50" i="15"/>
  <c r="AZ19" i="15"/>
  <c r="AW60" i="15"/>
  <c r="AW61" i="15" s="1"/>
  <c r="AX21" i="15"/>
  <c r="AM57" i="15"/>
  <c r="AM58" i="15" s="1"/>
  <c r="AM69" i="15" s="1"/>
  <c r="AM70" i="15" s="1"/>
  <c r="AM41" i="15"/>
  <c r="AN16" i="15"/>
  <c r="S18" i="14"/>
  <c r="R8" i="14"/>
  <c r="R50" i="14" s="1"/>
  <c r="BA18" i="14"/>
  <c r="AZ8" i="14"/>
  <c r="AX50" i="14"/>
  <c r="AY19" i="14"/>
  <c r="T19" i="14"/>
  <c r="I23" i="14"/>
  <c r="I24" i="14"/>
  <c r="AN31" i="14"/>
  <c r="AN35" i="14"/>
  <c r="Q51" i="14"/>
  <c r="R7" i="14"/>
  <c r="Q10" i="14"/>
  <c r="AO25" i="14"/>
  <c r="AO26" i="14" s="1"/>
  <c r="G57" i="14"/>
  <c r="G58" i="14" s="1"/>
  <c r="G69" i="14" s="1"/>
  <c r="G70" i="14" s="1"/>
  <c r="G41" i="14"/>
  <c r="AS11" i="13"/>
  <c r="AR24" i="13"/>
  <c r="AR25" i="13" s="1"/>
  <c r="AR26" i="13" s="1"/>
  <c r="AR14" i="13"/>
  <c r="BB18" i="13"/>
  <c r="AX7" i="13"/>
  <c r="AX10" i="13" s="1"/>
  <c r="AY8" i="13"/>
  <c r="AX60" i="14" l="1"/>
  <c r="AX61" i="14" s="1"/>
  <c r="AY21" i="14"/>
  <c r="S21" i="14"/>
  <c r="R60" i="14"/>
  <c r="R61" i="14" s="1"/>
  <c r="AY21" i="13"/>
  <c r="AX60" i="13"/>
  <c r="AX61" i="13" s="1"/>
  <c r="AO14" i="14"/>
  <c r="AO15" i="14" s="1"/>
  <c r="AO64" i="14" s="1"/>
  <c r="AO66" i="14" s="1"/>
  <c r="AO67" i="14" s="1"/>
  <c r="AS20" i="13"/>
  <c r="AS22" i="13" s="1"/>
  <c r="AS23" i="13" s="1"/>
  <c r="I12" i="15"/>
  <c r="J13" i="15" s="1"/>
  <c r="G57" i="12" s="1"/>
  <c r="R51" i="15"/>
  <c r="S7" i="15"/>
  <c r="I12" i="14"/>
  <c r="J13" i="14" s="1"/>
  <c r="E57" i="12" s="1"/>
  <c r="AX51" i="14"/>
  <c r="AY7" i="14"/>
  <c r="AX10" i="14"/>
  <c r="H35" i="15"/>
  <c r="H31" i="15"/>
  <c r="AZ50" i="15"/>
  <c r="BA19" i="15"/>
  <c r="I25" i="15"/>
  <c r="I26" i="15" s="1"/>
  <c r="R61" i="15"/>
  <c r="BB18" i="15"/>
  <c r="BA8" i="15"/>
  <c r="U19" i="15"/>
  <c r="R10" i="15"/>
  <c r="R50" i="15"/>
  <c r="AX51" i="15"/>
  <c r="AX10" i="15"/>
  <c r="AY7" i="15"/>
  <c r="AX60" i="15"/>
  <c r="AX61" i="15" s="1"/>
  <c r="AY21" i="15"/>
  <c r="R60" i="15"/>
  <c r="S21" i="15"/>
  <c r="AN29" i="15"/>
  <c r="AO12" i="15"/>
  <c r="AO25" i="15"/>
  <c r="AO26" i="15" s="1"/>
  <c r="T18" i="15"/>
  <c r="S8" i="15"/>
  <c r="U19" i="14"/>
  <c r="AP20" i="14"/>
  <c r="AP22" i="14" s="1"/>
  <c r="AP23" i="14" s="1"/>
  <c r="AP52" i="14"/>
  <c r="AP54" i="14" s="1"/>
  <c r="AP55" i="14" s="1"/>
  <c r="AP11" i="14"/>
  <c r="H35" i="14"/>
  <c r="H31" i="14"/>
  <c r="H32" i="14" s="1"/>
  <c r="AN56" i="14"/>
  <c r="AN40" i="14"/>
  <c r="AN37" i="14"/>
  <c r="I25" i="14"/>
  <c r="I26" i="14" s="1"/>
  <c r="S8" i="14"/>
  <c r="S50" i="14" s="1"/>
  <c r="T18" i="14"/>
  <c r="AO30" i="14"/>
  <c r="AO36" i="14" s="1"/>
  <c r="R51" i="14"/>
  <c r="S7" i="14"/>
  <c r="R10" i="14"/>
  <c r="AY50" i="14"/>
  <c r="AZ19" i="14"/>
  <c r="BB18" i="14"/>
  <c r="BA8" i="14"/>
  <c r="I14" i="14"/>
  <c r="AY10" i="13"/>
  <c r="BC18" i="13"/>
  <c r="AR15" i="13"/>
  <c r="AY7" i="13"/>
  <c r="AZ8" i="13"/>
  <c r="AY60" i="14" l="1"/>
  <c r="AZ21" i="14"/>
  <c r="AZ21" i="13"/>
  <c r="AY60" i="13"/>
  <c r="AY61" i="13" s="1"/>
  <c r="AY61" i="14"/>
  <c r="S60" i="14"/>
  <c r="S61" i="14" s="1"/>
  <c r="T21" i="14"/>
  <c r="AR16" i="13"/>
  <c r="AS12" i="13" s="1"/>
  <c r="AT13" i="13" s="1"/>
  <c r="AT52" i="13" s="1"/>
  <c r="AT54" i="13" s="1"/>
  <c r="AT55" i="13" s="1"/>
  <c r="AR64" i="13"/>
  <c r="AR66" i="13" s="1"/>
  <c r="AR67" i="13" s="1"/>
  <c r="AO16" i="14"/>
  <c r="AO29" i="14" s="1"/>
  <c r="AS24" i="13"/>
  <c r="AS25" i="13" s="1"/>
  <c r="I14" i="15"/>
  <c r="I15" i="15" s="1"/>
  <c r="I64" i="15" s="1"/>
  <c r="I66" i="15" s="1"/>
  <c r="I67" i="15" s="1"/>
  <c r="S51" i="15"/>
  <c r="T7" i="15"/>
  <c r="AY51" i="14"/>
  <c r="AZ7" i="14"/>
  <c r="AY10" i="14"/>
  <c r="AP24" i="14"/>
  <c r="AP25" i="14" s="1"/>
  <c r="AP26" i="14" s="1"/>
  <c r="AN32" i="14"/>
  <c r="AO30" i="15"/>
  <c r="AO36" i="15" s="1"/>
  <c r="AY51" i="15"/>
  <c r="AY10" i="15"/>
  <c r="AZ7" i="15"/>
  <c r="BC18" i="15"/>
  <c r="BB8" i="15"/>
  <c r="S50" i="15"/>
  <c r="S10" i="15"/>
  <c r="AN35" i="15"/>
  <c r="AN31" i="15"/>
  <c r="AN32" i="15" s="1"/>
  <c r="S61" i="15"/>
  <c r="I30" i="15"/>
  <c r="I36" i="15" s="1"/>
  <c r="H56" i="15"/>
  <c r="H40" i="15"/>
  <c r="H37" i="15"/>
  <c r="T8" i="15"/>
  <c r="U18" i="15"/>
  <c r="S60" i="15"/>
  <c r="T21" i="15"/>
  <c r="AY60" i="15"/>
  <c r="AY61" i="15" s="1"/>
  <c r="AZ21" i="15"/>
  <c r="J52" i="15"/>
  <c r="J54" i="15" s="1"/>
  <c r="J55" i="15" s="1"/>
  <c r="J20" i="15"/>
  <c r="J22" i="15" s="1"/>
  <c r="J23" i="15" s="1"/>
  <c r="J11" i="15"/>
  <c r="BA50" i="15"/>
  <c r="BB19" i="15"/>
  <c r="V19" i="15"/>
  <c r="AP13" i="15"/>
  <c r="H57" i="12" s="1"/>
  <c r="AO14" i="15"/>
  <c r="I30" i="14"/>
  <c r="I36" i="14" s="1"/>
  <c r="I15" i="14"/>
  <c r="I64" i="14" s="1"/>
  <c r="I66" i="14" s="1"/>
  <c r="I67" i="14" s="1"/>
  <c r="AN57" i="14"/>
  <c r="AN58" i="14" s="1"/>
  <c r="AN69" i="14" s="1"/>
  <c r="AN70" i="14" s="1"/>
  <c r="BC18" i="14"/>
  <c r="BB8" i="14"/>
  <c r="S51" i="14"/>
  <c r="S10" i="14"/>
  <c r="T7" i="14"/>
  <c r="J52" i="14"/>
  <c r="J54" i="14" s="1"/>
  <c r="J55" i="14" s="1"/>
  <c r="J20" i="14"/>
  <c r="J22" i="14" s="1"/>
  <c r="J23" i="14" s="1"/>
  <c r="J11" i="14"/>
  <c r="AZ50" i="14"/>
  <c r="BA19" i="14"/>
  <c r="U18" i="14"/>
  <c r="T8" i="14"/>
  <c r="T50" i="14" s="1"/>
  <c r="H56" i="14"/>
  <c r="H37" i="14"/>
  <c r="H38" i="14" s="1"/>
  <c r="H40" i="14"/>
  <c r="AN41" i="14" s="1"/>
  <c r="V19" i="14"/>
  <c r="BD18" i="13"/>
  <c r="AZ7" i="13"/>
  <c r="AZ10" i="13" s="1"/>
  <c r="BA8" i="13"/>
  <c r="AZ60" i="14" l="1"/>
  <c r="AZ61" i="14" s="1"/>
  <c r="BA21" i="14"/>
  <c r="T60" i="14"/>
  <c r="T61" i="14" s="1"/>
  <c r="U21" i="14"/>
  <c r="BA21" i="13"/>
  <c r="AZ60" i="13"/>
  <c r="AZ61" i="13" s="1"/>
  <c r="AS14" i="13"/>
  <c r="AP12" i="14"/>
  <c r="AQ13" i="14" s="1"/>
  <c r="AS26" i="13"/>
  <c r="T51" i="15"/>
  <c r="U7" i="15"/>
  <c r="BA7" i="14"/>
  <c r="AZ51" i="14"/>
  <c r="AZ10" i="14"/>
  <c r="I16" i="14"/>
  <c r="J12" i="14" s="1"/>
  <c r="J24" i="14"/>
  <c r="J25" i="14" s="1"/>
  <c r="J26" i="14" s="1"/>
  <c r="AZ60" i="15"/>
  <c r="AZ61" i="15" s="1"/>
  <c r="BA21" i="15"/>
  <c r="V18" i="15"/>
  <c r="U8" i="15"/>
  <c r="T61" i="15"/>
  <c r="H32" i="15"/>
  <c r="W19" i="15"/>
  <c r="BB50" i="15"/>
  <c r="BC19" i="15"/>
  <c r="AN56" i="15"/>
  <c r="AN40" i="15"/>
  <c r="H41" i="15" s="1"/>
  <c r="AN37" i="15"/>
  <c r="AN38" i="15" s="1"/>
  <c r="BD18" i="15"/>
  <c r="BC8" i="15"/>
  <c r="T50" i="15"/>
  <c r="T10" i="15"/>
  <c r="AP52" i="15"/>
  <c r="AP54" i="15" s="1"/>
  <c r="AP55" i="15" s="1"/>
  <c r="AP20" i="15"/>
  <c r="AP22" i="15" s="1"/>
  <c r="AP11" i="15"/>
  <c r="J24" i="15"/>
  <c r="I16" i="15"/>
  <c r="H57" i="15"/>
  <c r="H58" i="15" s="1"/>
  <c r="H69" i="15" s="1"/>
  <c r="H70" i="15" s="1"/>
  <c r="AO15" i="15"/>
  <c r="AO64" i="15" s="1"/>
  <c r="AO66" i="15" s="1"/>
  <c r="AO67" i="15" s="1"/>
  <c r="T60" i="15"/>
  <c r="U21" i="15"/>
  <c r="AZ51" i="15"/>
  <c r="BA7" i="15"/>
  <c r="AZ10" i="15"/>
  <c r="W19" i="14"/>
  <c r="BD18" i="14"/>
  <c r="BC8" i="14"/>
  <c r="AN38" i="14"/>
  <c r="BA50" i="14"/>
  <c r="BB19" i="14"/>
  <c r="H57" i="14"/>
  <c r="H58" i="14" s="1"/>
  <c r="H69" i="14" s="1"/>
  <c r="H70" i="14" s="1"/>
  <c r="H41" i="14"/>
  <c r="V18" i="14"/>
  <c r="U8" i="14"/>
  <c r="U50" i="14" s="1"/>
  <c r="AP30" i="14"/>
  <c r="AP36" i="14" s="1"/>
  <c r="T51" i="14"/>
  <c r="T10" i="14"/>
  <c r="U7" i="14"/>
  <c r="AO35" i="14"/>
  <c r="AO31" i="14"/>
  <c r="AT20" i="13"/>
  <c r="AT22" i="13" s="1"/>
  <c r="AT11" i="13"/>
  <c r="BE18" i="13"/>
  <c r="AS15" i="13"/>
  <c r="BA7" i="13"/>
  <c r="BA10" i="13" s="1"/>
  <c r="BB8" i="13"/>
  <c r="BB21" i="13" l="1"/>
  <c r="BA60" i="13"/>
  <c r="BA61" i="13" s="1"/>
  <c r="U60" i="14"/>
  <c r="U61" i="14" s="1"/>
  <c r="V21" i="14"/>
  <c r="BA60" i="14"/>
  <c r="BA61" i="14" s="1"/>
  <c r="BB21" i="14"/>
  <c r="I29" i="14"/>
  <c r="I31" i="14" s="1"/>
  <c r="I32" i="14" s="1"/>
  <c r="H38" i="15"/>
  <c r="AP14" i="14"/>
  <c r="AS16" i="13"/>
  <c r="AT12" i="13" s="1"/>
  <c r="AT14" i="13" s="1"/>
  <c r="AS64" i="13"/>
  <c r="AS66" i="13" s="1"/>
  <c r="AS67" i="13" s="1"/>
  <c r="V7" i="15"/>
  <c r="U51" i="15"/>
  <c r="BA51" i="14"/>
  <c r="BA10" i="14"/>
  <c r="BB7" i="14"/>
  <c r="J12" i="15"/>
  <c r="I29" i="15"/>
  <c r="U60" i="15"/>
  <c r="U61" i="15" s="1"/>
  <c r="V21" i="15"/>
  <c r="J25" i="15"/>
  <c r="J26" i="15" s="1"/>
  <c r="AP23" i="15"/>
  <c r="AP24" i="15"/>
  <c r="BE18" i="15"/>
  <c r="BD8" i="15"/>
  <c r="AN41" i="15"/>
  <c r="AN57" i="15"/>
  <c r="AN58" i="15" s="1"/>
  <c r="AN69" i="15" s="1"/>
  <c r="AN70" i="15" s="1"/>
  <c r="W18" i="15"/>
  <c r="V8" i="15"/>
  <c r="X19" i="15"/>
  <c r="BA60" i="15"/>
  <c r="BA61" i="15" s="1"/>
  <c r="BB21" i="15"/>
  <c r="BA10" i="15"/>
  <c r="BB7" i="15"/>
  <c r="BA51" i="15"/>
  <c r="AO16" i="15"/>
  <c r="BC50" i="15"/>
  <c r="BD19" i="15"/>
  <c r="U10" i="15"/>
  <c r="U50" i="15"/>
  <c r="J30" i="14"/>
  <c r="J36" i="14" s="1"/>
  <c r="U51" i="14"/>
  <c r="U10" i="14"/>
  <c r="V7" i="14"/>
  <c r="AO56" i="14"/>
  <c r="AO37" i="14"/>
  <c r="AO40" i="14"/>
  <c r="AP15" i="14"/>
  <c r="AP64" i="14" s="1"/>
  <c r="AP66" i="14" s="1"/>
  <c r="AP67" i="14" s="1"/>
  <c r="BB50" i="14"/>
  <c r="BC19" i="14"/>
  <c r="BE18" i="14"/>
  <c r="BD8" i="14"/>
  <c r="X19" i="14"/>
  <c r="K13" i="14"/>
  <c r="J14" i="14"/>
  <c r="W18" i="14"/>
  <c r="V8" i="14"/>
  <c r="V50" i="14" s="1"/>
  <c r="AQ52" i="14"/>
  <c r="AQ54" i="14" s="1"/>
  <c r="AQ55" i="14" s="1"/>
  <c r="AQ20" i="14"/>
  <c r="AQ22" i="14" s="1"/>
  <c r="AQ11" i="14"/>
  <c r="I35" i="14"/>
  <c r="AU13" i="13"/>
  <c r="BF18" i="13"/>
  <c r="AT23" i="13"/>
  <c r="AT24" i="13"/>
  <c r="BB7" i="13"/>
  <c r="BB10" i="13" s="1"/>
  <c r="BC8" i="13"/>
  <c r="BC21" i="13" l="1"/>
  <c r="BB60" i="13"/>
  <c r="BB61" i="13" s="1"/>
  <c r="BB60" i="14"/>
  <c r="BB61" i="14" s="1"/>
  <c r="BC21" i="14"/>
  <c r="V60" i="14"/>
  <c r="V61" i="14" s="1"/>
  <c r="W21" i="14"/>
  <c r="AU11" i="13"/>
  <c r="AU52" i="13"/>
  <c r="AU54" i="13" s="1"/>
  <c r="AU55" i="13" s="1"/>
  <c r="V51" i="15"/>
  <c r="W7" i="15"/>
  <c r="BB51" i="14"/>
  <c r="BC7" i="14"/>
  <c r="BB10" i="14"/>
  <c r="AP16" i="14"/>
  <c r="AP29" i="14" s="1"/>
  <c r="AO32" i="14"/>
  <c r="BD50" i="15"/>
  <c r="BE19" i="15"/>
  <c r="BB51" i="15"/>
  <c r="BB10" i="15"/>
  <c r="BC7" i="15"/>
  <c r="Y19" i="15"/>
  <c r="AP25" i="15"/>
  <c r="AP26" i="15" s="1"/>
  <c r="X18" i="15"/>
  <c r="W8" i="15"/>
  <c r="V60" i="15"/>
  <c r="V61" i="15" s="1"/>
  <c r="W21" i="15"/>
  <c r="I31" i="15"/>
  <c r="I35" i="15"/>
  <c r="AO29" i="15"/>
  <c r="AP12" i="15"/>
  <c r="BB60" i="15"/>
  <c r="BB61" i="15" s="1"/>
  <c r="BC21" i="15"/>
  <c r="K13" i="15"/>
  <c r="J14" i="15"/>
  <c r="V10" i="15"/>
  <c r="V50" i="15"/>
  <c r="BF18" i="15"/>
  <c r="BE8" i="15"/>
  <c r="J30" i="15"/>
  <c r="J36" i="15" s="1"/>
  <c r="AQ23" i="14"/>
  <c r="AQ24" i="14"/>
  <c r="X18" i="14"/>
  <c r="W8" i="14"/>
  <c r="W50" i="14" s="1"/>
  <c r="Y19" i="14"/>
  <c r="V51" i="14"/>
  <c r="W7" i="14"/>
  <c r="V10" i="14"/>
  <c r="AO57" i="14"/>
  <c r="AO58" i="14" s="1"/>
  <c r="AO69" i="14" s="1"/>
  <c r="AO70" i="14" s="1"/>
  <c r="I56" i="14"/>
  <c r="I37" i="14"/>
  <c r="I38" i="14" s="1"/>
  <c r="I40" i="14"/>
  <c r="J15" i="14"/>
  <c r="J64" i="14" s="1"/>
  <c r="J66" i="14" s="1"/>
  <c r="J67" i="14" s="1"/>
  <c r="BC50" i="14"/>
  <c r="BD19" i="14"/>
  <c r="K52" i="14"/>
  <c r="K54" i="14" s="1"/>
  <c r="K55" i="14" s="1"/>
  <c r="K20" i="14"/>
  <c r="K22" i="14" s="1"/>
  <c r="K11" i="14"/>
  <c r="BE8" i="14"/>
  <c r="BF18" i="14"/>
  <c r="BC10" i="13"/>
  <c r="BG18" i="13"/>
  <c r="AT25" i="13"/>
  <c r="AT26" i="13" s="1"/>
  <c r="AT15" i="13"/>
  <c r="AU20" i="13"/>
  <c r="AU22" i="13" s="1"/>
  <c r="AU23" i="13" s="1"/>
  <c r="BC7" i="13"/>
  <c r="BD8" i="13"/>
  <c r="BC60" i="14" l="1"/>
  <c r="BC61" i="14" s="1"/>
  <c r="BD21" i="14"/>
  <c r="X21" i="14"/>
  <c r="W60" i="14"/>
  <c r="W61" i="14" s="1"/>
  <c r="BD21" i="13"/>
  <c r="BC60" i="13"/>
  <c r="BC61" i="13" s="1"/>
  <c r="AQ12" i="14"/>
  <c r="AO38" i="14"/>
  <c r="AT16" i="13"/>
  <c r="AU12" i="13" s="1"/>
  <c r="AV13" i="13" s="1"/>
  <c r="AT64" i="13"/>
  <c r="AT66" i="13" s="1"/>
  <c r="AT67" i="13" s="1"/>
  <c r="X7" i="15"/>
  <c r="W51" i="15"/>
  <c r="BC51" i="14"/>
  <c r="BD7" i="14"/>
  <c r="BC10" i="14"/>
  <c r="J16" i="14"/>
  <c r="K12" i="14" s="1"/>
  <c r="J15" i="15"/>
  <c r="J64" i="15" s="1"/>
  <c r="J66" i="15" s="1"/>
  <c r="J67" i="15" s="1"/>
  <c r="AQ13" i="15"/>
  <c r="AP14" i="15"/>
  <c r="X8" i="15"/>
  <c r="Y18" i="15"/>
  <c r="K52" i="15"/>
  <c r="K54" i="15" s="1"/>
  <c r="K55" i="15" s="1"/>
  <c r="K20" i="15"/>
  <c r="K22" i="15" s="1"/>
  <c r="K11" i="15"/>
  <c r="AO35" i="15"/>
  <c r="AO31" i="15"/>
  <c r="AO32" i="15" s="1"/>
  <c r="W60" i="15"/>
  <c r="W61" i="15" s="1"/>
  <c r="X21" i="15"/>
  <c r="AP30" i="15"/>
  <c r="AP36" i="15" s="1"/>
  <c r="BC51" i="15"/>
  <c r="BC10" i="15"/>
  <c r="BD7" i="15"/>
  <c r="BC60" i="15"/>
  <c r="BD21" i="15"/>
  <c r="BC61" i="15"/>
  <c r="I56" i="15"/>
  <c r="I40" i="15"/>
  <c r="I37" i="15"/>
  <c r="W10" i="15"/>
  <c r="W50" i="15"/>
  <c r="Z19" i="15"/>
  <c r="BF8" i="15"/>
  <c r="BG18" i="15"/>
  <c r="BF19" i="15"/>
  <c r="BE50" i="15"/>
  <c r="J29" i="14"/>
  <c r="I41" i="14"/>
  <c r="I57" i="14"/>
  <c r="I58" i="14" s="1"/>
  <c r="I69" i="14" s="1"/>
  <c r="I70" i="14" s="1"/>
  <c r="AP35" i="14"/>
  <c r="AP31" i="14"/>
  <c r="BD50" i="14"/>
  <c r="BE19" i="14"/>
  <c r="Z19" i="14"/>
  <c r="Y18" i="14"/>
  <c r="X8" i="14"/>
  <c r="X50" i="14" s="1"/>
  <c r="K23" i="14"/>
  <c r="K24" i="14"/>
  <c r="W51" i="14"/>
  <c r="X7" i="14"/>
  <c r="W10" i="14"/>
  <c r="AO41" i="14"/>
  <c r="AR13" i="14"/>
  <c r="AQ14" i="14"/>
  <c r="BG18" i="14"/>
  <c r="BF8" i="14"/>
  <c r="AQ25" i="14"/>
  <c r="AQ26" i="14" s="1"/>
  <c r="AV20" i="13"/>
  <c r="AV22" i="13" s="1"/>
  <c r="AV23" i="13" s="1"/>
  <c r="AU24" i="13"/>
  <c r="BH18" i="13"/>
  <c r="BD7" i="13"/>
  <c r="BD10" i="13" s="1"/>
  <c r="BE8" i="13"/>
  <c r="BD60" i="14" l="1"/>
  <c r="BD61" i="14" s="1"/>
  <c r="BE21" i="14"/>
  <c r="Y21" i="14"/>
  <c r="X60" i="14"/>
  <c r="X61" i="14" s="1"/>
  <c r="BE21" i="13"/>
  <c r="BD60" i="13"/>
  <c r="BD61" i="13" s="1"/>
  <c r="AU14" i="13"/>
  <c r="AV11" i="13"/>
  <c r="AV52" i="13"/>
  <c r="AV54" i="13" s="1"/>
  <c r="AV55" i="13" s="1"/>
  <c r="I32" i="15"/>
  <c r="X51" i="15"/>
  <c r="Y7" i="15"/>
  <c r="BD51" i="14"/>
  <c r="BD10" i="14"/>
  <c r="BE7" i="14"/>
  <c r="X61" i="15"/>
  <c r="BD51" i="15"/>
  <c r="BD10" i="15"/>
  <c r="BE7" i="15"/>
  <c r="Y8" i="15"/>
  <c r="Z18" i="15"/>
  <c r="AQ52" i="15"/>
  <c r="AQ54" i="15" s="1"/>
  <c r="AQ55" i="15" s="1"/>
  <c r="AQ20" i="15"/>
  <c r="AQ22" i="15" s="1"/>
  <c r="AQ11" i="15"/>
  <c r="AA19" i="15"/>
  <c r="I57" i="15"/>
  <c r="I58" i="15" s="1"/>
  <c r="I69" i="15" s="1"/>
  <c r="I70" i="15" s="1"/>
  <c r="X50" i="15"/>
  <c r="X10" i="15"/>
  <c r="BF50" i="15"/>
  <c r="BG19" i="15"/>
  <c r="AO56" i="15"/>
  <c r="AO40" i="15"/>
  <c r="I41" i="15" s="1"/>
  <c r="AO37" i="15"/>
  <c r="AO38" i="15" s="1"/>
  <c r="J16" i="15"/>
  <c r="X60" i="15"/>
  <c r="Y21" i="15"/>
  <c r="AP15" i="15"/>
  <c r="AP64" i="15" s="1"/>
  <c r="AP66" i="15" s="1"/>
  <c r="AP67" i="15" s="1"/>
  <c r="BH18" i="15"/>
  <c r="BG8" i="15"/>
  <c r="BD60" i="15"/>
  <c r="BD61" i="15" s="1"/>
  <c r="BE21" i="15"/>
  <c r="K23" i="15"/>
  <c r="K24" i="15"/>
  <c r="BE50" i="14"/>
  <c r="BF19" i="14"/>
  <c r="AA19" i="14"/>
  <c r="AQ15" i="14"/>
  <c r="AQ64" i="14" s="1"/>
  <c r="AQ66" i="14" s="1"/>
  <c r="AQ67" i="14" s="1"/>
  <c r="K25" i="14"/>
  <c r="K26" i="14" s="1"/>
  <c r="L13" i="14"/>
  <c r="K14" i="14"/>
  <c r="BH18" i="14"/>
  <c r="BG8" i="14"/>
  <c r="AR52" i="14"/>
  <c r="AR54" i="14" s="1"/>
  <c r="AR55" i="14" s="1"/>
  <c r="AR20" i="14"/>
  <c r="AR22" i="14" s="1"/>
  <c r="AR23" i="14" s="1"/>
  <c r="AR11" i="14"/>
  <c r="X10" i="14"/>
  <c r="Y7" i="14"/>
  <c r="X51" i="14"/>
  <c r="Z18" i="14"/>
  <c r="Y8" i="14"/>
  <c r="Y50" i="14" s="1"/>
  <c r="D7" i="12"/>
  <c r="J31" i="14"/>
  <c r="AP32" i="14" s="1"/>
  <c r="J35" i="14"/>
  <c r="AQ30" i="14"/>
  <c r="AQ36" i="14" s="1"/>
  <c r="AP56" i="14"/>
  <c r="AP37" i="14"/>
  <c r="AP40" i="14"/>
  <c r="AU25" i="13"/>
  <c r="AU26" i="13" s="1"/>
  <c r="AV24" i="13" s="1"/>
  <c r="BI18" i="13"/>
  <c r="AU15" i="13"/>
  <c r="BE7" i="13"/>
  <c r="BE10" i="13" s="1"/>
  <c r="BF8" i="13"/>
  <c r="Y60" i="14" l="1"/>
  <c r="Y61" i="14" s="1"/>
  <c r="Z21" i="14"/>
  <c r="BE60" i="14"/>
  <c r="BE61" i="14" s="1"/>
  <c r="BF21" i="14"/>
  <c r="BF21" i="13"/>
  <c r="BE60" i="13"/>
  <c r="BE61" i="13" s="1"/>
  <c r="AU16" i="13"/>
  <c r="AV12" i="13" s="1"/>
  <c r="AV14" i="13" s="1"/>
  <c r="AU64" i="13"/>
  <c r="AU66" i="13" s="1"/>
  <c r="AU67" i="13" s="1"/>
  <c r="AP16" i="15"/>
  <c r="AQ12" i="15" s="1"/>
  <c r="Y51" i="15"/>
  <c r="Z7" i="15"/>
  <c r="I38" i="15"/>
  <c r="BE51" i="14"/>
  <c r="BE10" i="14"/>
  <c r="BF7" i="14"/>
  <c r="AR24" i="14"/>
  <c r="AR25" i="14" s="1"/>
  <c r="Y10" i="15"/>
  <c r="Y50" i="15"/>
  <c r="BE60" i="15"/>
  <c r="BE61" i="15" s="1"/>
  <c r="BF21" i="15"/>
  <c r="BI18" i="15"/>
  <c r="BH8" i="15"/>
  <c r="Y60" i="15"/>
  <c r="Y61" i="15" s="1"/>
  <c r="Z21" i="15"/>
  <c r="AB19" i="15"/>
  <c r="AQ23" i="15"/>
  <c r="AQ24" i="15"/>
  <c r="K25" i="15"/>
  <c r="K26" i="15" s="1"/>
  <c r="K12" i="15"/>
  <c r="J29" i="15"/>
  <c r="AO57" i="15"/>
  <c r="AO58" i="15" s="1"/>
  <c r="AO69" i="15" s="1"/>
  <c r="AO70" i="15" s="1"/>
  <c r="AO41" i="15"/>
  <c r="BG50" i="15"/>
  <c r="BH19" i="15"/>
  <c r="AA18" i="15"/>
  <c r="Z8" i="15"/>
  <c r="BE51" i="15"/>
  <c r="BE10" i="15"/>
  <c r="BF7" i="15"/>
  <c r="AP57" i="14"/>
  <c r="AP58" i="14" s="1"/>
  <c r="AP69" i="14" s="1"/>
  <c r="AP70" i="14" s="1"/>
  <c r="D24" i="12"/>
  <c r="K30" i="14"/>
  <c r="K36" i="14" s="1"/>
  <c r="J56" i="14"/>
  <c r="J40" i="14"/>
  <c r="J37" i="14"/>
  <c r="J38" i="14" s="1"/>
  <c r="BI18" i="14"/>
  <c r="BH8" i="14"/>
  <c r="Y51" i="14"/>
  <c r="Y10" i="14"/>
  <c r="Z7" i="14"/>
  <c r="AB19" i="14"/>
  <c r="BF50" i="14"/>
  <c r="BG19" i="14"/>
  <c r="AA18" i="14"/>
  <c r="Z8" i="14"/>
  <c r="Z50" i="14" s="1"/>
  <c r="K15" i="14"/>
  <c r="K64" i="14" s="1"/>
  <c r="K66" i="14" s="1"/>
  <c r="K67" i="14" s="1"/>
  <c r="AQ16" i="14"/>
  <c r="L20" i="14"/>
  <c r="L22" i="14" s="1"/>
  <c r="L23" i="14" s="1"/>
  <c r="L52" i="14"/>
  <c r="L54" i="14" s="1"/>
  <c r="L55" i="14" s="1"/>
  <c r="L11" i="14"/>
  <c r="J32" i="14"/>
  <c r="D6" i="12"/>
  <c r="AV25" i="13"/>
  <c r="AV26" i="13" s="1"/>
  <c r="BJ18" i="13"/>
  <c r="BF7" i="13"/>
  <c r="BF10" i="13" s="1"/>
  <c r="BG8" i="13"/>
  <c r="Z61" i="14" l="1"/>
  <c r="BF60" i="14"/>
  <c r="BF61" i="14" s="1"/>
  <c r="BG21" i="14"/>
  <c r="BG21" i="13"/>
  <c r="BF60" i="13"/>
  <c r="BF61" i="13" s="1"/>
  <c r="Z60" i="14"/>
  <c r="AA21" i="14"/>
  <c r="AP29" i="15"/>
  <c r="AW13" i="13"/>
  <c r="AW52" i="13" s="1"/>
  <c r="AW54" i="13" s="1"/>
  <c r="AW55" i="13" s="1"/>
  <c r="AR26" i="14"/>
  <c r="AR30" i="14" s="1"/>
  <c r="AR36" i="14" s="1"/>
  <c r="Z51" i="15"/>
  <c r="AA7" i="15"/>
  <c r="K16" i="14"/>
  <c r="K29" i="14" s="1"/>
  <c r="BG7" i="14"/>
  <c r="BF51" i="14"/>
  <c r="BF10" i="14"/>
  <c r="K30" i="15"/>
  <c r="K36" i="15" s="1"/>
  <c r="BF51" i="15"/>
  <c r="BF10" i="15"/>
  <c r="BG7" i="15"/>
  <c r="AQ25" i="15"/>
  <c r="AQ26" i="15" s="1"/>
  <c r="Z60" i="15"/>
  <c r="Z61" i="15" s="1"/>
  <c r="AA21" i="15"/>
  <c r="BF60" i="15"/>
  <c r="BF61" i="15" s="1"/>
  <c r="BG21" i="15"/>
  <c r="AC19" i="15"/>
  <c r="Z10" i="15"/>
  <c r="Z50" i="15"/>
  <c r="BH50" i="15"/>
  <c r="BI19" i="15"/>
  <c r="J35" i="15"/>
  <c r="J31" i="15"/>
  <c r="BJ18" i="15"/>
  <c r="BI8" i="15"/>
  <c r="AR13" i="15"/>
  <c r="AQ14" i="15"/>
  <c r="L13" i="15"/>
  <c r="K14" i="15"/>
  <c r="AP31" i="15"/>
  <c r="AP35" i="15"/>
  <c r="AB18" i="15"/>
  <c r="AA8" i="15"/>
  <c r="Z51" i="14"/>
  <c r="Z10" i="14"/>
  <c r="AA7" i="14"/>
  <c r="BI8" i="14"/>
  <c r="BJ18" i="14"/>
  <c r="AQ29" i="14"/>
  <c r="AR12" i="14"/>
  <c r="AB18" i="14"/>
  <c r="AA8" i="14"/>
  <c r="AA50" i="14" s="1"/>
  <c r="J57" i="14"/>
  <c r="J58" i="14" s="1"/>
  <c r="J69" i="14" s="1"/>
  <c r="J70" i="14" s="1"/>
  <c r="J41" i="14"/>
  <c r="D23" i="12"/>
  <c r="AP38" i="14"/>
  <c r="BG50" i="14"/>
  <c r="BH19" i="14"/>
  <c r="AP41" i="14"/>
  <c r="L24" i="14"/>
  <c r="AC19" i="14"/>
  <c r="BK18" i="13"/>
  <c r="AV15" i="13"/>
  <c r="BG7" i="13"/>
  <c r="BG10" i="13" s="1"/>
  <c r="BH8" i="13"/>
  <c r="AA60" i="14" l="1"/>
  <c r="AA61" i="14" s="1"/>
  <c r="AB21" i="14"/>
  <c r="BH21" i="14"/>
  <c r="BG60" i="14"/>
  <c r="BG61" i="14"/>
  <c r="BH21" i="13"/>
  <c r="BG60" i="13"/>
  <c r="BG61" i="13" s="1"/>
  <c r="AW11" i="13"/>
  <c r="AW20" i="13"/>
  <c r="AW22" i="13" s="1"/>
  <c r="AW23" i="13" s="1"/>
  <c r="L12" i="14"/>
  <c r="L14" i="14" s="1"/>
  <c r="AV16" i="13"/>
  <c r="AW12" i="13" s="1"/>
  <c r="AX13" i="13" s="1"/>
  <c r="AV64" i="13"/>
  <c r="AV66" i="13" s="1"/>
  <c r="AV67" i="13" s="1"/>
  <c r="AA51" i="15"/>
  <c r="AB7" i="15"/>
  <c r="BG51" i="14"/>
  <c r="BH7" i="14"/>
  <c r="BG10" i="14"/>
  <c r="AQ30" i="15"/>
  <c r="AQ36" i="15" s="1"/>
  <c r="K15" i="15"/>
  <c r="K64" i="15" s="1"/>
  <c r="K66" i="15" s="1"/>
  <c r="K67" i="15" s="1"/>
  <c r="J32" i="15"/>
  <c r="D8" i="12"/>
  <c r="BG60" i="15"/>
  <c r="BG61" i="15" s="1"/>
  <c r="BH21" i="15"/>
  <c r="BG51" i="15"/>
  <c r="BH7" i="15"/>
  <c r="BG10" i="15"/>
  <c r="L52" i="15"/>
  <c r="L54" i="15" s="1"/>
  <c r="L55" i="15" s="1"/>
  <c r="L20" i="15"/>
  <c r="L22" i="15" s="1"/>
  <c r="L11" i="15"/>
  <c r="J37" i="15"/>
  <c r="J40" i="15"/>
  <c r="J56" i="15"/>
  <c r="AP56" i="15"/>
  <c r="AP40" i="15"/>
  <c r="AP37" i="15"/>
  <c r="AQ15" i="15"/>
  <c r="AQ64" i="15" s="1"/>
  <c r="AQ66" i="15" s="1"/>
  <c r="AQ67" i="15" s="1"/>
  <c r="BI50" i="15"/>
  <c r="BJ19" i="15"/>
  <c r="AA60" i="15"/>
  <c r="AA61" i="15" s="1"/>
  <c r="AB21" i="15"/>
  <c r="AA50" i="15"/>
  <c r="AA10" i="15"/>
  <c r="AP32" i="15"/>
  <c r="D9" i="12"/>
  <c r="AR20" i="15"/>
  <c r="AR22" i="15" s="1"/>
  <c r="AR23" i="15" s="1"/>
  <c r="AR52" i="15"/>
  <c r="AR54" i="15" s="1"/>
  <c r="AR55" i="15" s="1"/>
  <c r="AR11" i="15"/>
  <c r="BJ8" i="15"/>
  <c r="BK18" i="15"/>
  <c r="AC18" i="15"/>
  <c r="AB8" i="15"/>
  <c r="AD19" i="15"/>
  <c r="AS13" i="14"/>
  <c r="AR14" i="14"/>
  <c r="BH50" i="14"/>
  <c r="BI19" i="14"/>
  <c r="AQ31" i="14"/>
  <c r="AQ35" i="14"/>
  <c r="AC18" i="14"/>
  <c r="AB8" i="14"/>
  <c r="AB50" i="14" s="1"/>
  <c r="AA51" i="14"/>
  <c r="AB7" i="14"/>
  <c r="AA10" i="14"/>
  <c r="AD19" i="14"/>
  <c r="L25" i="14"/>
  <c r="L26" i="14" s="1"/>
  <c r="BK18" i="14"/>
  <c r="BJ8" i="14"/>
  <c r="K31" i="14"/>
  <c r="K35" i="14"/>
  <c r="BH10" i="13"/>
  <c r="BL18" i="13"/>
  <c r="BH7" i="13"/>
  <c r="BI8" i="13"/>
  <c r="BI21" i="13" l="1"/>
  <c r="BH60" i="13"/>
  <c r="AB60" i="14"/>
  <c r="AB61" i="14" s="1"/>
  <c r="AC21" i="14"/>
  <c r="BH61" i="13"/>
  <c r="BI21" i="14"/>
  <c r="BH60" i="14"/>
  <c r="BH61" i="14" s="1"/>
  <c r="AX52" i="13"/>
  <c r="AX54" i="13" s="1"/>
  <c r="AX55" i="13" s="1"/>
  <c r="AX11" i="13"/>
  <c r="AW14" i="13"/>
  <c r="AW15" i="13" s="1"/>
  <c r="M13" i="14"/>
  <c r="M52" i="14" s="1"/>
  <c r="M54" i="14" s="1"/>
  <c r="M55" i="14" s="1"/>
  <c r="AW24" i="13"/>
  <c r="AW25" i="13" s="1"/>
  <c r="AW26" i="13" s="1"/>
  <c r="AR24" i="15"/>
  <c r="AC7" i="15"/>
  <c r="AB51" i="15"/>
  <c r="J38" i="15"/>
  <c r="K32" i="14"/>
  <c r="BH10" i="14"/>
  <c r="BH51" i="14"/>
  <c r="BI7" i="14"/>
  <c r="AB61" i="15"/>
  <c r="AB60" i="15"/>
  <c r="AC21" i="15"/>
  <c r="AP57" i="15"/>
  <c r="AP58" i="15" s="1"/>
  <c r="AP69" i="15" s="1"/>
  <c r="AP70" i="15" s="1"/>
  <c r="AP41" i="15"/>
  <c r="D26" i="12"/>
  <c r="BH60" i="15"/>
  <c r="BH61" i="15" s="1"/>
  <c r="BI21" i="15"/>
  <c r="AR25" i="15"/>
  <c r="AR26" i="15" s="1"/>
  <c r="AC8" i="15"/>
  <c r="AD18" i="15"/>
  <c r="AQ16" i="15"/>
  <c r="BJ50" i="15"/>
  <c r="BK19" i="15"/>
  <c r="BH51" i="15"/>
  <c r="BI7" i="15"/>
  <c r="BH10" i="15"/>
  <c r="BL18" i="15"/>
  <c r="BK8" i="15"/>
  <c r="AP38" i="15"/>
  <c r="J57" i="15"/>
  <c r="J58" i="15" s="1"/>
  <c r="J69" i="15" s="1"/>
  <c r="J70" i="15" s="1"/>
  <c r="J41" i="15"/>
  <c r="D25" i="12"/>
  <c r="L23" i="15"/>
  <c r="L24" i="15"/>
  <c r="K16" i="15"/>
  <c r="AB10" i="15"/>
  <c r="AB50" i="15"/>
  <c r="AE19" i="15"/>
  <c r="L30" i="14"/>
  <c r="L36" i="14" s="1"/>
  <c r="AB51" i="14"/>
  <c r="AB10" i="14"/>
  <c r="AC7" i="14"/>
  <c r="L15" i="14"/>
  <c r="L64" i="14" s="1"/>
  <c r="L66" i="14" s="1"/>
  <c r="L67" i="14" s="1"/>
  <c r="AS52" i="14"/>
  <c r="AS54" i="14" s="1"/>
  <c r="AS55" i="14" s="1"/>
  <c r="AS20" i="14"/>
  <c r="AS22" i="14" s="1"/>
  <c r="AS11" i="14"/>
  <c r="K40" i="14"/>
  <c r="K37" i="14"/>
  <c r="K56" i="14"/>
  <c r="BK8" i="14"/>
  <c r="BL18" i="14"/>
  <c r="AQ56" i="14"/>
  <c r="AQ40" i="14"/>
  <c r="AQ37" i="14"/>
  <c r="BI50" i="14"/>
  <c r="BJ19" i="14"/>
  <c r="AE19" i="14"/>
  <c r="AD18" i="14"/>
  <c r="AC8" i="14"/>
  <c r="AC50" i="14" s="1"/>
  <c r="AQ32" i="14"/>
  <c r="AR15" i="14"/>
  <c r="AR64" i="14" s="1"/>
  <c r="AR66" i="14" s="1"/>
  <c r="AR67" i="14" s="1"/>
  <c r="BM18" i="13"/>
  <c r="AX20" i="13"/>
  <c r="AX22" i="13" s="1"/>
  <c r="AX23" i="13" s="1"/>
  <c r="BI7" i="13"/>
  <c r="BI10" i="13" s="1"/>
  <c r="BJ8" i="13"/>
  <c r="AC60" i="14" l="1"/>
  <c r="AD21" i="14"/>
  <c r="AC61" i="14"/>
  <c r="BJ21" i="14"/>
  <c r="BI60" i="14"/>
  <c r="BI61" i="14" s="1"/>
  <c r="BI61" i="13"/>
  <c r="BJ21" i="13"/>
  <c r="BI60" i="13"/>
  <c r="M11" i="14"/>
  <c r="M20" i="14"/>
  <c r="M22" i="14" s="1"/>
  <c r="M23" i="14" s="1"/>
  <c r="AW16" i="13"/>
  <c r="AX12" i="13" s="1"/>
  <c r="AY13" i="13" s="1"/>
  <c r="AY52" i="13" s="1"/>
  <c r="AY54" i="13" s="1"/>
  <c r="AY55" i="13" s="1"/>
  <c r="AW64" i="13"/>
  <c r="AW66" i="13" s="1"/>
  <c r="AW67" i="13" s="1"/>
  <c r="AC51" i="15"/>
  <c r="AD7" i="15"/>
  <c r="AQ38" i="14"/>
  <c r="L16" i="14"/>
  <c r="L29" i="14" s="1"/>
  <c r="BI10" i="14"/>
  <c r="BJ7" i="14"/>
  <c r="BI51" i="14"/>
  <c r="AR16" i="14"/>
  <c r="AR29" i="14" s="1"/>
  <c r="AR30" i="15"/>
  <c r="AR36" i="15" s="1"/>
  <c r="BK50" i="15"/>
  <c r="BL19" i="15"/>
  <c r="AE18" i="15"/>
  <c r="AD8" i="15"/>
  <c r="K29" i="15"/>
  <c r="L12" i="15"/>
  <c r="AC50" i="15"/>
  <c r="AC10" i="15"/>
  <c r="AC60" i="15"/>
  <c r="AC61" i="15" s="1"/>
  <c r="AD21" i="15"/>
  <c r="AF19" i="15"/>
  <c r="BI51" i="15"/>
  <c r="BJ7" i="15"/>
  <c r="BI10" i="15"/>
  <c r="AR12" i="15"/>
  <c r="AQ29" i="15"/>
  <c r="BI60" i="15"/>
  <c r="BI61" i="15" s="1"/>
  <c r="BJ21" i="15"/>
  <c r="L25" i="15"/>
  <c r="L26" i="15" s="1"/>
  <c r="BM18" i="15"/>
  <c r="BL8" i="15"/>
  <c r="BM18" i="14"/>
  <c r="BL8" i="14"/>
  <c r="K38" i="14"/>
  <c r="M12" i="14"/>
  <c r="AE18" i="14"/>
  <c r="AD8" i="14"/>
  <c r="AD50" i="14" s="1"/>
  <c r="AQ57" i="14"/>
  <c r="AQ58" i="14" s="1"/>
  <c r="AQ69" i="14" s="1"/>
  <c r="AQ70" i="14" s="1"/>
  <c r="AQ41" i="14"/>
  <c r="K57" i="14"/>
  <c r="K58" i="14" s="1"/>
  <c r="K69" i="14" s="1"/>
  <c r="K70" i="14" s="1"/>
  <c r="K41" i="14"/>
  <c r="AC51" i="14"/>
  <c r="AD7" i="14"/>
  <c r="AC10" i="14"/>
  <c r="BJ50" i="14"/>
  <c r="BK19" i="14"/>
  <c r="AF19" i="14"/>
  <c r="AS23" i="14"/>
  <c r="AS24" i="14"/>
  <c r="BJ10" i="13"/>
  <c r="AX24" i="13"/>
  <c r="BN18" i="13"/>
  <c r="BJ7" i="13"/>
  <c r="BK8" i="13"/>
  <c r="AE21" i="14" l="1"/>
  <c r="AD60" i="14"/>
  <c r="AD61" i="14" s="1"/>
  <c r="BK21" i="14"/>
  <c r="BJ60" i="14"/>
  <c r="BJ61" i="14" s="1"/>
  <c r="BK21" i="13"/>
  <c r="BJ60" i="13"/>
  <c r="BJ61" i="13" s="1"/>
  <c r="AX14" i="13"/>
  <c r="M24" i="14"/>
  <c r="M25" i="14" s="1"/>
  <c r="M26" i="14" s="1"/>
  <c r="AD51" i="15"/>
  <c r="AE7" i="15"/>
  <c r="AS12" i="14"/>
  <c r="AS14" i="14" s="1"/>
  <c r="BJ51" i="14"/>
  <c r="BK7" i="14"/>
  <c r="BJ10" i="14"/>
  <c r="BN18" i="15"/>
  <c r="BM8" i="15"/>
  <c r="L30" i="15"/>
  <c r="L36" i="15" s="1"/>
  <c r="AS13" i="15"/>
  <c r="AR14" i="15"/>
  <c r="AG19" i="15"/>
  <c r="K35" i="15"/>
  <c r="K31" i="15"/>
  <c r="BL50" i="15"/>
  <c r="BM19" i="15"/>
  <c r="BJ60" i="15"/>
  <c r="BJ61" i="15" s="1"/>
  <c r="BK21" i="15"/>
  <c r="AD50" i="15"/>
  <c r="AD10" i="15"/>
  <c r="BJ51" i="15"/>
  <c r="BJ10" i="15"/>
  <c r="BK7" i="15"/>
  <c r="AF18" i="15"/>
  <c r="AE8" i="15"/>
  <c r="AQ35" i="15"/>
  <c r="AQ31" i="15"/>
  <c r="AD60" i="15"/>
  <c r="AD61" i="15" s="1"/>
  <c r="AE21" i="15"/>
  <c r="M13" i="15"/>
  <c r="L14" i="15"/>
  <c r="M30" i="14"/>
  <c r="M36" i="14" s="1"/>
  <c r="AT13" i="14"/>
  <c r="L35" i="14"/>
  <c r="L31" i="14"/>
  <c r="AR31" i="14"/>
  <c r="AR35" i="14"/>
  <c r="AG19" i="14"/>
  <c r="BK50" i="14"/>
  <c r="BL19" i="14"/>
  <c r="AD51" i="14"/>
  <c r="AD10" i="14"/>
  <c r="AE7" i="14"/>
  <c r="AS25" i="14"/>
  <c r="AS26" i="14" s="1"/>
  <c r="AF18" i="14"/>
  <c r="AE8" i="14"/>
  <c r="AE50" i="14" s="1"/>
  <c r="N13" i="14"/>
  <c r="M14" i="14"/>
  <c r="BM8" i="14"/>
  <c r="BN18" i="14"/>
  <c r="BO18" i="13"/>
  <c r="AY20" i="13"/>
  <c r="AY22" i="13" s="1"/>
  <c r="AY23" i="13" s="1"/>
  <c r="AY11" i="13"/>
  <c r="AX25" i="13"/>
  <c r="AX26" i="13" s="1"/>
  <c r="AX15" i="13"/>
  <c r="BK7" i="13"/>
  <c r="BK10" i="13" s="1"/>
  <c r="BL8" i="13"/>
  <c r="BL21" i="13" l="1"/>
  <c r="BK60" i="13"/>
  <c r="BK61" i="13" s="1"/>
  <c r="AE60" i="14"/>
  <c r="AE61" i="14" s="1"/>
  <c r="AF21" i="14"/>
  <c r="BK60" i="14"/>
  <c r="BK61" i="14" s="1"/>
  <c r="BL21" i="14"/>
  <c r="AX16" i="13"/>
  <c r="AY12" i="13" s="1"/>
  <c r="AX64" i="13"/>
  <c r="AX66" i="13" s="1"/>
  <c r="AX67" i="13" s="1"/>
  <c r="AE51" i="15"/>
  <c r="AF7" i="15"/>
  <c r="AQ32" i="15"/>
  <c r="AR32" i="14"/>
  <c r="BK51" i="14"/>
  <c r="BL7" i="14"/>
  <c r="BK10" i="14"/>
  <c r="AQ56" i="15"/>
  <c r="AQ37" i="15"/>
  <c r="AQ40" i="15"/>
  <c r="K40" i="15"/>
  <c r="K37" i="15"/>
  <c r="K56" i="15"/>
  <c r="AE10" i="15"/>
  <c r="AE50" i="15"/>
  <c r="BK51" i="15"/>
  <c r="BK10" i="15"/>
  <c r="BL7" i="15"/>
  <c r="BM50" i="15"/>
  <c r="BN19" i="15"/>
  <c r="AH19" i="15"/>
  <c r="BO18" i="15"/>
  <c r="BN8" i="15"/>
  <c r="L15" i="15"/>
  <c r="L64" i="15" s="1"/>
  <c r="L66" i="15" s="1"/>
  <c r="L67" i="15" s="1"/>
  <c r="BK60" i="15"/>
  <c r="BK61" i="15" s="1"/>
  <c r="BL21" i="15"/>
  <c r="M52" i="15"/>
  <c r="M54" i="15" s="1"/>
  <c r="M55" i="15" s="1"/>
  <c r="M20" i="15"/>
  <c r="M22" i="15" s="1"/>
  <c r="M11" i="15"/>
  <c r="K32" i="15"/>
  <c r="AR15" i="15"/>
  <c r="AR64" i="15" s="1"/>
  <c r="AR66" i="15" s="1"/>
  <c r="AR67" i="15" s="1"/>
  <c r="AE60" i="15"/>
  <c r="AE61" i="15" s="1"/>
  <c r="AF21" i="15"/>
  <c r="AS52" i="15"/>
  <c r="AS54" i="15" s="1"/>
  <c r="AS55" i="15" s="1"/>
  <c r="AS20" i="15"/>
  <c r="AS22" i="15" s="1"/>
  <c r="AS11" i="15"/>
  <c r="AG18" i="15"/>
  <c r="AF8" i="15"/>
  <c r="AG18" i="14"/>
  <c r="AF8" i="14"/>
  <c r="AF50" i="14" s="1"/>
  <c r="L40" i="14"/>
  <c r="L56" i="14"/>
  <c r="L37" i="14"/>
  <c r="N52" i="14"/>
  <c r="N54" i="14" s="1"/>
  <c r="N55" i="14" s="1"/>
  <c r="N20" i="14"/>
  <c r="N22" i="14" s="1"/>
  <c r="N11" i="14"/>
  <c r="AS15" i="14"/>
  <c r="AS64" i="14" s="1"/>
  <c r="AS66" i="14" s="1"/>
  <c r="AS67" i="14" s="1"/>
  <c r="AE10" i="14"/>
  <c r="AE51" i="14"/>
  <c r="AF7" i="14"/>
  <c r="BL50" i="14"/>
  <c r="BM19" i="14"/>
  <c r="AR40" i="14"/>
  <c r="AR56" i="14"/>
  <c r="AR37" i="14"/>
  <c r="AR38" i="14" s="1"/>
  <c r="AT52" i="14"/>
  <c r="AT54" i="14" s="1"/>
  <c r="AT55" i="14" s="1"/>
  <c r="AT20" i="14"/>
  <c r="AT22" i="14" s="1"/>
  <c r="AT23" i="14" s="1"/>
  <c r="AT11" i="14"/>
  <c r="M15" i="14"/>
  <c r="M64" i="14" s="1"/>
  <c r="M66" i="14" s="1"/>
  <c r="M67" i="14" s="1"/>
  <c r="AS30" i="14"/>
  <c r="AS36" i="14" s="1"/>
  <c r="AH19" i="14"/>
  <c r="BO18" i="14"/>
  <c r="BN8" i="14"/>
  <c r="L32" i="14"/>
  <c r="AY24" i="13"/>
  <c r="AY25" i="13" s="1"/>
  <c r="AY26" i="13" s="1"/>
  <c r="AZ13" i="13"/>
  <c r="AY14" i="13"/>
  <c r="BL7" i="13"/>
  <c r="BL10" i="13" s="1"/>
  <c r="BM8" i="13"/>
  <c r="BM21" i="13" l="1"/>
  <c r="BL60" i="13"/>
  <c r="BL61" i="13" s="1"/>
  <c r="BL60" i="14"/>
  <c r="BL61" i="14" s="1"/>
  <c r="BM21" i="14"/>
  <c r="AF60" i="14"/>
  <c r="AF61" i="14" s="1"/>
  <c r="AG21" i="14"/>
  <c r="AZ52" i="13"/>
  <c r="AZ54" i="13" s="1"/>
  <c r="AZ55" i="13" s="1"/>
  <c r="D67" i="12"/>
  <c r="AQ38" i="15"/>
  <c r="AG7" i="15"/>
  <c r="AF51" i="15"/>
  <c r="BL51" i="14"/>
  <c r="BM7" i="14"/>
  <c r="BL10" i="14"/>
  <c r="AS16" i="14"/>
  <c r="AT12" i="14" s="1"/>
  <c r="BN50" i="15"/>
  <c r="BO19" i="15"/>
  <c r="AF60" i="15"/>
  <c r="AF61" i="15" s="1"/>
  <c r="AG21" i="15"/>
  <c r="AR16" i="15"/>
  <c r="BO8" i="15"/>
  <c r="K38" i="15"/>
  <c r="BL60" i="15"/>
  <c r="BL61" i="15" s="1"/>
  <c r="BM21" i="15"/>
  <c r="AI19" i="15"/>
  <c r="BL51" i="15"/>
  <c r="BM7" i="15"/>
  <c r="BL10" i="15"/>
  <c r="K57" i="15"/>
  <c r="K58" i="15" s="1"/>
  <c r="K69" i="15" s="1"/>
  <c r="K70" i="15" s="1"/>
  <c r="K41" i="15"/>
  <c r="AF50" i="15"/>
  <c r="AF10" i="15"/>
  <c r="AS23" i="15"/>
  <c r="AS24" i="15"/>
  <c r="M23" i="15"/>
  <c r="M24" i="15"/>
  <c r="AQ57" i="15"/>
  <c r="AQ58" i="15" s="1"/>
  <c r="AQ69" i="15" s="1"/>
  <c r="AQ70" i="15" s="1"/>
  <c r="AQ41" i="15"/>
  <c r="AH18" i="15"/>
  <c r="AG8" i="15"/>
  <c r="L16" i="15"/>
  <c r="AI19" i="14"/>
  <c r="AH18" i="14"/>
  <c r="AG8" i="14"/>
  <c r="AG50" i="14" s="1"/>
  <c r="M16" i="14"/>
  <c r="AR57" i="14"/>
  <c r="AR58" i="14" s="1"/>
  <c r="AR69" i="14" s="1"/>
  <c r="AR70" i="14" s="1"/>
  <c r="AR41" i="14"/>
  <c r="AF51" i="14"/>
  <c r="AF10" i="14"/>
  <c r="AG7" i="14"/>
  <c r="L38" i="14"/>
  <c r="BO8" i="14"/>
  <c r="AT24" i="14"/>
  <c r="N23" i="14"/>
  <c r="N24" i="14"/>
  <c r="BM50" i="14"/>
  <c r="BN19" i="14"/>
  <c r="AS29" i="14"/>
  <c r="L57" i="14"/>
  <c r="L58" i="14" s="1"/>
  <c r="L69" i="14" s="1"/>
  <c r="L70" i="14" s="1"/>
  <c r="L41" i="14"/>
  <c r="AZ20" i="13"/>
  <c r="AZ22" i="13" s="1"/>
  <c r="AZ23" i="13" s="1"/>
  <c r="AZ11" i="13"/>
  <c r="AY15" i="13"/>
  <c r="BM7" i="13"/>
  <c r="BM10" i="13" s="1"/>
  <c r="BN8" i="13"/>
  <c r="BM60" i="14" l="1"/>
  <c r="BM61" i="14" s="1"/>
  <c r="BN21" i="14"/>
  <c r="BN21" i="13"/>
  <c r="BM60" i="13"/>
  <c r="BM61" i="13" s="1"/>
  <c r="AG60" i="14"/>
  <c r="AG61" i="14" s="1"/>
  <c r="AH21" i="14"/>
  <c r="AY16" i="13"/>
  <c r="AZ12" i="13" s="1"/>
  <c r="BA13" i="13" s="1"/>
  <c r="BA52" i="13" s="1"/>
  <c r="BA54" i="13" s="1"/>
  <c r="AY64" i="13"/>
  <c r="AY66" i="13" s="1"/>
  <c r="AY67" i="13" s="1"/>
  <c r="BA55" i="13"/>
  <c r="AG51" i="15"/>
  <c r="AH7" i="15"/>
  <c r="BM10" i="14"/>
  <c r="BN7" i="14"/>
  <c r="BM51" i="14"/>
  <c r="L29" i="15"/>
  <c r="M12" i="15"/>
  <c r="AG60" i="15"/>
  <c r="AG61" i="15" s="1"/>
  <c r="AH21" i="15"/>
  <c r="AG50" i="15"/>
  <c r="AG10" i="15"/>
  <c r="M25" i="15"/>
  <c r="M26" i="15" s="1"/>
  <c r="BO50" i="15"/>
  <c r="AS25" i="15"/>
  <c r="AS26" i="15" s="1"/>
  <c r="AI18" i="15"/>
  <c r="AH8" i="15"/>
  <c r="BM51" i="15"/>
  <c r="BM10" i="15"/>
  <c r="BN7" i="15"/>
  <c r="BM60" i="15"/>
  <c r="BM61" i="15" s="1"/>
  <c r="BN21" i="15"/>
  <c r="AR29" i="15"/>
  <c r="AS12" i="15"/>
  <c r="AS35" i="14"/>
  <c r="AS31" i="14"/>
  <c r="N25" i="14"/>
  <c r="N26" i="14" s="1"/>
  <c r="AG51" i="14"/>
  <c r="AH7" i="14"/>
  <c r="AG10" i="14"/>
  <c r="AI18" i="14"/>
  <c r="AH8" i="14"/>
  <c r="AH50" i="14" s="1"/>
  <c r="AT25" i="14"/>
  <c r="AT26" i="14" s="1"/>
  <c r="AU13" i="14"/>
  <c r="AT14" i="14"/>
  <c r="M29" i="14"/>
  <c r="N12" i="14"/>
  <c r="BN50" i="14"/>
  <c r="BO19" i="14"/>
  <c r="BN10" i="13"/>
  <c r="AZ24" i="13"/>
  <c r="AZ25" i="13" s="1"/>
  <c r="AZ26" i="13" s="1"/>
  <c r="BA20" i="13"/>
  <c r="BA22" i="13" s="1"/>
  <c r="BA11" i="13"/>
  <c r="BA23" i="13"/>
  <c r="BN7" i="13"/>
  <c r="BO8" i="13"/>
  <c r="BN61" i="13" l="1"/>
  <c r="BN61" i="14"/>
  <c r="AH60" i="14"/>
  <c r="AH61" i="14" s="1"/>
  <c r="AI61" i="14" s="1"/>
  <c r="AI21" i="14"/>
  <c r="AI60" i="14" s="1"/>
  <c r="BN60" i="14"/>
  <c r="BO21" i="14"/>
  <c r="BO60" i="14" s="1"/>
  <c r="BO21" i="13"/>
  <c r="BO60" i="13" s="1"/>
  <c r="BN60" i="13"/>
  <c r="AZ14" i="13"/>
  <c r="AZ15" i="13" s="1"/>
  <c r="BA24" i="13"/>
  <c r="BA25" i="13" s="1"/>
  <c r="BA26" i="13" s="1"/>
  <c r="AI7" i="15"/>
  <c r="AI51" i="15" s="1"/>
  <c r="AH51" i="15"/>
  <c r="BO7" i="14"/>
  <c r="BN10" i="14"/>
  <c r="BN51" i="14"/>
  <c r="M30" i="15"/>
  <c r="M36" i="15" s="1"/>
  <c r="AH61" i="15"/>
  <c r="AS30" i="15"/>
  <c r="AS36" i="15" s="1"/>
  <c r="BN61" i="15"/>
  <c r="BO61" i="15" s="1"/>
  <c r="AH50" i="15"/>
  <c r="AH10" i="15"/>
  <c r="AT13" i="15"/>
  <c r="AS14" i="15"/>
  <c r="BN51" i="15"/>
  <c r="BN10" i="15"/>
  <c r="BO7" i="15"/>
  <c r="AI8" i="15"/>
  <c r="N13" i="15"/>
  <c r="M14" i="15"/>
  <c r="AR35" i="15"/>
  <c r="AR31" i="15"/>
  <c r="AH60" i="15"/>
  <c r="AI21" i="15"/>
  <c r="AI60" i="15" s="1"/>
  <c r="L35" i="15"/>
  <c r="L31" i="15"/>
  <c r="BN60" i="15"/>
  <c r="BO21" i="15"/>
  <c r="BO60" i="15" s="1"/>
  <c r="O13" i="14"/>
  <c r="N14" i="14"/>
  <c r="AU52" i="14"/>
  <c r="AU54" i="14" s="1"/>
  <c r="AU55" i="14" s="1"/>
  <c r="AU20" i="14"/>
  <c r="AU22" i="14" s="1"/>
  <c r="AU23" i="14" s="1"/>
  <c r="AU11" i="14"/>
  <c r="AT30" i="14"/>
  <c r="AT36" i="14" s="1"/>
  <c r="N30" i="14"/>
  <c r="N36" i="14" s="1"/>
  <c r="M35" i="14"/>
  <c r="M31" i="14"/>
  <c r="M32" i="14" s="1"/>
  <c r="AH51" i="14"/>
  <c r="AI7" i="14"/>
  <c r="AH10" i="14"/>
  <c r="BO50" i="14"/>
  <c r="AI8" i="14"/>
  <c r="AI50" i="14" s="1"/>
  <c r="AS56" i="14"/>
  <c r="AS40" i="14"/>
  <c r="AS37" i="14"/>
  <c r="AT15" i="14"/>
  <c r="AT64" i="14" s="1"/>
  <c r="AT66" i="14" s="1"/>
  <c r="AT67" i="14" s="1"/>
  <c r="BO7" i="13"/>
  <c r="BO10" i="13" s="1"/>
  <c r="BO61" i="14" l="1"/>
  <c r="AI61" i="15"/>
  <c r="BO61" i="13"/>
  <c r="AS32" i="14"/>
  <c r="AZ16" i="13"/>
  <c r="BA12" i="13" s="1"/>
  <c r="BA14" i="13" s="1"/>
  <c r="AZ64" i="13"/>
  <c r="AZ66" i="13" s="1"/>
  <c r="AZ67" i="13" s="1"/>
  <c r="L32" i="15"/>
  <c r="AU24" i="14"/>
  <c r="AT16" i="14"/>
  <c r="AT29" i="14" s="1"/>
  <c r="BO51" i="14"/>
  <c r="BO10" i="14"/>
  <c r="AR32" i="15"/>
  <c r="AI10" i="15"/>
  <c r="AI50" i="15"/>
  <c r="L56" i="15"/>
  <c r="L40" i="15"/>
  <c r="L37" i="15"/>
  <c r="AR37" i="15"/>
  <c r="AR56" i="15"/>
  <c r="AR40" i="15"/>
  <c r="AS15" i="15"/>
  <c r="AS64" i="15" s="1"/>
  <c r="AS66" i="15" s="1"/>
  <c r="AS67" i="15" s="1"/>
  <c r="M15" i="15"/>
  <c r="M64" i="15" s="1"/>
  <c r="M66" i="15" s="1"/>
  <c r="M67" i="15" s="1"/>
  <c r="BO51" i="15"/>
  <c r="BO10" i="15"/>
  <c r="AT52" i="15"/>
  <c r="AT54" i="15" s="1"/>
  <c r="AT55" i="15" s="1"/>
  <c r="AT20" i="15"/>
  <c r="AT22" i="15" s="1"/>
  <c r="AT11" i="15"/>
  <c r="N52" i="15"/>
  <c r="N54" i="15" s="1"/>
  <c r="N55" i="15" s="1"/>
  <c r="N20" i="15"/>
  <c r="N22" i="15" s="1"/>
  <c r="N11" i="15"/>
  <c r="AI51" i="14"/>
  <c r="AI10" i="14"/>
  <c r="M56" i="14"/>
  <c r="M37" i="14"/>
  <c r="M38" i="14" s="1"/>
  <c r="M40" i="14"/>
  <c r="N15" i="14"/>
  <c r="N64" i="14" s="1"/>
  <c r="N66" i="14" s="1"/>
  <c r="N67" i="14" s="1"/>
  <c r="O52" i="14"/>
  <c r="O54" i="14" s="1"/>
  <c r="O55" i="14" s="1"/>
  <c r="O20" i="14"/>
  <c r="O22" i="14" s="1"/>
  <c r="O11" i="14"/>
  <c r="AS57" i="14"/>
  <c r="AS58" i="14" s="1"/>
  <c r="AS69" i="14" s="1"/>
  <c r="AS70" i="14" s="1"/>
  <c r="BB13" i="13"/>
  <c r="BB52" i="13" s="1"/>
  <c r="BB54" i="13" s="1"/>
  <c r="BB55" i="13" s="1"/>
  <c r="AU12" i="14" l="1"/>
  <c r="AV13" i="14" s="1"/>
  <c r="AR38" i="15"/>
  <c r="M16" i="15"/>
  <c r="N12" i="15" s="1"/>
  <c r="AU25" i="14"/>
  <c r="AU26" i="14" s="1"/>
  <c r="AU30" i="14" s="1"/>
  <c r="AU36" i="14" s="1"/>
  <c r="AS38" i="14"/>
  <c r="L57" i="15"/>
  <c r="L58" i="15" s="1"/>
  <c r="L69" i="15" s="1"/>
  <c r="L70" i="15" s="1"/>
  <c r="L41" i="15"/>
  <c r="N23" i="15"/>
  <c r="N24" i="15"/>
  <c r="AT23" i="15"/>
  <c r="AT24" i="15"/>
  <c r="AS16" i="15"/>
  <c r="L38" i="15"/>
  <c r="AR57" i="15"/>
  <c r="AR58" i="15" s="1"/>
  <c r="AR69" i="15" s="1"/>
  <c r="AR70" i="15" s="1"/>
  <c r="AR41" i="15"/>
  <c r="M57" i="14"/>
  <c r="M58" i="14" s="1"/>
  <c r="M69" i="14" s="1"/>
  <c r="M70" i="14" s="1"/>
  <c r="M41" i="14"/>
  <c r="AS41" i="14"/>
  <c r="O23" i="14"/>
  <c r="O24" i="14"/>
  <c r="N16" i="14"/>
  <c r="AT35" i="14"/>
  <c r="AT31" i="14"/>
  <c r="BA15" i="13"/>
  <c r="BB20" i="13"/>
  <c r="BB22" i="13" s="1"/>
  <c r="BB11" i="13"/>
  <c r="AU14" i="14" l="1"/>
  <c r="AU15" i="14" s="1"/>
  <c r="AU64" i="14" s="1"/>
  <c r="AU66" i="14" s="1"/>
  <c r="AU67" i="14" s="1"/>
  <c r="M29" i="15"/>
  <c r="BA16" i="13"/>
  <c r="BB12" i="13" s="1"/>
  <c r="BC13" i="13" s="1"/>
  <c r="BC52" i="13" s="1"/>
  <c r="BC54" i="13" s="1"/>
  <c r="BC55" i="13" s="1"/>
  <c r="BA64" i="13"/>
  <c r="BA66" i="13" s="1"/>
  <c r="BA67" i="13" s="1"/>
  <c r="O13" i="15"/>
  <c r="N14" i="15"/>
  <c r="M31" i="15"/>
  <c r="M35" i="15"/>
  <c r="AT25" i="15"/>
  <c r="AT26" i="15" s="1"/>
  <c r="AS29" i="15"/>
  <c r="AT12" i="15"/>
  <c r="N25" i="15"/>
  <c r="N26" i="15" s="1"/>
  <c r="AT56" i="14"/>
  <c r="AT40" i="14"/>
  <c r="AT37" i="14"/>
  <c r="O12" i="14"/>
  <c r="N29" i="14"/>
  <c r="O25" i="14"/>
  <c r="O26" i="14" s="1"/>
  <c r="AV52" i="14"/>
  <c r="AV54" i="14" s="1"/>
  <c r="AV55" i="14" s="1"/>
  <c r="AV20" i="14"/>
  <c r="AV22" i="14" s="1"/>
  <c r="AV11" i="14"/>
  <c r="BB23" i="13"/>
  <c r="BB24" i="13"/>
  <c r="BC11" i="13"/>
  <c r="BB14" i="13" l="1"/>
  <c r="BC20" i="13"/>
  <c r="BC22" i="13" s="1"/>
  <c r="BC23" i="13" s="1"/>
  <c r="AU16" i="14"/>
  <c r="AV12" i="14" s="1"/>
  <c r="AT30" i="15"/>
  <c r="AT36" i="15" s="1"/>
  <c r="N30" i="15"/>
  <c r="N36" i="15" s="1"/>
  <c r="N15" i="15"/>
  <c r="N64" i="15" s="1"/>
  <c r="N66" i="15" s="1"/>
  <c r="N67" i="15" s="1"/>
  <c r="AU13" i="15"/>
  <c r="AT14" i="15"/>
  <c r="O52" i="15"/>
  <c r="O54" i="15" s="1"/>
  <c r="O55" i="15" s="1"/>
  <c r="O20" i="15"/>
  <c r="O22" i="15" s="1"/>
  <c r="O23" i="15" s="1"/>
  <c r="O11" i="15"/>
  <c r="AS35" i="15"/>
  <c r="AS31" i="15"/>
  <c r="AS32" i="15" s="1"/>
  <c r="M56" i="15"/>
  <c r="M40" i="15"/>
  <c r="M37" i="15"/>
  <c r="O30" i="14"/>
  <c r="O36" i="14" s="1"/>
  <c r="AT57" i="14"/>
  <c r="AT58" i="14" s="1"/>
  <c r="AT69" i="14" s="1"/>
  <c r="AT70" i="14" s="1"/>
  <c r="AV23" i="14"/>
  <c r="AV24" i="14"/>
  <c r="N35" i="14"/>
  <c r="N31" i="14"/>
  <c r="P13" i="14"/>
  <c r="O14" i="14"/>
  <c r="BB25" i="13"/>
  <c r="BB26" i="13" s="1"/>
  <c r="BB15" i="13"/>
  <c r="BC24" i="13" l="1"/>
  <c r="BC25" i="13" s="1"/>
  <c r="BC26" i="13" s="1"/>
  <c r="AU29" i="14"/>
  <c r="AU35" i="14" s="1"/>
  <c r="BB16" i="13"/>
  <c r="BC12" i="13" s="1"/>
  <c r="BB64" i="13"/>
  <c r="BB66" i="13" s="1"/>
  <c r="BB67" i="13" s="1"/>
  <c r="O24" i="15"/>
  <c r="AS40" i="15"/>
  <c r="M41" i="15" s="1"/>
  <c r="AS56" i="15"/>
  <c r="AS37" i="15"/>
  <c r="AS38" i="15" s="1"/>
  <c r="N16" i="15"/>
  <c r="M57" i="15"/>
  <c r="M58" i="15" s="1"/>
  <c r="M69" i="15" s="1"/>
  <c r="M70" i="15" s="1"/>
  <c r="AT15" i="15"/>
  <c r="AT64" i="15" s="1"/>
  <c r="AT66" i="15" s="1"/>
  <c r="AT67" i="15" s="1"/>
  <c r="AU52" i="15"/>
  <c r="AU54" i="15" s="1"/>
  <c r="AU55" i="15" s="1"/>
  <c r="AU20" i="15"/>
  <c r="AU22" i="15" s="1"/>
  <c r="AU11" i="15"/>
  <c r="M32" i="15"/>
  <c r="N32" i="14"/>
  <c r="AT32" i="14"/>
  <c r="N56" i="14"/>
  <c r="N37" i="14"/>
  <c r="N40" i="14"/>
  <c r="O15" i="14"/>
  <c r="O64" i="14" s="1"/>
  <c r="O66" i="14" s="1"/>
  <c r="O67" i="14" s="1"/>
  <c r="AV25" i="14"/>
  <c r="AV26" i="14" s="1"/>
  <c r="AW13" i="14"/>
  <c r="AV14" i="14"/>
  <c r="P52" i="14"/>
  <c r="P54" i="14" s="1"/>
  <c r="P55" i="14" s="1"/>
  <c r="P20" i="14"/>
  <c r="P22" i="14" s="1"/>
  <c r="P11" i="14"/>
  <c r="BD13" i="13"/>
  <c r="BD52" i="13" s="1"/>
  <c r="BD54" i="13" s="1"/>
  <c r="BD55" i="13" s="1"/>
  <c r="BC14" i="13"/>
  <c r="AU31" i="14" l="1"/>
  <c r="AU23" i="15"/>
  <c r="AU24" i="15"/>
  <c r="O25" i="15"/>
  <c r="O26" i="15" s="1"/>
  <c r="AT16" i="15"/>
  <c r="N29" i="15"/>
  <c r="O12" i="15"/>
  <c r="AS57" i="15"/>
  <c r="AS58" i="15" s="1"/>
  <c r="AS69" i="15" s="1"/>
  <c r="AS70" i="15" s="1"/>
  <c r="AS41" i="15"/>
  <c r="M38" i="15"/>
  <c r="AV30" i="14"/>
  <c r="AV36" i="14" s="1"/>
  <c r="AV15" i="14"/>
  <c r="AV64" i="14" s="1"/>
  <c r="AV66" i="14" s="1"/>
  <c r="AV67" i="14" s="1"/>
  <c r="N57" i="14"/>
  <c r="N58" i="14" s="1"/>
  <c r="N69" i="14" s="1"/>
  <c r="N70" i="14" s="1"/>
  <c r="N41" i="14"/>
  <c r="AT41" i="14"/>
  <c r="AW52" i="14"/>
  <c r="AW54" i="14" s="1"/>
  <c r="AW55" i="14" s="1"/>
  <c r="AW20" i="14"/>
  <c r="AW22" i="14" s="1"/>
  <c r="AW23" i="14" s="1"/>
  <c r="AW11" i="14"/>
  <c r="N38" i="14"/>
  <c r="AT38" i="14"/>
  <c r="E7" i="12"/>
  <c r="P23" i="14"/>
  <c r="P24" i="14"/>
  <c r="O16" i="14"/>
  <c r="AU56" i="14"/>
  <c r="AU40" i="14"/>
  <c r="AU37" i="14"/>
  <c r="BC15" i="13"/>
  <c r="BD20" i="13"/>
  <c r="BD22" i="13" s="1"/>
  <c r="BD23" i="13" s="1"/>
  <c r="BD11" i="13"/>
  <c r="BC16" i="13" l="1"/>
  <c r="BD12" i="13" s="1"/>
  <c r="BE13" i="13" s="1"/>
  <c r="BE52" i="13" s="1"/>
  <c r="BE54" i="13" s="1"/>
  <c r="BE55" i="13" s="1"/>
  <c r="BC64" i="13"/>
  <c r="BC66" i="13" s="1"/>
  <c r="BC67" i="13" s="1"/>
  <c r="O30" i="15"/>
  <c r="O36" i="15" s="1"/>
  <c r="N31" i="15"/>
  <c r="N35" i="15"/>
  <c r="AT29" i="15"/>
  <c r="AU12" i="15"/>
  <c r="AU25" i="15"/>
  <c r="AU26" i="15" s="1"/>
  <c r="P13" i="15"/>
  <c r="O14" i="15"/>
  <c r="O29" i="14"/>
  <c r="P12" i="14"/>
  <c r="AW24" i="14"/>
  <c r="P25" i="14"/>
  <c r="P26" i="14" s="1"/>
  <c r="AU57" i="14"/>
  <c r="AU58" i="14" s="1"/>
  <c r="AU69" i="14" s="1"/>
  <c r="AU70" i="14" s="1"/>
  <c r="E24" i="12"/>
  <c r="AV16" i="14"/>
  <c r="BD24" i="13"/>
  <c r="BD25" i="13" s="1"/>
  <c r="BD26" i="13" s="1"/>
  <c r="BD14" i="13" l="1"/>
  <c r="AU30" i="15"/>
  <c r="AU36" i="15" s="1"/>
  <c r="AT31" i="15"/>
  <c r="AT32" i="15" s="1"/>
  <c r="AT35" i="15"/>
  <c r="O15" i="15"/>
  <c r="O64" i="15" s="1"/>
  <c r="O66" i="15" s="1"/>
  <c r="O67" i="15" s="1"/>
  <c r="N56" i="15"/>
  <c r="N40" i="15"/>
  <c r="N37" i="15"/>
  <c r="P52" i="15"/>
  <c r="P54" i="15" s="1"/>
  <c r="P55" i="15" s="1"/>
  <c r="P20" i="15"/>
  <c r="P22" i="15" s="1"/>
  <c r="P11" i="15"/>
  <c r="AV13" i="15"/>
  <c r="AU14" i="15"/>
  <c r="P30" i="14"/>
  <c r="P36" i="14" s="1"/>
  <c r="AW25" i="14"/>
  <c r="AW26" i="14" s="1"/>
  <c r="Q13" i="14"/>
  <c r="P14" i="14"/>
  <c r="AV29" i="14"/>
  <c r="AW12" i="14"/>
  <c r="O35" i="14"/>
  <c r="O31" i="14"/>
  <c r="BE20" i="13"/>
  <c r="BE22" i="13" s="1"/>
  <c r="BE23" i="13" s="1"/>
  <c r="BE11" i="13"/>
  <c r="BD15" i="13"/>
  <c r="BD16" i="13" l="1"/>
  <c r="BE12" i="13" s="1"/>
  <c r="BD64" i="13"/>
  <c r="BD66" i="13" s="1"/>
  <c r="BD67" i="13" s="1"/>
  <c r="O16" i="15"/>
  <c r="O29" i="15" s="1"/>
  <c r="N32" i="15"/>
  <c r="AU15" i="15"/>
  <c r="AU64" i="15" s="1"/>
  <c r="AU66" i="15" s="1"/>
  <c r="AU67" i="15" s="1"/>
  <c r="N57" i="15"/>
  <c r="N58" i="15" s="1"/>
  <c r="N69" i="15" s="1"/>
  <c r="N70" i="15" s="1"/>
  <c r="AV52" i="15"/>
  <c r="AV54" i="15" s="1"/>
  <c r="AV55" i="15" s="1"/>
  <c r="AV20" i="15"/>
  <c r="AV22" i="15" s="1"/>
  <c r="AV11" i="15"/>
  <c r="P23" i="15"/>
  <c r="P24" i="15"/>
  <c r="AT56" i="15"/>
  <c r="AT40" i="15"/>
  <c r="N41" i="15" s="1"/>
  <c r="AT37" i="15"/>
  <c r="AT38" i="15" s="1"/>
  <c r="N38" i="15"/>
  <c r="AV35" i="14"/>
  <c r="AV31" i="14"/>
  <c r="AW30" i="14"/>
  <c r="AW36" i="14" s="1"/>
  <c r="O32" i="14"/>
  <c r="E6" i="12"/>
  <c r="AU32" i="14"/>
  <c r="P15" i="14"/>
  <c r="P64" i="14" s="1"/>
  <c r="P66" i="14" s="1"/>
  <c r="P67" i="14" s="1"/>
  <c r="O56" i="14"/>
  <c r="O40" i="14"/>
  <c r="O37" i="14"/>
  <c r="Q52" i="14"/>
  <c r="Q54" i="14" s="1"/>
  <c r="Q55" i="14" s="1"/>
  <c r="Q20" i="14"/>
  <c r="Q22" i="14" s="1"/>
  <c r="Q11" i="14"/>
  <c r="AX13" i="14"/>
  <c r="AW14" i="14"/>
  <c r="BE24" i="13"/>
  <c r="BE25" i="13" s="1"/>
  <c r="BE26" i="13" s="1"/>
  <c r="BF13" i="13"/>
  <c r="BF52" i="13" s="1"/>
  <c r="BF54" i="13" s="1"/>
  <c r="BF55" i="13" s="1"/>
  <c r="BE14" i="13"/>
  <c r="P12" i="15" l="1"/>
  <c r="Q13" i="15" s="1"/>
  <c r="P16" i="14"/>
  <c r="P29" i="14" s="1"/>
  <c r="P25" i="15"/>
  <c r="P26" i="15" s="1"/>
  <c r="AV23" i="15"/>
  <c r="AV24" i="15"/>
  <c r="O35" i="15"/>
  <c r="O31" i="15"/>
  <c r="AT57" i="15"/>
  <c r="AT58" i="15" s="1"/>
  <c r="AT69" i="15" s="1"/>
  <c r="AT70" i="15" s="1"/>
  <c r="AT41" i="15"/>
  <c r="AU16" i="15"/>
  <c r="Q23" i="14"/>
  <c r="Q24" i="14"/>
  <c r="O57" i="14"/>
  <c r="O58" i="14" s="1"/>
  <c r="O69" i="14" s="1"/>
  <c r="O70" i="14" s="1"/>
  <c r="O41" i="14"/>
  <c r="E23" i="12"/>
  <c r="AU41" i="14"/>
  <c r="AW15" i="14"/>
  <c r="AW64" i="14" s="1"/>
  <c r="AW66" i="14" s="1"/>
  <c r="AW67" i="14" s="1"/>
  <c r="AX52" i="14"/>
  <c r="AX54" i="14" s="1"/>
  <c r="AX55" i="14" s="1"/>
  <c r="AX20" i="14"/>
  <c r="AX22" i="14" s="1"/>
  <c r="AX11" i="14"/>
  <c r="O38" i="14"/>
  <c r="AU38" i="14"/>
  <c r="AV56" i="14"/>
  <c r="AV37" i="14"/>
  <c r="AV40" i="14"/>
  <c r="BF20" i="13"/>
  <c r="BF22" i="13" s="1"/>
  <c r="BF23" i="13" s="1"/>
  <c r="BF11" i="13"/>
  <c r="BE15" i="13"/>
  <c r="BE16" i="13" l="1"/>
  <c r="BF12" i="13" s="1"/>
  <c r="BG13" i="13" s="1"/>
  <c r="BG52" i="13" s="1"/>
  <c r="BG54" i="13" s="1"/>
  <c r="BG55" i="13" s="1"/>
  <c r="BE64" i="13"/>
  <c r="BE66" i="13" s="1"/>
  <c r="BE67" i="13" s="1"/>
  <c r="P14" i="15"/>
  <c r="Q12" i="14"/>
  <c r="R13" i="14" s="1"/>
  <c r="P30" i="15"/>
  <c r="P36" i="15" s="1"/>
  <c r="Q52" i="15"/>
  <c r="Q54" i="15" s="1"/>
  <c r="Q55" i="15" s="1"/>
  <c r="Q20" i="15"/>
  <c r="Q22" i="15" s="1"/>
  <c r="Q23" i="15" s="1"/>
  <c r="Q11" i="15"/>
  <c r="AU29" i="15"/>
  <c r="AV12" i="15"/>
  <c r="E8" i="12"/>
  <c r="O56" i="15"/>
  <c r="O37" i="15"/>
  <c r="O40" i="15"/>
  <c r="P15" i="15"/>
  <c r="P64" i="15" s="1"/>
  <c r="P66" i="15" s="1"/>
  <c r="P67" i="15" s="1"/>
  <c r="AV25" i="15"/>
  <c r="AV26" i="15" s="1"/>
  <c r="P31" i="14"/>
  <c r="P35" i="14"/>
  <c r="AV57" i="14"/>
  <c r="AV58" i="14" s="1"/>
  <c r="AV69" i="14" s="1"/>
  <c r="AV70" i="14" s="1"/>
  <c r="AX23" i="14"/>
  <c r="AX24" i="14"/>
  <c r="AW16" i="14"/>
  <c r="Q25" i="14"/>
  <c r="Q26" i="14" s="1"/>
  <c r="BF24" i="13"/>
  <c r="BF25" i="13" s="1"/>
  <c r="BF26" i="13" s="1"/>
  <c r="BG20" i="13"/>
  <c r="BG22" i="13" s="1"/>
  <c r="BG23" i="13" s="1"/>
  <c r="BF14" i="13" l="1"/>
  <c r="BG11" i="13"/>
  <c r="Q14" i="14"/>
  <c r="Q15" i="14" s="1"/>
  <c r="Q64" i="14" s="1"/>
  <c r="Q66" i="14" s="1"/>
  <c r="Q67" i="14" s="1"/>
  <c r="AV30" i="15"/>
  <c r="AV36" i="15" s="1"/>
  <c r="P16" i="15"/>
  <c r="AW13" i="15"/>
  <c r="AV14" i="15"/>
  <c r="AU35" i="15"/>
  <c r="AU31" i="15"/>
  <c r="O57" i="15"/>
  <c r="O58" i="15" s="1"/>
  <c r="O69" i="15" s="1"/>
  <c r="O70" i="15" s="1"/>
  <c r="E25" i="12"/>
  <c r="Q24" i="15"/>
  <c r="Q30" i="14"/>
  <c r="Q36" i="14" s="1"/>
  <c r="P32" i="14"/>
  <c r="AV32" i="14"/>
  <c r="R52" i="14"/>
  <c r="R54" i="14" s="1"/>
  <c r="R55" i="14" s="1"/>
  <c r="R20" i="14"/>
  <c r="R22" i="14" s="1"/>
  <c r="R23" i="14" s="1"/>
  <c r="R11" i="14"/>
  <c r="AW29" i="14"/>
  <c r="AX12" i="14"/>
  <c r="AX25" i="14"/>
  <c r="AX26" i="14" s="1"/>
  <c r="P56" i="14"/>
  <c r="P40" i="14"/>
  <c r="P37" i="14"/>
  <c r="BG24" i="13"/>
  <c r="BG25" i="13" s="1"/>
  <c r="BG26" i="13" s="1"/>
  <c r="BF15" i="13"/>
  <c r="BF16" i="13" l="1"/>
  <c r="BG12" i="13" s="1"/>
  <c r="BH13" i="13" s="1"/>
  <c r="BH52" i="13" s="1"/>
  <c r="BH54" i="13" s="1"/>
  <c r="BH55" i="13" s="1"/>
  <c r="BF64" i="13"/>
  <c r="BF66" i="13" s="1"/>
  <c r="BF67" i="13" s="1"/>
  <c r="AU56" i="15"/>
  <c r="AU37" i="15"/>
  <c r="AU40" i="15"/>
  <c r="AV15" i="15"/>
  <c r="AV64" i="15" s="1"/>
  <c r="AV66" i="15" s="1"/>
  <c r="AV67" i="15" s="1"/>
  <c r="AU32" i="15"/>
  <c r="E9" i="12"/>
  <c r="O32" i="15"/>
  <c r="AW52" i="15"/>
  <c r="AW54" i="15" s="1"/>
  <c r="AW55" i="15" s="1"/>
  <c r="AW20" i="15"/>
  <c r="AW22" i="15" s="1"/>
  <c r="AW11" i="15"/>
  <c r="Q25" i="15"/>
  <c r="Q26" i="15" s="1"/>
  <c r="P29" i="15"/>
  <c r="Q12" i="15"/>
  <c r="P38" i="14"/>
  <c r="AV38" i="14"/>
  <c r="P57" i="14"/>
  <c r="P58" i="14" s="1"/>
  <c r="P69" i="14" s="1"/>
  <c r="P70" i="14" s="1"/>
  <c r="P41" i="14"/>
  <c r="AV41" i="14"/>
  <c r="AX30" i="14"/>
  <c r="AX36" i="14" s="1"/>
  <c r="AY13" i="14"/>
  <c r="AX14" i="14"/>
  <c r="Q16" i="14"/>
  <c r="AW35" i="14"/>
  <c r="AW31" i="14"/>
  <c r="R24" i="14"/>
  <c r="BG14" i="13" l="1"/>
  <c r="AV16" i="15"/>
  <c r="AW12" i="15" s="1"/>
  <c r="Q30" i="15"/>
  <c r="Q36" i="15" s="1"/>
  <c r="P35" i="15"/>
  <c r="P31" i="15"/>
  <c r="AV29" i="15"/>
  <c r="AW23" i="15"/>
  <c r="AW24" i="15"/>
  <c r="AU57" i="15"/>
  <c r="AU58" i="15" s="1"/>
  <c r="AU69" i="15" s="1"/>
  <c r="AU70" i="15" s="1"/>
  <c r="AU41" i="15"/>
  <c r="E26" i="12"/>
  <c r="O41" i="15"/>
  <c r="R13" i="15"/>
  <c r="Q14" i="15"/>
  <c r="AU38" i="15"/>
  <c r="O38" i="15"/>
  <c r="AY52" i="14"/>
  <c r="AY54" i="14" s="1"/>
  <c r="AY55" i="14" s="1"/>
  <c r="AY20" i="14"/>
  <c r="AY22" i="14" s="1"/>
  <c r="AY11" i="14"/>
  <c r="R25" i="14"/>
  <c r="R26" i="14" s="1"/>
  <c r="AW56" i="14"/>
  <c r="AW37" i="14"/>
  <c r="AW40" i="14"/>
  <c r="Q29" i="14"/>
  <c r="R12" i="14"/>
  <c r="AX15" i="14"/>
  <c r="AX64" i="14" s="1"/>
  <c r="AX66" i="14" s="1"/>
  <c r="AX67" i="14" s="1"/>
  <c r="BG15" i="13"/>
  <c r="BH20" i="13"/>
  <c r="BH22" i="13" s="1"/>
  <c r="BH11" i="13"/>
  <c r="BG16" i="13" l="1"/>
  <c r="BH12" i="13" s="1"/>
  <c r="BI13" i="13" s="1"/>
  <c r="BI52" i="13" s="1"/>
  <c r="BI54" i="13" s="1"/>
  <c r="BI55" i="13" s="1"/>
  <c r="BG64" i="13"/>
  <c r="BG66" i="13" s="1"/>
  <c r="BG67" i="13" s="1"/>
  <c r="AW25" i="15"/>
  <c r="AW26" i="15" s="1"/>
  <c r="Q15" i="15"/>
  <c r="Q64" i="15" s="1"/>
  <c r="Q66" i="15" s="1"/>
  <c r="Q67" i="15" s="1"/>
  <c r="AX13" i="15"/>
  <c r="AW14" i="15"/>
  <c r="P56" i="15"/>
  <c r="P37" i="15"/>
  <c r="P40" i="15"/>
  <c r="R52" i="15"/>
  <c r="R54" i="15" s="1"/>
  <c r="R55" i="15" s="1"/>
  <c r="R20" i="15"/>
  <c r="R22" i="15" s="1"/>
  <c r="R11" i="15"/>
  <c r="AV35" i="15"/>
  <c r="AV31" i="15"/>
  <c r="AV32" i="15" s="1"/>
  <c r="R30" i="14"/>
  <c r="R36" i="14" s="1"/>
  <c r="Q35" i="14"/>
  <c r="Q31" i="14"/>
  <c r="AY23" i="14"/>
  <c r="AY24" i="14"/>
  <c r="AW57" i="14"/>
  <c r="AW58" i="14" s="1"/>
  <c r="AW69" i="14" s="1"/>
  <c r="AW70" i="14" s="1"/>
  <c r="AX16" i="14"/>
  <c r="S13" i="14"/>
  <c r="R14" i="14"/>
  <c r="BH23" i="13"/>
  <c r="BH24" i="13"/>
  <c r="BI20" i="13"/>
  <c r="BI22" i="13" s="1"/>
  <c r="BH14" i="13"/>
  <c r="BI11" i="13" l="1"/>
  <c r="P32" i="15"/>
  <c r="R23" i="15"/>
  <c r="R24" i="15"/>
  <c r="AV56" i="15"/>
  <c r="AV37" i="15"/>
  <c r="AV38" i="15" s="1"/>
  <c r="AV40" i="15"/>
  <c r="AW15" i="15"/>
  <c r="AW64" i="15" s="1"/>
  <c r="AW66" i="15" s="1"/>
  <c r="AW67" i="15" s="1"/>
  <c r="Q16" i="15"/>
  <c r="P57" i="15"/>
  <c r="P58" i="15" s="1"/>
  <c r="P69" i="15" s="1"/>
  <c r="P70" i="15" s="1"/>
  <c r="AX52" i="15"/>
  <c r="AX54" i="15" s="1"/>
  <c r="AX55" i="15" s="1"/>
  <c r="AX20" i="15"/>
  <c r="AX22" i="15" s="1"/>
  <c r="AX23" i="15" s="1"/>
  <c r="AX11" i="15"/>
  <c r="AW30" i="15"/>
  <c r="AW36" i="15" s="1"/>
  <c r="R15" i="14"/>
  <c r="R64" i="14" s="1"/>
  <c r="R66" i="14" s="1"/>
  <c r="R67" i="14" s="1"/>
  <c r="AY25" i="14"/>
  <c r="AY26" i="14" s="1"/>
  <c r="S52" i="14"/>
  <c r="S54" i="14" s="1"/>
  <c r="S55" i="14" s="1"/>
  <c r="S20" i="14"/>
  <c r="S22" i="14" s="1"/>
  <c r="S11" i="14"/>
  <c r="AX29" i="14"/>
  <c r="AY12" i="14"/>
  <c r="Q32" i="14"/>
  <c r="AW32" i="14"/>
  <c r="Q56" i="14"/>
  <c r="Q40" i="14"/>
  <c r="Q37" i="14"/>
  <c r="BH25" i="13"/>
  <c r="BH26" i="13" s="1"/>
  <c r="BI24" i="13" s="1"/>
  <c r="BH15" i="13"/>
  <c r="BI23" i="13"/>
  <c r="BH16" i="13" l="1"/>
  <c r="BI12" i="13" s="1"/>
  <c r="BH64" i="13"/>
  <c r="BH66" i="13" s="1"/>
  <c r="BH67" i="13" s="1"/>
  <c r="AW16" i="15"/>
  <c r="AW29" i="15" s="1"/>
  <c r="AX24" i="15"/>
  <c r="AX25" i="15" s="1"/>
  <c r="AV57" i="15"/>
  <c r="AV58" i="15" s="1"/>
  <c r="AV69" i="15" s="1"/>
  <c r="AV70" i="15" s="1"/>
  <c r="AV41" i="15"/>
  <c r="P38" i="15"/>
  <c r="R12" i="15"/>
  <c r="Q29" i="15"/>
  <c r="R25" i="15"/>
  <c r="R26" i="15" s="1"/>
  <c r="P41" i="15"/>
  <c r="AZ13" i="14"/>
  <c r="F67" i="12" s="1"/>
  <c r="AY14" i="14"/>
  <c r="AY30" i="14"/>
  <c r="AY36" i="14" s="1"/>
  <c r="AX35" i="14"/>
  <c r="AX31" i="14"/>
  <c r="Q38" i="14"/>
  <c r="AW38" i="14"/>
  <c r="Q57" i="14"/>
  <c r="Q58" i="14" s="1"/>
  <c r="Q69" i="14" s="1"/>
  <c r="Q70" i="14" s="1"/>
  <c r="Q41" i="14"/>
  <c r="AW41" i="14"/>
  <c r="S23" i="14"/>
  <c r="S24" i="14"/>
  <c r="R16" i="14"/>
  <c r="BI25" i="13"/>
  <c r="BI26" i="13" s="1"/>
  <c r="BJ13" i="13"/>
  <c r="BJ52" i="13" s="1"/>
  <c r="BJ54" i="13" s="1"/>
  <c r="BJ55" i="13" s="1"/>
  <c r="BI14" i="13"/>
  <c r="AX12" i="15" l="1"/>
  <c r="AY13" i="15" s="1"/>
  <c r="AX26" i="15"/>
  <c r="R30" i="15"/>
  <c r="R36" i="15" s="1"/>
  <c r="S13" i="15"/>
  <c r="R14" i="15"/>
  <c r="AX30" i="15"/>
  <c r="AX36" i="15" s="1"/>
  <c r="AW35" i="15"/>
  <c r="AW31" i="15"/>
  <c r="Q31" i="15"/>
  <c r="Q35" i="15"/>
  <c r="R29" i="14"/>
  <c r="S12" i="14"/>
  <c r="S25" i="14"/>
  <c r="S26" i="14" s="1"/>
  <c r="AY15" i="14"/>
  <c r="AY64" i="14" s="1"/>
  <c r="AY66" i="14" s="1"/>
  <c r="AY67" i="14" s="1"/>
  <c r="AX56" i="14"/>
  <c r="AX40" i="14"/>
  <c r="AX37" i="14"/>
  <c r="AZ52" i="14"/>
  <c r="AZ54" i="14" s="1"/>
  <c r="AZ55" i="14" s="1"/>
  <c r="AZ20" i="14"/>
  <c r="AZ22" i="14" s="1"/>
  <c r="AZ11" i="14"/>
  <c r="BI15" i="13"/>
  <c r="BJ20" i="13"/>
  <c r="BJ22" i="13" s="1"/>
  <c r="BJ23" i="13" s="1"/>
  <c r="BJ11" i="13"/>
  <c r="BI16" i="13" l="1"/>
  <c r="BJ12" i="13" s="1"/>
  <c r="BK13" i="13" s="1"/>
  <c r="BK52" i="13" s="1"/>
  <c r="BK54" i="13" s="1"/>
  <c r="BK55" i="13" s="1"/>
  <c r="BI64" i="13"/>
  <c r="BI66" i="13" s="1"/>
  <c r="BI67" i="13" s="1"/>
  <c r="Q32" i="15"/>
  <c r="AX14" i="15"/>
  <c r="AX15" i="15" s="1"/>
  <c r="AX64" i="15" s="1"/>
  <c r="AX66" i="15" s="1"/>
  <c r="AX67" i="15" s="1"/>
  <c r="AY16" i="14"/>
  <c r="AZ12" i="14" s="1"/>
  <c r="S52" i="15"/>
  <c r="S54" i="15" s="1"/>
  <c r="S55" i="15" s="1"/>
  <c r="S20" i="15"/>
  <c r="S22" i="15" s="1"/>
  <c r="S11" i="15"/>
  <c r="AW32" i="15"/>
  <c r="Q40" i="15"/>
  <c r="Q56" i="15"/>
  <c r="Q37" i="15"/>
  <c r="R15" i="15"/>
  <c r="R64" i="15" s="1"/>
  <c r="R66" i="15" s="1"/>
  <c r="R67" i="15" s="1"/>
  <c r="AY52" i="15"/>
  <c r="AY54" i="15" s="1"/>
  <c r="AY55" i="15" s="1"/>
  <c r="AY20" i="15"/>
  <c r="AY22" i="15" s="1"/>
  <c r="AY11" i="15"/>
  <c r="AW56" i="15"/>
  <c r="AW37" i="15"/>
  <c r="AW40" i="15"/>
  <c r="AZ23" i="14"/>
  <c r="AZ24" i="14"/>
  <c r="S30" i="14"/>
  <c r="S36" i="14" s="1"/>
  <c r="T13" i="14"/>
  <c r="E67" i="12" s="1"/>
  <c r="S14" i="14"/>
  <c r="AX57" i="14"/>
  <c r="AX58" i="14" s="1"/>
  <c r="AX69" i="14" s="1"/>
  <c r="AX70" i="14" s="1"/>
  <c r="R31" i="14"/>
  <c r="R35" i="14"/>
  <c r="BJ24" i="13"/>
  <c r="BJ25" i="13" s="1"/>
  <c r="BJ26" i="13" s="1"/>
  <c r="BJ14" i="13"/>
  <c r="AY29" i="14" l="1"/>
  <c r="AY31" i="14" s="1"/>
  <c r="R16" i="15"/>
  <c r="S12" i="15" s="1"/>
  <c r="AW38" i="15"/>
  <c r="Q38" i="15"/>
  <c r="AW57" i="15"/>
  <c r="AW58" i="15" s="1"/>
  <c r="AW69" i="15" s="1"/>
  <c r="AW70" i="15" s="1"/>
  <c r="AW41" i="15"/>
  <c r="AY23" i="15"/>
  <c r="AY24" i="15"/>
  <c r="Q57" i="15"/>
  <c r="Q58" i="15" s="1"/>
  <c r="Q69" i="15" s="1"/>
  <c r="Q70" i="15" s="1"/>
  <c r="Q41" i="15"/>
  <c r="S23" i="15"/>
  <c r="S24" i="15"/>
  <c r="AX16" i="15"/>
  <c r="S15" i="14"/>
  <c r="S64" i="14" s="1"/>
  <c r="S66" i="14" s="1"/>
  <c r="S67" i="14" s="1"/>
  <c r="T52" i="14"/>
  <c r="T54" i="14" s="1"/>
  <c r="T55" i="14" s="1"/>
  <c r="T20" i="14"/>
  <c r="T22" i="14" s="1"/>
  <c r="T11" i="14"/>
  <c r="R56" i="14"/>
  <c r="R37" i="14"/>
  <c r="R40" i="14"/>
  <c r="AZ25" i="14"/>
  <c r="AZ26" i="14" s="1"/>
  <c r="BA13" i="14"/>
  <c r="AZ14" i="14"/>
  <c r="R32" i="14"/>
  <c r="AX32" i="14"/>
  <c r="BK20" i="13"/>
  <c r="BK22" i="13" s="1"/>
  <c r="BK23" i="13" s="1"/>
  <c r="BK11" i="13"/>
  <c r="BJ15" i="13"/>
  <c r="AY35" i="14" l="1"/>
  <c r="AY37" i="14" s="1"/>
  <c r="BJ16" i="13"/>
  <c r="BK12" i="13" s="1"/>
  <c r="BL13" i="13" s="1"/>
  <c r="BL52" i="13" s="1"/>
  <c r="BL54" i="13" s="1"/>
  <c r="BL55" i="13" s="1"/>
  <c r="BJ64" i="13"/>
  <c r="BJ66" i="13" s="1"/>
  <c r="BJ67" i="13" s="1"/>
  <c r="R29" i="15"/>
  <c r="R35" i="15" s="1"/>
  <c r="AY12" i="15"/>
  <c r="AX29" i="15"/>
  <c r="T13" i="15"/>
  <c r="G67" i="12" s="1"/>
  <c r="S14" i="15"/>
  <c r="AY25" i="15"/>
  <c r="AY26" i="15" s="1"/>
  <c r="S25" i="15"/>
  <c r="S26" i="15" s="1"/>
  <c r="BA20" i="14"/>
  <c r="BA22" i="14" s="1"/>
  <c r="BA23" i="14" s="1"/>
  <c r="BA52" i="14"/>
  <c r="BA54" i="14" s="1"/>
  <c r="BA55" i="14" s="1"/>
  <c r="BA11" i="14"/>
  <c r="AZ30" i="14"/>
  <c r="AZ36" i="14" s="1"/>
  <c r="R57" i="14"/>
  <c r="R58" i="14" s="1"/>
  <c r="R69" i="14" s="1"/>
  <c r="R70" i="14" s="1"/>
  <c r="R41" i="14"/>
  <c r="AX41" i="14"/>
  <c r="AZ15" i="14"/>
  <c r="AZ64" i="14" s="1"/>
  <c r="AZ66" i="14" s="1"/>
  <c r="AZ67" i="14" s="1"/>
  <c r="R38" i="14"/>
  <c r="AX38" i="14"/>
  <c r="T23" i="14"/>
  <c r="T24" i="14"/>
  <c r="S16" i="14"/>
  <c r="BK24" i="13"/>
  <c r="BK25" i="13" s="1"/>
  <c r="BK26" i="13" s="1"/>
  <c r="BK14" i="13" l="1"/>
  <c r="BK15" i="13" s="1"/>
  <c r="AY56" i="14"/>
  <c r="AY40" i="14"/>
  <c r="AY57" i="14" s="1"/>
  <c r="BL11" i="13"/>
  <c r="BL20" i="13"/>
  <c r="BL22" i="13" s="1"/>
  <c r="BL23" i="13" s="1"/>
  <c r="R31" i="15"/>
  <c r="AZ16" i="14"/>
  <c r="BA12" i="14" s="1"/>
  <c r="BA24" i="14"/>
  <c r="BA25" i="14" s="1"/>
  <c r="BA26" i="14" s="1"/>
  <c r="S30" i="15"/>
  <c r="S36" i="15" s="1"/>
  <c r="AY30" i="15"/>
  <c r="AY36" i="15" s="1"/>
  <c r="R56" i="15"/>
  <c r="R40" i="15"/>
  <c r="R37" i="15"/>
  <c r="S15" i="15"/>
  <c r="S64" i="15" s="1"/>
  <c r="S66" i="15" s="1"/>
  <c r="S67" i="15" s="1"/>
  <c r="AX31" i="15"/>
  <c r="AX35" i="15"/>
  <c r="T52" i="15"/>
  <c r="T54" i="15" s="1"/>
  <c r="T55" i="15" s="1"/>
  <c r="T20" i="15"/>
  <c r="T22" i="15" s="1"/>
  <c r="T23" i="15" s="1"/>
  <c r="T11" i="15"/>
  <c r="AZ13" i="15"/>
  <c r="H67" i="12" s="1"/>
  <c r="AY14" i="15"/>
  <c r="T12" i="14"/>
  <c r="S29" i="14"/>
  <c r="T25" i="14"/>
  <c r="T26" i="14" s="1"/>
  <c r="AZ29" i="14" l="1"/>
  <c r="AZ35" i="14" s="1"/>
  <c r="AY58" i="14"/>
  <c r="AY69" i="14" s="1"/>
  <c r="AY70" i="14" s="1"/>
  <c r="BL24" i="13"/>
  <c r="BL25" i="13" s="1"/>
  <c r="AX32" i="15"/>
  <c r="BK16" i="13"/>
  <c r="BL12" i="13" s="1"/>
  <c r="BM13" i="13" s="1"/>
  <c r="BM52" i="13" s="1"/>
  <c r="BM54" i="13" s="1"/>
  <c r="BM55" i="13" s="1"/>
  <c r="BK64" i="13"/>
  <c r="BK66" i="13" s="1"/>
  <c r="BK67" i="13" s="1"/>
  <c r="S16" i="15"/>
  <c r="S29" i="15" s="1"/>
  <c r="R32" i="15"/>
  <c r="T24" i="15"/>
  <c r="T25" i="15" s="1"/>
  <c r="T26" i="15" s="1"/>
  <c r="AX56" i="15"/>
  <c r="AX40" i="15"/>
  <c r="AX37" i="15"/>
  <c r="AX38" i="15" s="1"/>
  <c r="AY15" i="15"/>
  <c r="AY64" i="15" s="1"/>
  <c r="AY66" i="15" s="1"/>
  <c r="AY67" i="15" s="1"/>
  <c r="AZ52" i="15"/>
  <c r="AZ54" i="15" s="1"/>
  <c r="AZ55" i="15" s="1"/>
  <c r="AZ20" i="15"/>
  <c r="AZ22" i="15" s="1"/>
  <c r="AZ11" i="15"/>
  <c r="R57" i="15"/>
  <c r="R58" i="15" s="1"/>
  <c r="R69" i="15" s="1"/>
  <c r="R70" i="15" s="1"/>
  <c r="T30" i="14"/>
  <c r="T36" i="14" s="1"/>
  <c r="BA30" i="14"/>
  <c r="BA36" i="14" s="1"/>
  <c r="AZ31" i="14"/>
  <c r="BB13" i="14"/>
  <c r="BA14" i="14"/>
  <c r="S35" i="14"/>
  <c r="S31" i="14"/>
  <c r="U13" i="14"/>
  <c r="T14" i="14"/>
  <c r="BL26" i="13" l="1"/>
  <c r="BL14" i="13"/>
  <c r="AY16" i="15"/>
  <c r="AY29" i="15" s="1"/>
  <c r="T12" i="15"/>
  <c r="U13" i="15" s="1"/>
  <c r="R38" i="15"/>
  <c r="AX57" i="15"/>
  <c r="AX58" i="15" s="1"/>
  <c r="AX69" i="15" s="1"/>
  <c r="AX70" i="15" s="1"/>
  <c r="AX41" i="15"/>
  <c r="T30" i="15"/>
  <c r="T36" i="15" s="1"/>
  <c r="R41" i="15"/>
  <c r="S31" i="15"/>
  <c r="S35" i="15"/>
  <c r="AZ23" i="15"/>
  <c r="AZ24" i="15"/>
  <c r="T15" i="14"/>
  <c r="T64" i="14" s="1"/>
  <c r="T66" i="14" s="1"/>
  <c r="T67" i="14" s="1"/>
  <c r="BA15" i="14"/>
  <c r="BA64" i="14" s="1"/>
  <c r="BA66" i="14" s="1"/>
  <c r="BA67" i="14" s="1"/>
  <c r="U52" i="14"/>
  <c r="U54" i="14" s="1"/>
  <c r="U55" i="14" s="1"/>
  <c r="U20" i="14"/>
  <c r="U22" i="14" s="1"/>
  <c r="U11" i="14"/>
  <c r="BB52" i="14"/>
  <c r="BB54" i="14" s="1"/>
  <c r="BB55" i="14" s="1"/>
  <c r="BB20" i="14"/>
  <c r="BB22" i="14" s="1"/>
  <c r="BB11" i="14"/>
  <c r="S32" i="14"/>
  <c r="AY32" i="14"/>
  <c r="F7" i="12"/>
  <c r="S56" i="14"/>
  <c r="S40" i="14"/>
  <c r="S37" i="14"/>
  <c r="AZ56" i="14"/>
  <c r="AZ40" i="14"/>
  <c r="AZ37" i="14"/>
  <c r="BM20" i="13"/>
  <c r="BM22" i="13" s="1"/>
  <c r="BM11" i="13"/>
  <c r="BL15" i="13"/>
  <c r="AZ12" i="15" l="1"/>
  <c r="BL16" i="13"/>
  <c r="BM12" i="13" s="1"/>
  <c r="BN13" i="13" s="1"/>
  <c r="BN52" i="13" s="1"/>
  <c r="BN54" i="13" s="1"/>
  <c r="BN55" i="13" s="1"/>
  <c r="BL64" i="13"/>
  <c r="BL66" i="13" s="1"/>
  <c r="BL67" i="13" s="1"/>
  <c r="T14" i="15"/>
  <c r="T15" i="15" s="1"/>
  <c r="T64" i="15" s="1"/>
  <c r="T66" i="15" s="1"/>
  <c r="T67" i="15" s="1"/>
  <c r="U52" i="15"/>
  <c r="U54" i="15" s="1"/>
  <c r="U55" i="15" s="1"/>
  <c r="U20" i="15"/>
  <c r="U22" i="15" s="1"/>
  <c r="U11" i="15"/>
  <c r="AZ25" i="15"/>
  <c r="AZ26" i="15" s="1"/>
  <c r="BA13" i="15"/>
  <c r="AZ14" i="15"/>
  <c r="S56" i="15"/>
  <c r="S40" i="15"/>
  <c r="S37" i="15"/>
  <c r="AY35" i="15"/>
  <c r="AY31" i="15"/>
  <c r="AY32" i="15" s="1"/>
  <c r="U23" i="14"/>
  <c r="U24" i="14"/>
  <c r="AZ57" i="14"/>
  <c r="AZ58" i="14" s="1"/>
  <c r="AZ69" i="14" s="1"/>
  <c r="AZ70" i="14" s="1"/>
  <c r="F24" i="12"/>
  <c r="S57" i="14"/>
  <c r="S58" i="14" s="1"/>
  <c r="S69" i="14" s="1"/>
  <c r="S70" i="14" s="1"/>
  <c r="S41" i="14"/>
  <c r="AY41" i="14"/>
  <c r="S38" i="14"/>
  <c r="AY38" i="14"/>
  <c r="BB23" i="14"/>
  <c r="BB24" i="14"/>
  <c r="BA16" i="14"/>
  <c r="T16" i="14"/>
  <c r="BM23" i="13"/>
  <c r="BM24" i="13"/>
  <c r="BM14" i="13" l="1"/>
  <c r="S32" i="15"/>
  <c r="S57" i="15"/>
  <c r="S58" i="15" s="1"/>
  <c r="S69" i="15" s="1"/>
  <c r="S70" i="15" s="1"/>
  <c r="AZ15" i="15"/>
  <c r="AZ64" i="15" s="1"/>
  <c r="AZ66" i="15" s="1"/>
  <c r="AZ67" i="15" s="1"/>
  <c r="AZ30" i="15"/>
  <c r="AZ36" i="15" s="1"/>
  <c r="BA52" i="15"/>
  <c r="BA54" i="15" s="1"/>
  <c r="BA55" i="15" s="1"/>
  <c r="BA20" i="15"/>
  <c r="BA22" i="15" s="1"/>
  <c r="BA23" i="15" s="1"/>
  <c r="BA11" i="15"/>
  <c r="AY37" i="15"/>
  <c r="AY38" i="15" s="1"/>
  <c r="AY56" i="15"/>
  <c r="AY40" i="15"/>
  <c r="S41" i="15" s="1"/>
  <c r="T16" i="15"/>
  <c r="U23" i="15"/>
  <c r="U24" i="15"/>
  <c r="BB25" i="14"/>
  <c r="BB26" i="14" s="1"/>
  <c r="BA29" i="14"/>
  <c r="BB12" i="14"/>
  <c r="U25" i="14"/>
  <c r="U26" i="14" s="1"/>
  <c r="T29" i="14"/>
  <c r="U12" i="14"/>
  <c r="BM25" i="13"/>
  <c r="BM26" i="13" s="1"/>
  <c r="BN20" i="13"/>
  <c r="BN22" i="13" s="1"/>
  <c r="BN23" i="13" s="1"/>
  <c r="BN11" i="13"/>
  <c r="BM15" i="13"/>
  <c r="BA24" i="15" l="1"/>
  <c r="BM16" i="13"/>
  <c r="BN12" i="13" s="1"/>
  <c r="BO13" i="13" s="1"/>
  <c r="BO52" i="13" s="1"/>
  <c r="BO54" i="13" s="1"/>
  <c r="BO55" i="13" s="1"/>
  <c r="BM64" i="13"/>
  <c r="BM66" i="13" s="1"/>
  <c r="BM67" i="13" s="1"/>
  <c r="U25" i="15"/>
  <c r="U26" i="15" s="1"/>
  <c r="BA25" i="15"/>
  <c r="BA26" i="15" s="1"/>
  <c r="T29" i="15"/>
  <c r="U12" i="15"/>
  <c r="AZ16" i="15"/>
  <c r="S38" i="15"/>
  <c r="AY57" i="15"/>
  <c r="AY58" i="15" s="1"/>
  <c r="AY69" i="15" s="1"/>
  <c r="AY70" i="15" s="1"/>
  <c r="AY41" i="15"/>
  <c r="BB30" i="14"/>
  <c r="BB36" i="14" s="1"/>
  <c r="U30" i="14"/>
  <c r="U36" i="14" s="1"/>
  <c r="BC13" i="14"/>
  <c r="BB14" i="14"/>
  <c r="BA35" i="14"/>
  <c r="BA31" i="14"/>
  <c r="V13" i="14"/>
  <c r="U14" i="14"/>
  <c r="T35" i="14"/>
  <c r="T31" i="14"/>
  <c r="BO20" i="13"/>
  <c r="BO22" i="13" s="1"/>
  <c r="BO23" i="13" s="1"/>
  <c r="BN24" i="13"/>
  <c r="BO11" i="13" l="1"/>
  <c r="BN14" i="13"/>
  <c r="BN15" i="13" s="1"/>
  <c r="U30" i="15"/>
  <c r="U36" i="15" s="1"/>
  <c r="V13" i="15"/>
  <c r="U14" i="15"/>
  <c r="BA30" i="15"/>
  <c r="BA36" i="15" s="1"/>
  <c r="T35" i="15"/>
  <c r="T31" i="15"/>
  <c r="AZ29" i="15"/>
  <c r="BA12" i="15"/>
  <c r="T56" i="14"/>
  <c r="T37" i="14"/>
  <c r="T40" i="14"/>
  <c r="BA56" i="14"/>
  <c r="BA37" i="14"/>
  <c r="BA40" i="14"/>
  <c r="U15" i="14"/>
  <c r="U64" i="14" s="1"/>
  <c r="U66" i="14" s="1"/>
  <c r="U67" i="14" s="1"/>
  <c r="BB15" i="14"/>
  <c r="BB64" i="14" s="1"/>
  <c r="BB66" i="14" s="1"/>
  <c r="BB67" i="14" s="1"/>
  <c r="T32" i="14"/>
  <c r="F6" i="12"/>
  <c r="AZ32" i="14"/>
  <c r="V52" i="14"/>
  <c r="V54" i="14" s="1"/>
  <c r="V55" i="14" s="1"/>
  <c r="V20" i="14"/>
  <c r="V22" i="14" s="1"/>
  <c r="V11" i="14"/>
  <c r="BC52" i="14"/>
  <c r="BC54" i="14" s="1"/>
  <c r="BC55" i="14" s="1"/>
  <c r="BC20" i="14"/>
  <c r="BC22" i="14" s="1"/>
  <c r="BC11" i="14"/>
  <c r="BN25" i="13"/>
  <c r="BN26" i="13" s="1"/>
  <c r="BO24" i="13" s="1"/>
  <c r="BN16" i="13" l="1"/>
  <c r="BO12" i="13" s="1"/>
  <c r="BO14" i="13" s="1"/>
  <c r="BN64" i="13"/>
  <c r="BN66" i="13" s="1"/>
  <c r="BN67" i="13" s="1"/>
  <c r="BB16" i="14"/>
  <c r="BC12" i="14" s="1"/>
  <c r="AZ35" i="15"/>
  <c r="AZ31" i="15"/>
  <c r="T32" i="15" s="1"/>
  <c r="F8" i="12"/>
  <c r="U15" i="15"/>
  <c r="U64" i="15" s="1"/>
  <c r="U66" i="15" s="1"/>
  <c r="U67" i="15" s="1"/>
  <c r="T56" i="15"/>
  <c r="T40" i="15"/>
  <c r="T37" i="15"/>
  <c r="V52" i="15"/>
  <c r="V54" i="15" s="1"/>
  <c r="V55" i="15" s="1"/>
  <c r="V20" i="15"/>
  <c r="V22" i="15" s="1"/>
  <c r="V11" i="15"/>
  <c r="BB13" i="15"/>
  <c r="BA14" i="15"/>
  <c r="T57" i="14"/>
  <c r="T58" i="14" s="1"/>
  <c r="T69" i="14" s="1"/>
  <c r="T70" i="14" s="1"/>
  <c r="T41" i="14"/>
  <c r="F23" i="12"/>
  <c r="AZ41" i="14"/>
  <c r="BC23" i="14"/>
  <c r="BC24" i="14"/>
  <c r="T38" i="14"/>
  <c r="AZ38" i="14"/>
  <c r="V23" i="14"/>
  <c r="V24" i="14"/>
  <c r="BA57" i="14"/>
  <c r="BA58" i="14" s="1"/>
  <c r="BA69" i="14" s="1"/>
  <c r="BA70" i="14" s="1"/>
  <c r="U16" i="14"/>
  <c r="BO25" i="13"/>
  <c r="BO26" i="13" s="1"/>
  <c r="BO15" i="13"/>
  <c r="BB29" i="14" l="1"/>
  <c r="BB35" i="14" s="1"/>
  <c r="BO16" i="13"/>
  <c r="BO64" i="13"/>
  <c r="BO66" i="13" s="1"/>
  <c r="BO67" i="13" s="1"/>
  <c r="V23" i="15"/>
  <c r="V24" i="15"/>
  <c r="BA15" i="15"/>
  <c r="BA64" i="15" s="1"/>
  <c r="BA66" i="15" s="1"/>
  <c r="BA67" i="15" s="1"/>
  <c r="BB52" i="15"/>
  <c r="BB54" i="15" s="1"/>
  <c r="BB55" i="15" s="1"/>
  <c r="BB20" i="15"/>
  <c r="BB22" i="15" s="1"/>
  <c r="BB11" i="15"/>
  <c r="U16" i="15"/>
  <c r="AZ32" i="15"/>
  <c r="F9" i="12"/>
  <c r="T57" i="15"/>
  <c r="T58" i="15" s="1"/>
  <c r="T69" i="15" s="1"/>
  <c r="T70" i="15" s="1"/>
  <c r="F25" i="12"/>
  <c r="AZ56" i="15"/>
  <c r="AZ40" i="15"/>
  <c r="T41" i="15" s="1"/>
  <c r="AZ37" i="15"/>
  <c r="AZ38" i="15" s="1"/>
  <c r="U29" i="14"/>
  <c r="V12" i="14"/>
  <c r="BB31" i="14"/>
  <c r="BC25" i="14"/>
  <c r="BC26" i="14" s="1"/>
  <c r="V25" i="14"/>
  <c r="V26" i="14" s="1"/>
  <c r="BD13" i="14"/>
  <c r="BC14" i="14"/>
  <c r="BA16" i="15" l="1"/>
  <c r="BB12" i="15" s="1"/>
  <c r="V25" i="15"/>
  <c r="V26" i="15" s="1"/>
  <c r="U29" i="15"/>
  <c r="V12" i="15"/>
  <c r="AZ57" i="15"/>
  <c r="AZ58" i="15" s="1"/>
  <c r="AZ69" i="15" s="1"/>
  <c r="AZ70" i="15" s="1"/>
  <c r="AZ41" i="15"/>
  <c r="F26" i="12"/>
  <c r="T38" i="15"/>
  <c r="BA29" i="15"/>
  <c r="BB23" i="15"/>
  <c r="BB24" i="15"/>
  <c r="V30" i="14"/>
  <c r="V36" i="14" s="1"/>
  <c r="BC30" i="14"/>
  <c r="BC36" i="14" s="1"/>
  <c r="BC15" i="14"/>
  <c r="BC64" i="14" s="1"/>
  <c r="BC66" i="14" s="1"/>
  <c r="BC67" i="14" s="1"/>
  <c r="W13" i="14"/>
  <c r="V14" i="14"/>
  <c r="BD52" i="14"/>
  <c r="BD54" i="14" s="1"/>
  <c r="BD55" i="14" s="1"/>
  <c r="BD20" i="14"/>
  <c r="BD22" i="14" s="1"/>
  <c r="BD23" i="14" s="1"/>
  <c r="BD11" i="14"/>
  <c r="BB56" i="14"/>
  <c r="BB37" i="14"/>
  <c r="BB40" i="14"/>
  <c r="U35" i="14"/>
  <c r="U31" i="14"/>
  <c r="BD24" i="14" l="1"/>
  <c r="BD25" i="14" s="1"/>
  <c r="BD26" i="14" s="1"/>
  <c r="V30" i="15"/>
  <c r="V36" i="15" s="1"/>
  <c r="BC13" i="15"/>
  <c r="BB14" i="15"/>
  <c r="BB25" i="15"/>
  <c r="BB26" i="15" s="1"/>
  <c r="U31" i="15"/>
  <c r="U35" i="15"/>
  <c r="BA35" i="15"/>
  <c r="BA31" i="15"/>
  <c r="W13" i="15"/>
  <c r="V14" i="15"/>
  <c r="U32" i="14"/>
  <c r="BA32" i="14"/>
  <c r="U40" i="14"/>
  <c r="U37" i="14"/>
  <c r="U56" i="14"/>
  <c r="V15" i="14"/>
  <c r="V64" i="14" s="1"/>
  <c r="V66" i="14" s="1"/>
  <c r="V67" i="14" s="1"/>
  <c r="BB57" i="14"/>
  <c r="BB58" i="14" s="1"/>
  <c r="BB69" i="14" s="1"/>
  <c r="BB70" i="14" s="1"/>
  <c r="W52" i="14"/>
  <c r="W54" i="14" s="1"/>
  <c r="W55" i="14" s="1"/>
  <c r="W20" i="14"/>
  <c r="W22" i="14" s="1"/>
  <c r="W11" i="14"/>
  <c r="BC16" i="14"/>
  <c r="BA32" i="15" l="1"/>
  <c r="V16" i="14"/>
  <c r="V29" i="14" s="1"/>
  <c r="BB30" i="15"/>
  <c r="BB36" i="15" s="1"/>
  <c r="BA56" i="15"/>
  <c r="BA40" i="15"/>
  <c r="BA37" i="15"/>
  <c r="BC52" i="15"/>
  <c r="BC54" i="15" s="1"/>
  <c r="BC55" i="15" s="1"/>
  <c r="BC20" i="15"/>
  <c r="BC22" i="15" s="1"/>
  <c r="BC23" i="15" s="1"/>
  <c r="BC11" i="15"/>
  <c r="V15" i="15"/>
  <c r="V64" i="15" s="1"/>
  <c r="V66" i="15" s="1"/>
  <c r="V67" i="15" s="1"/>
  <c r="W52" i="15"/>
  <c r="W54" i="15" s="1"/>
  <c r="W55" i="15" s="1"/>
  <c r="W20" i="15"/>
  <c r="W22" i="15" s="1"/>
  <c r="W11" i="15"/>
  <c r="U40" i="15"/>
  <c r="U56" i="15"/>
  <c r="U37" i="15"/>
  <c r="U32" i="15"/>
  <c r="BB15" i="15"/>
  <c r="BB64" i="15" s="1"/>
  <c r="BB66" i="15" s="1"/>
  <c r="BB67" i="15" s="1"/>
  <c r="BD30" i="14"/>
  <c r="BD36" i="14" s="1"/>
  <c r="U41" i="14"/>
  <c r="U57" i="14"/>
  <c r="U58" i="14" s="1"/>
  <c r="U69" i="14" s="1"/>
  <c r="U70" i="14" s="1"/>
  <c r="BA41" i="14"/>
  <c r="W23" i="14"/>
  <c r="W24" i="14"/>
  <c r="BC29" i="14"/>
  <c r="BD12" i="14"/>
  <c r="U38" i="14"/>
  <c r="BA38" i="14"/>
  <c r="V16" i="15" l="1"/>
  <c r="V29" i="15" s="1"/>
  <c r="U38" i="15"/>
  <c r="W12" i="14"/>
  <c r="X13" i="14" s="1"/>
  <c r="BB16" i="15"/>
  <c r="W23" i="15"/>
  <c r="W24" i="15"/>
  <c r="BC24" i="15"/>
  <c r="U57" i="15"/>
  <c r="U58" i="15" s="1"/>
  <c r="U69" i="15" s="1"/>
  <c r="U70" i="15" s="1"/>
  <c r="U41" i="15"/>
  <c r="BA38" i="15"/>
  <c r="BA57" i="15"/>
  <c r="BA58" i="15" s="1"/>
  <c r="BA69" i="15" s="1"/>
  <c r="BA70" i="15" s="1"/>
  <c r="BA41" i="15"/>
  <c r="W25" i="14"/>
  <c r="W26" i="14" s="1"/>
  <c r="BE13" i="14"/>
  <c r="BD14" i="14"/>
  <c r="BC31" i="14"/>
  <c r="BC35" i="14"/>
  <c r="V31" i="14"/>
  <c r="V35" i="14"/>
  <c r="W14" i="14" l="1"/>
  <c r="W12" i="15"/>
  <c r="X13" i="15" s="1"/>
  <c r="BC12" i="15"/>
  <c r="BB29" i="15"/>
  <c r="W25" i="15"/>
  <c r="W26" i="15" s="1"/>
  <c r="V35" i="15"/>
  <c r="V31" i="15"/>
  <c r="BC25" i="15"/>
  <c r="BC26" i="15" s="1"/>
  <c r="W30" i="14"/>
  <c r="W36" i="14" s="1"/>
  <c r="V56" i="14"/>
  <c r="V40" i="14"/>
  <c r="V37" i="14"/>
  <c r="X20" i="14"/>
  <c r="X22" i="14" s="1"/>
  <c r="X23" i="14" s="1"/>
  <c r="X52" i="14"/>
  <c r="X54" i="14" s="1"/>
  <c r="X55" i="14" s="1"/>
  <c r="X11" i="14"/>
  <c r="BC40" i="14"/>
  <c r="BC56" i="14"/>
  <c r="BC37" i="14"/>
  <c r="BD15" i="14"/>
  <c r="BD64" i="14" s="1"/>
  <c r="BD66" i="14" s="1"/>
  <c r="BD67" i="14" s="1"/>
  <c r="W15" i="14"/>
  <c r="W64" i="14" s="1"/>
  <c r="W66" i="14" s="1"/>
  <c r="W67" i="14" s="1"/>
  <c r="V32" i="14"/>
  <c r="BB32" i="14"/>
  <c r="BE20" i="14"/>
  <c r="BE22" i="14" s="1"/>
  <c r="BE52" i="14"/>
  <c r="BE54" i="14" s="1"/>
  <c r="BE55" i="14" s="1"/>
  <c r="BE11" i="14"/>
  <c r="W14" i="15" l="1"/>
  <c r="W30" i="15"/>
  <c r="W36" i="15" s="1"/>
  <c r="BC30" i="15"/>
  <c r="BC36" i="15" s="1"/>
  <c r="V37" i="15"/>
  <c r="V56" i="15"/>
  <c r="V40" i="15"/>
  <c r="W15" i="15"/>
  <c r="W64" i="15" s="1"/>
  <c r="W66" i="15" s="1"/>
  <c r="W67" i="15" s="1"/>
  <c r="X52" i="15"/>
  <c r="X54" i="15" s="1"/>
  <c r="X55" i="15" s="1"/>
  <c r="X20" i="15"/>
  <c r="X22" i="15" s="1"/>
  <c r="X23" i="15" s="1"/>
  <c r="X11" i="15"/>
  <c r="BB31" i="15"/>
  <c r="BB32" i="15" s="1"/>
  <c r="BB35" i="15"/>
  <c r="BD13" i="15"/>
  <c r="BC14" i="15"/>
  <c r="BC57" i="14"/>
  <c r="BC58" i="14" s="1"/>
  <c r="BC69" i="14" s="1"/>
  <c r="BC70" i="14" s="1"/>
  <c r="X24" i="14"/>
  <c r="V57" i="14"/>
  <c r="V58" i="14" s="1"/>
  <c r="V69" i="14" s="1"/>
  <c r="V70" i="14" s="1"/>
  <c r="V41" i="14"/>
  <c r="BB41" i="14"/>
  <c r="BE23" i="14"/>
  <c r="BE24" i="14"/>
  <c r="W16" i="14"/>
  <c r="BD16" i="14"/>
  <c r="V38" i="14"/>
  <c r="BB38" i="14"/>
  <c r="V32" i="15" l="1"/>
  <c r="BC15" i="15"/>
  <c r="BC64" i="15" s="1"/>
  <c r="BC66" i="15" s="1"/>
  <c r="BC67" i="15" s="1"/>
  <c r="BD52" i="15"/>
  <c r="BD54" i="15" s="1"/>
  <c r="BD55" i="15" s="1"/>
  <c r="BD20" i="15"/>
  <c r="BD22" i="15" s="1"/>
  <c r="BD11" i="15"/>
  <c r="BB56" i="15"/>
  <c r="BB40" i="15"/>
  <c r="V41" i="15" s="1"/>
  <c r="BB37" i="15"/>
  <c r="BB38" i="15" s="1"/>
  <c r="W16" i="15"/>
  <c r="X24" i="15"/>
  <c r="V57" i="15"/>
  <c r="V58" i="15" s="1"/>
  <c r="V69" i="15" s="1"/>
  <c r="V70" i="15" s="1"/>
  <c r="W29" i="14"/>
  <c r="X12" i="14"/>
  <c r="BE25" i="14"/>
  <c r="BE26" i="14" s="1"/>
  <c r="X25" i="14"/>
  <c r="X26" i="14" s="1"/>
  <c r="BD29" i="14"/>
  <c r="BE12" i="14"/>
  <c r="V38" i="15" l="1"/>
  <c r="X25" i="15"/>
  <c r="X26" i="15" s="1"/>
  <c r="W29" i="15"/>
  <c r="X12" i="15"/>
  <c r="BD23" i="15"/>
  <c r="BD24" i="15"/>
  <c r="BB57" i="15"/>
  <c r="BB58" i="15" s="1"/>
  <c r="BB69" i="15" s="1"/>
  <c r="BB70" i="15" s="1"/>
  <c r="BB41" i="15"/>
  <c r="BC16" i="15"/>
  <c r="X30" i="14"/>
  <c r="X36" i="14" s="1"/>
  <c r="BF13" i="14"/>
  <c r="BE14" i="14"/>
  <c r="Y13" i="14"/>
  <c r="X14" i="14"/>
  <c r="BE30" i="14"/>
  <c r="BE36" i="14" s="1"/>
  <c r="BD31" i="14"/>
  <c r="BD35" i="14"/>
  <c r="W31" i="14"/>
  <c r="W35" i="14"/>
  <c r="X30" i="15" l="1"/>
  <c r="X36" i="15" s="1"/>
  <c r="BC29" i="15"/>
  <c r="BD12" i="15"/>
  <c r="BD25" i="15"/>
  <c r="BD26" i="15" s="1"/>
  <c r="W35" i="15"/>
  <c r="W31" i="15"/>
  <c r="Y13" i="15"/>
  <c r="X14" i="15"/>
  <c r="W56" i="14"/>
  <c r="W40" i="14"/>
  <c r="W37" i="14"/>
  <c r="BD40" i="14"/>
  <c r="BD56" i="14"/>
  <c r="BD37" i="14"/>
  <c r="X15" i="14"/>
  <c r="X64" i="14" s="1"/>
  <c r="X66" i="14" s="1"/>
  <c r="X67" i="14" s="1"/>
  <c r="BE15" i="14"/>
  <c r="BE64" i="14" s="1"/>
  <c r="BE66" i="14" s="1"/>
  <c r="BE67" i="14" s="1"/>
  <c r="W32" i="14"/>
  <c r="BC32" i="14"/>
  <c r="BF52" i="14"/>
  <c r="BF54" i="14" s="1"/>
  <c r="BF55" i="14" s="1"/>
  <c r="BF20" i="14"/>
  <c r="BF22" i="14" s="1"/>
  <c r="BF11" i="14"/>
  <c r="Y52" i="14"/>
  <c r="Y54" i="14" s="1"/>
  <c r="Y55" i="14" s="1"/>
  <c r="Y20" i="14"/>
  <c r="Y22" i="14" s="1"/>
  <c r="Y11" i="14"/>
  <c r="X16" i="14" l="1"/>
  <c r="Y12" i="14" s="1"/>
  <c r="BD30" i="15"/>
  <c r="BD36" i="15" s="1"/>
  <c r="Y52" i="15"/>
  <c r="Y54" i="15" s="1"/>
  <c r="Y55" i="15" s="1"/>
  <c r="Y20" i="15"/>
  <c r="Y22" i="15" s="1"/>
  <c r="Y11" i="15"/>
  <c r="BC35" i="15"/>
  <c r="BC31" i="15"/>
  <c r="BC32" i="15" s="1"/>
  <c r="W56" i="15"/>
  <c r="W40" i="15"/>
  <c r="W37" i="15"/>
  <c r="X15" i="15"/>
  <c r="X64" i="15" s="1"/>
  <c r="X66" i="15" s="1"/>
  <c r="X67" i="15" s="1"/>
  <c r="BE13" i="15"/>
  <c r="BD14" i="15"/>
  <c r="BE16" i="14"/>
  <c r="W57" i="14"/>
  <c r="W58" i="14" s="1"/>
  <c r="W69" i="14" s="1"/>
  <c r="W70" i="14" s="1"/>
  <c r="W41" i="14"/>
  <c r="BC41" i="14"/>
  <c r="BF23" i="14"/>
  <c r="BF24" i="14"/>
  <c r="BD57" i="14"/>
  <c r="BD58" i="14" s="1"/>
  <c r="BD69" i="14" s="1"/>
  <c r="BD70" i="14" s="1"/>
  <c r="W38" i="14"/>
  <c r="BC38" i="14"/>
  <c r="Y23" i="14"/>
  <c r="Y24" i="14"/>
  <c r="X29" i="14" l="1"/>
  <c r="X31" i="14" s="1"/>
  <c r="BE52" i="15"/>
  <c r="BE54" i="15" s="1"/>
  <c r="BE55" i="15" s="1"/>
  <c r="BE20" i="15"/>
  <c r="BE22" i="15" s="1"/>
  <c r="BE11" i="15"/>
  <c r="W57" i="15"/>
  <c r="W58" i="15" s="1"/>
  <c r="W69" i="15" s="1"/>
  <c r="W70" i="15" s="1"/>
  <c r="BC37" i="15"/>
  <c r="BC38" i="15" s="1"/>
  <c r="BC40" i="15"/>
  <c r="BC56" i="15"/>
  <c r="BD15" i="15"/>
  <c r="BD64" i="15" s="1"/>
  <c r="BD66" i="15" s="1"/>
  <c r="BD67" i="15" s="1"/>
  <c r="X16" i="15"/>
  <c r="W32" i="15"/>
  <c r="Y23" i="15"/>
  <c r="Y24" i="15"/>
  <c r="Y25" i="14"/>
  <c r="Y26" i="14" s="1"/>
  <c r="BF25" i="14"/>
  <c r="BF26" i="14" s="1"/>
  <c r="BE29" i="14"/>
  <c r="BF12" i="14"/>
  <c r="Z13" i="14"/>
  <c r="Y14" i="14"/>
  <c r="X35" i="14" l="1"/>
  <c r="X37" i="14" s="1"/>
  <c r="X29" i="15"/>
  <c r="Y12" i="15"/>
  <c r="BC57" i="15"/>
  <c r="BC58" i="15" s="1"/>
  <c r="BC69" i="15" s="1"/>
  <c r="BC70" i="15" s="1"/>
  <c r="BC41" i="15"/>
  <c r="BE23" i="15"/>
  <c r="BE24" i="15"/>
  <c r="Y25" i="15"/>
  <c r="Y26" i="15" s="1"/>
  <c r="BD16" i="15"/>
  <c r="W41" i="15"/>
  <c r="W38" i="15"/>
  <c r="Y30" i="14"/>
  <c r="Y36" i="14" s="1"/>
  <c r="BG13" i="14"/>
  <c r="BF14" i="14"/>
  <c r="BF30" i="14"/>
  <c r="BF36" i="14" s="1"/>
  <c r="Y15" i="14"/>
  <c r="Y64" i="14" s="1"/>
  <c r="Y66" i="14" s="1"/>
  <c r="Y67" i="14" s="1"/>
  <c r="X32" i="14"/>
  <c r="BD32" i="14"/>
  <c r="BE35" i="14"/>
  <c r="BE31" i="14"/>
  <c r="Z52" i="14"/>
  <c r="Z54" i="14" s="1"/>
  <c r="Z55" i="14" s="1"/>
  <c r="Z20" i="14"/>
  <c r="Z22" i="14" s="1"/>
  <c r="Z23" i="14" s="1"/>
  <c r="Z11" i="14"/>
  <c r="X56" i="14" l="1"/>
  <c r="X40" i="14"/>
  <c r="X57" i="14" s="1"/>
  <c r="Y30" i="15"/>
  <c r="Y36" i="15" s="1"/>
  <c r="BE25" i="15"/>
  <c r="BE26" i="15" s="1"/>
  <c r="Z13" i="15"/>
  <c r="Y14" i="15"/>
  <c r="BD29" i="15"/>
  <c r="BE12" i="15"/>
  <c r="X35" i="15"/>
  <c r="X31" i="15"/>
  <c r="X38" i="14"/>
  <c r="BD38" i="14"/>
  <c r="BE56" i="14"/>
  <c r="BE37" i="14"/>
  <c r="BE40" i="14"/>
  <c r="BG52" i="14"/>
  <c r="BG54" i="14" s="1"/>
  <c r="BG55" i="14" s="1"/>
  <c r="BG20" i="14"/>
  <c r="BG22" i="14" s="1"/>
  <c r="BG11" i="14"/>
  <c r="G7" i="12"/>
  <c r="BF15" i="14"/>
  <c r="BF64" i="14" s="1"/>
  <c r="BF66" i="14" s="1"/>
  <c r="BF67" i="14" s="1"/>
  <c r="Y16" i="14"/>
  <c r="Z24" i="14"/>
  <c r="X58" i="14" l="1"/>
  <c r="X69" i="14" s="1"/>
  <c r="X70" i="14" s="1"/>
  <c r="BD41" i="14"/>
  <c r="X41" i="14"/>
  <c r="BF16" i="14"/>
  <c r="BF29" i="14" s="1"/>
  <c r="Y15" i="15"/>
  <c r="Y64" i="15" s="1"/>
  <c r="Y66" i="15" s="1"/>
  <c r="Y67" i="15" s="1"/>
  <c r="Z52" i="15"/>
  <c r="Z54" i="15" s="1"/>
  <c r="Z55" i="15" s="1"/>
  <c r="Z20" i="15"/>
  <c r="Z22" i="15" s="1"/>
  <c r="Z11" i="15"/>
  <c r="BD31" i="15"/>
  <c r="BD32" i="15" s="1"/>
  <c r="BD35" i="15"/>
  <c r="X56" i="15"/>
  <c r="X40" i="15"/>
  <c r="X37" i="15"/>
  <c r="BE30" i="15"/>
  <c r="BE36" i="15" s="1"/>
  <c r="BF13" i="15"/>
  <c r="BE14" i="15"/>
  <c r="BG23" i="14"/>
  <c r="BG24" i="14"/>
  <c r="Y29" i="14"/>
  <c r="Z12" i="14"/>
  <c r="BE57" i="14"/>
  <c r="BE58" i="14" s="1"/>
  <c r="BE69" i="14" s="1"/>
  <c r="BE70" i="14" s="1"/>
  <c r="G24" i="12"/>
  <c r="Z25" i="14"/>
  <c r="Z26" i="14" s="1"/>
  <c r="BG12" i="14" l="1"/>
  <c r="BH13" i="14" s="1"/>
  <c r="BD40" i="15"/>
  <c r="BD37" i="15"/>
  <c r="BD38" i="15" s="1"/>
  <c r="BD56" i="15"/>
  <c r="Z23" i="15"/>
  <c r="Z24" i="15"/>
  <c r="Y16" i="15"/>
  <c r="BF52" i="15"/>
  <c r="BF54" i="15" s="1"/>
  <c r="BF55" i="15" s="1"/>
  <c r="BF20" i="15"/>
  <c r="BF22" i="15" s="1"/>
  <c r="BF11" i="15"/>
  <c r="X57" i="15"/>
  <c r="X58" i="15" s="1"/>
  <c r="X69" i="15" s="1"/>
  <c r="X70" i="15" s="1"/>
  <c r="BE15" i="15"/>
  <c r="BE64" i="15" s="1"/>
  <c r="BE66" i="15" s="1"/>
  <c r="BE67" i="15" s="1"/>
  <c r="X32" i="15"/>
  <c r="AA13" i="14"/>
  <c r="Z14" i="14"/>
  <c r="Y35" i="14"/>
  <c r="Y31" i="14"/>
  <c r="Z30" i="14"/>
  <c r="Z36" i="14" s="1"/>
  <c r="BG25" i="14"/>
  <c r="BG26" i="14" s="1"/>
  <c r="BF35" i="14"/>
  <c r="BF31" i="14"/>
  <c r="BE16" i="15" l="1"/>
  <c r="BF12" i="15" s="1"/>
  <c r="BG14" i="14"/>
  <c r="BG15" i="14" s="1"/>
  <c r="BG64" i="14" s="1"/>
  <c r="BG66" i="14" s="1"/>
  <c r="BG67" i="14" s="1"/>
  <c r="BE29" i="15"/>
  <c r="BD41" i="15"/>
  <c r="BD57" i="15"/>
  <c r="BD58" i="15" s="1"/>
  <c r="BD69" i="15" s="1"/>
  <c r="BD70" i="15" s="1"/>
  <c r="X41" i="15"/>
  <c r="Z12" i="15"/>
  <c r="Y29" i="15"/>
  <c r="X38" i="15"/>
  <c r="BF23" i="15"/>
  <c r="BF24" i="15"/>
  <c r="Z25" i="15"/>
  <c r="Z26" i="15" s="1"/>
  <c r="BG30" i="14"/>
  <c r="BG36" i="14" s="1"/>
  <c r="Y32" i="14"/>
  <c r="G6" i="12"/>
  <c r="BE32" i="14"/>
  <c r="BH52" i="14"/>
  <c r="BH54" i="14" s="1"/>
  <c r="BH55" i="14" s="1"/>
  <c r="BH20" i="14"/>
  <c r="BH22" i="14" s="1"/>
  <c r="BH23" i="14" s="1"/>
  <c r="BH11" i="14"/>
  <c r="Z15" i="14"/>
  <c r="Z64" i="14" s="1"/>
  <c r="Z66" i="14" s="1"/>
  <c r="Z67" i="14" s="1"/>
  <c r="Y56" i="14"/>
  <c r="Y37" i="14"/>
  <c r="Y40" i="14"/>
  <c r="BF56" i="14"/>
  <c r="BF40" i="14"/>
  <c r="BF37" i="14"/>
  <c r="AA52" i="14"/>
  <c r="AA54" i="14" s="1"/>
  <c r="AA55" i="14" s="1"/>
  <c r="AA20" i="14"/>
  <c r="AA22" i="14" s="1"/>
  <c r="AA11" i="14"/>
  <c r="BF25" i="15" l="1"/>
  <c r="BF26" i="15" s="1"/>
  <c r="AA13" i="15"/>
  <c r="Z14" i="15"/>
  <c r="BG13" i="15"/>
  <c r="BF14" i="15"/>
  <c r="Z30" i="15"/>
  <c r="Z36" i="15" s="1"/>
  <c r="Y31" i="15"/>
  <c r="Y35" i="15"/>
  <c r="BE35" i="15"/>
  <c r="BE31" i="15"/>
  <c r="Y38" i="14"/>
  <c r="BE38" i="14"/>
  <c r="BG16" i="14"/>
  <c r="Y41" i="14"/>
  <c r="Y57" i="14"/>
  <c r="Y58" i="14" s="1"/>
  <c r="Y69" i="14" s="1"/>
  <c r="Y70" i="14" s="1"/>
  <c r="G23" i="12"/>
  <c r="BE41" i="14"/>
  <c r="Z16" i="14"/>
  <c r="AA23" i="14"/>
  <c r="AA24" i="14"/>
  <c r="BF57" i="14"/>
  <c r="BF58" i="14" s="1"/>
  <c r="BF69" i="14" s="1"/>
  <c r="BF70" i="14" s="1"/>
  <c r="BH24" i="14"/>
  <c r="BF30" i="15" l="1"/>
  <c r="BF36" i="15" s="1"/>
  <c r="AA52" i="15"/>
  <c r="AA54" i="15" s="1"/>
  <c r="AA55" i="15" s="1"/>
  <c r="AA20" i="15"/>
  <c r="AA22" i="15" s="1"/>
  <c r="AA11" i="15"/>
  <c r="Y56" i="15"/>
  <c r="Y40" i="15"/>
  <c r="Y37" i="15"/>
  <c r="BF15" i="15"/>
  <c r="BF64" i="15" s="1"/>
  <c r="BF66" i="15" s="1"/>
  <c r="BF67" i="15" s="1"/>
  <c r="BE32" i="15"/>
  <c r="G9" i="12"/>
  <c r="Y32" i="15"/>
  <c r="G8" i="12"/>
  <c r="BG52" i="15"/>
  <c r="BG54" i="15" s="1"/>
  <c r="BG55" i="15" s="1"/>
  <c r="BG20" i="15"/>
  <c r="BG22" i="15" s="1"/>
  <c r="BG23" i="15" s="1"/>
  <c r="BG11" i="15"/>
  <c r="BE56" i="15"/>
  <c r="BE40" i="15"/>
  <c r="BE37" i="15"/>
  <c r="Z15" i="15"/>
  <c r="Z64" i="15" s="1"/>
  <c r="Z66" i="15" s="1"/>
  <c r="Z67" i="15" s="1"/>
  <c r="Z29" i="14"/>
  <c r="AA12" i="14"/>
  <c r="BG29" i="14"/>
  <c r="BH12" i="14"/>
  <c r="BH25" i="14"/>
  <c r="BH26" i="14" s="1"/>
  <c r="AA25" i="14"/>
  <c r="AA26" i="14" s="1"/>
  <c r="BE38" i="15" l="1"/>
  <c r="BF16" i="15"/>
  <c r="BG24" i="15"/>
  <c r="Y57" i="15"/>
  <c r="Y58" i="15" s="1"/>
  <c r="Y69" i="15" s="1"/>
  <c r="Y70" i="15" s="1"/>
  <c r="Y41" i="15"/>
  <c r="G25" i="12"/>
  <c r="AA23" i="15"/>
  <c r="AA24" i="15"/>
  <c r="BE41" i="15"/>
  <c r="BE57" i="15"/>
  <c r="BE58" i="15" s="1"/>
  <c r="BE69" i="15" s="1"/>
  <c r="BE70" i="15" s="1"/>
  <c r="G26" i="12"/>
  <c r="Z16" i="15"/>
  <c r="Y38" i="15"/>
  <c r="AA30" i="14"/>
  <c r="AA36" i="14" s="1"/>
  <c r="BH30" i="14"/>
  <c r="BH36" i="14" s="1"/>
  <c r="Z31" i="14"/>
  <c r="Z35" i="14"/>
  <c r="BG31" i="14"/>
  <c r="BG35" i="14"/>
  <c r="AB13" i="14"/>
  <c r="AA14" i="14"/>
  <c r="BI13" i="14"/>
  <c r="BH14" i="14"/>
  <c r="AA12" i="15" l="1"/>
  <c r="Z29" i="15"/>
  <c r="AA25" i="15"/>
  <c r="AA26" i="15" s="1"/>
  <c r="BF29" i="15"/>
  <c r="BG12" i="15"/>
  <c r="BG25" i="15"/>
  <c r="BG26" i="15" s="1"/>
  <c r="AA15" i="14"/>
  <c r="AA64" i="14" s="1"/>
  <c r="AA66" i="14" s="1"/>
  <c r="AA67" i="14" s="1"/>
  <c r="Z56" i="14"/>
  <c r="Z40" i="14"/>
  <c r="Z37" i="14"/>
  <c r="BH15" i="14"/>
  <c r="BH64" i="14" s="1"/>
  <c r="BH66" i="14" s="1"/>
  <c r="BH67" i="14" s="1"/>
  <c r="BG56" i="14"/>
  <c r="BG40" i="14"/>
  <c r="BG37" i="14"/>
  <c r="BI52" i="14"/>
  <c r="BI54" i="14" s="1"/>
  <c r="BI55" i="14" s="1"/>
  <c r="BI20" i="14"/>
  <c r="BI22" i="14" s="1"/>
  <c r="BI11" i="14"/>
  <c r="AB52" i="14"/>
  <c r="AB54" i="14" s="1"/>
  <c r="AB55" i="14" s="1"/>
  <c r="AB20" i="14"/>
  <c r="AB22" i="14" s="1"/>
  <c r="AB11" i="14"/>
  <c r="Z32" i="14"/>
  <c r="BF32" i="14"/>
  <c r="BH16" i="14" l="1"/>
  <c r="BH29" i="14" s="1"/>
  <c r="BG30" i="15"/>
  <c r="BG36" i="15" s="1"/>
  <c r="BH13" i="15"/>
  <c r="BG14" i="15"/>
  <c r="Z35" i="15"/>
  <c r="Z31" i="15"/>
  <c r="AA30" i="15"/>
  <c r="AA36" i="15" s="1"/>
  <c r="BF31" i="15"/>
  <c r="BF35" i="15"/>
  <c r="AB13" i="15"/>
  <c r="AA14" i="15"/>
  <c r="BI12" i="14"/>
  <c r="AB23" i="14"/>
  <c r="AB24" i="14"/>
  <c r="BI23" i="14"/>
  <c r="BI24" i="14"/>
  <c r="Z38" i="14"/>
  <c r="BF38" i="14"/>
  <c r="BG57" i="14"/>
  <c r="BG58" i="14" s="1"/>
  <c r="BG69" i="14" s="1"/>
  <c r="BG70" i="14" s="1"/>
  <c r="Z41" i="14"/>
  <c r="Z57" i="14"/>
  <c r="Z58" i="14" s="1"/>
  <c r="Z69" i="14" s="1"/>
  <c r="Z70" i="14" s="1"/>
  <c r="BF41" i="14"/>
  <c r="AA16" i="14"/>
  <c r="Z32" i="15" l="1"/>
  <c r="BF32" i="15"/>
  <c r="BG15" i="15"/>
  <c r="BG64" i="15" s="1"/>
  <c r="BG66" i="15" s="1"/>
  <c r="BG67" i="15" s="1"/>
  <c r="BF56" i="15"/>
  <c r="BF40" i="15"/>
  <c r="BF37" i="15"/>
  <c r="AA15" i="15"/>
  <c r="AA64" i="15" s="1"/>
  <c r="AA66" i="15" s="1"/>
  <c r="AA67" i="15" s="1"/>
  <c r="AB52" i="15"/>
  <c r="AB54" i="15" s="1"/>
  <c r="AB55" i="15" s="1"/>
  <c r="AB20" i="15"/>
  <c r="AB22" i="15" s="1"/>
  <c r="AB11" i="15"/>
  <c r="BH52" i="15"/>
  <c r="BH54" i="15" s="1"/>
  <c r="BH55" i="15" s="1"/>
  <c r="BH20" i="15"/>
  <c r="BH22" i="15" s="1"/>
  <c r="BH11" i="15"/>
  <c r="Z56" i="15"/>
  <c r="Z37" i="15"/>
  <c r="Z40" i="15"/>
  <c r="BH31" i="14"/>
  <c r="BH35" i="14"/>
  <c r="BI25" i="14"/>
  <c r="BI26" i="14" s="1"/>
  <c r="BJ13" i="14"/>
  <c r="BI14" i="14"/>
  <c r="AA29" i="14"/>
  <c r="AB12" i="14"/>
  <c r="AB25" i="14"/>
  <c r="AB26" i="14" s="1"/>
  <c r="AA16" i="15" l="1"/>
  <c r="AB12" i="15" s="1"/>
  <c r="Z38" i="15"/>
  <c r="Z41" i="15"/>
  <c r="Z57" i="15"/>
  <c r="Z58" i="15" s="1"/>
  <c r="Z69" i="15" s="1"/>
  <c r="Z70" i="15" s="1"/>
  <c r="BH23" i="15"/>
  <c r="BH24" i="15"/>
  <c r="AB23" i="15"/>
  <c r="AB24" i="15"/>
  <c r="AA29" i="15"/>
  <c r="BF38" i="15"/>
  <c r="BF57" i="15"/>
  <c r="BF58" i="15" s="1"/>
  <c r="BF69" i="15" s="1"/>
  <c r="BF70" i="15" s="1"/>
  <c r="BF41" i="15"/>
  <c r="BG16" i="15"/>
  <c r="AB30" i="14"/>
  <c r="AB36" i="14" s="1"/>
  <c r="BI30" i="14"/>
  <c r="BI36" i="14" s="1"/>
  <c r="AA31" i="14"/>
  <c r="AA35" i="14"/>
  <c r="BJ52" i="14"/>
  <c r="BJ54" i="14" s="1"/>
  <c r="BJ55" i="14" s="1"/>
  <c r="BJ20" i="14"/>
  <c r="BJ22" i="14" s="1"/>
  <c r="BJ23" i="14" s="1"/>
  <c r="BJ11" i="14"/>
  <c r="AC13" i="14"/>
  <c r="AB14" i="14"/>
  <c r="BH56" i="14"/>
  <c r="BH40" i="14"/>
  <c r="BH37" i="14"/>
  <c r="BI15" i="14"/>
  <c r="BI64" i="14" s="1"/>
  <c r="BI66" i="14" s="1"/>
  <c r="BI67" i="14" s="1"/>
  <c r="BJ24" i="14" l="1"/>
  <c r="BJ25" i="14" s="1"/>
  <c r="BJ26" i="14" s="1"/>
  <c r="BH25" i="15"/>
  <c r="BH26" i="15" s="1"/>
  <c r="BG29" i="15"/>
  <c r="BH12" i="15"/>
  <c r="AB25" i="15"/>
  <c r="AB26" i="15" s="1"/>
  <c r="AC13" i="15"/>
  <c r="AB14" i="15"/>
  <c r="AA35" i="15"/>
  <c r="AA31" i="15"/>
  <c r="AC52" i="14"/>
  <c r="AC54" i="14" s="1"/>
  <c r="AC55" i="14" s="1"/>
  <c r="AC20" i="14"/>
  <c r="AC22" i="14" s="1"/>
  <c r="AC11" i="14"/>
  <c r="BH57" i="14"/>
  <c r="BH58" i="14" s="1"/>
  <c r="BH69" i="14" s="1"/>
  <c r="BH70" i="14" s="1"/>
  <c r="BI16" i="14"/>
  <c r="AA56" i="14"/>
  <c r="AA40" i="14"/>
  <c r="AA37" i="14"/>
  <c r="AB15" i="14"/>
  <c r="AB64" i="14" s="1"/>
  <c r="AB66" i="14" s="1"/>
  <c r="AB67" i="14" s="1"/>
  <c r="AA32" i="14"/>
  <c r="BG32" i="14"/>
  <c r="AB16" i="14" l="1"/>
  <c r="AB29" i="14" s="1"/>
  <c r="AB30" i="15"/>
  <c r="AB36" i="15" s="1"/>
  <c r="BH30" i="15"/>
  <c r="BH36" i="15" s="1"/>
  <c r="AA56" i="15"/>
  <c r="AA37" i="15"/>
  <c r="AA40" i="15"/>
  <c r="AB15" i="15"/>
  <c r="AB64" i="15" s="1"/>
  <c r="AB66" i="15" s="1"/>
  <c r="AB67" i="15" s="1"/>
  <c r="BG35" i="15"/>
  <c r="BG31" i="15"/>
  <c r="BG32" i="15" s="1"/>
  <c r="AC52" i="15"/>
  <c r="AC54" i="15" s="1"/>
  <c r="AC55" i="15" s="1"/>
  <c r="AC20" i="15"/>
  <c r="AC22" i="15" s="1"/>
  <c r="AC23" i="15" s="1"/>
  <c r="AC11" i="15"/>
  <c r="BI13" i="15"/>
  <c r="BH14" i="15"/>
  <c r="BJ30" i="14"/>
  <c r="BJ36" i="14" s="1"/>
  <c r="BI29" i="14"/>
  <c r="BJ12" i="14"/>
  <c r="AA38" i="14"/>
  <c r="BG38" i="14"/>
  <c r="AC23" i="14"/>
  <c r="AC24" i="14"/>
  <c r="AA57" i="14"/>
  <c r="AA58" i="14" s="1"/>
  <c r="AA69" i="14" s="1"/>
  <c r="AA70" i="14" s="1"/>
  <c r="AA41" i="14"/>
  <c r="BG41" i="14"/>
  <c r="AA32" i="15" l="1"/>
  <c r="AB16" i="15"/>
  <c r="AB29" i="15" s="1"/>
  <c r="AC12" i="14"/>
  <c r="AD13" i="14" s="1"/>
  <c r="BH15" i="15"/>
  <c r="BH64" i="15" s="1"/>
  <c r="BH66" i="15" s="1"/>
  <c r="BH67" i="15" s="1"/>
  <c r="AA57" i="15"/>
  <c r="AA58" i="15" s="1"/>
  <c r="AA69" i="15" s="1"/>
  <c r="AA70" i="15" s="1"/>
  <c r="AC24" i="15"/>
  <c r="BG56" i="15"/>
  <c r="BG37" i="15"/>
  <c r="BG38" i="15" s="1"/>
  <c r="BG40" i="15"/>
  <c r="BI52" i="15"/>
  <c r="BI54" i="15" s="1"/>
  <c r="BI55" i="15" s="1"/>
  <c r="BI20" i="15"/>
  <c r="BI22" i="15" s="1"/>
  <c r="BI11" i="15"/>
  <c r="BK13" i="14"/>
  <c r="BJ14" i="14"/>
  <c r="AB31" i="14"/>
  <c r="AB35" i="14"/>
  <c r="BI35" i="14"/>
  <c r="BI31" i="14"/>
  <c r="AC25" i="14"/>
  <c r="AC26" i="14" s="1"/>
  <c r="BH16" i="15" l="1"/>
  <c r="AA38" i="15"/>
  <c r="AC12" i="15"/>
  <c r="AD13" i="15" s="1"/>
  <c r="AC14" i="14"/>
  <c r="BG57" i="15"/>
  <c r="BG58" i="15" s="1"/>
  <c r="BG69" i="15" s="1"/>
  <c r="BG70" i="15" s="1"/>
  <c r="BG41" i="15"/>
  <c r="BI23" i="15"/>
  <c r="BI24" i="15"/>
  <c r="BH29" i="15"/>
  <c r="BI12" i="15"/>
  <c r="AA41" i="15"/>
  <c r="AC25" i="15"/>
  <c r="AC26" i="15" s="1"/>
  <c r="AB35" i="15"/>
  <c r="AB31" i="15"/>
  <c r="AC30" i="14"/>
  <c r="AC36" i="14" s="1"/>
  <c r="BI56" i="14"/>
  <c r="BI40" i="14"/>
  <c r="BI37" i="14"/>
  <c r="BK52" i="14"/>
  <c r="BK54" i="14" s="1"/>
  <c r="BK55" i="14" s="1"/>
  <c r="BK20" i="14"/>
  <c r="BK22" i="14" s="1"/>
  <c r="BK11" i="14"/>
  <c r="AB56" i="14"/>
  <c r="AB40" i="14"/>
  <c r="AB37" i="14"/>
  <c r="AB32" i="14"/>
  <c r="BH32" i="14"/>
  <c r="AD52" i="14"/>
  <c r="AD54" i="14" s="1"/>
  <c r="AD55" i="14" s="1"/>
  <c r="AD20" i="14"/>
  <c r="AD22" i="14" s="1"/>
  <c r="AD23" i="14" s="1"/>
  <c r="AD11" i="14"/>
  <c r="BJ15" i="14"/>
  <c r="BJ64" i="14" s="1"/>
  <c r="BJ66" i="14" s="1"/>
  <c r="BJ67" i="14" s="1"/>
  <c r="AC14" i="15" l="1"/>
  <c r="AC15" i="15" s="1"/>
  <c r="AC64" i="15" s="1"/>
  <c r="AC66" i="15" s="1"/>
  <c r="AC67" i="15" s="1"/>
  <c r="AC15" i="14"/>
  <c r="AC64" i="14" s="1"/>
  <c r="AC66" i="14" s="1"/>
  <c r="AC67" i="14" s="1"/>
  <c r="BJ16" i="14"/>
  <c r="BJ29" i="14" s="1"/>
  <c r="AC30" i="15"/>
  <c r="AC36" i="15" s="1"/>
  <c r="BI25" i="15"/>
  <c r="BI26" i="15" s="1"/>
  <c r="AD52" i="15"/>
  <c r="AD54" i="15" s="1"/>
  <c r="AD55" i="15" s="1"/>
  <c r="AD20" i="15"/>
  <c r="AD22" i="15" s="1"/>
  <c r="AD23" i="15" s="1"/>
  <c r="AD11" i="15"/>
  <c r="AB56" i="15"/>
  <c r="AB40" i="15"/>
  <c r="AB37" i="15"/>
  <c r="BJ13" i="15"/>
  <c r="BI14" i="15"/>
  <c r="BH31" i="15"/>
  <c r="BH32" i="15" s="1"/>
  <c r="BH35" i="15"/>
  <c r="AB38" i="14"/>
  <c r="BH38" i="14"/>
  <c r="BI57" i="14"/>
  <c r="BI58" i="14" s="1"/>
  <c r="BI69" i="14" s="1"/>
  <c r="BI70" i="14" s="1"/>
  <c r="AD24" i="14"/>
  <c r="AB57" i="14"/>
  <c r="AB58" i="14" s="1"/>
  <c r="AB69" i="14" s="1"/>
  <c r="AB70" i="14" s="1"/>
  <c r="AB41" i="14"/>
  <c r="BH41" i="14"/>
  <c r="BK23" i="14"/>
  <c r="BK24" i="14"/>
  <c r="BK12" i="14" l="1"/>
  <c r="AC16" i="14"/>
  <c r="AC16" i="15"/>
  <c r="AC29" i="15" s="1"/>
  <c r="AB57" i="15"/>
  <c r="AB58" i="15" s="1"/>
  <c r="AB69" i="15" s="1"/>
  <c r="AB70" i="15" s="1"/>
  <c r="BJ52" i="15"/>
  <c r="BJ54" i="15" s="1"/>
  <c r="BJ55" i="15" s="1"/>
  <c r="BJ20" i="15"/>
  <c r="BJ22" i="15" s="1"/>
  <c r="BJ23" i="15" s="1"/>
  <c r="BJ11" i="15"/>
  <c r="AB32" i="15"/>
  <c r="AD24" i="15"/>
  <c r="BI15" i="15"/>
  <c r="BI64" i="15" s="1"/>
  <c r="BI66" i="15" s="1"/>
  <c r="BI67" i="15" s="1"/>
  <c r="BI30" i="15"/>
  <c r="BI36" i="15" s="1"/>
  <c r="BH56" i="15"/>
  <c r="BH37" i="15"/>
  <c r="BH38" i="15" s="1"/>
  <c r="BH40" i="15"/>
  <c r="AB41" i="15" s="1"/>
  <c r="AD25" i="14"/>
  <c r="AD26" i="14" s="1"/>
  <c r="BK25" i="14"/>
  <c r="BK26" i="14" s="1"/>
  <c r="BL13" i="14"/>
  <c r="BK14" i="14"/>
  <c r="BJ35" i="14"/>
  <c r="BJ31" i="14"/>
  <c r="BI16" i="15" l="1"/>
  <c r="BJ12" i="15" s="1"/>
  <c r="AD12" i="14"/>
  <c r="AC29" i="14"/>
  <c r="AB38" i="15"/>
  <c r="BJ24" i="15"/>
  <c r="BJ25" i="15" s="1"/>
  <c r="BJ26" i="15" s="1"/>
  <c r="AD12" i="15"/>
  <c r="AE13" i="15" s="1"/>
  <c r="BI29" i="15"/>
  <c r="AC31" i="15"/>
  <c r="AC35" i="15"/>
  <c r="BH57" i="15"/>
  <c r="BH58" i="15" s="1"/>
  <c r="BH69" i="15" s="1"/>
  <c r="BH70" i="15" s="1"/>
  <c r="BH41" i="15"/>
  <c r="AD25" i="15"/>
  <c r="AD26" i="15" s="1"/>
  <c r="BL52" i="14"/>
  <c r="BL54" i="14" s="1"/>
  <c r="BL55" i="14" s="1"/>
  <c r="BL20" i="14"/>
  <c r="BL22" i="14" s="1"/>
  <c r="BL23" i="14" s="1"/>
  <c r="BL11" i="14"/>
  <c r="BK30" i="14"/>
  <c r="BK36" i="14" s="1"/>
  <c r="H7" i="12"/>
  <c r="BJ56" i="14"/>
  <c r="BJ40" i="14"/>
  <c r="BJ37" i="14"/>
  <c r="BK15" i="14"/>
  <c r="BK64" i="14" s="1"/>
  <c r="BK66" i="14" s="1"/>
  <c r="BK67" i="14" s="1"/>
  <c r="AD30" i="14"/>
  <c r="AD36" i="14" s="1"/>
  <c r="AC31" i="14" l="1"/>
  <c r="AC35" i="14"/>
  <c r="AD14" i="14"/>
  <c r="AD15" i="14" s="1"/>
  <c r="AD64" i="14" s="1"/>
  <c r="AD66" i="14" s="1"/>
  <c r="AD67" i="14" s="1"/>
  <c r="AE13" i="14"/>
  <c r="AD14" i="15"/>
  <c r="BL24" i="14"/>
  <c r="BL25" i="14" s="1"/>
  <c r="BL26" i="14" s="1"/>
  <c r="AD30" i="15"/>
  <c r="AD36" i="15" s="1"/>
  <c r="AC56" i="15"/>
  <c r="AC40" i="15"/>
  <c r="AC37" i="15"/>
  <c r="BK13" i="15"/>
  <c r="BJ14" i="15"/>
  <c r="BJ30" i="15"/>
  <c r="BJ36" i="15" s="1"/>
  <c r="AE20" i="15"/>
  <c r="AE22" i="15" s="1"/>
  <c r="AE23" i="15" s="1"/>
  <c r="AE52" i="15"/>
  <c r="AE54" i="15" s="1"/>
  <c r="AE55" i="15" s="1"/>
  <c r="AE11" i="15"/>
  <c r="BI35" i="15"/>
  <c r="BI31" i="15"/>
  <c r="BI32" i="15" s="1"/>
  <c r="BJ57" i="14"/>
  <c r="BJ58" i="14" s="1"/>
  <c r="BJ69" i="14" s="1"/>
  <c r="BJ70" i="14" s="1"/>
  <c r="H24" i="12"/>
  <c r="BK16" i="14"/>
  <c r="AC37" i="14" l="1"/>
  <c r="AC56" i="14"/>
  <c r="AC40" i="14"/>
  <c r="AC32" i="14"/>
  <c r="BI32" i="14"/>
  <c r="AD16" i="14"/>
  <c r="AE12" i="14" s="1"/>
  <c r="AF13" i="14" s="1"/>
  <c r="AE11" i="14"/>
  <c r="AE52" i="14"/>
  <c r="AE54" i="14" s="1"/>
  <c r="AE55" i="14" s="1"/>
  <c r="AE20" i="14"/>
  <c r="AE22" i="14" s="1"/>
  <c r="AD15" i="15"/>
  <c r="AD64" i="15" s="1"/>
  <c r="AD66" i="15" s="1"/>
  <c r="AD67" i="15" s="1"/>
  <c r="AD29" i="14"/>
  <c r="AD35" i="14" s="1"/>
  <c r="BI56" i="15"/>
  <c r="BI40" i="15"/>
  <c r="AC41" i="15" s="1"/>
  <c r="BI37" i="15"/>
  <c r="BI38" i="15" s="1"/>
  <c r="BJ15" i="15"/>
  <c r="BJ64" i="15" s="1"/>
  <c r="BJ66" i="15" s="1"/>
  <c r="BJ67" i="15" s="1"/>
  <c r="AE24" i="15"/>
  <c r="AC57" i="15"/>
  <c r="AC58" i="15" s="1"/>
  <c r="AC69" i="15" s="1"/>
  <c r="AC70" i="15" s="1"/>
  <c r="AC32" i="15"/>
  <c r="BK52" i="15"/>
  <c r="BK54" i="15" s="1"/>
  <c r="BK55" i="15" s="1"/>
  <c r="BK20" i="15"/>
  <c r="BK22" i="15" s="1"/>
  <c r="BK11" i="15"/>
  <c r="BL30" i="14"/>
  <c r="BL36" i="14" s="1"/>
  <c r="BK29" i="14"/>
  <c r="BL12" i="14"/>
  <c r="AE14" i="14" l="1"/>
  <c r="BJ16" i="15"/>
  <c r="BK12" i="15" s="1"/>
  <c r="AC41" i="14"/>
  <c r="BI41" i="14"/>
  <c r="AC57" i="14"/>
  <c r="AC58" i="14" s="1"/>
  <c r="AC69" i="14" s="1"/>
  <c r="AC70" i="14" s="1"/>
  <c r="AC38" i="14"/>
  <c r="BI38" i="14"/>
  <c r="AE23" i="14"/>
  <c r="AE24" i="14"/>
  <c r="AE25" i="14" s="1"/>
  <c r="AE26" i="14" s="1"/>
  <c r="AE30" i="14" s="1"/>
  <c r="AE36" i="14" s="1"/>
  <c r="AD16" i="15"/>
  <c r="AD31" i="14"/>
  <c r="AD32" i="14" s="1"/>
  <c r="BI57" i="15"/>
  <c r="BI58" i="15" s="1"/>
  <c r="BI69" i="15" s="1"/>
  <c r="BI70" i="15" s="1"/>
  <c r="BI41" i="15"/>
  <c r="AC38" i="15"/>
  <c r="BK23" i="15"/>
  <c r="BK24" i="15"/>
  <c r="AE25" i="15"/>
  <c r="AE26" i="15" s="1"/>
  <c r="AF52" i="14"/>
  <c r="AF54" i="14" s="1"/>
  <c r="AF55" i="14" s="1"/>
  <c r="AF20" i="14"/>
  <c r="AF22" i="14" s="1"/>
  <c r="AF11" i="14"/>
  <c r="BM13" i="14"/>
  <c r="BL14" i="14"/>
  <c r="BK35" i="14"/>
  <c r="BK31" i="14"/>
  <c r="AD56" i="14"/>
  <c r="AD37" i="14"/>
  <c r="AD40" i="14"/>
  <c r="AE15" i="14"/>
  <c r="BJ29" i="15" l="1"/>
  <c r="AE64" i="14"/>
  <c r="AE66" i="14" s="1"/>
  <c r="AE67" i="14" s="1"/>
  <c r="AD29" i="15"/>
  <c r="AE12" i="15"/>
  <c r="BJ32" i="14"/>
  <c r="H6" i="12"/>
  <c r="AE30" i="15"/>
  <c r="AE36" i="15" s="1"/>
  <c r="BK25" i="15"/>
  <c r="BK26" i="15" s="1"/>
  <c r="BL13" i="15"/>
  <c r="BK14" i="15"/>
  <c r="BJ31" i="15"/>
  <c r="BJ35" i="15"/>
  <c r="AD57" i="14"/>
  <c r="AD58" i="14" s="1"/>
  <c r="AD69" i="14" s="1"/>
  <c r="AD70" i="14" s="1"/>
  <c r="AD41" i="14"/>
  <c r="H23" i="12"/>
  <c r="BJ41" i="14"/>
  <c r="BK56" i="14"/>
  <c r="BK40" i="14"/>
  <c r="BK37" i="14"/>
  <c r="BL15" i="14"/>
  <c r="BL64" i="14" s="1"/>
  <c r="BL66" i="14" s="1"/>
  <c r="BL67" i="14" s="1"/>
  <c r="AF23" i="14"/>
  <c r="AF24" i="14"/>
  <c r="AD38" i="14"/>
  <c r="BJ38" i="14"/>
  <c r="BM52" i="14"/>
  <c r="BM54" i="14" s="1"/>
  <c r="BM55" i="14" s="1"/>
  <c r="BM20" i="14"/>
  <c r="BM22" i="14" s="1"/>
  <c r="BM11" i="14"/>
  <c r="AE16" i="14"/>
  <c r="AF13" i="15" l="1"/>
  <c r="AE14" i="15"/>
  <c r="AE15" i="15" s="1"/>
  <c r="AE64" i="15" s="1"/>
  <c r="AE66" i="15" s="1"/>
  <c r="AE67" i="15" s="1"/>
  <c r="AD31" i="15"/>
  <c r="H8" i="12" s="1"/>
  <c r="AD35" i="15"/>
  <c r="BL20" i="15"/>
  <c r="BL22" i="15" s="1"/>
  <c r="BL23" i="15" s="1"/>
  <c r="BL52" i="15"/>
  <c r="BL54" i="15" s="1"/>
  <c r="BL55" i="15" s="1"/>
  <c r="BL11" i="15"/>
  <c r="BJ56" i="15"/>
  <c r="BJ40" i="15"/>
  <c r="BJ37" i="15"/>
  <c r="BK30" i="15"/>
  <c r="BK36" i="15" s="1"/>
  <c r="H9" i="12"/>
  <c r="BK15" i="15"/>
  <c r="BK64" i="15" s="1"/>
  <c r="BK66" i="15" s="1"/>
  <c r="BK67" i="15" s="1"/>
  <c r="BM23" i="14"/>
  <c r="BM24" i="14"/>
  <c r="BK57" i="14"/>
  <c r="BK58" i="14" s="1"/>
  <c r="BK69" i="14" s="1"/>
  <c r="BK70" i="14" s="1"/>
  <c r="BL16" i="14"/>
  <c r="AE29" i="14"/>
  <c r="AF12" i="14"/>
  <c r="AF25" i="14"/>
  <c r="AF26" i="14" s="1"/>
  <c r="BJ32" i="15" l="1"/>
  <c r="AE16" i="15"/>
  <c r="BL24" i="15"/>
  <c r="BL25" i="15" s="1"/>
  <c r="BL26" i="15" s="1"/>
  <c r="AD37" i="15"/>
  <c r="BJ38" i="15" s="1"/>
  <c r="AD56" i="15"/>
  <c r="AD40" i="15"/>
  <c r="AD41" i="15" s="1"/>
  <c r="AD32" i="15"/>
  <c r="AF52" i="15"/>
  <c r="AF54" i="15" s="1"/>
  <c r="AF55" i="15" s="1"/>
  <c r="AF20" i="15"/>
  <c r="AF22" i="15" s="1"/>
  <c r="AF11" i="15"/>
  <c r="BK16" i="15"/>
  <c r="BJ57" i="15"/>
  <c r="BJ58" i="15" s="1"/>
  <c r="BJ69" i="15" s="1"/>
  <c r="BJ70" i="15" s="1"/>
  <c r="H26" i="12"/>
  <c r="AE29" i="15"/>
  <c r="AF12" i="15"/>
  <c r="AF30" i="14"/>
  <c r="AF36" i="14" s="1"/>
  <c r="AG13" i="14"/>
  <c r="AF14" i="14"/>
  <c r="AE35" i="14"/>
  <c r="AE31" i="14"/>
  <c r="BL29" i="14"/>
  <c r="BM12" i="14"/>
  <c r="BM25" i="14"/>
  <c r="BM26" i="14" s="1"/>
  <c r="BJ41" i="15" l="1"/>
  <c r="AD38" i="15"/>
  <c r="AF23" i="15"/>
  <c r="AF24" i="15"/>
  <c r="AF25" i="15" s="1"/>
  <c r="AF26" i="15" s="1"/>
  <c r="H25" i="12"/>
  <c r="AD57" i="15"/>
  <c r="AD58" i="15" s="1"/>
  <c r="AD69" i="15" s="1"/>
  <c r="AD70" i="15" s="1"/>
  <c r="BL30" i="15"/>
  <c r="BL36" i="15" s="1"/>
  <c r="AF30" i="15"/>
  <c r="AF36" i="15" s="1"/>
  <c r="AE35" i="15"/>
  <c r="AE31" i="15"/>
  <c r="BK29" i="15"/>
  <c r="BL12" i="15"/>
  <c r="AG13" i="15"/>
  <c r="AF14" i="15"/>
  <c r="BM30" i="14"/>
  <c r="BM36" i="14" s="1"/>
  <c r="BL35" i="14"/>
  <c r="BL31" i="14"/>
  <c r="AF15" i="14"/>
  <c r="AF64" i="14" s="1"/>
  <c r="AF66" i="14" s="1"/>
  <c r="AF67" i="14" s="1"/>
  <c r="AE32" i="14"/>
  <c r="BK32" i="14"/>
  <c r="AG52" i="14"/>
  <c r="AG54" i="14" s="1"/>
  <c r="AG55" i="14" s="1"/>
  <c r="AG20" i="14"/>
  <c r="AG22" i="14" s="1"/>
  <c r="AG11" i="14"/>
  <c r="AE56" i="14"/>
  <c r="AE40" i="14"/>
  <c r="AE37" i="14"/>
  <c r="BN13" i="14"/>
  <c r="BM14" i="14"/>
  <c r="BM13" i="15" l="1"/>
  <c r="BL14" i="15"/>
  <c r="BK35" i="15"/>
  <c r="BK31" i="15"/>
  <c r="BK32" i="15" s="1"/>
  <c r="AF15" i="15"/>
  <c r="AF64" i="15" s="1"/>
  <c r="AF66" i="15" s="1"/>
  <c r="AF67" i="15" s="1"/>
  <c r="AG52" i="15"/>
  <c r="AG54" i="15" s="1"/>
  <c r="AG55" i="15" s="1"/>
  <c r="AG20" i="15"/>
  <c r="AG22" i="15" s="1"/>
  <c r="AG11" i="15"/>
  <c r="AE37" i="15"/>
  <c r="AE40" i="15"/>
  <c r="AE56" i="15"/>
  <c r="AG23" i="14"/>
  <c r="AG24" i="14"/>
  <c r="BL56" i="14"/>
  <c r="BL37" i="14"/>
  <c r="BL40" i="14"/>
  <c r="BM15" i="14"/>
  <c r="BM64" i="14" s="1"/>
  <c r="BM66" i="14" s="1"/>
  <c r="BM67" i="14" s="1"/>
  <c r="BN52" i="14"/>
  <c r="BN54" i="14" s="1"/>
  <c r="BN55" i="14" s="1"/>
  <c r="BN20" i="14"/>
  <c r="BN22" i="14" s="1"/>
  <c r="BN11" i="14"/>
  <c r="AF16" i="14"/>
  <c r="AE38" i="14"/>
  <c r="BK38" i="14"/>
  <c r="AE57" i="14"/>
  <c r="AE58" i="14" s="1"/>
  <c r="AE69" i="14" s="1"/>
  <c r="AE70" i="14" s="1"/>
  <c r="AE41" i="14"/>
  <c r="BK41" i="14"/>
  <c r="AE32" i="15" l="1"/>
  <c r="BM16" i="14"/>
  <c r="BN12" i="14" s="1"/>
  <c r="AE57" i="15"/>
  <c r="AE58" i="15" s="1"/>
  <c r="AE69" i="15" s="1"/>
  <c r="AE70" i="15" s="1"/>
  <c r="AG23" i="15"/>
  <c r="AG24" i="15"/>
  <c r="AF16" i="15"/>
  <c r="BL15" i="15"/>
  <c r="BL64" i="15" s="1"/>
  <c r="BL66" i="15" s="1"/>
  <c r="BL67" i="15" s="1"/>
  <c r="BK56" i="15"/>
  <c r="BK37" i="15"/>
  <c r="BK38" i="15" s="1"/>
  <c r="BK40" i="15"/>
  <c r="AE41" i="15" s="1"/>
  <c r="BM20" i="15"/>
  <c r="BM22" i="15" s="1"/>
  <c r="BM52" i="15"/>
  <c r="BM54" i="15" s="1"/>
  <c r="BM55" i="15" s="1"/>
  <c r="BM11" i="15"/>
  <c r="BL57" i="14"/>
  <c r="BL58" i="14" s="1"/>
  <c r="BL69" i="14" s="1"/>
  <c r="BL70" i="14" s="1"/>
  <c r="AF29" i="14"/>
  <c r="AG12" i="14"/>
  <c r="BN23" i="14"/>
  <c r="BN24" i="14"/>
  <c r="AG25" i="14"/>
  <c r="AG26" i="14" s="1"/>
  <c r="BM29" i="14" l="1"/>
  <c r="AE38" i="15"/>
  <c r="AF29" i="15"/>
  <c r="AG12" i="15"/>
  <c r="BK57" i="15"/>
  <c r="BK58" i="15" s="1"/>
  <c r="BK69" i="15" s="1"/>
  <c r="BK70" i="15" s="1"/>
  <c r="BK41" i="15"/>
  <c r="AG25" i="15"/>
  <c r="AG26" i="15" s="1"/>
  <c r="BM23" i="15"/>
  <c r="BM24" i="15"/>
  <c r="BL16" i="15"/>
  <c r="AG30" i="14"/>
  <c r="AG36" i="14" s="1"/>
  <c r="BO13" i="14"/>
  <c r="BN14" i="14"/>
  <c r="AH13" i="14"/>
  <c r="AG14" i="14"/>
  <c r="BM35" i="14"/>
  <c r="BM31" i="14"/>
  <c r="AF35" i="14"/>
  <c r="AF31" i="14"/>
  <c r="BN25" i="14"/>
  <c r="BN26" i="14" s="1"/>
  <c r="AH13" i="15" l="1"/>
  <c r="AG14" i="15"/>
  <c r="BL29" i="15"/>
  <c r="BM12" i="15"/>
  <c r="AF35" i="15"/>
  <c r="AF31" i="15"/>
  <c r="BM25" i="15"/>
  <c r="BM26" i="15" s="1"/>
  <c r="AG30" i="15"/>
  <c r="AG36" i="15" s="1"/>
  <c r="BN30" i="14"/>
  <c r="BN36" i="14" s="1"/>
  <c r="AF40" i="14"/>
  <c r="AF56" i="14"/>
  <c r="AF37" i="14"/>
  <c r="AH52" i="14"/>
  <c r="AH54" i="14" s="1"/>
  <c r="AH55" i="14" s="1"/>
  <c r="AH20" i="14"/>
  <c r="AH22" i="14" s="1"/>
  <c r="AH11" i="14"/>
  <c r="BN15" i="14"/>
  <c r="BN64" i="14" s="1"/>
  <c r="BN66" i="14" s="1"/>
  <c r="BN67" i="14" s="1"/>
  <c r="BM56" i="14"/>
  <c r="BM37" i="14"/>
  <c r="BM40" i="14"/>
  <c r="BO52" i="14"/>
  <c r="BO54" i="14" s="1"/>
  <c r="BO55" i="14" s="1"/>
  <c r="BO20" i="14"/>
  <c r="BO22" i="14" s="1"/>
  <c r="BO23" i="14" s="1"/>
  <c r="BO11" i="14"/>
  <c r="AF32" i="14"/>
  <c r="BL32" i="14"/>
  <c r="AG15" i="14"/>
  <c r="AG64" i="14" s="1"/>
  <c r="AG66" i="14" s="1"/>
  <c r="AG67" i="14" s="1"/>
  <c r="BN16" i="14" l="1"/>
  <c r="BO12" i="14" s="1"/>
  <c r="BO14" i="14" s="1"/>
  <c r="BM30" i="15"/>
  <c r="BM36" i="15" s="1"/>
  <c r="AF56" i="15"/>
  <c r="AF37" i="15"/>
  <c r="AF40" i="15"/>
  <c r="AH52" i="15"/>
  <c r="AH54" i="15" s="1"/>
  <c r="AH55" i="15" s="1"/>
  <c r="AH20" i="15"/>
  <c r="AH22" i="15" s="1"/>
  <c r="AH11" i="15"/>
  <c r="BL35" i="15"/>
  <c r="BL31" i="15"/>
  <c r="BL32" i="15" s="1"/>
  <c r="AF32" i="15"/>
  <c r="AG15" i="15"/>
  <c r="AG64" i="15" s="1"/>
  <c r="AG66" i="15" s="1"/>
  <c r="AG67" i="15" s="1"/>
  <c r="BN13" i="15"/>
  <c r="BM14" i="15"/>
  <c r="BM57" i="14"/>
  <c r="BM58" i="14" s="1"/>
  <c r="BM69" i="14" s="1"/>
  <c r="BM70" i="14" s="1"/>
  <c r="AH23" i="14"/>
  <c r="AH24" i="14"/>
  <c r="AG16" i="14"/>
  <c r="AF57" i="14"/>
  <c r="AF58" i="14" s="1"/>
  <c r="AF69" i="14" s="1"/>
  <c r="AF70" i="14" s="1"/>
  <c r="AF41" i="14"/>
  <c r="BL41" i="14"/>
  <c r="AF38" i="14"/>
  <c r="BL38" i="14"/>
  <c r="BO24" i="14"/>
  <c r="BN29" i="14" l="1"/>
  <c r="AH23" i="15"/>
  <c r="AH24" i="15"/>
  <c r="BL56" i="15"/>
  <c r="BL40" i="15"/>
  <c r="AF41" i="15" s="1"/>
  <c r="BL37" i="15"/>
  <c r="BL38" i="15" s="1"/>
  <c r="BN52" i="15"/>
  <c r="BN54" i="15" s="1"/>
  <c r="BN55" i="15" s="1"/>
  <c r="BN20" i="15"/>
  <c r="BN22" i="15" s="1"/>
  <c r="BN11" i="15"/>
  <c r="BM15" i="15"/>
  <c r="BM64" i="15" s="1"/>
  <c r="BM66" i="15" s="1"/>
  <c r="BM67" i="15" s="1"/>
  <c r="AG16" i="15"/>
  <c r="AF57" i="15"/>
  <c r="AF58" i="15" s="1"/>
  <c r="AF69" i="15" s="1"/>
  <c r="AF70" i="15" s="1"/>
  <c r="BO15" i="14"/>
  <c r="BO16" i="14" s="1"/>
  <c r="BO29" i="14" s="1"/>
  <c r="AH25" i="14"/>
  <c r="AH26" i="14" s="1"/>
  <c r="BN35" i="14"/>
  <c r="BN31" i="14"/>
  <c r="BO25" i="14"/>
  <c r="BO26" i="14" s="1"/>
  <c r="BO30" i="14" s="1"/>
  <c r="BO36" i="14" s="1"/>
  <c r="AG29" i="14"/>
  <c r="AH12" i="14"/>
  <c r="AF38" i="15" l="1"/>
  <c r="BM16" i="15"/>
  <c r="BN12" i="15" s="1"/>
  <c r="AH12" i="15"/>
  <c r="AG29" i="15"/>
  <c r="BN23" i="15"/>
  <c r="BN24" i="15"/>
  <c r="AH25" i="15"/>
  <c r="AH26" i="15" s="1"/>
  <c r="BL57" i="15"/>
  <c r="BL58" i="15" s="1"/>
  <c r="BL69" i="15" s="1"/>
  <c r="BL70" i="15" s="1"/>
  <c r="BL41" i="15"/>
  <c r="AH30" i="14"/>
  <c r="AH36" i="14" s="1"/>
  <c r="BO31" i="14"/>
  <c r="BO35" i="14"/>
  <c r="AI13" i="14"/>
  <c r="AH14" i="14"/>
  <c r="AG35" i="14"/>
  <c r="AG31" i="14"/>
  <c r="BN40" i="14"/>
  <c r="BN56" i="14"/>
  <c r="BN37" i="14"/>
  <c r="BO64" i="14"/>
  <c r="BO66" i="14" s="1"/>
  <c r="BO67" i="14" s="1"/>
  <c r="BM29" i="15" l="1"/>
  <c r="BM35" i="15" s="1"/>
  <c r="AH30" i="15"/>
  <c r="AH36" i="15" s="1"/>
  <c r="BO13" i="15"/>
  <c r="BN14" i="15"/>
  <c r="AI13" i="15"/>
  <c r="AH14" i="15"/>
  <c r="BN25" i="15"/>
  <c r="BN26" i="15" s="1"/>
  <c r="AG31" i="15"/>
  <c r="AG35" i="15"/>
  <c r="AI52" i="14"/>
  <c r="AI54" i="14" s="1"/>
  <c r="AI55" i="14" s="1"/>
  <c r="AI20" i="14"/>
  <c r="AI22" i="14" s="1"/>
  <c r="AI11" i="14"/>
  <c r="AG32" i="14"/>
  <c r="BM32" i="14"/>
  <c r="BO40" i="14"/>
  <c r="BO56" i="14"/>
  <c r="BO37" i="14"/>
  <c r="AG40" i="14"/>
  <c r="AG56" i="14"/>
  <c r="AG37" i="14"/>
  <c r="I7" i="12"/>
  <c r="BN57" i="14"/>
  <c r="BN58" i="14" s="1"/>
  <c r="BN69" i="14" s="1"/>
  <c r="BN70" i="14" s="1"/>
  <c r="AH15" i="14"/>
  <c r="AH64" i="14" s="1"/>
  <c r="AH66" i="14" s="1"/>
  <c r="AH67" i="14" s="1"/>
  <c r="BM31" i="15" l="1"/>
  <c r="BM32" i="15" s="1"/>
  <c r="BO52" i="15"/>
  <c r="BO54" i="15" s="1"/>
  <c r="BO55" i="15" s="1"/>
  <c r="BO20" i="15"/>
  <c r="BO22" i="15" s="1"/>
  <c r="BO23" i="15" s="1"/>
  <c r="BO11" i="15"/>
  <c r="BM37" i="15"/>
  <c r="BM56" i="15"/>
  <c r="BM40" i="15"/>
  <c r="AG40" i="15"/>
  <c r="AG37" i="15"/>
  <c r="AG38" i="15" s="1"/>
  <c r="AG56" i="15"/>
  <c r="AI52" i="15"/>
  <c r="AI54" i="15" s="1"/>
  <c r="AI55" i="15" s="1"/>
  <c r="AI20" i="15"/>
  <c r="AI22" i="15" s="1"/>
  <c r="AI11" i="15"/>
  <c r="BN30" i="15"/>
  <c r="BN36" i="15" s="1"/>
  <c r="BO24" i="15"/>
  <c r="AH15" i="15"/>
  <c r="AH64" i="15" s="1"/>
  <c r="AH66" i="15" s="1"/>
  <c r="AH67" i="15" s="1"/>
  <c r="BN15" i="15"/>
  <c r="BN64" i="15" s="1"/>
  <c r="BN66" i="15" s="1"/>
  <c r="BN67" i="15" s="1"/>
  <c r="AH16" i="14"/>
  <c r="AG57" i="14"/>
  <c r="AG58" i="14" s="1"/>
  <c r="AG69" i="14" s="1"/>
  <c r="AG70" i="14" s="1"/>
  <c r="AG41" i="14"/>
  <c r="BM41" i="14"/>
  <c r="AI23" i="14"/>
  <c r="AI24" i="14"/>
  <c r="AG38" i="14"/>
  <c r="BM38" i="14"/>
  <c r="BO57" i="14"/>
  <c r="BO58" i="14" s="1"/>
  <c r="BO69" i="14" s="1"/>
  <c r="BO70" i="14" s="1"/>
  <c r="I24" i="12"/>
  <c r="AG32" i="15" l="1"/>
  <c r="AI23" i="15"/>
  <c r="AI24" i="15"/>
  <c r="BN16" i="15"/>
  <c r="AH16" i="15"/>
  <c r="BO25" i="15"/>
  <c r="BO26" i="15" s="1"/>
  <c r="BO30" i="15" s="1"/>
  <c r="BO36" i="15" s="1"/>
  <c r="AG57" i="15"/>
  <c r="AG58" i="15" s="1"/>
  <c r="AG69" i="15" s="1"/>
  <c r="AG70" i="15" s="1"/>
  <c r="AG41" i="15"/>
  <c r="BM57" i="15"/>
  <c r="BM58" i="15" s="1"/>
  <c r="BM69" i="15" s="1"/>
  <c r="BM70" i="15" s="1"/>
  <c r="BM41" i="15"/>
  <c r="BM38" i="15"/>
  <c r="AI12" i="14"/>
  <c r="AI14" i="14" s="1"/>
  <c r="AH29" i="14"/>
  <c r="AI25" i="14"/>
  <c r="AI26" i="14" s="1"/>
  <c r="AI30" i="14" s="1"/>
  <c r="AI36" i="14" s="1"/>
  <c r="AI12" i="15" l="1"/>
  <c r="AI14" i="15" s="1"/>
  <c r="AH29" i="15"/>
  <c r="AI25" i="15"/>
  <c r="AI26" i="15" s="1"/>
  <c r="AI30" i="15" s="1"/>
  <c r="AI36" i="15" s="1"/>
  <c r="BN29" i="15"/>
  <c r="BO12" i="15"/>
  <c r="BO14" i="15" s="1"/>
  <c r="AI15" i="14"/>
  <c r="AI64" i="14" s="1"/>
  <c r="AI66" i="14" s="1"/>
  <c r="AI67" i="14" s="1"/>
  <c r="AH31" i="14"/>
  <c r="AH35" i="14"/>
  <c r="AI16" i="14" l="1"/>
  <c r="AI29" i="14" s="1"/>
  <c r="AI35" i="14" s="1"/>
  <c r="AH35" i="15"/>
  <c r="AH31" i="15"/>
  <c r="BO15" i="15"/>
  <c r="BO64" i="15" s="1"/>
  <c r="BO66" i="15" s="1"/>
  <c r="BO67" i="15" s="1"/>
  <c r="BN31" i="15"/>
  <c r="BN35" i="15"/>
  <c r="AI15" i="15"/>
  <c r="AI64" i="15" s="1"/>
  <c r="AI66" i="15" s="1"/>
  <c r="AI67" i="15" s="1"/>
  <c r="AH56" i="14"/>
  <c r="AH37" i="14"/>
  <c r="AH40" i="14"/>
  <c r="AH32" i="14"/>
  <c r="BN32" i="14"/>
  <c r="AH32" i="15" l="1"/>
  <c r="BN32" i="15"/>
  <c r="AI31" i="14"/>
  <c r="AI32" i="14" s="1"/>
  <c r="BN56" i="15"/>
  <c r="BN40" i="15"/>
  <c r="BN37" i="15"/>
  <c r="AI16" i="15"/>
  <c r="AI29" i="15" s="1"/>
  <c r="BO16" i="15"/>
  <c r="BO29" i="15" s="1"/>
  <c r="AH56" i="15"/>
  <c r="AH40" i="15"/>
  <c r="AH37" i="15"/>
  <c r="AH57" i="14"/>
  <c r="AH58" i="14" s="1"/>
  <c r="AH69" i="14" s="1"/>
  <c r="AH70" i="14" s="1"/>
  <c r="AH41" i="14"/>
  <c r="BN41" i="14"/>
  <c r="AI56" i="14"/>
  <c r="AI40" i="14"/>
  <c r="AI37" i="14"/>
  <c r="AH38" i="14"/>
  <c r="BN38" i="14"/>
  <c r="BN38" i="15" l="1"/>
  <c r="BO32" i="14"/>
  <c r="I6" i="12"/>
  <c r="BO31" i="15"/>
  <c r="BO35" i="15"/>
  <c r="AH38" i="15"/>
  <c r="AI31" i="15"/>
  <c r="AI35" i="15"/>
  <c r="BN57" i="15"/>
  <c r="BN58" i="15" s="1"/>
  <c r="BN69" i="15" s="1"/>
  <c r="BN70" i="15" s="1"/>
  <c r="BN41" i="15"/>
  <c r="AH57" i="15"/>
  <c r="AH58" i="15" s="1"/>
  <c r="AH69" i="15" s="1"/>
  <c r="AH70" i="15" s="1"/>
  <c r="AH41" i="15"/>
  <c r="AI57" i="14"/>
  <c r="AI58" i="14" s="1"/>
  <c r="AI69" i="14" s="1"/>
  <c r="AI70" i="14" s="1"/>
  <c r="AI41" i="14"/>
  <c r="I23" i="12"/>
  <c r="BO41" i="14"/>
  <c r="AI38" i="14"/>
  <c r="BO38" i="14"/>
  <c r="BO37" i="15" l="1"/>
  <c r="BO40" i="15"/>
  <c r="BO56" i="15"/>
  <c r="AI32" i="15"/>
  <c r="I8" i="12"/>
  <c r="AI56" i="15"/>
  <c r="AI40" i="15"/>
  <c r="AI37" i="15"/>
  <c r="BO32" i="15"/>
  <c r="I9" i="12"/>
  <c r="AI38" i="15" l="1"/>
  <c r="AI57" i="15"/>
  <c r="AI58" i="15" s="1"/>
  <c r="AI69" i="15" s="1"/>
  <c r="AI70" i="15" s="1"/>
  <c r="AI41" i="15"/>
  <c r="I25" i="12"/>
  <c r="BO57" i="15"/>
  <c r="BO58" i="15" s="1"/>
  <c r="BO69" i="15" s="1"/>
  <c r="BO70" i="15" s="1"/>
  <c r="BO41" i="15"/>
  <c r="I26" i="12"/>
  <c r="BO38" i="15"/>
  <c r="H54" i="12" l="1"/>
  <c r="H61" i="12" s="1"/>
  <c r="D36" i="12" l="1"/>
  <c r="E36" i="12" s="1"/>
  <c r="C37" i="12"/>
  <c r="C41" i="12" s="1"/>
  <c r="C43" i="12" s="1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F52" i="13"/>
  <c r="AK40" i="13"/>
  <c r="AK36" i="13"/>
  <c r="AK35" i="13"/>
  <c r="AK31" i="13"/>
  <c r="AK30" i="13"/>
  <c r="AK29" i="13"/>
  <c r="AK26" i="13"/>
  <c r="AK25" i="13"/>
  <c r="AK24" i="13"/>
  <c r="AK23" i="13"/>
  <c r="AK22" i="13"/>
  <c r="AK21" i="13"/>
  <c r="AK20" i="13"/>
  <c r="AK19" i="13"/>
  <c r="G19" i="13"/>
  <c r="AK18" i="13"/>
  <c r="AK12" i="13"/>
  <c r="AK11" i="13"/>
  <c r="AK10" i="13"/>
  <c r="AK9" i="13"/>
  <c r="G9" i="13"/>
  <c r="AK8" i="13"/>
  <c r="AK7" i="13"/>
  <c r="F36" i="12" l="1"/>
  <c r="E37" i="12"/>
  <c r="E41" i="12" s="1"/>
  <c r="C45" i="12" s="1"/>
  <c r="D37" i="12"/>
  <c r="D41" i="12" s="1"/>
  <c r="C44" i="12" s="1"/>
  <c r="H9" i="13"/>
  <c r="I9" i="13" s="1"/>
  <c r="J9" i="13" s="1"/>
  <c r="K9" i="13" s="1"/>
  <c r="L9" i="13" s="1"/>
  <c r="M9" i="13" s="1"/>
  <c r="N9" i="13" s="1"/>
  <c r="O9" i="13" s="1"/>
  <c r="P9" i="13" s="1"/>
  <c r="Q9" i="13" s="1"/>
  <c r="R9" i="13" s="1"/>
  <c r="S9" i="13" s="1"/>
  <c r="T9" i="13" s="1"/>
  <c r="U9" i="13" s="1"/>
  <c r="V9" i="13" s="1"/>
  <c r="W9" i="13" s="1"/>
  <c r="X9" i="13" s="1"/>
  <c r="Y9" i="13" s="1"/>
  <c r="Z9" i="13" s="1"/>
  <c r="AA9" i="13" s="1"/>
  <c r="AB9" i="13" s="1"/>
  <c r="AC9" i="13" s="1"/>
  <c r="AD9" i="13" s="1"/>
  <c r="AE9" i="13" s="1"/>
  <c r="AF9" i="13" s="1"/>
  <c r="AG9" i="13" s="1"/>
  <c r="AH9" i="13" s="1"/>
  <c r="AI9" i="13" s="1"/>
  <c r="F37" i="12"/>
  <c r="F41" i="12" s="1"/>
  <c r="C46" i="12" s="1"/>
  <c r="G36" i="12"/>
  <c r="H19" i="13"/>
  <c r="G37" i="12" l="1"/>
  <c r="G41" i="12" s="1"/>
  <c r="C47" i="12" s="1"/>
  <c r="H36" i="12"/>
  <c r="H37" i="12" s="1"/>
  <c r="H41" i="12" s="1"/>
  <c r="C48" i="12" s="1"/>
  <c r="I19" i="13"/>
  <c r="J19" i="13" l="1"/>
  <c r="F64" i="13" l="1"/>
  <c r="F66" i="13" s="1"/>
  <c r="F67" i="13" s="1"/>
  <c r="K19" i="13"/>
  <c r="L19" i="13" l="1"/>
  <c r="M19" i="13" l="1"/>
  <c r="N19" i="13" l="1"/>
  <c r="O19" i="13" l="1"/>
  <c r="P19" i="13" l="1"/>
  <c r="Q19" i="13" l="1"/>
  <c r="R19" i="13" l="1"/>
  <c r="E54" i="12" l="1"/>
  <c r="E61" i="12" s="1"/>
  <c r="S19" i="13"/>
  <c r="F54" i="12" l="1"/>
  <c r="F61" i="12" s="1"/>
  <c r="G54" i="12"/>
  <c r="G61" i="12" s="1"/>
  <c r="T19" i="13"/>
  <c r="U19" i="13" l="1"/>
  <c r="V19" i="13" l="1"/>
  <c r="W19" i="13" l="1"/>
  <c r="X19" i="13" l="1"/>
  <c r="Y19" i="13" l="1"/>
  <c r="Z19" i="13" l="1"/>
  <c r="AA19" i="13" l="1"/>
  <c r="AB19" i="13" l="1"/>
  <c r="AC19" i="13" l="1"/>
  <c r="AD19" i="13" l="1"/>
  <c r="AE19" i="13" l="1"/>
  <c r="AF19" i="13" l="1"/>
  <c r="AG19" i="13" l="1"/>
  <c r="AH19" i="13" l="1"/>
  <c r="AI19" i="13" l="1"/>
  <c r="F64" i="12" l="1"/>
  <c r="F71" i="12" s="1"/>
  <c r="E64" i="12" l="1"/>
  <c r="E71" i="12" s="1"/>
  <c r="H64" i="12" l="1"/>
  <c r="H71" i="12" s="1"/>
  <c r="G64" i="12" l="1"/>
  <c r="G71" i="12" s="1"/>
  <c r="F51" i="13" l="1"/>
  <c r="G7" i="13" l="1"/>
  <c r="BQ19" i="13"/>
  <c r="BQ20" i="13" s="1"/>
  <c r="F8" i="13"/>
  <c r="G18" i="13"/>
  <c r="G10" i="13" l="1"/>
  <c r="G51" i="13"/>
  <c r="H7" i="13"/>
  <c r="G8" i="13"/>
  <c r="H18" i="13"/>
  <c r="F60" i="13"/>
  <c r="F61" i="13" s="1"/>
  <c r="G21" i="13"/>
  <c r="F50" i="13"/>
  <c r="F54" i="13" s="1"/>
  <c r="F55" i="13" s="1"/>
  <c r="F10" i="13"/>
  <c r="F22" i="13"/>
  <c r="H10" i="13" l="1"/>
  <c r="H51" i="13"/>
  <c r="I7" i="13"/>
  <c r="F23" i="13"/>
  <c r="F24" i="13"/>
  <c r="F26" i="13" s="1"/>
  <c r="G60" i="13"/>
  <c r="G61" i="13" s="1"/>
  <c r="H21" i="13"/>
  <c r="F11" i="13"/>
  <c r="F12" i="13"/>
  <c r="F14" i="13" s="1"/>
  <c r="F16" i="13" s="1"/>
  <c r="H8" i="13"/>
  <c r="I18" i="13"/>
  <c r="G50" i="13"/>
  <c r="G11" i="13" l="1"/>
  <c r="I51" i="13"/>
  <c r="J7" i="13"/>
  <c r="H50" i="13"/>
  <c r="H60" i="13"/>
  <c r="H61" i="13" s="1"/>
  <c r="I21" i="13"/>
  <c r="I8" i="13"/>
  <c r="I10" i="13" s="1"/>
  <c r="J18" i="13"/>
  <c r="G13" i="13"/>
  <c r="J10" i="13" l="1"/>
  <c r="K7" i="13"/>
  <c r="J51" i="13"/>
  <c r="J8" i="13"/>
  <c r="K18" i="13"/>
  <c r="F29" i="13"/>
  <c r="I50" i="13"/>
  <c r="I60" i="13"/>
  <c r="I61" i="13" s="1"/>
  <c r="J21" i="13"/>
  <c r="F30" i="13"/>
  <c r="F36" i="13" s="1"/>
  <c r="G52" i="13"/>
  <c r="G54" i="13" s="1"/>
  <c r="G55" i="13" s="1"/>
  <c r="G20" i="13"/>
  <c r="G22" i="13" s="1"/>
  <c r="G23" i="13" s="1"/>
  <c r="K10" i="13" l="1"/>
  <c r="L7" i="13"/>
  <c r="K51" i="13"/>
  <c r="G12" i="13"/>
  <c r="G24" i="13"/>
  <c r="J60" i="13"/>
  <c r="J61" i="13" s="1"/>
  <c r="K21" i="13"/>
  <c r="K8" i="13"/>
  <c r="L18" i="13"/>
  <c r="F31" i="13"/>
  <c r="F35" i="13"/>
  <c r="J50" i="13"/>
  <c r="G14" i="13" l="1"/>
  <c r="H13" i="13"/>
  <c r="H11" i="13" s="1"/>
  <c r="L51" i="13"/>
  <c r="M7" i="13"/>
  <c r="G25" i="13"/>
  <c r="G26" i="13" s="1"/>
  <c r="K50" i="13"/>
  <c r="F40" i="13"/>
  <c r="F56" i="13"/>
  <c r="F37" i="13"/>
  <c r="C4" i="12"/>
  <c r="K60" i="13"/>
  <c r="K61" i="13" s="1"/>
  <c r="L21" i="13"/>
  <c r="L8" i="13"/>
  <c r="L10" i="13" s="1"/>
  <c r="M18" i="13"/>
  <c r="G15" i="13" l="1"/>
  <c r="G64" i="13" s="1"/>
  <c r="G66" i="13" s="1"/>
  <c r="G67" i="13" s="1"/>
  <c r="H52" i="13"/>
  <c r="H54" i="13" s="1"/>
  <c r="H55" i="13" s="1"/>
  <c r="H20" i="13"/>
  <c r="H22" i="13" s="1"/>
  <c r="H23" i="13" s="1"/>
  <c r="N7" i="13"/>
  <c r="M51" i="13"/>
  <c r="G30" i="13"/>
  <c r="G36" i="13" s="1"/>
  <c r="N18" i="13"/>
  <c r="M8" i="13"/>
  <c r="M10" i="13" s="1"/>
  <c r="L50" i="13"/>
  <c r="L60" i="13"/>
  <c r="L61" i="13" s="1"/>
  <c r="M21" i="13"/>
  <c r="F57" i="13"/>
  <c r="F58" i="13" s="1"/>
  <c r="F69" i="13" s="1"/>
  <c r="F70" i="13" s="1"/>
  <c r="C21" i="12"/>
  <c r="G16" i="13" l="1"/>
  <c r="G29" i="13" s="1"/>
  <c r="G35" i="13" s="1"/>
  <c r="G40" i="13" s="1"/>
  <c r="H12" i="13"/>
  <c r="H24" i="13"/>
  <c r="H25" i="13" s="1"/>
  <c r="H26" i="13" s="1"/>
  <c r="N51" i="13"/>
  <c r="O7" i="13"/>
  <c r="M60" i="13"/>
  <c r="M61" i="13" s="1"/>
  <c r="N21" i="13"/>
  <c r="N8" i="13"/>
  <c r="N10" i="13" s="1"/>
  <c r="O18" i="13"/>
  <c r="M50" i="13"/>
  <c r="I13" i="13" l="1"/>
  <c r="I11" i="13" s="1"/>
  <c r="H14" i="13"/>
  <c r="H15" i="13" s="1"/>
  <c r="H64" i="13" s="1"/>
  <c r="H66" i="13" s="1"/>
  <c r="H67" i="13" s="1"/>
  <c r="G37" i="13"/>
  <c r="G56" i="13"/>
  <c r="G31" i="13"/>
  <c r="O51" i="13"/>
  <c r="P7" i="13"/>
  <c r="O8" i="13"/>
  <c r="O10" i="13" s="1"/>
  <c r="P18" i="13"/>
  <c r="N50" i="13"/>
  <c r="G57" i="13"/>
  <c r="H30" i="13"/>
  <c r="H36" i="13" s="1"/>
  <c r="N60" i="13"/>
  <c r="N61" i="13" s="1"/>
  <c r="O21" i="13"/>
  <c r="P10" i="13" l="1"/>
  <c r="G58" i="13"/>
  <c r="G69" i="13" s="1"/>
  <c r="G70" i="13" s="1"/>
  <c r="H16" i="13"/>
  <c r="I12" i="13" s="1"/>
  <c r="I14" i="13" s="1"/>
  <c r="P51" i="13"/>
  <c r="Q7" i="13"/>
  <c r="O60" i="13"/>
  <c r="O61" i="13" s="1"/>
  <c r="P21" i="13"/>
  <c r="P8" i="13"/>
  <c r="Q18" i="13"/>
  <c r="O50" i="13"/>
  <c r="I15" i="13" l="1"/>
  <c r="I16" i="13"/>
  <c r="J13" i="13"/>
  <c r="J11" i="13" s="1"/>
  <c r="I52" i="13"/>
  <c r="I54" i="13" s="1"/>
  <c r="I55" i="13" s="1"/>
  <c r="I20" i="13"/>
  <c r="I22" i="13" s="1"/>
  <c r="I24" i="13" s="1"/>
  <c r="I25" i="13" s="1"/>
  <c r="I26" i="13" s="1"/>
  <c r="I30" i="13" s="1"/>
  <c r="I36" i="13" s="1"/>
  <c r="H29" i="13"/>
  <c r="H35" i="13" s="1"/>
  <c r="H40" i="13" s="1"/>
  <c r="H57" i="13" s="1"/>
  <c r="R7" i="13"/>
  <c r="Q51" i="13"/>
  <c r="P50" i="13"/>
  <c r="Q8" i="13"/>
  <c r="Q10" i="13" s="1"/>
  <c r="R18" i="13"/>
  <c r="P60" i="13"/>
  <c r="P61" i="13" s="1"/>
  <c r="Q21" i="13"/>
  <c r="R10" i="13" l="1"/>
  <c r="I23" i="13"/>
  <c r="H56" i="13"/>
  <c r="H58" i="13" s="1"/>
  <c r="H69" i="13" s="1"/>
  <c r="H70" i="13" s="1"/>
  <c r="H37" i="13"/>
  <c r="H31" i="13"/>
  <c r="I64" i="13"/>
  <c r="I66" i="13" s="1"/>
  <c r="I67" i="13" s="1"/>
  <c r="J20" i="13"/>
  <c r="J22" i="13" s="1"/>
  <c r="J24" i="13" s="1"/>
  <c r="C57" i="12"/>
  <c r="C54" i="12" s="1"/>
  <c r="C61" i="12" s="1"/>
  <c r="J52" i="13"/>
  <c r="J54" i="13" s="1"/>
  <c r="J55" i="13" s="1"/>
  <c r="R51" i="13"/>
  <c r="S7" i="13"/>
  <c r="R8" i="13"/>
  <c r="S18" i="13"/>
  <c r="Q50" i="13"/>
  <c r="Q60" i="13"/>
  <c r="Q61" i="13" s="1"/>
  <c r="R21" i="13"/>
  <c r="S10" i="13" l="1"/>
  <c r="J12" i="13"/>
  <c r="J23" i="13"/>
  <c r="I29" i="13"/>
  <c r="I35" i="13" s="1"/>
  <c r="T7" i="13"/>
  <c r="S51" i="13"/>
  <c r="R50" i="13"/>
  <c r="R60" i="13"/>
  <c r="R61" i="13" s="1"/>
  <c r="S21" i="13"/>
  <c r="S8" i="13"/>
  <c r="T18" i="13"/>
  <c r="J25" i="13"/>
  <c r="J26" i="13" s="1"/>
  <c r="K13" i="13" l="1"/>
  <c r="J14" i="13"/>
  <c r="J15" i="13" s="1"/>
  <c r="J64" i="13" s="1"/>
  <c r="J66" i="13" s="1"/>
  <c r="J67" i="13" s="1"/>
  <c r="I31" i="13"/>
  <c r="U7" i="13"/>
  <c r="T51" i="13"/>
  <c r="J30" i="13"/>
  <c r="J36" i="13" s="1"/>
  <c r="I56" i="13"/>
  <c r="I40" i="13"/>
  <c r="I37" i="13"/>
  <c r="S50" i="13"/>
  <c r="S60" i="13"/>
  <c r="S61" i="13" s="1"/>
  <c r="T21" i="13"/>
  <c r="T8" i="13"/>
  <c r="T10" i="13" s="1"/>
  <c r="U18" i="13"/>
  <c r="U10" i="13" l="1"/>
  <c r="J16" i="13"/>
  <c r="K12" i="13" s="1"/>
  <c r="K52" i="13"/>
  <c r="K54" i="13" s="1"/>
  <c r="K55" i="13" s="1"/>
  <c r="K11" i="13"/>
  <c r="K20" i="13"/>
  <c r="K22" i="13" s="1"/>
  <c r="K23" i="13" s="1"/>
  <c r="U51" i="13"/>
  <c r="V7" i="13"/>
  <c r="T50" i="13"/>
  <c r="T60" i="13"/>
  <c r="T61" i="13" s="1"/>
  <c r="U21" i="13"/>
  <c r="U8" i="13"/>
  <c r="V18" i="13"/>
  <c r="I57" i="13"/>
  <c r="I58" i="13" s="1"/>
  <c r="I69" i="13" s="1"/>
  <c r="I70" i="13" s="1"/>
  <c r="V10" i="13" l="1"/>
  <c r="J29" i="13"/>
  <c r="J31" i="13" s="1"/>
  <c r="K24" i="13"/>
  <c r="K25" i="13" s="1"/>
  <c r="K26" i="13" s="1"/>
  <c r="L13" i="13"/>
  <c r="L11" i="13" s="1"/>
  <c r="K14" i="13"/>
  <c r="W7" i="13"/>
  <c r="V51" i="13"/>
  <c r="V8" i="13"/>
  <c r="W18" i="13"/>
  <c r="U60" i="13"/>
  <c r="U61" i="13" s="1"/>
  <c r="V21" i="13"/>
  <c r="U50" i="13"/>
  <c r="J35" i="13" l="1"/>
  <c r="J40" i="13" s="1"/>
  <c r="K15" i="13"/>
  <c r="K16" i="13" s="1"/>
  <c r="K29" i="13" s="1"/>
  <c r="W51" i="13"/>
  <c r="X7" i="13"/>
  <c r="K30" i="13"/>
  <c r="K36" i="13" s="1"/>
  <c r="W8" i="13"/>
  <c r="W10" i="13" s="1"/>
  <c r="X18" i="13"/>
  <c r="V60" i="13"/>
  <c r="V61" i="13" s="1"/>
  <c r="W21" i="13"/>
  <c r="L20" i="13"/>
  <c r="L22" i="13" s="1"/>
  <c r="L23" i="13" s="1"/>
  <c r="L52" i="13"/>
  <c r="L54" i="13" s="1"/>
  <c r="L55" i="13" s="1"/>
  <c r="J56" i="13"/>
  <c r="V50" i="13"/>
  <c r="D4" i="12"/>
  <c r="K64" i="13" l="1"/>
  <c r="K66" i="13" s="1"/>
  <c r="K67" i="13" s="1"/>
  <c r="X10" i="13"/>
  <c r="J37" i="13"/>
  <c r="L12" i="13"/>
  <c r="X51" i="13"/>
  <c r="Y7" i="13"/>
  <c r="D21" i="12"/>
  <c r="J57" i="13"/>
  <c r="J58" i="13" s="1"/>
  <c r="J69" i="13" s="1"/>
  <c r="J70" i="13" s="1"/>
  <c r="X8" i="13"/>
  <c r="Y18" i="13"/>
  <c r="W60" i="13"/>
  <c r="W61" i="13" s="1"/>
  <c r="X21" i="13"/>
  <c r="W50" i="13"/>
  <c r="K35" i="13"/>
  <c r="K31" i="13"/>
  <c r="L24" i="13"/>
  <c r="M13" i="13" l="1"/>
  <c r="L14" i="13"/>
  <c r="L15" i="13" s="1"/>
  <c r="Y51" i="13"/>
  <c r="Z7" i="13"/>
  <c r="X60" i="13"/>
  <c r="X61" i="13" s="1"/>
  <c r="Y21" i="13"/>
  <c r="L25" i="13"/>
  <c r="L26" i="13" s="1"/>
  <c r="K56" i="13"/>
  <c r="K40" i="13"/>
  <c r="K37" i="13"/>
  <c r="Z18" i="13"/>
  <c r="Y8" i="13"/>
  <c r="Y10" i="13" s="1"/>
  <c r="X50" i="13"/>
  <c r="L16" i="13" l="1"/>
  <c r="L29" i="13" s="1"/>
  <c r="M20" i="13"/>
  <c r="M22" i="13" s="1"/>
  <c r="M23" i="13" s="1"/>
  <c r="M11" i="13"/>
  <c r="M52" i="13"/>
  <c r="M54" i="13" s="1"/>
  <c r="M55" i="13" s="1"/>
  <c r="Z51" i="13"/>
  <c r="AA7" i="13"/>
  <c r="L64" i="13"/>
  <c r="L66" i="13" s="1"/>
  <c r="L67" i="13" s="1"/>
  <c r="L30" i="13"/>
  <c r="L36" i="13" s="1"/>
  <c r="K57" i="13"/>
  <c r="K58" i="13" s="1"/>
  <c r="K69" i="13" s="1"/>
  <c r="K70" i="13" s="1"/>
  <c r="Y50" i="13"/>
  <c r="Z8" i="13"/>
  <c r="Z10" i="13" s="1"/>
  <c r="AA18" i="13"/>
  <c r="Y60" i="13"/>
  <c r="Y61" i="13" s="1"/>
  <c r="Z21" i="13"/>
  <c r="M24" i="13" l="1"/>
  <c r="M12" i="13"/>
  <c r="AB7" i="13"/>
  <c r="AA51" i="13"/>
  <c r="Z50" i="13"/>
  <c r="M25" i="13"/>
  <c r="M26" i="13" s="1"/>
  <c r="Z60" i="13"/>
  <c r="Z61" i="13" s="1"/>
  <c r="AA21" i="13"/>
  <c r="AA8" i="13"/>
  <c r="AA10" i="13" s="1"/>
  <c r="AB18" i="13"/>
  <c r="L35" i="13"/>
  <c r="L31" i="13"/>
  <c r="N13" i="13" l="1"/>
  <c r="N11" i="13" s="1"/>
  <c r="M14" i="13"/>
  <c r="M15" i="13" s="1"/>
  <c r="AC7" i="13"/>
  <c r="AB51" i="13"/>
  <c r="AA50" i="13"/>
  <c r="M30" i="13"/>
  <c r="M36" i="13" s="1"/>
  <c r="L56" i="13"/>
  <c r="L37" i="13"/>
  <c r="L40" i="13"/>
  <c r="AA60" i="13"/>
  <c r="AA61" i="13" s="1"/>
  <c r="AB21" i="13"/>
  <c r="AC18" i="13"/>
  <c r="AB8" i="13"/>
  <c r="AB10" i="13" s="1"/>
  <c r="M16" i="13" l="1"/>
  <c r="M29" i="13" s="1"/>
  <c r="N20" i="13"/>
  <c r="N22" i="13" s="1"/>
  <c r="N23" i="13" s="1"/>
  <c r="M64" i="13"/>
  <c r="M66" i="13" s="1"/>
  <c r="M67" i="13" s="1"/>
  <c r="N52" i="13"/>
  <c r="N54" i="13" s="1"/>
  <c r="N55" i="13" s="1"/>
  <c r="AD7" i="13"/>
  <c r="AC51" i="13"/>
  <c r="L57" i="13"/>
  <c r="L58" i="13" s="1"/>
  <c r="L69" i="13" s="1"/>
  <c r="L70" i="13" s="1"/>
  <c r="AB50" i="13"/>
  <c r="AC8" i="13"/>
  <c r="AC10" i="13" s="1"/>
  <c r="AD18" i="13"/>
  <c r="AB60" i="13"/>
  <c r="AB61" i="13" s="1"/>
  <c r="AC21" i="13"/>
  <c r="N24" i="13" l="1"/>
  <c r="N25" i="13" s="1"/>
  <c r="N26" i="13" s="1"/>
  <c r="N30" i="13" s="1"/>
  <c r="N36" i="13" s="1"/>
  <c r="N12" i="13"/>
  <c r="AE7" i="13"/>
  <c r="AD51" i="13"/>
  <c r="AC60" i="13"/>
  <c r="AC61" i="13" s="1"/>
  <c r="AD21" i="13"/>
  <c r="M31" i="13"/>
  <c r="M35" i="13"/>
  <c r="AC50" i="13"/>
  <c r="AD8" i="13"/>
  <c r="AD10" i="13" s="1"/>
  <c r="AE18" i="13"/>
  <c r="AE10" i="13" l="1"/>
  <c r="O13" i="13"/>
  <c r="O20" i="13" s="1"/>
  <c r="O22" i="13" s="1"/>
  <c r="N14" i="13"/>
  <c r="N15" i="13" s="1"/>
  <c r="AF7" i="13"/>
  <c r="AE51" i="13"/>
  <c r="AE8" i="13"/>
  <c r="AF18" i="13"/>
  <c r="AD50" i="13"/>
  <c r="M56" i="13"/>
  <c r="M40" i="13"/>
  <c r="M37" i="13"/>
  <c r="AD60" i="13"/>
  <c r="AD61" i="13" s="1"/>
  <c r="AE21" i="13"/>
  <c r="AF10" i="13" l="1"/>
  <c r="N16" i="13"/>
  <c r="N29" i="13" s="1"/>
  <c r="O52" i="13"/>
  <c r="O54" i="13" s="1"/>
  <c r="O55" i="13" s="1"/>
  <c r="O11" i="13"/>
  <c r="N64" i="13"/>
  <c r="N66" i="13" s="1"/>
  <c r="N67" i="13" s="1"/>
  <c r="AF51" i="13"/>
  <c r="AG7" i="13"/>
  <c r="M57" i="13"/>
  <c r="M58" i="13" s="1"/>
  <c r="M69" i="13" s="1"/>
  <c r="M70" i="13" s="1"/>
  <c r="AE60" i="13"/>
  <c r="AE61" i="13" s="1"/>
  <c r="AF21" i="13"/>
  <c r="O23" i="13"/>
  <c r="O24" i="13"/>
  <c r="AG18" i="13"/>
  <c r="AF8" i="13"/>
  <c r="AE50" i="13"/>
  <c r="O12" i="13" l="1"/>
  <c r="P13" i="13" s="1"/>
  <c r="P11" i="13" s="1"/>
  <c r="AG10" i="13"/>
  <c r="AG51" i="13"/>
  <c r="AH7" i="13"/>
  <c r="AF60" i="13"/>
  <c r="AF61" i="13" s="1"/>
  <c r="AG21" i="13"/>
  <c r="AF50" i="13"/>
  <c r="O25" i="13"/>
  <c r="O26" i="13" s="1"/>
  <c r="AG8" i="13"/>
  <c r="AH18" i="13"/>
  <c r="N35" i="13"/>
  <c r="N31" i="13"/>
  <c r="O14" i="13" l="1"/>
  <c r="O15" i="13" s="1"/>
  <c r="AH10" i="13"/>
  <c r="AI7" i="13"/>
  <c r="AH51" i="13"/>
  <c r="O30" i="13"/>
  <c r="O36" i="13" s="1"/>
  <c r="N56" i="13"/>
  <c r="N40" i="13"/>
  <c r="N37" i="13"/>
  <c r="AG60" i="13"/>
  <c r="AG61" i="13" s="1"/>
  <c r="AH21" i="13"/>
  <c r="P52" i="13"/>
  <c r="P54" i="13" s="1"/>
  <c r="P55" i="13" s="1"/>
  <c r="P20" i="13"/>
  <c r="P22" i="13" s="1"/>
  <c r="P23" i="13" s="1"/>
  <c r="AH8" i="13"/>
  <c r="AI18" i="13"/>
  <c r="AG50" i="13"/>
  <c r="O16" i="13" l="1"/>
  <c r="O64" i="13"/>
  <c r="O66" i="13" s="1"/>
  <c r="O67" i="13" s="1"/>
  <c r="P12" i="13"/>
  <c r="AI51" i="13"/>
  <c r="O29" i="13"/>
  <c r="AI8" i="13"/>
  <c r="AI10" i="13" s="1"/>
  <c r="P24" i="13"/>
  <c r="AH50" i="13"/>
  <c r="AH60" i="13"/>
  <c r="AH61" i="13" s="1"/>
  <c r="AI21" i="13"/>
  <c r="N57" i="13"/>
  <c r="N58" i="13" s="1"/>
  <c r="N69" i="13" s="1"/>
  <c r="N70" i="13" s="1"/>
  <c r="Q13" i="13" l="1"/>
  <c r="Q11" i="13" s="1"/>
  <c r="P14" i="13"/>
  <c r="AI50" i="13"/>
  <c r="P25" i="13"/>
  <c r="P26" i="13" s="1"/>
  <c r="AI60" i="13"/>
  <c r="AI61" i="13" s="1"/>
  <c r="O31" i="13"/>
  <c r="O35" i="13"/>
  <c r="P15" i="13" l="1"/>
  <c r="P64" i="13" s="1"/>
  <c r="P66" i="13" s="1"/>
  <c r="P67" i="13" s="1"/>
  <c r="P30" i="13"/>
  <c r="P36" i="13" s="1"/>
  <c r="E4" i="12"/>
  <c r="Q20" i="13"/>
  <c r="Q22" i="13" s="1"/>
  <c r="Q23" i="13" s="1"/>
  <c r="Q52" i="13"/>
  <c r="Q54" i="13" s="1"/>
  <c r="Q55" i="13" s="1"/>
  <c r="O56" i="13"/>
  <c r="O40" i="13"/>
  <c r="O37" i="13"/>
  <c r="P16" i="13" l="1"/>
  <c r="Q24" i="13"/>
  <c r="E21" i="12"/>
  <c r="O57" i="13"/>
  <c r="O58" i="13" s="1"/>
  <c r="O69" i="13" s="1"/>
  <c r="O70" i="13" s="1"/>
  <c r="Q12" i="13" l="1"/>
  <c r="P29" i="13"/>
  <c r="Q25" i="13"/>
  <c r="Q26" i="13" s="1"/>
  <c r="Q14" i="13" l="1"/>
  <c r="R13" i="13"/>
  <c r="R11" i="13" s="1"/>
  <c r="P31" i="13"/>
  <c r="P35" i="13"/>
  <c r="Q30" i="13"/>
  <c r="Q36" i="13" s="1"/>
  <c r="R20" i="13"/>
  <c r="R22" i="13" s="1"/>
  <c r="R52" i="13"/>
  <c r="R54" i="13" s="1"/>
  <c r="R55" i="13" s="1"/>
  <c r="Q15" i="13" l="1"/>
  <c r="Q64" i="13" s="1"/>
  <c r="Q66" i="13" s="1"/>
  <c r="Q67" i="13" s="1"/>
  <c r="P40" i="13"/>
  <c r="P57" i="13" s="1"/>
  <c r="P56" i="13"/>
  <c r="P37" i="13"/>
  <c r="R23" i="13"/>
  <c r="R24" i="13"/>
  <c r="P58" i="13" l="1"/>
  <c r="P69" i="13" s="1"/>
  <c r="P70" i="13" s="1"/>
  <c r="Q16" i="13"/>
  <c r="R25" i="13"/>
  <c r="R26" i="13" s="1"/>
  <c r="R12" i="13" l="1"/>
  <c r="Q29" i="13"/>
  <c r="R30" i="13"/>
  <c r="R36" i="13" s="1"/>
  <c r="Q31" i="13" l="1"/>
  <c r="Q35" i="13"/>
  <c r="R14" i="13"/>
  <c r="S13" i="13"/>
  <c r="R15" i="13" l="1"/>
  <c r="R64" i="13" s="1"/>
  <c r="R66" i="13" s="1"/>
  <c r="R67" i="13" s="1"/>
  <c r="Q37" i="13"/>
  <c r="Q56" i="13"/>
  <c r="Q40" i="13"/>
  <c r="Q57" i="13" s="1"/>
  <c r="Q58" i="13" s="1"/>
  <c r="Q69" i="13" s="1"/>
  <c r="Q70" i="13" s="1"/>
  <c r="S11" i="13"/>
  <c r="S52" i="13"/>
  <c r="S54" i="13" s="1"/>
  <c r="S55" i="13" s="1"/>
  <c r="S20" i="13"/>
  <c r="S22" i="13" s="1"/>
  <c r="R16" i="13" l="1"/>
  <c r="S23" i="13"/>
  <c r="S24" i="13"/>
  <c r="S25" i="13" s="1"/>
  <c r="S26" i="13" s="1"/>
  <c r="S30" i="13" s="1"/>
  <c r="S36" i="13" s="1"/>
  <c r="S12" i="13"/>
  <c r="R29" i="13"/>
  <c r="T13" i="13" l="1"/>
  <c r="S14" i="13"/>
  <c r="R35" i="13"/>
  <c r="R31" i="13"/>
  <c r="R37" i="13" l="1"/>
  <c r="R56" i="13"/>
  <c r="R40" i="13"/>
  <c r="R57" i="13" s="1"/>
  <c r="R58" i="13" s="1"/>
  <c r="R69" i="13" s="1"/>
  <c r="R70" i="13" s="1"/>
  <c r="S15" i="13"/>
  <c r="S64" i="13" s="1"/>
  <c r="S66" i="13" s="1"/>
  <c r="S67" i="13" s="1"/>
  <c r="T11" i="13"/>
  <c r="T20" i="13"/>
  <c r="T22" i="13" s="1"/>
  <c r="T52" i="13"/>
  <c r="T54" i="13" s="1"/>
  <c r="T55" i="13" s="1"/>
  <c r="C67" i="12"/>
  <c r="C64" i="12" s="1"/>
  <c r="C71" i="12" s="1"/>
  <c r="T23" i="13" l="1"/>
  <c r="T24" i="13"/>
  <c r="T25" i="13" s="1"/>
  <c r="T26" i="13" s="1"/>
  <c r="T30" i="13" s="1"/>
  <c r="T36" i="13" s="1"/>
  <c r="S16" i="13"/>
  <c r="T12" i="13" l="1"/>
  <c r="S29" i="13"/>
  <c r="U13" i="13" l="1"/>
  <c r="T14" i="13"/>
  <c r="S31" i="13"/>
  <c r="S35" i="13"/>
  <c r="U11" i="13" l="1"/>
  <c r="U20" i="13"/>
  <c r="U22" i="13" s="1"/>
  <c r="U52" i="13"/>
  <c r="U54" i="13" s="1"/>
  <c r="U55" i="13" s="1"/>
  <c r="S56" i="13"/>
  <c r="S37" i="13"/>
  <c r="S40" i="13"/>
  <c r="S57" i="13" s="1"/>
  <c r="T15" i="13"/>
  <c r="T64" i="13" s="1"/>
  <c r="T66" i="13" s="1"/>
  <c r="T67" i="13" s="1"/>
  <c r="T16" i="13" l="1"/>
  <c r="U12" i="13" s="1"/>
  <c r="S58" i="13"/>
  <c r="S69" i="13" s="1"/>
  <c r="S70" i="13" s="1"/>
  <c r="U23" i="13"/>
  <c r="U24" i="13"/>
  <c r="U25" i="13" s="1"/>
  <c r="U26" i="13" s="1"/>
  <c r="U30" i="13" s="1"/>
  <c r="U36" i="13" s="1"/>
  <c r="T29" i="13" l="1"/>
  <c r="V13" i="13"/>
  <c r="U14" i="13"/>
  <c r="T31" i="13"/>
  <c r="F4" i="12" s="1"/>
  <c r="T35" i="13"/>
  <c r="U15" i="13" l="1"/>
  <c r="U64" i="13" s="1"/>
  <c r="U66" i="13" s="1"/>
  <c r="U67" i="13" s="1"/>
  <c r="T40" i="13"/>
  <c r="T56" i="13"/>
  <c r="T37" i="13"/>
  <c r="V11" i="13"/>
  <c r="V20" i="13"/>
  <c r="V22" i="13" s="1"/>
  <c r="V52" i="13"/>
  <c r="V54" i="13" s="1"/>
  <c r="V55" i="13" s="1"/>
  <c r="U16" i="13" l="1"/>
  <c r="V12" i="13" s="1"/>
  <c r="V24" i="13"/>
  <c r="V25" i="13" s="1"/>
  <c r="V26" i="13" s="1"/>
  <c r="V30" i="13" s="1"/>
  <c r="V36" i="13" s="1"/>
  <c r="V23" i="13"/>
  <c r="U29" i="13"/>
  <c r="T57" i="13"/>
  <c r="T58" i="13" s="1"/>
  <c r="T69" i="13" s="1"/>
  <c r="T70" i="13" s="1"/>
  <c r="F21" i="12"/>
  <c r="W13" i="13" l="1"/>
  <c r="V14" i="13"/>
  <c r="U31" i="13"/>
  <c r="U35" i="13"/>
  <c r="V15" i="13" l="1"/>
  <c r="V64" i="13" s="1"/>
  <c r="V66" i="13" s="1"/>
  <c r="V67" i="13" s="1"/>
  <c r="U40" i="13"/>
  <c r="U57" i="13" s="1"/>
  <c r="U37" i="13"/>
  <c r="U56" i="13"/>
  <c r="W11" i="13"/>
  <c r="W20" i="13"/>
  <c r="W22" i="13" s="1"/>
  <c r="W52" i="13"/>
  <c r="W54" i="13" s="1"/>
  <c r="W55" i="13" s="1"/>
  <c r="V16" i="13" l="1"/>
  <c r="W23" i="13"/>
  <c r="W24" i="13"/>
  <c r="U58" i="13"/>
  <c r="U69" i="13" s="1"/>
  <c r="U70" i="13" s="1"/>
  <c r="W25" i="13" l="1"/>
  <c r="W26" i="13"/>
  <c r="W12" i="13"/>
  <c r="V29" i="13"/>
  <c r="V35" i="13" l="1"/>
  <c r="V31" i="13"/>
  <c r="W14" i="13"/>
  <c r="X13" i="13"/>
  <c r="W30" i="13"/>
  <c r="W36" i="13" s="1"/>
  <c r="V37" i="13" l="1"/>
  <c r="V40" i="13"/>
  <c r="V57" i="13" s="1"/>
  <c r="V56" i="13"/>
  <c r="X11" i="13"/>
  <c r="X20" i="13"/>
  <c r="X22" i="13" s="1"/>
  <c r="X52" i="13"/>
  <c r="X54" i="13" s="1"/>
  <c r="X55" i="13" s="1"/>
  <c r="W15" i="13"/>
  <c r="W64" i="13" s="1"/>
  <c r="W66" i="13" s="1"/>
  <c r="W67" i="13" s="1"/>
  <c r="W16" i="13" l="1"/>
  <c r="X23" i="13"/>
  <c r="X24" i="13"/>
  <c r="X25" i="13" s="1"/>
  <c r="X26" i="13" s="1"/>
  <c r="V58" i="13"/>
  <c r="V69" i="13" s="1"/>
  <c r="V70" i="13" s="1"/>
  <c r="X12" i="13" l="1"/>
  <c r="W29" i="13"/>
  <c r="X30" i="13"/>
  <c r="X36" i="13" s="1"/>
  <c r="W35" i="13" l="1"/>
  <c r="W31" i="13"/>
  <c r="Y13" i="13"/>
  <c r="X14" i="13"/>
  <c r="W37" i="13" l="1"/>
  <c r="W40" i="13"/>
  <c r="W57" i="13" s="1"/>
  <c r="W56" i="13"/>
  <c r="X15" i="13"/>
  <c r="X64" i="13" s="1"/>
  <c r="X66" i="13" s="1"/>
  <c r="X67" i="13" s="1"/>
  <c r="Y52" i="13"/>
  <c r="Y54" i="13" s="1"/>
  <c r="Y55" i="13" s="1"/>
  <c r="Y20" i="13"/>
  <c r="Y22" i="13" s="1"/>
  <c r="Y11" i="13"/>
  <c r="X16" i="13" l="1"/>
  <c r="X29" i="13" s="1"/>
  <c r="Y23" i="13"/>
  <c r="Y24" i="13"/>
  <c r="W58" i="13"/>
  <c r="W69" i="13" s="1"/>
  <c r="W70" i="13" s="1"/>
  <c r="Y12" i="13"/>
  <c r="X35" i="13" l="1"/>
  <c r="X31" i="13"/>
  <c r="Y14" i="13"/>
  <c r="Z13" i="13"/>
  <c r="Y25" i="13"/>
  <c r="Y26" i="13"/>
  <c r="Z11" i="13" l="1"/>
  <c r="Z52" i="13"/>
  <c r="Z54" i="13" s="1"/>
  <c r="Z55" i="13" s="1"/>
  <c r="Z20" i="13"/>
  <c r="Z22" i="13" s="1"/>
  <c r="Z23" i="13" s="1"/>
  <c r="X37" i="13"/>
  <c r="X40" i="13"/>
  <c r="X57" i="13" s="1"/>
  <c r="X56" i="13"/>
  <c r="Y15" i="13"/>
  <c r="Y64" i="13" s="1"/>
  <c r="Y66" i="13" s="1"/>
  <c r="Y67" i="13" s="1"/>
  <c r="Y30" i="13"/>
  <c r="Y36" i="13" s="1"/>
  <c r="Y16" i="13" l="1"/>
  <c r="Z12" i="13"/>
  <c r="Y29" i="13"/>
  <c r="Z24" i="13"/>
  <c r="X58" i="13"/>
  <c r="X69" i="13" s="1"/>
  <c r="X70" i="13" s="1"/>
  <c r="Z25" i="13" l="1"/>
  <c r="Z26" i="13" s="1"/>
  <c r="Y31" i="13"/>
  <c r="G4" i="12" s="1"/>
  <c r="Y35" i="13"/>
  <c r="AA13" i="13"/>
  <c r="Z14" i="13"/>
  <c r="Y37" i="13" l="1"/>
  <c r="Y40" i="13"/>
  <c r="Y56" i="13"/>
  <c r="Z15" i="13"/>
  <c r="Z64" i="13" s="1"/>
  <c r="Z66" i="13" s="1"/>
  <c r="Z67" i="13" s="1"/>
  <c r="AA20" i="13"/>
  <c r="AA22" i="13" s="1"/>
  <c r="AA23" i="13" s="1"/>
  <c r="AA52" i="13"/>
  <c r="AA54" i="13" s="1"/>
  <c r="AA55" i="13" s="1"/>
  <c r="AA11" i="13"/>
  <c r="Z30" i="13"/>
  <c r="Z36" i="13" s="1"/>
  <c r="AA24" i="13" l="1"/>
  <c r="AA25" i="13" s="1"/>
  <c r="AA26" i="13" s="1"/>
  <c r="AA30" i="13" s="1"/>
  <c r="AA36" i="13" s="1"/>
  <c r="Z16" i="13"/>
  <c r="AA12" i="13" s="1"/>
  <c r="Z29" i="13"/>
  <c r="Y57" i="13"/>
  <c r="Y58" i="13" s="1"/>
  <c r="Y69" i="13" s="1"/>
  <c r="Y70" i="13" s="1"/>
  <c r="G21" i="12"/>
  <c r="Z31" i="13" l="1"/>
  <c r="Z35" i="13"/>
  <c r="AB13" i="13"/>
  <c r="AA14" i="13"/>
  <c r="AB11" i="13" l="1"/>
  <c r="AB20" i="13"/>
  <c r="AB22" i="13" s="1"/>
  <c r="AB52" i="13"/>
  <c r="AB54" i="13" s="1"/>
  <c r="AB55" i="13" s="1"/>
  <c r="Z40" i="13"/>
  <c r="Z57" i="13" s="1"/>
  <c r="Z37" i="13"/>
  <c r="Z56" i="13"/>
  <c r="AA15" i="13"/>
  <c r="AA64" i="13" s="1"/>
  <c r="AA66" i="13" s="1"/>
  <c r="AA67" i="13" s="1"/>
  <c r="AA16" i="13" l="1"/>
  <c r="AB12" i="13" s="1"/>
  <c r="AB23" i="13"/>
  <c r="AB24" i="13"/>
  <c r="AA29" i="13"/>
  <c r="Z58" i="13"/>
  <c r="Z69" i="13" s="1"/>
  <c r="Z70" i="13" s="1"/>
  <c r="AC13" i="13" l="1"/>
  <c r="AB14" i="13"/>
  <c r="AB25" i="13"/>
  <c r="AB26" i="13" s="1"/>
  <c r="AA35" i="13"/>
  <c r="AA31" i="13"/>
  <c r="AB30" i="13" l="1"/>
  <c r="AB36" i="13" s="1"/>
  <c r="AB15" i="13"/>
  <c r="AB64" i="13" s="1"/>
  <c r="AB66" i="13" s="1"/>
  <c r="AB67" i="13" s="1"/>
  <c r="AA56" i="13"/>
  <c r="AA37" i="13"/>
  <c r="AA40" i="13"/>
  <c r="AA57" i="13" s="1"/>
  <c r="AC11" i="13"/>
  <c r="AC52" i="13"/>
  <c r="AC54" i="13" s="1"/>
  <c r="AC55" i="13" s="1"/>
  <c r="AC20" i="13"/>
  <c r="AC22" i="13" s="1"/>
  <c r="AC23" i="13" s="1"/>
  <c r="AC24" i="13" l="1"/>
  <c r="AC25" i="13" s="1"/>
  <c r="AC26" i="13" s="1"/>
  <c r="AC30" i="13" s="1"/>
  <c r="AC36" i="13" s="1"/>
  <c r="AA58" i="13"/>
  <c r="AA69" i="13" s="1"/>
  <c r="AA70" i="13" s="1"/>
  <c r="AB16" i="13"/>
  <c r="AC12" i="13" l="1"/>
  <c r="AB29" i="13"/>
  <c r="AD13" i="13" l="1"/>
  <c r="AC14" i="13"/>
  <c r="AB31" i="13"/>
  <c r="AB35" i="13"/>
  <c r="AD20" i="13" l="1"/>
  <c r="AD22" i="13" s="1"/>
  <c r="AD52" i="13"/>
  <c r="AD54" i="13" s="1"/>
  <c r="AD55" i="13" s="1"/>
  <c r="AD11" i="13"/>
  <c r="AB40" i="13"/>
  <c r="AB57" i="13" s="1"/>
  <c r="AB56" i="13"/>
  <c r="AB37" i="13"/>
  <c r="AC15" i="13"/>
  <c r="AB58" i="13" l="1"/>
  <c r="AB69" i="13" s="1"/>
  <c r="AB70" i="13" s="1"/>
  <c r="AD23" i="13"/>
  <c r="AD24" i="13"/>
  <c r="AD25" i="13" s="1"/>
  <c r="AD26" i="13" s="1"/>
  <c r="AC16" i="13"/>
  <c r="AC64" i="13"/>
  <c r="AC66" i="13" s="1"/>
  <c r="AC67" i="13" s="1"/>
  <c r="AD30" i="13" l="1"/>
  <c r="AD36" i="13" s="1"/>
  <c r="AD12" i="13"/>
  <c r="AC29" i="13"/>
  <c r="AC31" i="13" l="1"/>
  <c r="AC35" i="13"/>
  <c r="AE13" i="13"/>
  <c r="AD14" i="13"/>
  <c r="AE52" i="13" l="1"/>
  <c r="AE54" i="13" s="1"/>
  <c r="AE55" i="13" s="1"/>
  <c r="AE20" i="13"/>
  <c r="AE22" i="13" s="1"/>
  <c r="AE11" i="13"/>
  <c r="AC40" i="13"/>
  <c r="AC57" i="13" s="1"/>
  <c r="AC37" i="13"/>
  <c r="AC56" i="13"/>
  <c r="AD15" i="13"/>
  <c r="AE23" i="13" l="1"/>
  <c r="AE24" i="13"/>
  <c r="AD16" i="13"/>
  <c r="AD64" i="13"/>
  <c r="AD66" i="13" s="1"/>
  <c r="AD67" i="13" s="1"/>
  <c r="AC58" i="13"/>
  <c r="AC69" i="13" s="1"/>
  <c r="AC70" i="13" s="1"/>
  <c r="AE12" i="13" l="1"/>
  <c r="AD29" i="13"/>
  <c r="AE25" i="13"/>
  <c r="AE26" i="13" s="1"/>
  <c r="AE30" i="13" l="1"/>
  <c r="AE36" i="13" s="1"/>
  <c r="AD31" i="13"/>
  <c r="H4" i="12" s="1"/>
  <c r="AD35" i="13"/>
  <c r="AF13" i="13"/>
  <c r="AE14" i="13"/>
  <c r="AE15" i="13" l="1"/>
  <c r="AF52" i="13"/>
  <c r="AF54" i="13" s="1"/>
  <c r="AF55" i="13" s="1"/>
  <c r="AF20" i="13"/>
  <c r="AF22" i="13" s="1"/>
  <c r="AF11" i="13"/>
  <c r="AD37" i="13"/>
  <c r="AD40" i="13"/>
  <c r="AD56" i="13"/>
  <c r="AE16" i="13" l="1"/>
  <c r="AE64" i="13"/>
  <c r="AE66" i="13" s="1"/>
  <c r="AE67" i="13" s="1"/>
  <c r="AF23" i="13"/>
  <c r="AF24" i="13"/>
  <c r="H21" i="12"/>
  <c r="AD57" i="13"/>
  <c r="AD58" i="13" s="1"/>
  <c r="AD69" i="13" s="1"/>
  <c r="AD70" i="13" s="1"/>
  <c r="AF12" i="13" l="1"/>
  <c r="AE29" i="13"/>
  <c r="AF25" i="13"/>
  <c r="AF26" i="13" s="1"/>
  <c r="AE35" i="13" l="1"/>
  <c r="AE31" i="13"/>
  <c r="AG13" i="13"/>
  <c r="AF14" i="13"/>
  <c r="AF30" i="13"/>
  <c r="AF36" i="13" s="1"/>
  <c r="AG52" i="13" l="1"/>
  <c r="AG54" i="13" s="1"/>
  <c r="AG55" i="13" s="1"/>
  <c r="AG20" i="13"/>
  <c r="AG22" i="13" s="1"/>
  <c r="AG11" i="13"/>
  <c r="AE40" i="13"/>
  <c r="AE57" i="13" s="1"/>
  <c r="AE37" i="13"/>
  <c r="AE56" i="13"/>
  <c r="AF15" i="13"/>
  <c r="AG23" i="13" l="1"/>
  <c r="AG24" i="13"/>
  <c r="AF16" i="13"/>
  <c r="AF64" i="13"/>
  <c r="AF66" i="13" s="1"/>
  <c r="AF67" i="13" s="1"/>
  <c r="AE58" i="13"/>
  <c r="AE69" i="13" s="1"/>
  <c r="AE70" i="13" s="1"/>
  <c r="AG12" i="13" l="1"/>
  <c r="AF29" i="13"/>
  <c r="AG25" i="13"/>
  <c r="AG26" i="13" s="1"/>
  <c r="AH13" i="13" l="1"/>
  <c r="AG14" i="13"/>
  <c r="AG30" i="13"/>
  <c r="AG36" i="13" s="1"/>
  <c r="AF35" i="13"/>
  <c r="AF31" i="13"/>
  <c r="BR19" i="13"/>
  <c r="BR20" i="13" s="1"/>
  <c r="AL30" i="13"/>
  <c r="AL36" i="13" s="1"/>
  <c r="AG15" i="13" l="1"/>
  <c r="AF56" i="13"/>
  <c r="AF37" i="13"/>
  <c r="AF40" i="13"/>
  <c r="AF57" i="13" s="1"/>
  <c r="AH52" i="13"/>
  <c r="AH54" i="13" s="1"/>
  <c r="AH55" i="13" s="1"/>
  <c r="AH20" i="13"/>
  <c r="AH22" i="13" s="1"/>
  <c r="AH11" i="13"/>
  <c r="AG16" i="13" l="1"/>
  <c r="AG64" i="13"/>
  <c r="AG66" i="13" s="1"/>
  <c r="AG67" i="13" s="1"/>
  <c r="AF58" i="13"/>
  <c r="AF69" i="13" s="1"/>
  <c r="AF70" i="13" s="1"/>
  <c r="AH23" i="13"/>
  <c r="AH24" i="13"/>
  <c r="AH12" i="13" l="1"/>
  <c r="AG29" i="13"/>
  <c r="AH25" i="13"/>
  <c r="AH26" i="13" s="1"/>
  <c r="AH30" i="13" l="1"/>
  <c r="AH36" i="13" s="1"/>
  <c r="AG35" i="13"/>
  <c r="AG31" i="13"/>
  <c r="AI13" i="13"/>
  <c r="AH14" i="13"/>
  <c r="AL29" i="13"/>
  <c r="AG56" i="13" l="1"/>
  <c r="AG37" i="13"/>
  <c r="AG40" i="13"/>
  <c r="AG57" i="13" s="1"/>
  <c r="AH15" i="13"/>
  <c r="AI20" i="13"/>
  <c r="AI22" i="13" s="1"/>
  <c r="AI52" i="13"/>
  <c r="AI54" i="13" s="1"/>
  <c r="AI55" i="13" s="1"/>
  <c r="AI11" i="13"/>
  <c r="AL31" i="13"/>
  <c r="AL35" i="13"/>
  <c r="AG58" i="13" l="1"/>
  <c r="AG69" i="13" s="1"/>
  <c r="AG70" i="13" s="1"/>
  <c r="AI23" i="13"/>
  <c r="AI24" i="13"/>
  <c r="AI25" i="13" s="1"/>
  <c r="AI26" i="13" s="1"/>
  <c r="AI30" i="13" s="1"/>
  <c r="AI36" i="13" s="1"/>
  <c r="AH16" i="13"/>
  <c r="AH64" i="13"/>
  <c r="AH66" i="13" s="1"/>
  <c r="AH67" i="13" s="1"/>
  <c r="AL32" i="13"/>
  <c r="F32" i="13"/>
  <c r="C5" i="12"/>
  <c r="AL40" i="13"/>
  <c r="AL57" i="13" s="1"/>
  <c r="AL58" i="13" s="1"/>
  <c r="AL69" i="13" s="1"/>
  <c r="AL70" i="13" s="1"/>
  <c r="AL37" i="13"/>
  <c r="AI12" i="13" l="1"/>
  <c r="AI14" i="13" s="1"/>
  <c r="AH29" i="13"/>
  <c r="AM30" i="13"/>
  <c r="AM36" i="13" s="1"/>
  <c r="C22" i="12"/>
  <c r="AL41" i="13"/>
  <c r="F41" i="13"/>
  <c r="F38" i="13"/>
  <c r="AL38" i="13"/>
  <c r="AI15" i="13" l="1"/>
  <c r="AI64" i="13" s="1"/>
  <c r="AI66" i="13" s="1"/>
  <c r="AI67" i="13" s="1"/>
  <c r="AH31" i="13"/>
  <c r="AH35" i="13"/>
  <c r="AM29" i="13"/>
  <c r="AH56" i="13" l="1"/>
  <c r="AH40" i="13"/>
  <c r="AH57" i="13" s="1"/>
  <c r="AH58" i="13" s="1"/>
  <c r="AH69" i="13" s="1"/>
  <c r="AH70" i="13" s="1"/>
  <c r="AH37" i="13"/>
  <c r="AI16" i="13"/>
  <c r="AI29" i="13" s="1"/>
  <c r="AN30" i="13"/>
  <c r="AN36" i="13" s="1"/>
  <c r="AM31" i="13"/>
  <c r="AM35" i="13"/>
  <c r="AM56" i="13" s="1"/>
  <c r="AI31" i="13" l="1"/>
  <c r="I4" i="12" s="1"/>
  <c r="AI35" i="13"/>
  <c r="AM40" i="13"/>
  <c r="AM57" i="13" s="1"/>
  <c r="AM58" i="13" s="1"/>
  <c r="AM69" i="13" s="1"/>
  <c r="AM70" i="13" s="1"/>
  <c r="AM37" i="13"/>
  <c r="AM32" i="13"/>
  <c r="G32" i="13"/>
  <c r="AI37" i="13" l="1"/>
  <c r="AI56" i="13"/>
  <c r="AI40" i="13"/>
  <c r="AM41" i="13"/>
  <c r="G41" i="13"/>
  <c r="AM38" i="13"/>
  <c r="G38" i="13"/>
  <c r="AN29" i="13"/>
  <c r="AI57" i="13" l="1"/>
  <c r="AI58" i="13" s="1"/>
  <c r="AI69" i="13" s="1"/>
  <c r="AI70" i="13" s="1"/>
  <c r="I21" i="12"/>
  <c r="AN31" i="13"/>
  <c r="AN35" i="13"/>
  <c r="AN56" i="13" s="1"/>
  <c r="AO30" i="13" l="1"/>
  <c r="AO36" i="13" s="1"/>
  <c r="AO29" i="13"/>
  <c r="AN40" i="13"/>
  <c r="AN57" i="13" s="1"/>
  <c r="AN58" i="13" s="1"/>
  <c r="AN69" i="13" s="1"/>
  <c r="AN70" i="13" s="1"/>
  <c r="AN37" i="13"/>
  <c r="D54" i="12"/>
  <c r="D61" i="12" s="1"/>
  <c r="H32" i="13"/>
  <c r="AN32" i="13"/>
  <c r="AN38" i="13" l="1"/>
  <c r="H38" i="13"/>
  <c r="AO31" i="13"/>
  <c r="AO35" i="13"/>
  <c r="AO56" i="13" s="1"/>
  <c r="H41" i="13"/>
  <c r="AN41" i="13"/>
  <c r="AP29" i="13" l="1"/>
  <c r="AO40" i="13"/>
  <c r="AO57" i="13" s="1"/>
  <c r="AO58" i="13" s="1"/>
  <c r="AO69" i="13" s="1"/>
  <c r="AO70" i="13" s="1"/>
  <c r="AO37" i="13"/>
  <c r="AO32" i="13"/>
  <c r="I32" i="13"/>
  <c r="AO38" i="13" l="1"/>
  <c r="I38" i="13"/>
  <c r="AO41" i="13"/>
  <c r="I41" i="13"/>
  <c r="AP35" i="13"/>
  <c r="AP56" i="13" s="1"/>
  <c r="AP30" i="13"/>
  <c r="AP36" i="13" s="1"/>
  <c r="AP31" i="13" l="1"/>
  <c r="AP40" i="13"/>
  <c r="AP57" i="13" s="1"/>
  <c r="AP58" i="13" s="1"/>
  <c r="AP69" i="13" s="1"/>
  <c r="AP70" i="13" s="1"/>
  <c r="AP37" i="13"/>
  <c r="AQ30" i="13" l="1"/>
  <c r="AQ36" i="13" s="1"/>
  <c r="AP38" i="13"/>
  <c r="J38" i="13"/>
  <c r="J41" i="13"/>
  <c r="AP41" i="13"/>
  <c r="D22" i="12"/>
  <c r="D5" i="12"/>
  <c r="AP32" i="13"/>
  <c r="J32" i="13"/>
  <c r="AQ29" i="13" l="1"/>
  <c r="AR30" i="13" l="1"/>
  <c r="AR36" i="13" s="1"/>
  <c r="AQ31" i="13"/>
  <c r="AQ35" i="13"/>
  <c r="AQ56" i="13" s="1"/>
  <c r="AQ40" i="13" l="1"/>
  <c r="AQ57" i="13" s="1"/>
  <c r="AQ58" i="13" s="1"/>
  <c r="AQ69" i="13" s="1"/>
  <c r="AQ70" i="13" s="1"/>
  <c r="AQ37" i="13"/>
  <c r="K32" i="13"/>
  <c r="AQ32" i="13"/>
  <c r="AR29" i="13" l="1"/>
  <c r="K38" i="13"/>
  <c r="AQ38" i="13"/>
  <c r="AQ41" i="13"/>
  <c r="K41" i="13"/>
  <c r="AR31" i="13" l="1"/>
  <c r="AR35" i="13"/>
  <c r="AR56" i="13" s="1"/>
  <c r="AS30" i="13" l="1"/>
  <c r="AS36" i="13" s="1"/>
  <c r="AR40" i="13"/>
  <c r="AR57" i="13" s="1"/>
  <c r="AR58" i="13" s="1"/>
  <c r="AR69" i="13" s="1"/>
  <c r="AR70" i="13" s="1"/>
  <c r="AR37" i="13"/>
  <c r="AR32" i="13"/>
  <c r="L32" i="13"/>
  <c r="AR41" i="13" l="1"/>
  <c r="L41" i="13"/>
  <c r="AS29" i="13"/>
  <c r="AR38" i="13"/>
  <c r="L38" i="13"/>
  <c r="AS35" i="13" l="1"/>
  <c r="AS56" i="13" s="1"/>
  <c r="AS31" i="13"/>
  <c r="AT30" i="13" l="1"/>
  <c r="AT36" i="13" s="1"/>
  <c r="M32" i="13"/>
  <c r="AS32" i="13"/>
  <c r="AS37" i="13"/>
  <c r="AS40" i="13"/>
  <c r="AS57" i="13" s="1"/>
  <c r="AS58" i="13" s="1"/>
  <c r="AS69" i="13" s="1"/>
  <c r="AS70" i="13" s="1"/>
  <c r="AS38" i="13" l="1"/>
  <c r="M38" i="13"/>
  <c r="AT29" i="13"/>
  <c r="AS41" i="13"/>
  <c r="M41" i="13"/>
  <c r="AT31" i="13" l="1"/>
  <c r="AT35" i="13"/>
  <c r="AT56" i="13" s="1"/>
  <c r="AU30" i="13" l="1"/>
  <c r="AU36" i="13" s="1"/>
  <c r="AT40" i="13"/>
  <c r="AT57" i="13" s="1"/>
  <c r="AT58" i="13" s="1"/>
  <c r="AT69" i="13" s="1"/>
  <c r="AT70" i="13" s="1"/>
  <c r="AT37" i="13"/>
  <c r="N32" i="13"/>
  <c r="AT32" i="13"/>
  <c r="AU29" i="13"/>
  <c r="AU31" i="13" l="1"/>
  <c r="AU35" i="13"/>
  <c r="AU56" i="13" s="1"/>
  <c r="N41" i="13"/>
  <c r="AT41" i="13"/>
  <c r="N38" i="13"/>
  <c r="AT38" i="13"/>
  <c r="AV30" i="13" l="1"/>
  <c r="AV36" i="13" s="1"/>
  <c r="AU40" i="13"/>
  <c r="AU57" i="13" s="1"/>
  <c r="AU58" i="13" s="1"/>
  <c r="AU69" i="13" s="1"/>
  <c r="AU70" i="13" s="1"/>
  <c r="AU37" i="13"/>
  <c r="AU32" i="13"/>
  <c r="O32" i="13"/>
  <c r="E5" i="12"/>
  <c r="O38" i="13" l="1"/>
  <c r="AU38" i="13"/>
  <c r="E22" i="12"/>
  <c r="O41" i="13"/>
  <c r="AU41" i="13"/>
  <c r="AV29" i="13" l="1"/>
  <c r="AV31" i="13" l="1"/>
  <c r="AV35" i="13"/>
  <c r="AV56" i="13" s="1"/>
  <c r="AW30" i="13" l="1"/>
  <c r="AW36" i="13" s="1"/>
  <c r="AV32" i="13"/>
  <c r="P32" i="13"/>
  <c r="AW29" i="13"/>
  <c r="AV37" i="13"/>
  <c r="AV40" i="13"/>
  <c r="AV57" i="13" s="1"/>
  <c r="AV58" i="13" s="1"/>
  <c r="AV69" i="13" s="1"/>
  <c r="AV70" i="13" s="1"/>
  <c r="AV41" i="13" l="1"/>
  <c r="P41" i="13"/>
  <c r="P38" i="13"/>
  <c r="AV38" i="13"/>
  <c r="AW31" i="13"/>
  <c r="AW35" i="13"/>
  <c r="AW56" i="13" s="1"/>
  <c r="AW37" i="13" l="1"/>
  <c r="AW40" i="13"/>
  <c r="AW57" i="13" s="1"/>
  <c r="AW58" i="13" s="1"/>
  <c r="AW69" i="13" s="1"/>
  <c r="AW70" i="13" s="1"/>
  <c r="Q32" i="13"/>
  <c r="AW32" i="13"/>
  <c r="AX30" i="13" l="1"/>
  <c r="AX36" i="13" s="1"/>
  <c r="AX29" i="13"/>
  <c r="AW41" i="13"/>
  <c r="Q41" i="13"/>
  <c r="AW38" i="13"/>
  <c r="Q38" i="13"/>
  <c r="AX31" i="13" l="1"/>
  <c r="AX35" i="13"/>
  <c r="AX56" i="13" s="1"/>
  <c r="AY30" i="13" l="1"/>
  <c r="AY36" i="13" s="1"/>
  <c r="AX37" i="13"/>
  <c r="AX40" i="13"/>
  <c r="AX57" i="13" s="1"/>
  <c r="AX58" i="13" s="1"/>
  <c r="AX69" i="13" s="1"/>
  <c r="AX70" i="13" s="1"/>
  <c r="D64" i="12"/>
  <c r="D71" i="12" s="1"/>
  <c r="R32" i="13"/>
  <c r="AX32" i="13"/>
  <c r="R38" i="13" l="1"/>
  <c r="AX38" i="13"/>
  <c r="AY29" i="13"/>
  <c r="R41" i="13"/>
  <c r="AX41" i="13"/>
  <c r="AY31" i="13" l="1"/>
  <c r="AY35" i="13"/>
  <c r="AY56" i="13" s="1"/>
  <c r="AZ30" i="13" l="1"/>
  <c r="AZ36" i="13" s="1"/>
  <c r="AY37" i="13"/>
  <c r="AY40" i="13"/>
  <c r="AY57" i="13" s="1"/>
  <c r="AY58" i="13" s="1"/>
  <c r="AY69" i="13" s="1"/>
  <c r="AY70" i="13" s="1"/>
  <c r="AY32" i="13"/>
  <c r="S32" i="13"/>
  <c r="AZ29" i="13" l="1"/>
  <c r="AY41" i="13"/>
  <c r="S41" i="13"/>
  <c r="AY38" i="13"/>
  <c r="S38" i="13"/>
  <c r="AZ35" i="13" l="1"/>
  <c r="AZ56" i="13" s="1"/>
  <c r="AZ31" i="13"/>
  <c r="BA30" i="13" l="1"/>
  <c r="BA36" i="13" s="1"/>
  <c r="AZ40" i="13"/>
  <c r="AZ57" i="13" s="1"/>
  <c r="AZ58" i="13" s="1"/>
  <c r="AZ69" i="13" s="1"/>
  <c r="AZ70" i="13" s="1"/>
  <c r="AZ37" i="13"/>
  <c r="T32" i="13"/>
  <c r="AZ32" i="13"/>
  <c r="F5" i="12"/>
  <c r="AZ38" i="13" l="1"/>
  <c r="T38" i="13"/>
  <c r="BA29" i="13"/>
  <c r="AZ41" i="13"/>
  <c r="T41" i="13"/>
  <c r="F22" i="12"/>
  <c r="BB30" i="13" l="1"/>
  <c r="BB36" i="13" s="1"/>
  <c r="BA35" i="13"/>
  <c r="BA56" i="13" s="1"/>
  <c r="BA31" i="13"/>
  <c r="U32" i="13" l="1"/>
  <c r="BA32" i="13"/>
  <c r="BA37" i="13"/>
  <c r="BA40" i="13"/>
  <c r="BA57" i="13" s="1"/>
  <c r="BA58" i="13" s="1"/>
  <c r="BA69" i="13" s="1"/>
  <c r="BA70" i="13" s="1"/>
  <c r="BB29" i="13" l="1"/>
  <c r="BA41" i="13"/>
  <c r="U41" i="13"/>
  <c r="U38" i="13"/>
  <c r="BA38" i="13"/>
  <c r="BB35" i="13" l="1"/>
  <c r="BB56" i="13" s="1"/>
  <c r="BB31" i="13"/>
  <c r="BC30" i="13" l="1"/>
  <c r="BC36" i="13" s="1"/>
  <c r="BB40" i="13"/>
  <c r="BB57" i="13" s="1"/>
  <c r="BB58" i="13" s="1"/>
  <c r="BB69" i="13" s="1"/>
  <c r="BB70" i="13" s="1"/>
  <c r="BB37" i="13"/>
  <c r="BB32" i="13"/>
  <c r="V32" i="13"/>
  <c r="V41" i="13" l="1"/>
  <c r="BB41" i="13"/>
  <c r="BC29" i="13"/>
  <c r="V38" i="13"/>
  <c r="BB38" i="13"/>
  <c r="BC31" i="13" l="1"/>
  <c r="BC35" i="13"/>
  <c r="BC56" i="13" s="1"/>
  <c r="BD30" i="13" l="1"/>
  <c r="BD36" i="13" s="1"/>
  <c r="BC37" i="13"/>
  <c r="BC40" i="13"/>
  <c r="BC57" i="13" s="1"/>
  <c r="BC58" i="13" s="1"/>
  <c r="BC69" i="13" s="1"/>
  <c r="BC70" i="13" s="1"/>
  <c r="BC32" i="13"/>
  <c r="W32" i="13"/>
  <c r="BC41" i="13" l="1"/>
  <c r="W41" i="13"/>
  <c r="BC38" i="13"/>
  <c r="W38" i="13"/>
  <c r="BD29" i="13"/>
  <c r="BD31" i="13" l="1"/>
  <c r="BD35" i="13"/>
  <c r="BD56" i="13" s="1"/>
  <c r="BE30" i="13" l="1"/>
  <c r="BE36" i="13" s="1"/>
  <c r="X32" i="13"/>
  <c r="BD32" i="13"/>
  <c r="BD40" i="13"/>
  <c r="BD57" i="13" s="1"/>
  <c r="BD58" i="13" s="1"/>
  <c r="BD69" i="13" s="1"/>
  <c r="BD70" i="13" s="1"/>
  <c r="BD37" i="13"/>
  <c r="X38" i="13" l="1"/>
  <c r="BD38" i="13"/>
  <c r="X41" i="13"/>
  <c r="BD41" i="13"/>
  <c r="BE29" i="13"/>
  <c r="BE31" i="13" l="1"/>
  <c r="BE35" i="13"/>
  <c r="BE56" i="13" s="1"/>
  <c r="BF30" i="13" l="1"/>
  <c r="BF36" i="13" s="1"/>
  <c r="G5" i="12"/>
  <c r="Y32" i="13"/>
  <c r="BE32" i="13"/>
  <c r="BE40" i="13"/>
  <c r="BE57" i="13" s="1"/>
  <c r="BE58" i="13" s="1"/>
  <c r="BE69" i="13" s="1"/>
  <c r="BE70" i="13" s="1"/>
  <c r="BE37" i="13"/>
  <c r="BE41" i="13" l="1"/>
  <c r="G22" i="12"/>
  <c r="Y41" i="13"/>
  <c r="BF29" i="13"/>
  <c r="BE38" i="13"/>
  <c r="Y38" i="13"/>
  <c r="BF31" i="13" l="1"/>
  <c r="BF35" i="13"/>
  <c r="BF56" i="13" s="1"/>
  <c r="BG30" i="13" l="1"/>
  <c r="BG36" i="13" s="1"/>
  <c r="Z32" i="13"/>
  <c r="BF32" i="13"/>
  <c r="BF37" i="13"/>
  <c r="BF40" i="13"/>
  <c r="BF57" i="13" s="1"/>
  <c r="BF58" i="13" s="1"/>
  <c r="BF69" i="13" s="1"/>
  <c r="BF70" i="13" s="1"/>
  <c r="BG29" i="13"/>
  <c r="BG31" i="13" l="1"/>
  <c r="BG35" i="13"/>
  <c r="BG56" i="13" s="1"/>
  <c r="Z41" i="13"/>
  <c r="BF41" i="13"/>
  <c r="Z38" i="13"/>
  <c r="BF38" i="13"/>
  <c r="AA32" i="13" l="1"/>
  <c r="BG32" i="13"/>
  <c r="BG40" i="13"/>
  <c r="BG57" i="13" s="1"/>
  <c r="BG58" i="13" s="1"/>
  <c r="BG69" i="13" s="1"/>
  <c r="BG70" i="13" s="1"/>
  <c r="BG37" i="13"/>
  <c r="BH30" i="13" l="1"/>
  <c r="BH36" i="13" s="1"/>
  <c r="BG38" i="13"/>
  <c r="AA38" i="13"/>
  <c r="AA41" i="13"/>
  <c r="BG41" i="13"/>
  <c r="BH29" i="13" l="1"/>
  <c r="BH35" i="13" l="1"/>
  <c r="BH56" i="13" s="1"/>
  <c r="BH31" i="13"/>
  <c r="BI30" i="13" l="1"/>
  <c r="BI36" i="13" s="1"/>
  <c r="BH32" i="13"/>
  <c r="AB32" i="13"/>
  <c r="BH40" i="13"/>
  <c r="BH57" i="13" s="1"/>
  <c r="BH58" i="13" s="1"/>
  <c r="BH69" i="13" s="1"/>
  <c r="BH70" i="13" s="1"/>
  <c r="BH37" i="13"/>
  <c r="BI29" i="13" l="1"/>
  <c r="AB38" i="13"/>
  <c r="BH38" i="13"/>
  <c r="BH41" i="13"/>
  <c r="AB41" i="13"/>
  <c r="BI35" i="13" l="1"/>
  <c r="BI56" i="13" s="1"/>
  <c r="BI31" i="13"/>
  <c r="BJ30" i="13" l="1"/>
  <c r="BJ36" i="13" s="1"/>
  <c r="BI32" i="13"/>
  <c r="AC32" i="13"/>
  <c r="BI37" i="13"/>
  <c r="BI40" i="13"/>
  <c r="BI57" i="13" s="1"/>
  <c r="BI58" i="13" s="1"/>
  <c r="BI69" i="13" s="1"/>
  <c r="BI70" i="13" s="1"/>
  <c r="AC38" i="13" l="1"/>
  <c r="BI38" i="13"/>
  <c r="BJ29" i="13"/>
  <c r="AC41" i="13"/>
  <c r="BI41" i="13"/>
  <c r="BJ31" i="13" l="1"/>
  <c r="BJ35" i="13"/>
  <c r="BJ56" i="13" s="1"/>
  <c r="BK30" i="13" l="1"/>
  <c r="BK36" i="13" s="1"/>
  <c r="AD32" i="13"/>
  <c r="BJ32" i="13"/>
  <c r="H5" i="12"/>
  <c r="BJ40" i="13"/>
  <c r="BJ57" i="13" s="1"/>
  <c r="BJ58" i="13" s="1"/>
  <c r="BJ69" i="13" s="1"/>
  <c r="BJ70" i="13" s="1"/>
  <c r="BJ37" i="13"/>
  <c r="AD38" i="13" l="1"/>
  <c r="BJ38" i="13"/>
  <c r="H22" i="12"/>
  <c r="AD41" i="13"/>
  <c r="BJ41" i="13"/>
  <c r="BK29" i="13"/>
  <c r="BL30" i="13" l="1"/>
  <c r="BL36" i="13" s="1"/>
  <c r="BK31" i="13"/>
  <c r="BK35" i="13"/>
  <c r="BK56" i="13" s="1"/>
  <c r="BL29" i="13" l="1"/>
  <c r="BK32" i="13"/>
  <c r="AE32" i="13"/>
  <c r="BK40" i="13"/>
  <c r="BK57" i="13" s="1"/>
  <c r="BK58" i="13" s="1"/>
  <c r="BK69" i="13" s="1"/>
  <c r="BK70" i="13" s="1"/>
  <c r="BK37" i="13"/>
  <c r="AE41" i="13" l="1"/>
  <c r="BK41" i="13"/>
  <c r="BL31" i="13"/>
  <c r="BL35" i="13"/>
  <c r="BL56" i="13" s="1"/>
  <c r="AE38" i="13"/>
  <c r="BK38" i="13"/>
  <c r="AF32" i="13" l="1"/>
  <c r="BL32" i="13"/>
  <c r="BL40" i="13"/>
  <c r="BL57" i="13" s="1"/>
  <c r="BL58" i="13" s="1"/>
  <c r="BL69" i="13" s="1"/>
  <c r="BL70" i="13" s="1"/>
  <c r="BL37" i="13"/>
  <c r="BM30" i="13" l="1"/>
  <c r="BM36" i="13" s="1"/>
  <c r="BM29" i="13"/>
  <c r="BL38" i="13"/>
  <c r="AF38" i="13"/>
  <c r="AF41" i="13"/>
  <c r="BL41" i="13"/>
  <c r="BM31" i="13" l="1"/>
  <c r="BM35" i="13"/>
  <c r="BM56" i="13" s="1"/>
  <c r="BM40" i="13" l="1"/>
  <c r="BM57" i="13" s="1"/>
  <c r="BM58" i="13" s="1"/>
  <c r="BM69" i="13" s="1"/>
  <c r="BM70" i="13" s="1"/>
  <c r="BM37" i="13"/>
  <c r="AG32" i="13"/>
  <c r="BM32" i="13"/>
  <c r="BN30" i="13" l="1"/>
  <c r="BN36" i="13" s="1"/>
  <c r="AG38" i="13"/>
  <c r="BM38" i="13"/>
  <c r="BM41" i="13"/>
  <c r="AG41" i="13"/>
  <c r="BN29" i="13" l="1"/>
  <c r="BN31" i="13" l="1"/>
  <c r="BN35" i="13"/>
  <c r="BN56" i="13" s="1"/>
  <c r="BO30" i="13"/>
  <c r="BO36" i="13" s="1"/>
  <c r="AH32" i="13" l="1"/>
  <c r="BN32" i="13"/>
  <c r="BO29" i="13"/>
  <c r="BN37" i="13"/>
  <c r="BN40" i="13"/>
  <c r="BN57" i="13" s="1"/>
  <c r="BN58" i="13" s="1"/>
  <c r="BN69" i="13" s="1"/>
  <c r="BN70" i="13" s="1"/>
  <c r="BN41" i="13" l="1"/>
  <c r="AH41" i="13"/>
  <c r="BN38" i="13"/>
  <c r="AH38" i="13"/>
  <c r="BO35" i="13"/>
  <c r="BO56" i="13" s="1"/>
  <c r="BO31" i="13"/>
  <c r="BO40" i="13" l="1"/>
  <c r="BO57" i="13" s="1"/>
  <c r="BO58" i="13" s="1"/>
  <c r="BO69" i="13" s="1"/>
  <c r="BO70" i="13" s="1"/>
  <c r="BO37" i="13"/>
  <c r="AI32" i="13"/>
  <c r="I5" i="12"/>
  <c r="BO32" i="13"/>
  <c r="BO38" i="13" l="1"/>
  <c r="AI38" i="13"/>
  <c r="I22" i="12"/>
  <c r="AI41" i="13"/>
  <c r="BO41" i="13"/>
</calcChain>
</file>

<file path=xl/comments1.xml><?xml version="1.0" encoding="utf-8"?>
<comments xmlns="http://schemas.openxmlformats.org/spreadsheetml/2006/main">
  <authors>
    <author>Author</author>
  </authors>
  <commentList>
    <comment ref="E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AK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  <comment ref="AK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AK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  <comment ref="AK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AK19" authorId="0">
      <text>
        <r>
          <rPr>
            <sz val="9"/>
            <color indexed="81"/>
            <rFont val="Tahoma"/>
            <family val="2"/>
          </rPr>
          <t>Verottajan verolaskurista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  <comment ref="AK21" authorId="0">
      <text>
        <r>
          <rPr>
            <sz val="9"/>
            <color indexed="81"/>
            <rFont val="Tahoma"/>
            <family val="2"/>
          </rPr>
          <t xml:space="preserve">Elämiseen tarvittava raha
</t>
        </r>
      </text>
    </comment>
  </commentList>
</comments>
</file>

<file path=xl/sharedStrings.xml><?xml version="1.0" encoding="utf-8"?>
<sst xmlns="http://schemas.openxmlformats.org/spreadsheetml/2006/main" count="276" uniqueCount="68">
  <si>
    <t>Yritys</t>
  </si>
  <si>
    <t>Hlö</t>
  </si>
  <si>
    <t>Ennpid.</t>
  </si>
  <si>
    <t>Pääoma</t>
  </si>
  <si>
    <t>Yhteensä</t>
  </si>
  <si>
    <t>Hankintahinta</t>
  </si>
  <si>
    <t>Yhteisövero</t>
  </si>
  <si>
    <t>Tuotto</t>
  </si>
  <si>
    <t>Erotus</t>
  </si>
  <si>
    <t>Kulut</t>
  </si>
  <si>
    <t>Tulos</t>
  </si>
  <si>
    <t>Ansiotulot</t>
  </si>
  <si>
    <t>Oletetaan, että yritys myy sijoitukset</t>
  </si>
  <si>
    <t xml:space="preserve">Yritys myy sijoitukset ja maksaa voitosta yhteisöveroa. </t>
  </si>
  <si>
    <t>Pääomatulo vero</t>
  </si>
  <si>
    <t>Hankintameno-olet.</t>
  </si>
  <si>
    <t>Varallisuus sen jälkeen, kun varat on siirretty kaikki henkilölle</t>
  </si>
  <si>
    <t>Ansainta, hyöty tuloverotuksessa</t>
  </si>
  <si>
    <t>Vuotuinen tuotto</t>
  </si>
  <si>
    <t>Jää sijoitettavaksi</t>
  </si>
  <si>
    <t>Elämiskustannukset</t>
  </si>
  <si>
    <t>Palkka</t>
  </si>
  <si>
    <t>Yht. Tuloja</t>
  </si>
  <si>
    <t>Yrityksellä</t>
  </si>
  <si>
    <t>Yrittäjällä</t>
  </si>
  <si>
    <t>Sotu</t>
  </si>
  <si>
    <t>Viimeisessä vaiheessa yritys puretaan ja varallisuus siirtyy omistajalle. 10 vuoden kohdalla purkamisen veroseuraamuksissa on käytetty hankintameno-olettamaa. Yrittäjä ei esimerkissä realisoi voittoa.</t>
  </si>
  <si>
    <t>Ansiotulovero</t>
  </si>
  <si>
    <t>Yrityksen alkupääoma</t>
  </si>
  <si>
    <t>Yrityksen purkamisen/myynnin vero</t>
  </si>
  <si>
    <t>Vuotuiset verot</t>
  </si>
  <si>
    <t>Kumulatiiviset verot</t>
  </si>
  <si>
    <t>Sijoitusten realisoinnin vero</t>
  </si>
  <si>
    <t>Verot yht</t>
  </si>
  <si>
    <t>Tulot yht</t>
  </si>
  <si>
    <t>Vuosi</t>
  </si>
  <si>
    <t xml:space="preserve">Varallisuus </t>
  </si>
  <si>
    <t>Sijoitusten tuotot</t>
  </si>
  <si>
    <t>Vuotuiset</t>
  </si>
  <si>
    <t>Kulut kum</t>
  </si>
  <si>
    <t>Kokonaisvero</t>
  </si>
  <si>
    <t>Kum tulot</t>
  </si>
  <si>
    <t>Osinko</t>
  </si>
  <si>
    <t>Osinkovero</t>
  </si>
  <si>
    <t>Ennpid + Sotu</t>
  </si>
  <si>
    <t>Kun yrityksen varallisuus on siirretty yrittäjälle</t>
  </si>
  <si>
    <t>15K</t>
  </si>
  <si>
    <t>30K</t>
  </si>
  <si>
    <t>20K</t>
  </si>
  <si>
    <t>40K</t>
  </si>
  <si>
    <t>50K</t>
  </si>
  <si>
    <t>60K</t>
  </si>
  <si>
    <t>Ennen yrityksen myymistä ja ennen kuin yritys on myynyt sijoitusvarallisuuden</t>
  </si>
  <si>
    <t>Palkka 20K</t>
  </si>
  <si>
    <t>Palkka 15K</t>
  </si>
  <si>
    <t>TUOTTO%</t>
  </si>
  <si>
    <t>Tuotto on oletettu arvon nousuksi (ei veroa), Yrityksestä jaetut osingot sijoitetaan</t>
  </si>
  <si>
    <t>Veroprosenttivertailu</t>
  </si>
  <si>
    <t>vuonna 5</t>
  </si>
  <si>
    <t>vuonna 15</t>
  </si>
  <si>
    <t>Verot</t>
  </si>
  <si>
    <t>Eläminen</t>
  </si>
  <si>
    <t>muutos pros yks</t>
  </si>
  <si>
    <t>muutos %</t>
  </si>
  <si>
    <t>Voittovarat</t>
  </si>
  <si>
    <t>Voittovarat os jaon jälkeen</t>
  </si>
  <si>
    <t>Osinko (8%) netto</t>
  </si>
  <si>
    <t>Tarkistus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</si>
</sst>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0" fillId="3" borderId="0" xfId="0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9" fontId="0" fillId="4" borderId="0" xfId="0" applyNumberFormat="1" applyFill="1" applyBorder="1"/>
    <xf numFmtId="164" fontId="0" fillId="4" borderId="0" xfId="0" applyNumberForma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1" xfId="0" applyNumberFormat="1" applyFill="1" applyBorder="1"/>
    <xf numFmtId="164" fontId="0" fillId="5" borderId="0" xfId="1" applyNumberFormat="1" applyFont="1" applyFill="1" applyBorder="1"/>
    <xf numFmtId="164" fontId="0" fillId="5" borderId="1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vertical="center" wrapText="1"/>
    </xf>
    <xf numFmtId="9" fontId="0" fillId="6" borderId="0" xfId="0" applyNumberFormat="1" applyFill="1"/>
    <xf numFmtId="9" fontId="0" fillId="5" borderId="0" xfId="2" applyFont="1" applyFill="1" applyBorder="1"/>
    <xf numFmtId="164" fontId="0" fillId="5" borderId="1" xfId="1" applyNumberFormat="1" applyFont="1" applyFill="1" applyBorder="1"/>
    <xf numFmtId="9" fontId="0" fillId="0" borderId="0" xfId="2" applyFont="1"/>
    <xf numFmtId="8" fontId="0" fillId="0" borderId="0" xfId="0" applyNumberFormat="1"/>
    <xf numFmtId="165" fontId="0" fillId="0" borderId="0" xfId="0" applyNumberFormat="1"/>
    <xf numFmtId="164" fontId="0" fillId="0" borderId="0" xfId="0" applyNumberFormat="1" applyFill="1" applyBorder="1"/>
    <xf numFmtId="0" fontId="0" fillId="0" borderId="3" xfId="0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5" xfId="0" applyBorder="1"/>
    <xf numFmtId="0" fontId="0" fillId="0" borderId="0" xfId="0" applyBorder="1"/>
    <xf numFmtId="165" fontId="0" fillId="0" borderId="0" xfId="2" applyNumberFormat="1" applyFont="1" applyBorder="1"/>
    <xf numFmtId="165" fontId="0" fillId="0" borderId="0" xfId="0" applyNumberFormat="1" applyBorder="1"/>
    <xf numFmtId="164" fontId="0" fillId="0" borderId="0" xfId="1" applyNumberFormat="1" applyFont="1"/>
    <xf numFmtId="165" fontId="0" fillId="0" borderId="6" xfId="2" applyNumberFormat="1" applyFont="1" applyBorder="1"/>
    <xf numFmtId="165" fontId="0" fillId="0" borderId="6" xfId="0" applyNumberFormat="1" applyBorder="1"/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164" fontId="0" fillId="6" borderId="0" xfId="1" applyNumberFormat="1" applyFont="1" applyFill="1" applyBorder="1"/>
    <xf numFmtId="9" fontId="0" fillId="7" borderId="0" xfId="2" applyFont="1" applyFill="1" applyBorder="1"/>
    <xf numFmtId="10" fontId="0" fillId="10" borderId="0" xfId="2" applyNumberFormat="1" applyFont="1" applyFill="1" applyBorder="1"/>
    <xf numFmtId="0" fontId="3" fillId="0" borderId="7" xfId="0" applyFont="1" applyBorder="1"/>
    <xf numFmtId="165" fontId="3" fillId="0" borderId="1" xfId="2" applyNumberFormat="1" applyFont="1" applyBorder="1"/>
    <xf numFmtId="165" fontId="3" fillId="0" borderId="8" xfId="2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6" borderId="0" xfId="0" applyNumberFormat="1" applyFill="1" applyBorder="1"/>
    <xf numFmtId="0" fontId="0" fillId="6" borderId="0" xfId="0" applyNumberFormat="1" applyFill="1" applyBorder="1"/>
    <xf numFmtId="0" fontId="0" fillId="7" borderId="0" xfId="0" applyFill="1" applyBorder="1"/>
    <xf numFmtId="0" fontId="0" fillId="2" borderId="0" xfId="0" applyFill="1" applyBorder="1"/>
    <xf numFmtId="10" fontId="0" fillId="10" borderId="0" xfId="0" applyNumberFormat="1" applyFill="1" applyBorder="1"/>
    <xf numFmtId="9" fontId="0" fillId="0" borderId="0" xfId="2" applyFont="1" applyBorder="1"/>
    <xf numFmtId="10" fontId="0" fillId="0" borderId="0" xfId="2" applyNumberFormat="1" applyFont="1" applyBorder="1"/>
    <xf numFmtId="9" fontId="0" fillId="7" borderId="0" xfId="0" applyNumberFormat="1" applyFill="1" applyBorder="1"/>
    <xf numFmtId="164" fontId="0" fillId="7" borderId="0" xfId="0" applyNumberFormat="1" applyFill="1" applyBorder="1"/>
    <xf numFmtId="10" fontId="0" fillId="0" borderId="0" xfId="0" applyNumberFormat="1" applyFill="1" applyBorder="1"/>
    <xf numFmtId="0" fontId="0" fillId="8" borderId="0" xfId="0" applyFill="1" applyBorder="1"/>
    <xf numFmtId="9" fontId="0" fillId="8" borderId="0" xfId="0" applyNumberFormat="1" applyFill="1" applyBorder="1"/>
    <xf numFmtId="164" fontId="0" fillId="8" borderId="0" xfId="0" applyNumberFormat="1" applyFill="1" applyBorder="1"/>
    <xf numFmtId="0" fontId="0" fillId="9" borderId="0" xfId="0" applyFill="1" applyBorder="1"/>
    <xf numFmtId="165" fontId="0" fillId="9" borderId="0" xfId="2" applyNumberFormat="1" applyFont="1" applyFill="1" applyBorder="1"/>
    <xf numFmtId="9" fontId="0" fillId="0" borderId="0" xfId="2" applyFont="1" applyFill="1" applyBorder="1"/>
    <xf numFmtId="9" fontId="0" fillId="0" borderId="0" xfId="0" applyNumberFormat="1" applyFill="1" applyBorder="1"/>
    <xf numFmtId="8" fontId="0" fillId="0" borderId="0" xfId="0" applyNumberFormat="1" applyBorder="1"/>
    <xf numFmtId="9" fontId="0" fillId="0" borderId="0" xfId="0" applyNumberFormat="1" applyBorder="1"/>
    <xf numFmtId="0" fontId="0" fillId="6" borderId="0" xfId="0" applyFill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2" borderId="0" xfId="0" applyFont="1" applyFill="1" applyBorder="1"/>
    <xf numFmtId="0" fontId="0" fillId="0" borderId="1" xfId="0" applyBorder="1"/>
  </cellXfs>
  <cellStyles count="3">
    <cellStyle name="Currency" xfId="1" builtinId="4"/>
    <cellStyle name="Normal" xfId="0" builtinId="0"/>
    <cellStyle name="Percent" xfId="2" builtinId="5"/>
  </cellStyles>
  <dxfs count="8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Graafi!$B$21</c:f>
              <c:strCache>
                <c:ptCount val="1"/>
                <c:pt idx="0">
                  <c:v>15K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Graafi!$C$21:$I$21</c:f>
              <c:numCache>
                <c:formatCode>_-* #,##0\ "€"_-;\-* #,##0\ "€"_-;_-* "-"??\ "€"_-;_-@_-</c:formatCode>
                <c:ptCount val="7"/>
                <c:pt idx="0">
                  <c:v>33221.72</c:v>
                </c:pt>
                <c:pt idx="1">
                  <c:v>189483.728442433</c:v>
                </c:pt>
                <c:pt idx="2">
                  <c:v>498389.02389790979</c:v>
                </c:pt>
                <c:pt idx="3">
                  <c:v>861873.73484979244</c:v>
                </c:pt>
                <c:pt idx="4">
                  <c:v>1330947.5912382067</c:v>
                </c:pt>
                <c:pt idx="5">
                  <c:v>1935101.2464840524</c:v>
                </c:pt>
                <c:pt idx="6">
                  <c:v>2711585.3655140148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Graafi!$B$22</c:f>
              <c:strCache>
                <c:ptCount val="1"/>
                <c:pt idx="0">
                  <c:v>20K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Graafi!$C$22:$I$22</c:f>
              <c:numCache>
                <c:formatCode>_-* #,##0\ "€"_-;\-* #,##0\ "€"_-;_-* "-"??\ "€"_-;_-@_-</c:formatCode>
                <c:ptCount val="7"/>
                <c:pt idx="0">
                  <c:v>34039.96</c:v>
                </c:pt>
                <c:pt idx="1">
                  <c:v>193537.02241492632</c:v>
                </c:pt>
                <c:pt idx="2">
                  <c:v>501647.07630923408</c:v>
                </c:pt>
                <c:pt idx="3">
                  <c:v>866672.17321366677</c:v>
                </c:pt>
                <c:pt idx="4">
                  <c:v>1337035.2007678412</c:v>
                </c:pt>
                <c:pt idx="5">
                  <c:v>1942067.557426166</c:v>
                </c:pt>
                <c:pt idx="6">
                  <c:v>2718833.2435076064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Graafi!$B$23</c:f>
              <c:strCache>
                <c:ptCount val="1"/>
                <c:pt idx="0">
                  <c:v>30K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Graafi!$C$23:$I$23</c:f>
              <c:numCache>
                <c:formatCode>_-* #,##0\ "€"_-;\-* #,##0\ "€"_-;_-* "-"??\ "€"_-;_-@_-</c:formatCode>
                <c:ptCount val="7"/>
                <c:pt idx="0">
                  <c:v>35192.6</c:v>
                </c:pt>
                <c:pt idx="1">
                  <c:v>198922.76579291295</c:v>
                </c:pt>
                <c:pt idx="2">
                  <c:v>501974.34884829074</c:v>
                </c:pt>
                <c:pt idx="3">
                  <c:v>865678.56901589036</c:v>
                </c:pt>
                <c:pt idx="4">
                  <c:v>1333033.2666435398</c:v>
                </c:pt>
                <c:pt idx="5">
                  <c:v>1932732.2950263261</c:v>
                </c:pt>
                <c:pt idx="6">
                  <c:v>2701061.3985247919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Graafi!$B$24</c:f>
              <c:strCache>
                <c:ptCount val="1"/>
                <c:pt idx="0">
                  <c:v>40K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Graafi!$C$24:$I$24</c:f>
              <c:numCache>
                <c:formatCode>_-* #,##0\ "€"_-;\-* #,##0\ "€"_-;_-* "-"??\ "€"_-;_-@_-</c:formatCode>
                <c:ptCount val="7"/>
                <c:pt idx="0">
                  <c:v>35739.24</c:v>
                </c:pt>
                <c:pt idx="1">
                  <c:v>200900.70533574332</c:v>
                </c:pt>
                <c:pt idx="2">
                  <c:v>494550.23174643994</c:v>
                </c:pt>
                <c:pt idx="3">
                  <c:v>851420.59758748417</c:v>
                </c:pt>
                <c:pt idx="4">
                  <c:v>1308769.7691320786</c:v>
                </c:pt>
                <c:pt idx="5">
                  <c:v>1894254.4692250642</c:v>
                </c:pt>
                <c:pt idx="6">
                  <c:v>2642875.0235572369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Graafi!$B$25</c:f>
              <c:strCache>
                <c:ptCount val="1"/>
                <c:pt idx="0">
                  <c:v>50K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Graafi!$C$25:$I$25</c:f>
              <c:numCache>
                <c:formatCode>_-* #,##0\ "€"_-;\-* #,##0\ "€"_-;_-* "-"??\ "€"_-;_-@_-</c:formatCode>
                <c:ptCount val="7"/>
                <c:pt idx="0">
                  <c:v>35994.86</c:v>
                </c:pt>
                <c:pt idx="1">
                  <c:v>201242.11175628466</c:v>
                </c:pt>
                <c:pt idx="2">
                  <c:v>483403.6568668714</c:v>
                </c:pt>
                <c:pt idx="3">
                  <c:v>830792.66551310779</c:v>
                </c:pt>
                <c:pt idx="4">
                  <c:v>1274776.040305549</c:v>
                </c:pt>
                <c:pt idx="5">
                  <c:v>1841781.4803857116</c:v>
                </c:pt>
                <c:pt idx="6">
                  <c:v>2565280.3375069075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Graafi!$B$26</c:f>
              <c:strCache>
                <c:ptCount val="1"/>
                <c:pt idx="0">
                  <c:v>60K</c:v>
                </c:pt>
              </c:strCache>
            </c:strRef>
          </c:tx>
          <c:marker>
            <c:symbol val="none"/>
          </c:marker>
          <c:cat>
            <c:numRef>
              <c:f>Graafi!$C$20:$I$20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Graafi!$C$26:$I$26</c:f>
              <c:numCache>
                <c:formatCode>_-* #,##0\ "€"_-;\-* #,##0\ "€"_-;_-* "-"??\ "€"_-;_-@_-</c:formatCode>
                <c:ptCount val="7"/>
                <c:pt idx="0">
                  <c:v>36127.42</c:v>
                </c:pt>
                <c:pt idx="1">
                  <c:v>200891.49781386502</c:v>
                </c:pt>
                <c:pt idx="2">
                  <c:v>470683.01266517409</c:v>
                </c:pt>
                <c:pt idx="3">
                  <c:v>807471.14757833292</c:v>
                </c:pt>
                <c:pt idx="4">
                  <c:v>1236667.8098446571</c:v>
                </c:pt>
                <c:pt idx="5">
                  <c:v>1783390.5313942493</c:v>
                </c:pt>
                <c:pt idx="6">
                  <c:v>2479478.7008626489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9632"/>
        <c:axId val="81911168"/>
      </c:lineChart>
      <c:catAx>
        <c:axId val="819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11168"/>
        <c:crosses val="autoZero"/>
        <c:auto val="1"/>
        <c:lblAlgn val="ctr"/>
        <c:lblOffset val="100"/>
        <c:noMultiLvlLbl val="0"/>
      </c:catAx>
      <c:valAx>
        <c:axId val="81911168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81909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Graafi!$B$4</c:f>
              <c:strCache>
                <c:ptCount val="1"/>
                <c:pt idx="0">
                  <c:v>15K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Graafi!$C$4:$I$4</c:f>
              <c:numCache>
                <c:formatCode>_-* #,##0\ "€"_-;\-* #,##0\ "€"_-;_-* "-"??\ "€"_-;_-@_-</c:formatCode>
                <c:ptCount val="7"/>
                <c:pt idx="0">
                  <c:v>47679</c:v>
                </c:pt>
                <c:pt idx="1">
                  <c:v>265056.22800667165</c:v>
                </c:pt>
                <c:pt idx="2">
                  <c:v>595443.05717968161</c:v>
                </c:pt>
                <c:pt idx="3">
                  <c:v>1008526.0501665929</c:v>
                </c:pt>
                <c:pt idx="4">
                  <c:v>1527624.1062510125</c:v>
                </c:pt>
                <c:pt idx="5">
                  <c:v>2182155.9859475512</c:v>
                </c:pt>
                <c:pt idx="6">
                  <c:v>3009312.5964624626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Graafi!$B$5</c:f>
              <c:strCache>
                <c:ptCount val="1"/>
                <c:pt idx="0">
                  <c:v>20K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Graafi!$C$5:$I$5</c:f>
              <c:numCache>
                <c:formatCode>_-* #,##0\ "€"_-;\-* #,##0\ "€"_-;_-* "-"??\ "€"_-;_-@_-</c:formatCode>
                <c:ptCount val="7"/>
                <c:pt idx="0">
                  <c:v>47183</c:v>
                </c:pt>
                <c:pt idx="1">
                  <c:v>262530.90548741119</c:v>
                </c:pt>
                <c:pt idx="2">
                  <c:v>590341.01574071043</c:v>
                </c:pt>
                <c:pt idx="3">
                  <c:v>1000692.0705056326</c:v>
                </c:pt>
                <c:pt idx="4">
                  <c:v>1516770.285650871</c:v>
                </c:pt>
                <c:pt idx="5">
                  <c:v>2167841.3594753612</c:v>
                </c:pt>
                <c:pt idx="6">
                  <c:v>2990914.6820211196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Graafi!$B$6</c:f>
              <c:strCache>
                <c:ptCount val="1"/>
                <c:pt idx="0">
                  <c:v>30K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Graafi!$C$6:$I$6</c:f>
              <c:numCache>
                <c:formatCode>_-* #,##0\ "€"_-;\-* #,##0\ "€"_-;_-* "-"??\ "€"_-;_-@_-</c:formatCode>
                <c:ptCount val="7"/>
                <c:pt idx="0">
                  <c:v>45707.16</c:v>
                </c:pt>
                <c:pt idx="1">
                  <c:v>254759.41588189031</c:v>
                </c:pt>
                <c:pt idx="2">
                  <c:v>573948.10057917621</c:v>
                </c:pt>
                <c:pt idx="3">
                  <c:v>974433.63025818649</c:v>
                </c:pt>
                <c:pt idx="4">
                  <c:v>1478885.4912670176</c:v>
                </c:pt>
                <c:pt idx="5">
                  <c:v>2115944.2222469137</c:v>
                </c:pt>
                <c:pt idx="6">
                  <c:v>2921851.2521684347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Graafi!$B$7</c:f>
              <c:strCache>
                <c:ptCount val="1"/>
                <c:pt idx="0">
                  <c:v>40K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Graafi!$C$7:$I$7</c:f>
              <c:numCache>
                <c:formatCode>_-* #,##0\ "€"_-;\-* #,##0\ "€"_-;_-* "-"??\ "€"_-;_-@_-</c:formatCode>
                <c:ptCount val="7"/>
                <c:pt idx="0">
                  <c:v>43625.32</c:v>
                </c:pt>
                <c:pt idx="1">
                  <c:v>243580.12244121317</c:v>
                </c:pt>
                <c:pt idx="2">
                  <c:v>549803.79577673459</c:v>
                </c:pt>
                <c:pt idx="3">
                  <c:v>934910.82278011064</c:v>
                </c:pt>
                <c:pt idx="4">
                  <c:v>1420739.1334960042</c:v>
                </c:pt>
                <c:pt idx="5">
                  <c:v>2034904.521617044</c:v>
                </c:pt>
                <c:pt idx="6">
                  <c:v>2812373.2923310092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Graafi!$B$8</c:f>
              <c:strCache>
                <c:ptCount val="1"/>
                <c:pt idx="0">
                  <c:v>50K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Graafi!$C$8:$I$8</c:f>
              <c:numCache>
                <c:formatCode>_-* #,##0\ "€"_-;\-* #,##0\ "€"_-;_-* "-"??\ "€"_-;_-@_-</c:formatCode>
                <c:ptCount val="7"/>
                <c:pt idx="0">
                  <c:v>41252.46</c:v>
                </c:pt>
                <c:pt idx="1">
                  <c:v>230764.29587824689</c:v>
                </c:pt>
                <c:pt idx="2">
                  <c:v>521937.03319657507</c:v>
                </c:pt>
                <c:pt idx="3">
                  <c:v>889018.0546560646</c:v>
                </c:pt>
                <c:pt idx="4">
                  <c:v>1352862.5444099223</c:v>
                </c:pt>
                <c:pt idx="5">
                  <c:v>1939869.657949084</c:v>
                </c:pt>
                <c:pt idx="6">
                  <c:v>2683487.0214108094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Graafi!$B$9</c:f>
              <c:strCache>
                <c:ptCount val="1"/>
                <c:pt idx="0">
                  <c:v>60K</c:v>
                </c:pt>
              </c:strCache>
            </c:strRef>
          </c:tx>
          <c:marker>
            <c:symbol val="none"/>
          </c:marker>
          <c:cat>
            <c:numRef>
              <c:f>Graafi!$C$3:$I$3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Graafi!$C$9:$I$9</c:f>
              <c:numCache>
                <c:formatCode>_-* #,##0\ "€"_-;\-* #,##0\ "€"_-;_-* "-"??\ "€"_-;_-@_-</c:formatCode>
                <c:ptCount val="7"/>
                <c:pt idx="0">
                  <c:v>38756.54</c:v>
                </c:pt>
                <c:pt idx="1">
                  <c:v>217256.44895231971</c:v>
                </c:pt>
                <c:pt idx="2">
                  <c:v>492496.20129428676</c:v>
                </c:pt>
                <c:pt idx="3">
                  <c:v>840431.70067161997</c:v>
                </c:pt>
                <c:pt idx="4">
                  <c:v>1280871.4536894783</c:v>
                </c:pt>
                <c:pt idx="5">
                  <c:v>1838916.8341290141</c:v>
                </c:pt>
                <c:pt idx="6">
                  <c:v>2546393.7998966798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4368"/>
        <c:axId val="82240256"/>
      </c:lineChart>
      <c:catAx>
        <c:axId val="822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40256"/>
        <c:crosses val="autoZero"/>
        <c:auto val="1"/>
        <c:lblAlgn val="ctr"/>
        <c:lblOffset val="100"/>
        <c:noMultiLvlLbl val="0"/>
      </c:catAx>
      <c:valAx>
        <c:axId val="82240256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82234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Graafi!$B$43:$B$48</c:f>
              <c:strCache>
                <c:ptCount val="6"/>
                <c:pt idx="0">
                  <c:v>15K</c:v>
                </c:pt>
                <c:pt idx="1">
                  <c:v>20K</c:v>
                </c:pt>
                <c:pt idx="2">
                  <c:v>30K</c:v>
                </c:pt>
                <c:pt idx="3">
                  <c:v>40K</c:v>
                </c:pt>
                <c:pt idx="4">
                  <c:v>50K</c:v>
                </c:pt>
                <c:pt idx="5">
                  <c:v>60K</c:v>
                </c:pt>
              </c:strCache>
            </c:strRef>
          </c:cat>
          <c:val>
            <c:numRef>
              <c:f>Graafi!$C$43:$C$48</c:f>
              <c:numCache>
                <c:formatCode>0.0\ %</c:formatCode>
                <c:ptCount val="6"/>
                <c:pt idx="0">
                  <c:v>0.17760000000000004</c:v>
                </c:pt>
                <c:pt idx="1">
                  <c:v>0.18613333333333332</c:v>
                </c:pt>
                <c:pt idx="2">
                  <c:v>0.20389119999999999</c:v>
                </c:pt>
                <c:pt idx="3">
                  <c:v>0.23164906666666668</c:v>
                </c:pt>
                <c:pt idx="4">
                  <c:v>0.2632872</c:v>
                </c:pt>
                <c:pt idx="5">
                  <c:v>0.29656613333333359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738816"/>
        <c:axId val="62740352"/>
      </c:barChart>
      <c:catAx>
        <c:axId val="6273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62740352"/>
        <c:crosses val="autoZero"/>
        <c:auto val="1"/>
        <c:lblAlgn val="ctr"/>
        <c:lblOffset val="100"/>
        <c:noMultiLvlLbl val="0"/>
      </c:catAx>
      <c:valAx>
        <c:axId val="62740352"/>
        <c:scaling>
          <c:orientation val="minMax"/>
        </c:scaling>
        <c:delete val="0"/>
        <c:axPos val="l"/>
        <c:majorGridlines/>
        <c:numFmt formatCode="0.0\ %" sourceLinked="1"/>
        <c:majorTickMark val="out"/>
        <c:minorTickMark val="none"/>
        <c:tickLblPos val="nextTo"/>
        <c:crossAx val="627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212220</xdr:colOff>
      <xdr:row>17</xdr:row>
      <xdr:rowOff>187037</xdr:rowOff>
    </xdr:from>
    <xdr:to>
      <xdr:col>19</xdr:col>
      <xdr:colOff>237158</xdr:colOff>
      <xdr:row>32</xdr:row>
      <xdr:rowOff>62347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241557</xdr:colOff>
      <xdr:row>1</xdr:row>
      <xdr:rowOff>8313</xdr:rowOff>
    </xdr:from>
    <xdr:to>
      <xdr:col>19</xdr:col>
      <xdr:colOff>266497</xdr:colOff>
      <xdr:row>15</xdr:row>
      <xdr:rowOff>62589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207817</xdr:colOff>
      <xdr:row>33</xdr:row>
      <xdr:rowOff>31781</xdr:rowOff>
    </xdr:from>
    <xdr:to>
      <xdr:col>19</xdr:col>
      <xdr:colOff>215153</xdr:colOff>
      <xdr:row>49</xdr:row>
      <xdr:rowOff>185813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abSelected="1" zoomScale="85" zoomScaleNormal="85" workbookViewId="0">
      <selection activeCell="H1" sqref="H1"/>
    </sheetView>
  </sheetViews>
  <sheetFormatPr defaultRowHeight="15.05" x14ac:dyDescent="0.3"/>
  <cols>
    <col min="1" max="1" width="2.88671875" customWidth="1"/>
    <col min="2" max="2" width="11.33203125" customWidth="1"/>
    <col min="3" max="3" width="9" bestFit="1" customWidth="1"/>
    <col min="4" max="5" width="10" bestFit="1" customWidth="1"/>
    <col min="6" max="6" width="11.33203125" customWidth="1"/>
    <col min="7" max="9" width="11.44140625" bestFit="1" customWidth="1"/>
    <col min="21" max="21" width="11.44140625" bestFit="1" customWidth="1"/>
  </cols>
  <sheetData>
    <row r="1" spans="2:9" x14ac:dyDescent="0.3">
      <c r="B1" t="s">
        <v>55</v>
      </c>
      <c r="C1" s="15">
        <v>0.05</v>
      </c>
      <c r="E1" s="27" t="s">
        <v>22</v>
      </c>
      <c r="F1" s="47">
        <v>75000</v>
      </c>
      <c r="G1" s="27" t="s">
        <v>61</v>
      </c>
      <c r="H1" s="65">
        <v>-14001</v>
      </c>
      <c r="I1" s="27"/>
    </row>
    <row r="2" spans="2:9" x14ac:dyDescent="0.3">
      <c r="B2" s="66" t="s">
        <v>52</v>
      </c>
    </row>
    <row r="3" spans="2:9" ht="16.399999999999999" customHeight="1" x14ac:dyDescent="0.3">
      <c r="C3">
        <v>1</v>
      </c>
      <c r="D3">
        <v>5</v>
      </c>
      <c r="E3">
        <v>10</v>
      </c>
      <c r="F3">
        <v>15</v>
      </c>
      <c r="G3">
        <v>20</v>
      </c>
      <c r="H3">
        <v>25</v>
      </c>
      <c r="I3">
        <v>30</v>
      </c>
    </row>
    <row r="4" spans="2:9" x14ac:dyDescent="0.3">
      <c r="B4" t="s">
        <v>46</v>
      </c>
      <c r="C4" s="30">
        <f>'palkkaVAIosinko15&amp;20'!F31</f>
        <v>47679</v>
      </c>
      <c r="D4" s="30">
        <f>'palkkaVAIosinko15&amp;20'!J31</f>
        <v>265056.22800667165</v>
      </c>
      <c r="E4" s="30">
        <f>'palkkaVAIosinko15&amp;20'!O31</f>
        <v>595443.05717968161</v>
      </c>
      <c r="F4" s="30">
        <f>'palkkaVAIosinko15&amp;20'!T31</f>
        <v>1008526.0501665929</v>
      </c>
      <c r="G4" s="30">
        <f>'palkkaVAIosinko15&amp;20'!Y31</f>
        <v>1527624.1062510125</v>
      </c>
      <c r="H4" s="30">
        <f>'palkkaVAIosinko15&amp;20'!AD31</f>
        <v>2182155.9859475512</v>
      </c>
      <c r="I4" s="30">
        <f>'palkkaVAIosinko15&amp;20'!AI31</f>
        <v>3009312.5964624626</v>
      </c>
    </row>
    <row r="5" spans="2:9" x14ac:dyDescent="0.3">
      <c r="B5" t="s">
        <v>48</v>
      </c>
      <c r="C5" s="30">
        <f>'palkkaVAIosinko15&amp;20'!AL31</f>
        <v>47183</v>
      </c>
      <c r="D5" s="30">
        <f>'palkkaVAIosinko15&amp;20'!AP31</f>
        <v>262530.90548741119</v>
      </c>
      <c r="E5" s="30">
        <f>'palkkaVAIosinko15&amp;20'!AU31</f>
        <v>590341.01574071043</v>
      </c>
      <c r="F5" s="30">
        <f>'palkkaVAIosinko15&amp;20'!AZ31</f>
        <v>1000692.0705056326</v>
      </c>
      <c r="G5" s="30">
        <f>'palkkaVAIosinko15&amp;20'!BE31</f>
        <v>1516770.285650871</v>
      </c>
      <c r="H5" s="30">
        <f>'palkkaVAIosinko15&amp;20'!BJ31</f>
        <v>2167841.3594753612</v>
      </c>
      <c r="I5" s="30">
        <f>'palkkaVAIosinko15&amp;20'!BO31</f>
        <v>2990914.6820211196</v>
      </c>
    </row>
    <row r="6" spans="2:9" x14ac:dyDescent="0.3">
      <c r="B6" t="s">
        <v>47</v>
      </c>
      <c r="C6" s="30">
        <f>'palkkaVAIosinko30&amp;40'!F31</f>
        <v>45707.16</v>
      </c>
      <c r="D6" s="30">
        <f>'palkkaVAIosinko30&amp;40'!J31</f>
        <v>254759.41588189031</v>
      </c>
      <c r="E6" s="30">
        <f>'palkkaVAIosinko30&amp;40'!O31</f>
        <v>573948.10057917621</v>
      </c>
      <c r="F6" s="30">
        <f>'palkkaVAIosinko30&amp;40'!T31</f>
        <v>974433.63025818649</v>
      </c>
      <c r="G6" s="30">
        <f>'palkkaVAIosinko30&amp;40'!Y31</f>
        <v>1478885.4912670176</v>
      </c>
      <c r="H6" s="30">
        <f>'palkkaVAIosinko30&amp;40'!AD31</f>
        <v>2115944.2222469137</v>
      </c>
      <c r="I6" s="30">
        <f>'palkkaVAIosinko30&amp;40'!AI31</f>
        <v>2921851.2521684347</v>
      </c>
    </row>
    <row r="7" spans="2:9" x14ac:dyDescent="0.3">
      <c r="B7" t="s">
        <v>49</v>
      </c>
      <c r="C7" s="30">
        <f>'palkkaVAIosinko30&amp;40'!AL31</f>
        <v>43625.32</v>
      </c>
      <c r="D7" s="30">
        <f>'palkkaVAIosinko30&amp;40'!AP31</f>
        <v>243580.12244121317</v>
      </c>
      <c r="E7" s="30">
        <f>'palkkaVAIosinko30&amp;40'!AU31</f>
        <v>549803.79577673459</v>
      </c>
      <c r="F7" s="30">
        <f>'palkkaVAIosinko30&amp;40'!AZ31</f>
        <v>934910.82278011064</v>
      </c>
      <c r="G7" s="30">
        <f>'palkkaVAIosinko30&amp;40'!BE31</f>
        <v>1420739.1334960042</v>
      </c>
      <c r="H7" s="30">
        <f>'palkkaVAIosinko30&amp;40'!BJ31</f>
        <v>2034904.521617044</v>
      </c>
      <c r="I7" s="30">
        <f>'palkkaVAIosinko30&amp;40'!BO31</f>
        <v>2812373.2923310092</v>
      </c>
    </row>
    <row r="8" spans="2:9" x14ac:dyDescent="0.3">
      <c r="B8" t="s">
        <v>50</v>
      </c>
      <c r="C8" s="30">
        <f>'palkkaVAIosinko50&amp;60'!F31</f>
        <v>41252.46</v>
      </c>
      <c r="D8" s="30">
        <f>'palkkaVAIosinko50&amp;60'!J31</f>
        <v>230764.29587824689</v>
      </c>
      <c r="E8" s="30">
        <f>'palkkaVAIosinko50&amp;60'!O31</f>
        <v>521937.03319657507</v>
      </c>
      <c r="F8" s="30">
        <f>'palkkaVAIosinko50&amp;60'!T31</f>
        <v>889018.0546560646</v>
      </c>
      <c r="G8" s="30">
        <f>'palkkaVAIosinko50&amp;60'!Y31</f>
        <v>1352862.5444099223</v>
      </c>
      <c r="H8" s="30">
        <f>'palkkaVAIosinko50&amp;60'!AD31</f>
        <v>1939869.657949084</v>
      </c>
      <c r="I8" s="30">
        <f>'palkkaVAIosinko50&amp;60'!AI31</f>
        <v>2683487.0214108094</v>
      </c>
    </row>
    <row r="9" spans="2:9" x14ac:dyDescent="0.3">
      <c r="B9" t="s">
        <v>51</v>
      </c>
      <c r="C9" s="30">
        <f>'palkkaVAIosinko50&amp;60'!AL31</f>
        <v>38756.54</v>
      </c>
      <c r="D9" s="30">
        <f>'palkkaVAIosinko50&amp;60'!AP31</f>
        <v>217256.44895231971</v>
      </c>
      <c r="E9" s="30">
        <f>'palkkaVAIosinko50&amp;60'!AU31</f>
        <v>492496.20129428676</v>
      </c>
      <c r="F9" s="30">
        <f>'palkkaVAIosinko50&amp;60'!AZ31</f>
        <v>840431.70067161997</v>
      </c>
      <c r="G9" s="30">
        <f>'palkkaVAIosinko50&amp;60'!BE31</f>
        <v>1280871.4536894783</v>
      </c>
      <c r="H9" s="30">
        <f>'palkkaVAIosinko50&amp;60'!BJ31</f>
        <v>1838916.8341290141</v>
      </c>
      <c r="I9" s="30">
        <f>'palkkaVAIosinko50&amp;60'!BO31</f>
        <v>2546393.7998966798</v>
      </c>
    </row>
    <row r="11" spans="2:9" x14ac:dyDescent="0.3">
      <c r="I11" s="1"/>
    </row>
    <row r="12" spans="2:9" x14ac:dyDescent="0.3">
      <c r="F12" s="19"/>
    </row>
    <row r="19" spans="2:9" x14ac:dyDescent="0.3">
      <c r="B19" s="66" t="s">
        <v>45</v>
      </c>
    </row>
    <row r="20" spans="2:9" x14ac:dyDescent="0.3">
      <c r="C20">
        <v>1</v>
      </c>
      <c r="D20">
        <v>5</v>
      </c>
      <c r="E20">
        <v>10</v>
      </c>
      <c r="F20">
        <v>15</v>
      </c>
      <c r="G20">
        <v>20</v>
      </c>
      <c r="H20">
        <v>25</v>
      </c>
      <c r="I20">
        <v>30</v>
      </c>
    </row>
    <row r="21" spans="2:9" x14ac:dyDescent="0.3">
      <c r="B21" t="s">
        <v>46</v>
      </c>
      <c r="C21" s="30">
        <f>'palkkaVAIosinko15&amp;20'!F40</f>
        <v>33221.72</v>
      </c>
      <c r="D21" s="30">
        <f>'palkkaVAIosinko15&amp;20'!J40</f>
        <v>189483.728442433</v>
      </c>
      <c r="E21" s="30">
        <f>'palkkaVAIosinko15&amp;20'!O40</f>
        <v>498389.02389790979</v>
      </c>
      <c r="F21" s="30">
        <f>'palkkaVAIosinko15&amp;20'!T40</f>
        <v>861873.73484979244</v>
      </c>
      <c r="G21" s="30">
        <f>'palkkaVAIosinko15&amp;20'!Y40</f>
        <v>1330947.5912382067</v>
      </c>
      <c r="H21" s="30">
        <f>'palkkaVAIosinko15&amp;20'!AD40</f>
        <v>1935101.2464840524</v>
      </c>
      <c r="I21" s="30">
        <f>'palkkaVAIosinko15&amp;20'!AI40</f>
        <v>2711585.3655140148</v>
      </c>
    </row>
    <row r="22" spans="2:9" x14ac:dyDescent="0.3">
      <c r="B22" t="s">
        <v>48</v>
      </c>
      <c r="C22" s="30">
        <f>'palkkaVAIosinko15&amp;20'!AL40</f>
        <v>34039.96</v>
      </c>
      <c r="D22" s="30">
        <f>'palkkaVAIosinko15&amp;20'!AP40</f>
        <v>193537.02241492632</v>
      </c>
      <c r="E22" s="30">
        <f>'palkkaVAIosinko15&amp;20'!AU40</f>
        <v>501647.07630923408</v>
      </c>
      <c r="F22" s="30">
        <f>'palkkaVAIosinko15&amp;20'!AZ40</f>
        <v>866672.17321366677</v>
      </c>
      <c r="G22" s="30">
        <f>'palkkaVAIosinko15&amp;20'!BE40</f>
        <v>1337035.2007678412</v>
      </c>
      <c r="H22" s="30">
        <f>'palkkaVAIosinko15&amp;20'!BJ40</f>
        <v>1942067.557426166</v>
      </c>
      <c r="I22" s="30">
        <f>'palkkaVAIosinko15&amp;20'!BO40</f>
        <v>2718833.2435076064</v>
      </c>
    </row>
    <row r="23" spans="2:9" x14ac:dyDescent="0.3">
      <c r="B23" t="s">
        <v>47</v>
      </c>
      <c r="C23" s="30">
        <f>'palkkaVAIosinko30&amp;40'!F40</f>
        <v>35192.6</v>
      </c>
      <c r="D23" s="30">
        <f>'palkkaVAIosinko30&amp;40'!J40</f>
        <v>198922.76579291295</v>
      </c>
      <c r="E23" s="30">
        <f>'palkkaVAIosinko30&amp;40'!O40</f>
        <v>501974.34884829074</v>
      </c>
      <c r="F23" s="30">
        <f>'palkkaVAIosinko30&amp;40'!T40</f>
        <v>865678.56901589036</v>
      </c>
      <c r="G23" s="30">
        <f>'palkkaVAIosinko30&amp;40'!Y40</f>
        <v>1333033.2666435398</v>
      </c>
      <c r="H23" s="30">
        <f>'palkkaVAIosinko30&amp;40'!AD40</f>
        <v>1932732.2950263261</v>
      </c>
      <c r="I23" s="30">
        <f>'palkkaVAIosinko30&amp;40'!AI40</f>
        <v>2701061.3985247919</v>
      </c>
    </row>
    <row r="24" spans="2:9" x14ac:dyDescent="0.3">
      <c r="B24" t="s">
        <v>49</v>
      </c>
      <c r="C24" s="30">
        <f>'palkkaVAIosinko30&amp;40'!AL40</f>
        <v>35739.24</v>
      </c>
      <c r="D24" s="30">
        <f>'palkkaVAIosinko30&amp;40'!AP40</f>
        <v>200900.70533574332</v>
      </c>
      <c r="E24" s="30">
        <f>'palkkaVAIosinko30&amp;40'!AU40</f>
        <v>494550.23174643994</v>
      </c>
      <c r="F24" s="30">
        <f>'palkkaVAIosinko30&amp;40'!AZ40</f>
        <v>851420.59758748417</v>
      </c>
      <c r="G24" s="30">
        <f>'palkkaVAIosinko30&amp;40'!BE40</f>
        <v>1308769.7691320786</v>
      </c>
      <c r="H24" s="30">
        <f>'palkkaVAIosinko30&amp;40'!BJ40</f>
        <v>1894254.4692250642</v>
      </c>
      <c r="I24" s="30">
        <f>'palkkaVAIosinko30&amp;40'!BO40</f>
        <v>2642875.0235572369</v>
      </c>
    </row>
    <row r="25" spans="2:9" x14ac:dyDescent="0.3">
      <c r="B25" t="s">
        <v>50</v>
      </c>
      <c r="C25" s="30">
        <f>'palkkaVAIosinko50&amp;60'!F40</f>
        <v>35994.86</v>
      </c>
      <c r="D25" s="30">
        <f>'palkkaVAIosinko50&amp;60'!J40</f>
        <v>201242.11175628466</v>
      </c>
      <c r="E25" s="30">
        <f>'palkkaVAIosinko50&amp;60'!O40</f>
        <v>483403.6568668714</v>
      </c>
      <c r="F25" s="30">
        <f>'palkkaVAIosinko50&amp;60'!T40</f>
        <v>830792.66551310779</v>
      </c>
      <c r="G25" s="30">
        <f>'palkkaVAIosinko50&amp;60'!Y40</f>
        <v>1274776.040305549</v>
      </c>
      <c r="H25" s="30">
        <f>'palkkaVAIosinko50&amp;60'!AD40</f>
        <v>1841781.4803857116</v>
      </c>
      <c r="I25" s="30">
        <f>'palkkaVAIosinko50&amp;60'!AI40</f>
        <v>2565280.3375069075</v>
      </c>
    </row>
    <row r="26" spans="2:9" x14ac:dyDescent="0.3">
      <c r="B26" t="s">
        <v>51</v>
      </c>
      <c r="C26" s="30">
        <f>'palkkaVAIosinko50&amp;60'!AL40</f>
        <v>36127.42</v>
      </c>
      <c r="D26" s="30">
        <f>'palkkaVAIosinko50&amp;60'!AP40</f>
        <v>200891.49781386502</v>
      </c>
      <c r="E26" s="30">
        <f>'palkkaVAIosinko50&amp;60'!AU40</f>
        <v>470683.01266517409</v>
      </c>
      <c r="F26" s="30">
        <f>'palkkaVAIosinko50&amp;60'!AZ40</f>
        <v>807471.14757833292</v>
      </c>
      <c r="G26" s="30">
        <f>'palkkaVAIosinko50&amp;60'!BE40</f>
        <v>1236667.8098446571</v>
      </c>
      <c r="H26" s="30">
        <f>'palkkaVAIosinko50&amp;60'!BJ40</f>
        <v>1783390.5313942493</v>
      </c>
      <c r="I26" s="30">
        <f>'palkkaVAIosinko50&amp;60'!BO40</f>
        <v>2479478.7008626489</v>
      </c>
    </row>
    <row r="28" spans="2:9" x14ac:dyDescent="0.3">
      <c r="I28" s="1"/>
    </row>
    <row r="34" spans="2:8" x14ac:dyDescent="0.3">
      <c r="B34" t="s">
        <v>57</v>
      </c>
    </row>
    <row r="35" spans="2:8" x14ac:dyDescent="0.3">
      <c r="B35" s="22"/>
      <c r="C35" s="44" t="s">
        <v>46</v>
      </c>
      <c r="D35" s="44" t="s">
        <v>48</v>
      </c>
      <c r="E35" s="44" t="s">
        <v>47</v>
      </c>
      <c r="F35" s="44" t="s">
        <v>49</v>
      </c>
      <c r="G35" s="44" t="s">
        <v>50</v>
      </c>
      <c r="H35" s="45" t="s">
        <v>51</v>
      </c>
    </row>
    <row r="36" spans="2:8" x14ac:dyDescent="0.3">
      <c r="B36" s="23" t="s">
        <v>34</v>
      </c>
      <c r="C36" s="24">
        <v>75000</v>
      </c>
      <c r="D36" s="24">
        <f>C36</f>
        <v>75000</v>
      </c>
      <c r="E36" s="24">
        <f t="shared" ref="E36:H36" si="0">D36</f>
        <v>75000</v>
      </c>
      <c r="F36" s="24">
        <f t="shared" si="0"/>
        <v>75000</v>
      </c>
      <c r="G36" s="24">
        <f t="shared" si="0"/>
        <v>75000</v>
      </c>
      <c r="H36" s="25">
        <f t="shared" si="0"/>
        <v>75000</v>
      </c>
    </row>
    <row r="37" spans="2:8" x14ac:dyDescent="0.3">
      <c r="B37" s="26" t="s">
        <v>0</v>
      </c>
      <c r="C37" s="24">
        <f t="shared" ref="C37:H37" si="1">C36-C38</f>
        <v>60000</v>
      </c>
      <c r="D37" s="24">
        <f t="shared" si="1"/>
        <v>55000</v>
      </c>
      <c r="E37" s="24">
        <f t="shared" si="1"/>
        <v>45000</v>
      </c>
      <c r="F37" s="24">
        <f t="shared" si="1"/>
        <v>35000</v>
      </c>
      <c r="G37" s="24">
        <f t="shared" si="1"/>
        <v>25000</v>
      </c>
      <c r="H37" s="25">
        <f t="shared" si="1"/>
        <v>15000</v>
      </c>
    </row>
    <row r="38" spans="2:8" x14ac:dyDescent="0.3">
      <c r="B38" s="26" t="s">
        <v>1</v>
      </c>
      <c r="C38" s="24">
        <v>15000</v>
      </c>
      <c r="D38" s="24">
        <v>20000</v>
      </c>
      <c r="E38" s="24">
        <v>30000</v>
      </c>
      <c r="F38" s="24">
        <v>40000</v>
      </c>
      <c r="G38" s="24">
        <v>50000</v>
      </c>
      <c r="H38" s="25">
        <v>60000</v>
      </c>
    </row>
    <row r="39" spans="2:8" x14ac:dyDescent="0.3">
      <c r="B39" s="26" t="s">
        <v>6</v>
      </c>
      <c r="C39" s="28">
        <v>0.2</v>
      </c>
      <c r="D39" s="28">
        <v>0.2</v>
      </c>
      <c r="E39" s="28">
        <v>0.2</v>
      </c>
      <c r="F39" s="28">
        <v>0.2</v>
      </c>
      <c r="G39" s="28">
        <v>0.2</v>
      </c>
      <c r="H39" s="31">
        <v>0.2</v>
      </c>
    </row>
    <row r="40" spans="2:8" x14ac:dyDescent="0.3">
      <c r="B40" s="26" t="s">
        <v>27</v>
      </c>
      <c r="C40" s="29">
        <v>8.7999999999999995E-2</v>
      </c>
      <c r="D40" s="29">
        <v>0.14799999999999999</v>
      </c>
      <c r="E40" s="29">
        <v>0.209728</v>
      </c>
      <c r="F40" s="29">
        <v>0.25934200000000002</v>
      </c>
      <c r="G40" s="29">
        <v>0.29493079999999999</v>
      </c>
      <c r="H40" s="32">
        <v>0.320707666666667</v>
      </c>
    </row>
    <row r="41" spans="2:8" x14ac:dyDescent="0.3">
      <c r="B41" s="41" t="s">
        <v>40</v>
      </c>
      <c r="C41" s="42">
        <f t="shared" ref="C41:H41" si="2">C38/C36*C40+C37/C36*C39</f>
        <v>0.17760000000000004</v>
      </c>
      <c r="D41" s="42">
        <f t="shared" si="2"/>
        <v>0.18613333333333332</v>
      </c>
      <c r="E41" s="42">
        <f t="shared" si="2"/>
        <v>0.20389119999999999</v>
      </c>
      <c r="F41" s="42">
        <f t="shared" si="2"/>
        <v>0.23164906666666668</v>
      </c>
      <c r="G41" s="42">
        <f t="shared" si="2"/>
        <v>0.2632872</v>
      </c>
      <c r="H41" s="43">
        <f t="shared" si="2"/>
        <v>0.29656613333333359</v>
      </c>
    </row>
    <row r="42" spans="2:8" x14ac:dyDescent="0.3">
      <c r="D42" t="s">
        <v>62</v>
      </c>
      <c r="E42" t="s">
        <v>63</v>
      </c>
    </row>
    <row r="43" spans="2:8" x14ac:dyDescent="0.3">
      <c r="B43" t="s">
        <v>46</v>
      </c>
      <c r="C43" s="20">
        <f>C41</f>
        <v>0.17760000000000004</v>
      </c>
    </row>
    <row r="44" spans="2:8" x14ac:dyDescent="0.3">
      <c r="B44" t="s">
        <v>48</v>
      </c>
      <c r="C44" s="20">
        <f>D41</f>
        <v>0.18613333333333332</v>
      </c>
      <c r="D44" s="20">
        <f>C44-C43</f>
        <v>8.5333333333332817E-3</v>
      </c>
      <c r="E44" s="20">
        <f>D44/C43</f>
        <v>4.8048048048047749E-2</v>
      </c>
    </row>
    <row r="45" spans="2:8" x14ac:dyDescent="0.3">
      <c r="B45" t="s">
        <v>47</v>
      </c>
      <c r="C45" s="20">
        <f>E41</f>
        <v>0.20389119999999999</v>
      </c>
      <c r="D45" s="20">
        <f>C45-C44</f>
        <v>1.7757866666666677E-2</v>
      </c>
      <c r="E45" s="20">
        <f t="shared" ref="E45:E48" si="3">D45/C44</f>
        <v>9.5404011461318119E-2</v>
      </c>
    </row>
    <row r="46" spans="2:8" x14ac:dyDescent="0.3">
      <c r="B46" t="s">
        <v>49</v>
      </c>
      <c r="C46" s="20">
        <f>F41</f>
        <v>0.23164906666666668</v>
      </c>
      <c r="D46" s="20">
        <f>C46-C45</f>
        <v>2.7757866666666686E-2</v>
      </c>
      <c r="E46" s="20">
        <f t="shared" si="3"/>
        <v>0.13614058216669817</v>
      </c>
    </row>
    <row r="47" spans="2:8" x14ac:dyDescent="0.3">
      <c r="B47" t="s">
        <v>50</v>
      </c>
      <c r="C47" s="20">
        <f>G41</f>
        <v>0.2632872</v>
      </c>
      <c r="D47" s="20">
        <f>C47-C46</f>
        <v>3.1638133333333318E-2</v>
      </c>
      <c r="E47" s="20">
        <f t="shared" si="3"/>
        <v>0.13657785800129843</v>
      </c>
    </row>
    <row r="48" spans="2:8" x14ac:dyDescent="0.3">
      <c r="B48" t="s">
        <v>51</v>
      </c>
      <c r="C48" s="20">
        <f>H41</f>
        <v>0.29656613333333359</v>
      </c>
      <c r="D48" s="20">
        <f>C48-C47</f>
        <v>3.3278933333333593E-2</v>
      </c>
      <c r="E48" s="20">
        <f t="shared" si="3"/>
        <v>0.1263978398240917</v>
      </c>
    </row>
    <row r="53" spans="2:8" x14ac:dyDescent="0.3">
      <c r="B53" s="22" t="s">
        <v>58</v>
      </c>
      <c r="C53" s="44" t="s">
        <v>46</v>
      </c>
      <c r="D53" s="44" t="s">
        <v>48</v>
      </c>
      <c r="E53" s="44" t="s">
        <v>47</v>
      </c>
      <c r="F53" s="44" t="s">
        <v>49</v>
      </c>
      <c r="G53" s="44" t="s">
        <v>50</v>
      </c>
      <c r="H53" s="45" t="s">
        <v>51</v>
      </c>
    </row>
    <row r="54" spans="2:8" x14ac:dyDescent="0.3">
      <c r="B54" s="23" t="s">
        <v>34</v>
      </c>
      <c r="C54" s="24">
        <f>SUM(C55:C57)</f>
        <v>90073.525133999996</v>
      </c>
      <c r="D54" s="24">
        <f t="shared" ref="D54:H54" si="4">SUM(D55:D57)</f>
        <v>88775.113511999996</v>
      </c>
      <c r="E54" s="24">
        <f t="shared" si="4"/>
        <v>86178.290267999997</v>
      </c>
      <c r="F54" s="24">
        <f t="shared" si="4"/>
        <v>83581.467023999998</v>
      </c>
      <c r="G54" s="24">
        <f t="shared" si="4"/>
        <v>80984.643779999999</v>
      </c>
      <c r="H54" s="25">
        <f t="shared" si="4"/>
        <v>78387.820535999999</v>
      </c>
    </row>
    <row r="55" spans="2:8" x14ac:dyDescent="0.3">
      <c r="B55" s="26" t="s">
        <v>0</v>
      </c>
      <c r="C55" s="24">
        <v>60000</v>
      </c>
      <c r="D55" s="24">
        <v>55000</v>
      </c>
      <c r="E55" s="24">
        <v>45000</v>
      </c>
      <c r="F55" s="24">
        <v>35000</v>
      </c>
      <c r="G55" s="24">
        <v>25000</v>
      </c>
      <c r="H55" s="25">
        <v>15000</v>
      </c>
    </row>
    <row r="56" spans="2:8" x14ac:dyDescent="0.3">
      <c r="B56" s="26" t="s">
        <v>1</v>
      </c>
      <c r="C56" s="24">
        <v>15000</v>
      </c>
      <c r="D56" s="24">
        <v>20000</v>
      </c>
      <c r="E56" s="24">
        <v>30000</v>
      </c>
      <c r="F56" s="24">
        <v>40000</v>
      </c>
      <c r="G56" s="24">
        <v>50000</v>
      </c>
      <c r="H56" s="25">
        <v>60000</v>
      </c>
    </row>
    <row r="57" spans="2:8" x14ac:dyDescent="0.3">
      <c r="B57" s="26" t="s">
        <v>42</v>
      </c>
      <c r="C57" s="24">
        <f>-'palkkaVAIosinko15&amp;20'!J13</f>
        <v>15073.525133999996</v>
      </c>
      <c r="D57" s="24">
        <f>-'palkkaVAIosinko15&amp;20'!AP13</f>
        <v>13775.113512</v>
      </c>
      <c r="E57" s="24">
        <f>-'palkkaVAIosinko30&amp;40'!J13</f>
        <v>11178.290268000001</v>
      </c>
      <c r="F57" s="24">
        <f>-'palkkaVAIosinko30&amp;40'!AP13</f>
        <v>8581.4670240000014</v>
      </c>
      <c r="G57" s="24">
        <f>-'palkkaVAIosinko50&amp;60'!J13</f>
        <v>5984.6437800000003</v>
      </c>
      <c r="H57" s="24">
        <f>-'palkkaVAIosinko50&amp;60'!AP13</f>
        <v>3387.8205359999997</v>
      </c>
    </row>
    <row r="58" spans="2:8" x14ac:dyDescent="0.3">
      <c r="B58" s="26" t="s">
        <v>6</v>
      </c>
      <c r="C58" s="28">
        <v>0.2</v>
      </c>
      <c r="D58" s="28">
        <v>0.2</v>
      </c>
      <c r="E58" s="28">
        <v>0.2</v>
      </c>
      <c r="F58" s="28">
        <v>0.2</v>
      </c>
      <c r="G58" s="28">
        <v>0.2</v>
      </c>
      <c r="H58" s="31">
        <v>0.2</v>
      </c>
    </row>
    <row r="59" spans="2:8" x14ac:dyDescent="0.3">
      <c r="B59" s="26" t="s">
        <v>27</v>
      </c>
      <c r="C59" s="29">
        <v>8.7999999999999995E-2</v>
      </c>
      <c r="D59" s="29">
        <v>0.14799999999999999</v>
      </c>
      <c r="E59" s="29">
        <v>0.209728</v>
      </c>
      <c r="F59" s="29">
        <v>0.25934200000000002</v>
      </c>
      <c r="G59" s="29">
        <v>0.29493079999999999</v>
      </c>
      <c r="H59" s="32">
        <v>0.320707666666667</v>
      </c>
    </row>
    <row r="60" spans="2:8" x14ac:dyDescent="0.3">
      <c r="B60" s="26" t="s">
        <v>42</v>
      </c>
      <c r="C60" s="29">
        <v>0.26</v>
      </c>
      <c r="D60" s="29">
        <v>0.26</v>
      </c>
      <c r="E60" s="29">
        <v>0.26</v>
      </c>
      <c r="F60" s="29">
        <v>0.26</v>
      </c>
      <c r="G60" s="29">
        <v>0.26</v>
      </c>
      <c r="H60" s="29">
        <v>0.26</v>
      </c>
    </row>
    <row r="61" spans="2:8" x14ac:dyDescent="0.3">
      <c r="B61" s="41" t="s">
        <v>40</v>
      </c>
      <c r="C61" s="42">
        <f>C56/C54*C59+C55/C54*C58+C57/C54*C60</f>
        <v>0.1913893844966523</v>
      </c>
      <c r="D61" s="42">
        <f t="shared" ref="D61:G61" si="5">D56/D54*D59+D55/D54*D58+D57/D54*D60</f>
        <v>0.1975951234435635</v>
      </c>
      <c r="E61" s="42">
        <f t="shared" si="5"/>
        <v>0.21116914031465084</v>
      </c>
      <c r="F61" s="42">
        <f t="shared" si="5"/>
        <v>0.23455991051952421</v>
      </c>
      <c r="G61" s="42">
        <f t="shared" si="5"/>
        <v>0.26304428084748688</v>
      </c>
      <c r="H61" s="43">
        <f t="shared" ref="H61" si="6">H56/H54*H59+H55/H54*H58</f>
        <v>0.28374892742151259</v>
      </c>
    </row>
    <row r="63" spans="2:8" x14ac:dyDescent="0.3">
      <c r="B63" s="22" t="s">
        <v>59</v>
      </c>
      <c r="C63" s="44" t="s">
        <v>46</v>
      </c>
      <c r="D63" s="44" t="s">
        <v>48</v>
      </c>
      <c r="E63" s="44" t="s">
        <v>47</v>
      </c>
      <c r="F63" s="44" t="s">
        <v>49</v>
      </c>
      <c r="G63" s="44" t="s">
        <v>50</v>
      </c>
      <c r="H63" s="45" t="s">
        <v>51</v>
      </c>
    </row>
    <row r="64" spans="2:8" x14ac:dyDescent="0.3">
      <c r="B64" s="23" t="s">
        <v>34</v>
      </c>
      <c r="C64" s="24">
        <f>SUM(C65:C67)</f>
        <v>120090.7875490906</v>
      </c>
      <c r="D64" s="24">
        <f t="shared" ref="D64" si="7">SUM(D65:D67)</f>
        <v>116206.73242075078</v>
      </c>
      <c r="E64" s="24">
        <f t="shared" ref="E64" si="8">SUM(E65:E67)</f>
        <v>108438.6221640711</v>
      </c>
      <c r="F64" s="24">
        <f t="shared" ref="F64" si="9">SUM(F65:F67)</f>
        <v>100670.51190739142</v>
      </c>
      <c r="G64" s="24">
        <f t="shared" ref="G64" si="10">SUM(G65:G67)</f>
        <v>92902.401650711749</v>
      </c>
      <c r="H64" s="25">
        <f t="shared" ref="H64" si="11">SUM(H65:H67)</f>
        <v>85134.291394032072</v>
      </c>
    </row>
    <row r="65" spans="2:8" x14ac:dyDescent="0.3">
      <c r="B65" s="26" t="s">
        <v>0</v>
      </c>
      <c r="C65" s="24">
        <v>60000</v>
      </c>
      <c r="D65" s="24">
        <v>55000</v>
      </c>
      <c r="E65" s="24">
        <v>45000</v>
      </c>
      <c r="F65" s="24">
        <v>35000</v>
      </c>
      <c r="G65" s="24">
        <v>25000</v>
      </c>
      <c r="H65" s="25">
        <v>15000</v>
      </c>
    </row>
    <row r="66" spans="2:8" x14ac:dyDescent="0.3">
      <c r="B66" s="26" t="s">
        <v>1</v>
      </c>
      <c r="C66" s="24">
        <v>15000</v>
      </c>
      <c r="D66" s="24">
        <v>20000</v>
      </c>
      <c r="E66" s="24">
        <v>30000</v>
      </c>
      <c r="F66" s="24">
        <v>40000</v>
      </c>
      <c r="G66" s="24">
        <v>50000</v>
      </c>
      <c r="H66" s="25">
        <v>60000</v>
      </c>
    </row>
    <row r="67" spans="2:8" x14ac:dyDescent="0.3">
      <c r="B67" s="26" t="s">
        <v>42</v>
      </c>
      <c r="C67" s="24">
        <f>-'palkkaVAIosinko15&amp;20'!T13</f>
        <v>45090.787549090608</v>
      </c>
      <c r="D67" s="24">
        <f>-'palkkaVAIosinko15&amp;20'!AZ13</f>
        <v>41206.732420750777</v>
      </c>
      <c r="E67" s="24">
        <f>-'palkkaVAIosinko30&amp;40'!T13</f>
        <v>33438.622164071108</v>
      </c>
      <c r="F67" s="24">
        <f>-'palkkaVAIosinko30&amp;40'!AZ13</f>
        <v>25670.511907391432</v>
      </c>
      <c r="G67" s="24">
        <f>-'palkkaVAIosinko50&amp;60'!T13</f>
        <v>17902.401650711752</v>
      </c>
      <c r="H67" s="25">
        <f>-'palkkaVAIosinko50&amp;60'!AZ13</f>
        <v>10134.291394032069</v>
      </c>
    </row>
    <row r="68" spans="2:8" x14ac:dyDescent="0.3">
      <c r="B68" s="26" t="s">
        <v>6</v>
      </c>
      <c r="C68" s="28">
        <v>0.2</v>
      </c>
      <c r="D68" s="28">
        <v>0.2</v>
      </c>
      <c r="E68" s="28">
        <v>0.2</v>
      </c>
      <c r="F68" s="28">
        <v>0.2</v>
      </c>
      <c r="G68" s="28">
        <v>0.2</v>
      </c>
      <c r="H68" s="31">
        <v>0.2</v>
      </c>
    </row>
    <row r="69" spans="2:8" x14ac:dyDescent="0.3">
      <c r="B69" s="26" t="s">
        <v>27</v>
      </c>
      <c r="C69" s="29">
        <v>8.7999999999999995E-2</v>
      </c>
      <c r="D69" s="29">
        <v>0.14799999999999999</v>
      </c>
      <c r="E69" s="29">
        <v>0.209728</v>
      </c>
      <c r="F69" s="29">
        <v>0.25934200000000002</v>
      </c>
      <c r="G69" s="29">
        <v>0.29493079999999999</v>
      </c>
      <c r="H69" s="32">
        <v>0.320707666666667</v>
      </c>
    </row>
    <row r="70" spans="2:8" x14ac:dyDescent="0.3">
      <c r="B70" s="26" t="s">
        <v>42</v>
      </c>
      <c r="C70" s="29">
        <v>0.26</v>
      </c>
      <c r="D70" s="29">
        <v>0.26</v>
      </c>
      <c r="E70" s="29">
        <v>0.26</v>
      </c>
      <c r="F70" s="29">
        <v>0.26</v>
      </c>
      <c r="G70" s="29">
        <v>0.26</v>
      </c>
      <c r="H70" s="29">
        <v>0.26</v>
      </c>
    </row>
    <row r="71" spans="2:8" x14ac:dyDescent="0.3">
      <c r="B71" s="41" t="s">
        <v>40</v>
      </c>
      <c r="C71" s="42">
        <f>C66/C64*C69+C65/C64*C68+C67/C64*C70</f>
        <v>0.20853893353415021</v>
      </c>
      <c r="D71" s="42">
        <f t="shared" ref="D71" si="12">D66/D64*D69+D65/D64*D68+D67/D64*D70</f>
        <v>0.21232634216112994</v>
      </c>
      <c r="E71" s="42">
        <f t="shared" ref="E71" si="13">E66/E64*E69+E65/E64*E68+E67/E64*E70</f>
        <v>0.22119316239897518</v>
      </c>
      <c r="F71" s="42">
        <f t="shared" ref="F71" si="14">F66/F64*F69+F65/F64*F68+F67/F64*F70</f>
        <v>0.23887842269088655</v>
      </c>
      <c r="G71" s="42">
        <f t="shared" ref="G71" si="15">G66/G64*G69+G65/G64*G68+G67/G64*G70</f>
        <v>0.26265375270842756</v>
      </c>
      <c r="H71" s="43">
        <f t="shared" ref="H71" si="16">H66/H64*H69+H65/H64*H68</f>
        <v>0.26126323054776984</v>
      </c>
    </row>
    <row r="73" spans="2:8" x14ac:dyDescent="0.3">
      <c r="B73" t="s">
        <v>60</v>
      </c>
    </row>
    <row r="74" spans="2:8" x14ac:dyDescent="0.3">
      <c r="B74" t="s">
        <v>46</v>
      </c>
      <c r="C74" s="38">
        <v>-999</v>
      </c>
      <c r="D74">
        <v>15000</v>
      </c>
      <c r="E74" s="18">
        <f>-C74/D74</f>
        <v>6.6600000000000006E-2</v>
      </c>
    </row>
    <row r="75" spans="2:8" x14ac:dyDescent="0.3">
      <c r="B75" t="s">
        <v>48</v>
      </c>
      <c r="C75" s="38">
        <v>-2387.98</v>
      </c>
      <c r="D75">
        <v>20000</v>
      </c>
      <c r="E75" s="18">
        <f>-C75/D75</f>
        <v>0.11939900000000001</v>
      </c>
      <c r="F75" s="20">
        <f>E75-E74</f>
        <v>5.2798999999999999E-2</v>
      </c>
      <c r="G75" s="20"/>
    </row>
    <row r="76" spans="2:8" x14ac:dyDescent="0.3">
      <c r="B76" t="s">
        <v>47</v>
      </c>
      <c r="C76" s="38">
        <v>-5649.84</v>
      </c>
      <c r="D76">
        <v>30000</v>
      </c>
      <c r="E76" s="18">
        <f t="shared" ref="E76:E79" si="17">-C76/D76</f>
        <v>0.188328</v>
      </c>
      <c r="F76" s="20">
        <f>E76-E75</f>
        <v>6.892899999999999E-2</v>
      </c>
      <c r="G76" s="20"/>
    </row>
    <row r="77" spans="2:8" x14ac:dyDescent="0.3">
      <c r="B77" t="s">
        <v>49</v>
      </c>
      <c r="C77" s="38">
        <v>-9517.68</v>
      </c>
      <c r="D77">
        <v>40000</v>
      </c>
      <c r="E77" s="18">
        <f t="shared" si="17"/>
        <v>0.23794200000000001</v>
      </c>
      <c r="F77" s="20">
        <f>E77-E76</f>
        <v>4.9614000000000019E-2</v>
      </c>
      <c r="G77" s="20"/>
    </row>
    <row r="78" spans="2:8" x14ac:dyDescent="0.3">
      <c r="B78" t="s">
        <v>50</v>
      </c>
      <c r="C78" s="38">
        <v>-13676.54</v>
      </c>
      <c r="D78">
        <v>50000</v>
      </c>
      <c r="E78" s="18">
        <f t="shared" si="17"/>
        <v>0.27353080000000002</v>
      </c>
      <c r="F78" s="20">
        <f>E78-E77</f>
        <v>3.5588800000000004E-2</v>
      </c>
      <c r="G78" s="20"/>
    </row>
    <row r="79" spans="2:8" x14ac:dyDescent="0.3">
      <c r="B79" t="s">
        <v>51</v>
      </c>
      <c r="C79" s="38">
        <v>-17958.46</v>
      </c>
      <c r="D79">
        <v>60000</v>
      </c>
      <c r="E79" s="18">
        <f t="shared" si="17"/>
        <v>0.29930766666666664</v>
      </c>
      <c r="F79" s="20">
        <f>E79-E78</f>
        <v>2.577686666666662E-2</v>
      </c>
      <c r="G79" s="20"/>
    </row>
  </sheetData>
  <conditionalFormatting sqref="C4:C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C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D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F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:G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:H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I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88"/>
  <sheetViews>
    <sheetView topLeftCell="D1" zoomScale="55" zoomScaleNormal="55" workbookViewId="0">
      <pane ySplit="4" topLeftCell="A5" activePane="bottomLeft" state="frozen"/>
      <selection pane="bottomLeft" activeCell="J20" sqref="J20"/>
    </sheetView>
  </sheetViews>
  <sheetFormatPr defaultRowHeight="15.05" outlineLevelCol="1" x14ac:dyDescent="0.3"/>
  <cols>
    <col min="1" max="1" width="3.109375" style="12" customWidth="1"/>
    <col min="2" max="2" width="8.88671875" style="12"/>
    <col min="3" max="3" width="9.21875" style="12" bestFit="1" customWidth="1"/>
    <col min="4" max="4" width="8.88671875" style="12"/>
    <col min="5" max="5" width="18.21875" style="27" customWidth="1"/>
    <col min="6" max="6" width="14" style="27" bestFit="1" customWidth="1"/>
    <col min="7" max="7" width="11.44140625" style="27" customWidth="1" outlineLevel="1"/>
    <col min="8" max="9" width="11.77734375" style="27" customWidth="1" outlineLevel="1"/>
    <col min="10" max="10" width="12.44140625" style="27" bestFit="1" customWidth="1"/>
    <col min="11" max="14" width="11.77734375" style="27" hidden="1" customWidth="1" outlineLevel="1"/>
    <col min="15" max="15" width="13" style="27" bestFit="1" customWidth="1" collapsed="1"/>
    <col min="16" max="16" width="12.6640625" style="27" hidden="1" customWidth="1" outlineLevel="1"/>
    <col min="17" max="19" width="13" style="27" hidden="1" customWidth="1" outlineLevel="1"/>
    <col min="20" max="20" width="13" style="27" bestFit="1" customWidth="1" collapsed="1"/>
    <col min="21" max="21" width="12.6640625" style="27" hidden="1" customWidth="1" outlineLevel="1"/>
    <col min="22" max="23" width="13" style="27" hidden="1" customWidth="1" outlineLevel="1"/>
    <col min="24" max="24" width="13.44140625" style="27" hidden="1" customWidth="1" outlineLevel="1"/>
    <col min="25" max="25" width="13.44140625" style="27" bestFit="1" customWidth="1" collapsed="1"/>
    <col min="26" max="27" width="13.44140625" style="27" hidden="1" customWidth="1" outlineLevel="1"/>
    <col min="28" max="28" width="13" style="27" hidden="1" customWidth="1" outlineLevel="1"/>
    <col min="29" max="29" width="13.44140625" style="27" hidden="1" customWidth="1" outlineLevel="1"/>
    <col min="30" max="30" width="13.44140625" style="27" bestFit="1" customWidth="1" collapsed="1"/>
    <col min="31" max="32" width="13.44140625" style="27" hidden="1" customWidth="1" outlineLevel="1"/>
    <col min="33" max="33" width="13" style="27" hidden="1" customWidth="1" outlineLevel="1"/>
    <col min="34" max="34" width="13.44140625" style="27" hidden="1" customWidth="1" outlineLevel="1"/>
    <col min="35" max="35" width="13.44140625" style="27" bestFit="1" customWidth="1" collapsed="1"/>
    <col min="36" max="36" width="3.6640625" style="27" customWidth="1"/>
    <col min="37" max="37" width="22.109375" style="27" bestFit="1" customWidth="1"/>
    <col min="38" max="38" width="10.6640625" style="27" bestFit="1" customWidth="1"/>
    <col min="39" max="39" width="11.44140625" style="27" customWidth="1" outlineLevel="1"/>
    <col min="40" max="41" width="11.77734375" style="27" customWidth="1" outlineLevel="1"/>
    <col min="42" max="42" width="11.77734375" style="27" bestFit="1" customWidth="1"/>
    <col min="43" max="46" width="11.77734375" style="27" hidden="1" customWidth="1" outlineLevel="1"/>
    <col min="47" max="47" width="11.77734375" style="27" bestFit="1" customWidth="1" collapsed="1"/>
    <col min="48" max="48" width="12.21875" style="27" hidden="1" customWidth="1" outlineLevel="1"/>
    <col min="49" max="49" width="11.77734375" style="27" hidden="1" customWidth="1" outlineLevel="1"/>
    <col min="50" max="51" width="13" style="27" hidden="1" customWidth="1" outlineLevel="1"/>
    <col min="52" max="52" width="13" style="27" bestFit="1" customWidth="1" collapsed="1"/>
    <col min="53" max="56" width="13" style="27" hidden="1" customWidth="1" outlineLevel="1"/>
    <col min="57" max="57" width="13" style="27" bestFit="1" customWidth="1" collapsed="1"/>
    <col min="58" max="58" width="13" style="27" hidden="1" customWidth="1" outlineLevel="1"/>
    <col min="59" max="59" width="13.44140625" style="27" hidden="1" customWidth="1" outlineLevel="1"/>
    <col min="60" max="61" width="13" style="27" hidden="1" customWidth="1" outlineLevel="1"/>
    <col min="62" max="62" width="13.44140625" style="27" bestFit="1" customWidth="1" collapsed="1"/>
    <col min="63" max="66" width="13.44140625" style="27" hidden="1" customWidth="1" outlineLevel="1"/>
    <col min="67" max="67" width="13.44140625" style="27" bestFit="1" customWidth="1" collapsed="1"/>
    <col min="68" max="16384" width="8.88671875" style="27"/>
  </cols>
  <sheetData>
    <row r="1" spans="1:91" x14ac:dyDescent="0.3">
      <c r="E1" s="33" t="s">
        <v>54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K1" s="34" t="s">
        <v>53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91" x14ac:dyDescent="0.3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:91" ht="14.4" x14ac:dyDescent="0.3">
      <c r="E3" s="27" t="s">
        <v>18</v>
      </c>
      <c r="F3" s="28">
        <f>Graafi!C1</f>
        <v>0.05</v>
      </c>
      <c r="G3" s="28"/>
    </row>
    <row r="4" spans="1:91" ht="14.4" x14ac:dyDescent="0.3">
      <c r="E4" s="27" t="s">
        <v>35</v>
      </c>
      <c r="F4" s="27">
        <v>1</v>
      </c>
      <c r="G4" s="27">
        <v>2</v>
      </c>
      <c r="H4" s="27">
        <v>3</v>
      </c>
      <c r="I4" s="27">
        <v>4</v>
      </c>
      <c r="J4" s="27">
        <v>5</v>
      </c>
      <c r="K4" s="27">
        <v>6</v>
      </c>
      <c r="L4" s="27">
        <v>7</v>
      </c>
      <c r="M4" s="27">
        <v>8</v>
      </c>
      <c r="N4" s="27">
        <v>9</v>
      </c>
      <c r="O4" s="27">
        <v>10</v>
      </c>
      <c r="P4" s="27">
        <v>11</v>
      </c>
      <c r="Q4" s="27">
        <v>12</v>
      </c>
      <c r="R4" s="27">
        <v>13</v>
      </c>
      <c r="S4" s="27">
        <v>14</v>
      </c>
      <c r="T4" s="27">
        <v>15</v>
      </c>
      <c r="U4" s="27">
        <v>16</v>
      </c>
      <c r="V4" s="27">
        <v>17</v>
      </c>
      <c r="W4" s="27">
        <v>18</v>
      </c>
      <c r="X4" s="27">
        <v>19</v>
      </c>
      <c r="Y4" s="27">
        <v>20</v>
      </c>
      <c r="Z4" s="27">
        <v>21</v>
      </c>
      <c r="AA4" s="27">
        <v>22</v>
      </c>
      <c r="AB4" s="27">
        <v>23</v>
      </c>
      <c r="AC4" s="27">
        <v>24</v>
      </c>
      <c r="AD4" s="27">
        <v>25</v>
      </c>
      <c r="AE4" s="27">
        <v>26</v>
      </c>
      <c r="AF4" s="27">
        <v>27</v>
      </c>
      <c r="AG4" s="27">
        <v>28</v>
      </c>
      <c r="AH4" s="27">
        <v>29</v>
      </c>
      <c r="AI4" s="27">
        <v>30</v>
      </c>
      <c r="AK4" s="27" t="s">
        <v>35</v>
      </c>
      <c r="AL4" s="27">
        <v>1</v>
      </c>
      <c r="AM4" s="27">
        <v>2</v>
      </c>
      <c r="AN4" s="27">
        <v>3</v>
      </c>
      <c r="AO4" s="27">
        <v>4</v>
      </c>
      <c r="AP4" s="27">
        <v>5</v>
      </c>
      <c r="AQ4" s="27">
        <v>6</v>
      </c>
      <c r="AR4" s="27">
        <v>7</v>
      </c>
      <c r="AS4" s="27">
        <v>8</v>
      </c>
      <c r="AT4" s="27">
        <v>9</v>
      </c>
      <c r="AU4" s="27">
        <v>10</v>
      </c>
      <c r="AV4" s="27">
        <v>11</v>
      </c>
      <c r="AW4" s="27">
        <v>12</v>
      </c>
      <c r="AX4" s="27">
        <v>13</v>
      </c>
      <c r="AY4" s="27">
        <v>14</v>
      </c>
      <c r="AZ4" s="27">
        <v>15</v>
      </c>
      <c r="BA4" s="27">
        <v>16</v>
      </c>
      <c r="BB4" s="27">
        <v>17</v>
      </c>
      <c r="BC4" s="27">
        <v>18</v>
      </c>
      <c r="BD4" s="27">
        <v>19</v>
      </c>
      <c r="BE4" s="27">
        <v>20</v>
      </c>
      <c r="BF4" s="27">
        <v>21</v>
      </c>
      <c r="BG4" s="27">
        <v>22</v>
      </c>
      <c r="BH4" s="27">
        <v>23</v>
      </c>
      <c r="BI4" s="27">
        <v>24</v>
      </c>
      <c r="BJ4" s="27">
        <v>25</v>
      </c>
      <c r="BK4" s="27">
        <v>26</v>
      </c>
      <c r="BL4" s="27">
        <v>27</v>
      </c>
      <c r="BM4" s="27">
        <v>28</v>
      </c>
      <c r="BN4" s="27">
        <v>29</v>
      </c>
      <c r="BO4" s="27">
        <v>30</v>
      </c>
    </row>
    <row r="5" spans="1:91" s="48" customFormat="1" x14ac:dyDescent="0.3">
      <c r="E5" s="48" t="s">
        <v>17</v>
      </c>
      <c r="AJ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2" customFormat="1" x14ac:dyDescent="0.3">
      <c r="A6" s="12"/>
      <c r="B6" s="12"/>
      <c r="C6" s="21"/>
      <c r="D6" s="12"/>
      <c r="E6" s="67" t="s"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69" t="s">
        <v>0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</row>
    <row r="7" spans="1:91" s="3" customFormat="1" ht="14.4" x14ac:dyDescent="0.3">
      <c r="A7" s="12"/>
      <c r="B7" s="12"/>
      <c r="C7" s="12"/>
      <c r="D7" s="12"/>
      <c r="E7" s="3" t="s">
        <v>10</v>
      </c>
      <c r="F7" s="4">
        <f>Graafi!$F$1-F18</f>
        <v>60000</v>
      </c>
      <c r="G7" s="4">
        <f>F7</f>
        <v>60000</v>
      </c>
      <c r="H7" s="4">
        <f t="shared" ref="H7:AI7" si="0">G7</f>
        <v>60000</v>
      </c>
      <c r="I7" s="4">
        <f t="shared" si="0"/>
        <v>60000</v>
      </c>
      <c r="J7" s="4">
        <f t="shared" si="0"/>
        <v>60000</v>
      </c>
      <c r="K7" s="4">
        <f t="shared" si="0"/>
        <v>60000</v>
      </c>
      <c r="L7" s="4">
        <f t="shared" si="0"/>
        <v>60000</v>
      </c>
      <c r="M7" s="4">
        <f t="shared" si="0"/>
        <v>60000</v>
      </c>
      <c r="N7" s="4">
        <f t="shared" si="0"/>
        <v>60000</v>
      </c>
      <c r="O7" s="4">
        <f t="shared" si="0"/>
        <v>60000</v>
      </c>
      <c r="P7" s="4">
        <f t="shared" si="0"/>
        <v>60000</v>
      </c>
      <c r="Q7" s="4">
        <f t="shared" si="0"/>
        <v>60000</v>
      </c>
      <c r="R7" s="4">
        <f t="shared" si="0"/>
        <v>60000</v>
      </c>
      <c r="S7" s="4">
        <f t="shared" si="0"/>
        <v>60000</v>
      </c>
      <c r="T7" s="4">
        <f t="shared" si="0"/>
        <v>60000</v>
      </c>
      <c r="U7" s="4">
        <f t="shared" si="0"/>
        <v>60000</v>
      </c>
      <c r="V7" s="4">
        <f t="shared" si="0"/>
        <v>60000</v>
      </c>
      <c r="W7" s="4">
        <f t="shared" si="0"/>
        <v>60000</v>
      </c>
      <c r="X7" s="4">
        <f t="shared" si="0"/>
        <v>60000</v>
      </c>
      <c r="Y7" s="4">
        <f t="shared" si="0"/>
        <v>60000</v>
      </c>
      <c r="Z7" s="4">
        <f t="shared" si="0"/>
        <v>60000</v>
      </c>
      <c r="AA7" s="4">
        <f t="shared" si="0"/>
        <v>60000</v>
      </c>
      <c r="AB7" s="4">
        <f t="shared" si="0"/>
        <v>60000</v>
      </c>
      <c r="AC7" s="4">
        <f t="shared" si="0"/>
        <v>60000</v>
      </c>
      <c r="AD7" s="4">
        <f t="shared" si="0"/>
        <v>60000</v>
      </c>
      <c r="AE7" s="4">
        <f t="shared" si="0"/>
        <v>60000</v>
      </c>
      <c r="AF7" s="4">
        <f t="shared" si="0"/>
        <v>60000</v>
      </c>
      <c r="AG7" s="4">
        <f t="shared" si="0"/>
        <v>60000</v>
      </c>
      <c r="AH7" s="4">
        <f t="shared" si="0"/>
        <v>60000</v>
      </c>
      <c r="AI7" s="4">
        <f t="shared" si="0"/>
        <v>60000</v>
      </c>
      <c r="AJ7" s="27"/>
      <c r="AK7" s="10" t="str">
        <f>E7</f>
        <v>Tulos</v>
      </c>
      <c r="AL7" s="10">
        <f>Graafi!$F$1-AL18</f>
        <v>55000</v>
      </c>
      <c r="AM7" s="10">
        <f>AL7</f>
        <v>55000</v>
      </c>
      <c r="AN7" s="10">
        <f t="shared" ref="AN7" si="1">AM7</f>
        <v>55000</v>
      </c>
      <c r="AO7" s="10">
        <f t="shared" ref="AO7" si="2">AN7</f>
        <v>55000</v>
      </c>
      <c r="AP7" s="10">
        <f t="shared" ref="AP7" si="3">AO7</f>
        <v>55000</v>
      </c>
      <c r="AQ7" s="10">
        <f t="shared" ref="AQ7" si="4">AP7</f>
        <v>55000</v>
      </c>
      <c r="AR7" s="10">
        <f t="shared" ref="AR7" si="5">AQ7</f>
        <v>55000</v>
      </c>
      <c r="AS7" s="10">
        <f t="shared" ref="AS7" si="6">AR7</f>
        <v>55000</v>
      </c>
      <c r="AT7" s="10">
        <f t="shared" ref="AT7" si="7">AS7</f>
        <v>55000</v>
      </c>
      <c r="AU7" s="10">
        <f t="shared" ref="AU7" si="8">AT7</f>
        <v>55000</v>
      </c>
      <c r="AV7" s="10">
        <f t="shared" ref="AV7" si="9">AU7</f>
        <v>55000</v>
      </c>
      <c r="AW7" s="10">
        <f t="shared" ref="AW7" si="10">AV7</f>
        <v>55000</v>
      </c>
      <c r="AX7" s="10">
        <f t="shared" ref="AX7" si="11">AW7</f>
        <v>55000</v>
      </c>
      <c r="AY7" s="10">
        <f t="shared" ref="AY7" si="12">AX7</f>
        <v>55000</v>
      </c>
      <c r="AZ7" s="10">
        <f t="shared" ref="AZ7" si="13">AY7</f>
        <v>55000</v>
      </c>
      <c r="BA7" s="10">
        <f t="shared" ref="BA7" si="14">AZ7</f>
        <v>55000</v>
      </c>
      <c r="BB7" s="10">
        <f t="shared" ref="BB7" si="15">BA7</f>
        <v>55000</v>
      </c>
      <c r="BC7" s="10">
        <f t="shared" ref="BC7" si="16">BB7</f>
        <v>55000</v>
      </c>
      <c r="BD7" s="10">
        <f t="shared" ref="BD7" si="17">BC7</f>
        <v>55000</v>
      </c>
      <c r="BE7" s="10">
        <f t="shared" ref="BE7" si="18">BD7</f>
        <v>55000</v>
      </c>
      <c r="BF7" s="10">
        <f t="shared" ref="BF7" si="19">BE7</f>
        <v>55000</v>
      </c>
      <c r="BG7" s="10">
        <f t="shared" ref="BG7" si="20">BF7</f>
        <v>55000</v>
      </c>
      <c r="BH7" s="10">
        <f t="shared" ref="BH7" si="21">BG7</f>
        <v>55000</v>
      </c>
      <c r="BI7" s="10">
        <f t="shared" ref="BI7" si="22">BH7</f>
        <v>55000</v>
      </c>
      <c r="BJ7" s="10">
        <f t="shared" ref="BJ7" si="23">BI7</f>
        <v>55000</v>
      </c>
      <c r="BK7" s="10">
        <f t="shared" ref="BK7" si="24">BJ7</f>
        <v>55000</v>
      </c>
      <c r="BL7" s="10">
        <f t="shared" ref="BL7" si="25">BK7</f>
        <v>55000</v>
      </c>
      <c r="BM7" s="10">
        <f t="shared" ref="BM7" si="26">BL7</f>
        <v>55000</v>
      </c>
      <c r="BN7" s="10">
        <f t="shared" ref="BN7" si="27">BM7</f>
        <v>55000</v>
      </c>
      <c r="BO7" s="10">
        <f t="shared" ref="BO7" si="28">BN7</f>
        <v>55000</v>
      </c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</row>
    <row r="8" spans="1:91" s="3" customFormat="1" ht="14.4" x14ac:dyDescent="0.3">
      <c r="A8" s="12"/>
      <c r="B8" s="27"/>
      <c r="C8" s="27"/>
      <c r="D8" s="27"/>
      <c r="E8" s="3" t="s">
        <v>25</v>
      </c>
      <c r="F8" s="4">
        <f>F18*$F$47</f>
        <v>-321</v>
      </c>
      <c r="G8" s="4">
        <f>G18*$F$47</f>
        <v>-321</v>
      </c>
      <c r="H8" s="4">
        <f>H18*$F$47</f>
        <v>-321</v>
      </c>
      <c r="I8" s="4">
        <f>I18*$F$47</f>
        <v>-321</v>
      </c>
      <c r="J8" s="4">
        <f>J18*$F$47</f>
        <v>-321</v>
      </c>
      <c r="K8" s="4">
        <f>K18*$F$47</f>
        <v>-321</v>
      </c>
      <c r="L8" s="4">
        <f>L18*$F$47</f>
        <v>-321</v>
      </c>
      <c r="M8" s="4">
        <f>M18*$F$47</f>
        <v>-321</v>
      </c>
      <c r="N8" s="4">
        <f>N18*$F$47</f>
        <v>-321</v>
      </c>
      <c r="O8" s="4">
        <f>O18*$F$47</f>
        <v>-321</v>
      </c>
      <c r="P8" s="4">
        <f>P18*$F$47</f>
        <v>-321</v>
      </c>
      <c r="Q8" s="4">
        <f>Q18*$F$47</f>
        <v>-321</v>
      </c>
      <c r="R8" s="4">
        <f>R18*$F$47</f>
        <v>-321</v>
      </c>
      <c r="S8" s="4">
        <f>S18*$F$47</f>
        <v>-321</v>
      </c>
      <c r="T8" s="4">
        <f>T18*$F$47</f>
        <v>-321</v>
      </c>
      <c r="U8" s="4">
        <f>U18*$F$47</f>
        <v>-321</v>
      </c>
      <c r="V8" s="4">
        <f>V18*$F$47</f>
        <v>-321</v>
      </c>
      <c r="W8" s="4">
        <f>W18*$F$47</f>
        <v>-321</v>
      </c>
      <c r="X8" s="4">
        <f>X18*$F$47</f>
        <v>-321</v>
      </c>
      <c r="Y8" s="4">
        <f>Y18*$F$47</f>
        <v>-321</v>
      </c>
      <c r="Z8" s="4">
        <f>Z18*$F$47</f>
        <v>-321</v>
      </c>
      <c r="AA8" s="4">
        <f>AA18*$F$47</f>
        <v>-321</v>
      </c>
      <c r="AB8" s="4">
        <f>AB18*$F$47</f>
        <v>-321</v>
      </c>
      <c r="AC8" s="4">
        <f>AC18*$F$47</f>
        <v>-321</v>
      </c>
      <c r="AD8" s="4">
        <f>AD18*$F$47</f>
        <v>-321</v>
      </c>
      <c r="AE8" s="4">
        <f>AE18*$F$47</f>
        <v>-321</v>
      </c>
      <c r="AF8" s="4">
        <f>AF18*$F$47</f>
        <v>-321</v>
      </c>
      <c r="AG8" s="4">
        <f>AG18*$F$47</f>
        <v>-321</v>
      </c>
      <c r="AH8" s="4">
        <f>AH18*$F$47</f>
        <v>-321</v>
      </c>
      <c r="AI8" s="4">
        <f>AI18*$F$47</f>
        <v>-321</v>
      </c>
      <c r="AJ8" s="27"/>
      <c r="AK8" s="10" t="str">
        <f>E8</f>
        <v>Sotu</v>
      </c>
      <c r="AL8" s="10">
        <f>AL18*$F$47</f>
        <v>-428</v>
      </c>
      <c r="AM8" s="10">
        <f>AM18*$F$47</f>
        <v>-428</v>
      </c>
      <c r="AN8" s="10">
        <f>AN18*$F$47</f>
        <v>-428</v>
      </c>
      <c r="AO8" s="10">
        <f>AO18*$F$47</f>
        <v>-428</v>
      </c>
      <c r="AP8" s="10">
        <f>AP18*$F$47</f>
        <v>-428</v>
      </c>
      <c r="AQ8" s="10">
        <f>AQ18*$F$47</f>
        <v>-428</v>
      </c>
      <c r="AR8" s="10">
        <f>AR18*$F$47</f>
        <v>-428</v>
      </c>
      <c r="AS8" s="10">
        <f>AS18*$F$47</f>
        <v>-428</v>
      </c>
      <c r="AT8" s="10">
        <f>AT18*$F$47</f>
        <v>-428</v>
      </c>
      <c r="AU8" s="10">
        <f>AU18*$F$47</f>
        <v>-428</v>
      </c>
      <c r="AV8" s="10">
        <f>AV18*$F$47</f>
        <v>-428</v>
      </c>
      <c r="AW8" s="10">
        <f>AW18*$F$47</f>
        <v>-428</v>
      </c>
      <c r="AX8" s="10">
        <f>AX18*$F$47</f>
        <v>-428</v>
      </c>
      <c r="AY8" s="10">
        <f>AY18*$F$47</f>
        <v>-428</v>
      </c>
      <c r="AZ8" s="10">
        <f>AZ18*$F$47</f>
        <v>-428</v>
      </c>
      <c r="BA8" s="10">
        <f>BA18*$F$47</f>
        <v>-428</v>
      </c>
      <c r="BB8" s="10">
        <f>BB18*$F$47</f>
        <v>-428</v>
      </c>
      <c r="BC8" s="10">
        <f>BC18*$F$47</f>
        <v>-428</v>
      </c>
      <c r="BD8" s="10">
        <f>BD18*$F$47</f>
        <v>-428</v>
      </c>
      <c r="BE8" s="10">
        <f>BE18*$F$47</f>
        <v>-428</v>
      </c>
      <c r="BF8" s="10">
        <f>BF18*$F$47</f>
        <v>-428</v>
      </c>
      <c r="BG8" s="10">
        <f>BG18*$F$47</f>
        <v>-428</v>
      </c>
      <c r="BH8" s="10">
        <f>BH18*$F$47</f>
        <v>-428</v>
      </c>
      <c r="BI8" s="10">
        <f>BI18*$F$47</f>
        <v>-428</v>
      </c>
      <c r="BJ8" s="10">
        <f>BJ18*$F$47</f>
        <v>-428</v>
      </c>
      <c r="BK8" s="10">
        <f>BK18*$F$47</f>
        <v>-428</v>
      </c>
      <c r="BL8" s="10">
        <f>BL18*$F$47</f>
        <v>-428</v>
      </c>
      <c r="BM8" s="10">
        <f>BM18*$F$47</f>
        <v>-428</v>
      </c>
      <c r="BN8" s="10">
        <f>BN18*$F$47</f>
        <v>-428</v>
      </c>
      <c r="BO8" s="10">
        <f>BO18*$F$47</f>
        <v>-428</v>
      </c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</row>
    <row r="9" spans="1:91" s="3" customFormat="1" x14ac:dyDescent="0.3">
      <c r="A9" s="12"/>
      <c r="B9" s="27"/>
      <c r="C9" s="27"/>
      <c r="D9" s="27"/>
      <c r="E9" s="3" t="s">
        <v>6</v>
      </c>
      <c r="F9" s="5">
        <v>0.2</v>
      </c>
      <c r="G9" s="5">
        <f>F9</f>
        <v>0.2</v>
      </c>
      <c r="H9" s="5">
        <f t="shared" ref="H9:AI9" si="29">G9</f>
        <v>0.2</v>
      </c>
      <c r="I9" s="5">
        <f t="shared" si="29"/>
        <v>0.2</v>
      </c>
      <c r="J9" s="5">
        <f t="shared" si="29"/>
        <v>0.2</v>
      </c>
      <c r="K9" s="5">
        <f t="shared" si="29"/>
        <v>0.2</v>
      </c>
      <c r="L9" s="5">
        <f t="shared" si="29"/>
        <v>0.2</v>
      </c>
      <c r="M9" s="5">
        <f t="shared" si="29"/>
        <v>0.2</v>
      </c>
      <c r="N9" s="5">
        <f t="shared" si="29"/>
        <v>0.2</v>
      </c>
      <c r="O9" s="5">
        <f t="shared" si="29"/>
        <v>0.2</v>
      </c>
      <c r="P9" s="5">
        <f t="shared" si="29"/>
        <v>0.2</v>
      </c>
      <c r="Q9" s="5">
        <f t="shared" si="29"/>
        <v>0.2</v>
      </c>
      <c r="R9" s="5">
        <f t="shared" si="29"/>
        <v>0.2</v>
      </c>
      <c r="S9" s="5">
        <f t="shared" si="29"/>
        <v>0.2</v>
      </c>
      <c r="T9" s="5">
        <f t="shared" si="29"/>
        <v>0.2</v>
      </c>
      <c r="U9" s="5">
        <f t="shared" si="29"/>
        <v>0.2</v>
      </c>
      <c r="V9" s="5">
        <f t="shared" si="29"/>
        <v>0.2</v>
      </c>
      <c r="W9" s="5">
        <f t="shared" si="29"/>
        <v>0.2</v>
      </c>
      <c r="X9" s="5">
        <f t="shared" si="29"/>
        <v>0.2</v>
      </c>
      <c r="Y9" s="5">
        <f t="shared" si="29"/>
        <v>0.2</v>
      </c>
      <c r="Z9" s="5">
        <f t="shared" si="29"/>
        <v>0.2</v>
      </c>
      <c r="AA9" s="5">
        <f t="shared" si="29"/>
        <v>0.2</v>
      </c>
      <c r="AB9" s="5">
        <f t="shared" si="29"/>
        <v>0.2</v>
      </c>
      <c r="AC9" s="5">
        <f t="shared" si="29"/>
        <v>0.2</v>
      </c>
      <c r="AD9" s="5">
        <f t="shared" si="29"/>
        <v>0.2</v>
      </c>
      <c r="AE9" s="5">
        <f t="shared" si="29"/>
        <v>0.2</v>
      </c>
      <c r="AF9" s="5">
        <f t="shared" si="29"/>
        <v>0.2</v>
      </c>
      <c r="AG9" s="5">
        <f t="shared" si="29"/>
        <v>0.2</v>
      </c>
      <c r="AH9" s="5">
        <f t="shared" si="29"/>
        <v>0.2</v>
      </c>
      <c r="AI9" s="5">
        <f t="shared" si="29"/>
        <v>0.2</v>
      </c>
      <c r="AJ9" s="27"/>
      <c r="AK9" s="10" t="str">
        <f t="shared" ref="AK9:AK15" si="30">E9</f>
        <v>Yhteisövero</v>
      </c>
      <c r="AL9" s="16">
        <v>0.2</v>
      </c>
      <c r="AM9" s="16">
        <f>AL9</f>
        <v>0.2</v>
      </c>
      <c r="AN9" s="16">
        <f t="shared" ref="AN9" si="31">AM9</f>
        <v>0.2</v>
      </c>
      <c r="AO9" s="16">
        <f t="shared" ref="AO9" si="32">AN9</f>
        <v>0.2</v>
      </c>
      <c r="AP9" s="16">
        <f t="shared" ref="AP9" si="33">AO9</f>
        <v>0.2</v>
      </c>
      <c r="AQ9" s="16">
        <f t="shared" ref="AQ9" si="34">AP9</f>
        <v>0.2</v>
      </c>
      <c r="AR9" s="16">
        <f t="shared" ref="AR9" si="35">AQ9</f>
        <v>0.2</v>
      </c>
      <c r="AS9" s="16">
        <f t="shared" ref="AS9" si="36">AR9</f>
        <v>0.2</v>
      </c>
      <c r="AT9" s="16">
        <f t="shared" ref="AT9" si="37">AS9</f>
        <v>0.2</v>
      </c>
      <c r="AU9" s="16">
        <f t="shared" ref="AU9" si="38">AT9</f>
        <v>0.2</v>
      </c>
      <c r="AV9" s="16">
        <f t="shared" ref="AV9" si="39">AU9</f>
        <v>0.2</v>
      </c>
      <c r="AW9" s="16">
        <f t="shared" ref="AW9" si="40">AV9</f>
        <v>0.2</v>
      </c>
      <c r="AX9" s="16">
        <f t="shared" ref="AX9" si="41">AW9</f>
        <v>0.2</v>
      </c>
      <c r="AY9" s="16">
        <f t="shared" ref="AY9" si="42">AX9</f>
        <v>0.2</v>
      </c>
      <c r="AZ9" s="16">
        <f t="shared" ref="AZ9" si="43">AY9</f>
        <v>0.2</v>
      </c>
      <c r="BA9" s="16">
        <f t="shared" ref="BA9" si="44">AZ9</f>
        <v>0.2</v>
      </c>
      <c r="BB9" s="16">
        <f t="shared" ref="BB9" si="45">BA9</f>
        <v>0.2</v>
      </c>
      <c r="BC9" s="16">
        <f t="shared" ref="BC9" si="46">BB9</f>
        <v>0.2</v>
      </c>
      <c r="BD9" s="16">
        <f t="shared" ref="BD9" si="47">BC9</f>
        <v>0.2</v>
      </c>
      <c r="BE9" s="16">
        <f t="shared" ref="BE9" si="48">BD9</f>
        <v>0.2</v>
      </c>
      <c r="BF9" s="16">
        <f t="shared" ref="BF9" si="49">BE9</f>
        <v>0.2</v>
      </c>
      <c r="BG9" s="16">
        <f t="shared" ref="BG9" si="50">BF9</f>
        <v>0.2</v>
      </c>
      <c r="BH9" s="16">
        <f t="shared" ref="BH9" si="51">BG9</f>
        <v>0.2</v>
      </c>
      <c r="BI9" s="16">
        <f t="shared" ref="BI9" si="52">BH9</f>
        <v>0.2</v>
      </c>
      <c r="BJ9" s="16">
        <f t="shared" ref="BJ9" si="53">BI9</f>
        <v>0.2</v>
      </c>
      <c r="BK9" s="16">
        <f t="shared" ref="BK9" si="54">BJ9</f>
        <v>0.2</v>
      </c>
      <c r="BL9" s="16">
        <f t="shared" ref="BL9" si="55">BK9</f>
        <v>0.2</v>
      </c>
      <c r="BM9" s="16">
        <f t="shared" ref="BM9" si="56">BL9</f>
        <v>0.2</v>
      </c>
      <c r="BN9" s="16">
        <f t="shared" ref="BN9" si="57">BM9</f>
        <v>0.2</v>
      </c>
      <c r="BO9" s="16">
        <f t="shared" ref="BO9" si="58">BN9</f>
        <v>0.2</v>
      </c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</row>
    <row r="10" spans="1:91" s="7" customFormat="1" x14ac:dyDescent="0.3">
      <c r="A10" s="13"/>
      <c r="B10" s="13"/>
      <c r="C10" s="13"/>
      <c r="D10" s="13"/>
      <c r="E10" s="7" t="s">
        <v>19</v>
      </c>
      <c r="F10" s="8">
        <f>F7*(1-F9)+F8</f>
        <v>47679</v>
      </c>
      <c r="G10" s="8">
        <f>G7*(1-G9)+G8</f>
        <v>47679</v>
      </c>
      <c r="H10" s="8">
        <f>H7*(1-H9)+H8</f>
        <v>47679</v>
      </c>
      <c r="I10" s="8">
        <f>I7*(1-I9)+I8</f>
        <v>47679</v>
      </c>
      <c r="J10" s="8">
        <f>J7*(1-J9)+J8</f>
        <v>47679</v>
      </c>
      <c r="K10" s="8">
        <f>K7*(1-K9)+K8</f>
        <v>47679</v>
      </c>
      <c r="L10" s="8">
        <f>L7*(1-L9)+L8</f>
        <v>47679</v>
      </c>
      <c r="M10" s="8">
        <f>M7*(1-M9)+M8</f>
        <v>47679</v>
      </c>
      <c r="N10" s="8">
        <f>N7*(1-N9)+N8</f>
        <v>47679</v>
      </c>
      <c r="O10" s="8">
        <f>O7*(1-O9)+O8</f>
        <v>47679</v>
      </c>
      <c r="P10" s="8">
        <f>P7*(1-P9)+P8</f>
        <v>47679</v>
      </c>
      <c r="Q10" s="8">
        <f>Q7*(1-Q9)+Q8</f>
        <v>47679</v>
      </c>
      <c r="R10" s="8">
        <f>R7*(1-R9)+R8</f>
        <v>47679</v>
      </c>
      <c r="S10" s="8">
        <f>S7*(1-S9)+S8</f>
        <v>47679</v>
      </c>
      <c r="T10" s="8">
        <f>T7*(1-T9)+T8</f>
        <v>47679</v>
      </c>
      <c r="U10" s="8">
        <f>U7*(1-U9)+U8</f>
        <v>47679</v>
      </c>
      <c r="V10" s="8">
        <f>V7*(1-V9)+V8</f>
        <v>47679</v>
      </c>
      <c r="W10" s="8">
        <f>W7*(1-W9)+W8</f>
        <v>47679</v>
      </c>
      <c r="X10" s="8">
        <f>X7*(1-X9)+X8</f>
        <v>47679</v>
      </c>
      <c r="Y10" s="8">
        <f>Y7*(1-Y9)+Y8</f>
        <v>47679</v>
      </c>
      <c r="Z10" s="8">
        <f>Z7*(1-Z9)+Z8</f>
        <v>47679</v>
      </c>
      <c r="AA10" s="8">
        <f>AA7*(1-AA9)+AA8</f>
        <v>47679</v>
      </c>
      <c r="AB10" s="8">
        <f>AB7*(1-AB9)+AB8</f>
        <v>47679</v>
      </c>
      <c r="AC10" s="8">
        <f>AC7*(1-AC9)+AC8</f>
        <v>47679</v>
      </c>
      <c r="AD10" s="8">
        <f>AD7*(1-AD9)+AD8</f>
        <v>47679</v>
      </c>
      <c r="AE10" s="8">
        <f>AE7*(1-AE9)+AE8</f>
        <v>47679</v>
      </c>
      <c r="AF10" s="8">
        <f>AF7*(1-AF9)+AF8</f>
        <v>47679</v>
      </c>
      <c r="AG10" s="8">
        <f>AG7*(1-AG9)+AG8</f>
        <v>47679</v>
      </c>
      <c r="AH10" s="8">
        <f>AH7*(1-AH9)+AH8</f>
        <v>47679</v>
      </c>
      <c r="AI10" s="8">
        <f>AI7*(1-AI9)+AI8</f>
        <v>47679</v>
      </c>
      <c r="AJ10" s="70"/>
      <c r="AK10" s="17" t="str">
        <f t="shared" si="30"/>
        <v>Jää sijoitettavaksi</v>
      </c>
      <c r="AL10" s="17">
        <f>AL7*(1-AL9)+AL8</f>
        <v>43572</v>
      </c>
      <c r="AM10" s="17">
        <f>AM7*(1-AM9)+AM8</f>
        <v>43572</v>
      </c>
      <c r="AN10" s="17">
        <f>AN7*(1-AN9)+AN8</f>
        <v>43572</v>
      </c>
      <c r="AO10" s="17">
        <f>AO7*(1-AO9)+AO8</f>
        <v>43572</v>
      </c>
      <c r="AP10" s="17">
        <f>AP7*(1-AP9)+AP8</f>
        <v>43572</v>
      </c>
      <c r="AQ10" s="17">
        <f>AQ7*(1-AQ9)+AQ8</f>
        <v>43572</v>
      </c>
      <c r="AR10" s="17">
        <f>AR7*(1-AR9)+AR8</f>
        <v>43572</v>
      </c>
      <c r="AS10" s="17">
        <f>AS7*(1-AS9)+AS8</f>
        <v>43572</v>
      </c>
      <c r="AT10" s="17">
        <f>AT7*(1-AT9)+AT8</f>
        <v>43572</v>
      </c>
      <c r="AU10" s="17">
        <f>AU7*(1-AU9)+AU8</f>
        <v>43572</v>
      </c>
      <c r="AV10" s="17">
        <f>AV7*(1-AV9)+AV8</f>
        <v>43572</v>
      </c>
      <c r="AW10" s="17">
        <f>AW7*(1-AW9)+AW8</f>
        <v>43572</v>
      </c>
      <c r="AX10" s="17">
        <f>AX7*(1-AX9)+AX8</f>
        <v>43572</v>
      </c>
      <c r="AY10" s="17">
        <f>AY7*(1-AY9)+AY8</f>
        <v>43572</v>
      </c>
      <c r="AZ10" s="17">
        <f>AZ7*(1-AZ9)+AZ8</f>
        <v>43572</v>
      </c>
      <c r="BA10" s="17">
        <f>BA7*(1-BA9)+BA8</f>
        <v>43572</v>
      </c>
      <c r="BB10" s="17">
        <f>BB7*(1-BB9)+BB8</f>
        <v>43572</v>
      </c>
      <c r="BC10" s="17">
        <f>BC7*(1-BC9)+BC8</f>
        <v>43572</v>
      </c>
      <c r="BD10" s="17">
        <f>BD7*(1-BD9)+BD8</f>
        <v>43572</v>
      </c>
      <c r="BE10" s="17">
        <f>BE7*(1-BE9)+BE8</f>
        <v>43572</v>
      </c>
      <c r="BF10" s="17">
        <f>BF7*(1-BF9)+BF8</f>
        <v>43572</v>
      </c>
      <c r="BG10" s="17">
        <f>BG7*(1-BG9)+BG8</f>
        <v>43572</v>
      </c>
      <c r="BH10" s="17">
        <f>BH7*(1-BH9)+BH8</f>
        <v>43572</v>
      </c>
      <c r="BI10" s="17">
        <f>BI7*(1-BI9)+BI8</f>
        <v>43572</v>
      </c>
      <c r="BJ10" s="17">
        <f>BJ7*(1-BJ9)+BJ8</f>
        <v>43572</v>
      </c>
      <c r="BK10" s="17">
        <f>BK7*(1-BK9)+BK8</f>
        <v>43572</v>
      </c>
      <c r="BL10" s="17">
        <f>BL7*(1-BL9)+BL8</f>
        <v>43572</v>
      </c>
      <c r="BM10" s="17">
        <f>BM7*(1-BM9)+BM8</f>
        <v>43572</v>
      </c>
      <c r="BN10" s="17">
        <f>BN7*(1-BN9)+BN8</f>
        <v>43572</v>
      </c>
      <c r="BO10" s="17">
        <f>BO7*(1-BO9)+BO8</f>
        <v>43572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</row>
    <row r="11" spans="1:91" s="3" customFormat="1" x14ac:dyDescent="0.3">
      <c r="A11" s="12"/>
      <c r="B11" s="35" t="s">
        <v>56</v>
      </c>
      <c r="C11" s="35"/>
      <c r="D11" s="35"/>
      <c r="E11" s="3" t="s">
        <v>5</v>
      </c>
      <c r="F11" s="4">
        <f>F10</f>
        <v>47679</v>
      </c>
      <c r="G11" s="4">
        <f>F11+G10+G13</f>
        <v>91543.679999999993</v>
      </c>
      <c r="H11" s="4">
        <f t="shared" ref="H11:AI11" si="59">G11+H10+H13</f>
        <v>131594.03999999998</v>
      </c>
      <c r="I11" s="4">
        <f t="shared" si="59"/>
        <v>167856.78023999999</v>
      </c>
      <c r="J11" s="4">
        <f t="shared" si="59"/>
        <v>200462.255106</v>
      </c>
      <c r="K11" s="4">
        <f t="shared" si="59"/>
        <v>229542.55592997</v>
      </c>
      <c r="L11" s="4">
        <f t="shared" si="59"/>
        <v>255225.59272669724</v>
      </c>
      <c r="M11" s="4">
        <f t="shared" si="59"/>
        <v>277634.68334664433</v>
      </c>
      <c r="N11" s="4">
        <f t="shared" si="59"/>
        <v>296888.67353302875</v>
      </c>
      <c r="O11" s="4">
        <f t="shared" si="59"/>
        <v>313102.09523514233</v>
      </c>
      <c r="P11" s="4">
        <f t="shared" si="59"/>
        <v>326385.32285794499</v>
      </c>
      <c r="Q11" s="4">
        <f t="shared" si="59"/>
        <v>336844.72415392444</v>
      </c>
      <c r="R11" s="4">
        <f t="shared" si="59"/>
        <v>344582.80566439941</v>
      </c>
      <c r="S11" s="4">
        <f t="shared" si="59"/>
        <v>349698.35288351984</v>
      </c>
      <c r="T11" s="4">
        <f t="shared" si="59"/>
        <v>352286.56533442921</v>
      </c>
      <c r="U11" s="4">
        <f t="shared" si="59"/>
        <v>352439.18674210052</v>
      </c>
      <c r="V11" s="4">
        <f t="shared" si="59"/>
        <v>350244.63048082351</v>
      </c>
      <c r="W11" s="4">
        <f t="shared" si="59"/>
        <v>345788.10046787554</v>
      </c>
      <c r="X11" s="4">
        <f t="shared" si="59"/>
        <v>339151.70766868128</v>
      </c>
      <c r="Y11" s="4">
        <f t="shared" si="59"/>
        <v>330414.58237276773</v>
      </c>
      <c r="Z11" s="4">
        <f t="shared" si="59"/>
        <v>319652.98239403637</v>
      </c>
      <c r="AA11" s="4">
        <f t="shared" si="59"/>
        <v>306940.39734330215</v>
      </c>
      <c r="AB11" s="4">
        <f t="shared" si="59"/>
        <v>292347.64911567909</v>
      </c>
      <c r="AC11" s="4">
        <f t="shared" si="59"/>
        <v>275942.98873021477</v>
      </c>
      <c r="AD11" s="4">
        <f t="shared" si="59"/>
        <v>257792.18965418983</v>
      </c>
      <c r="AE11" s="4">
        <f t="shared" si="59"/>
        <v>237958.63773969101</v>
      </c>
      <c r="AF11" s="4">
        <f t="shared" si="59"/>
        <v>216503.41789543405</v>
      </c>
      <c r="AG11" s="4">
        <f t="shared" si="59"/>
        <v>193485.39761234916</v>
      </c>
      <c r="AH11" s="4">
        <f t="shared" si="59"/>
        <v>168961.30745713878</v>
      </c>
      <c r="AI11" s="4">
        <f t="shared" si="59"/>
        <v>142985.81864387251</v>
      </c>
      <c r="AJ11" s="27"/>
      <c r="AK11" s="10" t="str">
        <f t="shared" si="30"/>
        <v>Hankintahinta</v>
      </c>
      <c r="AL11" s="10">
        <f>AL10</f>
        <v>43572</v>
      </c>
      <c r="AM11" s="10">
        <f>AL11+AM10+AM13</f>
        <v>83658.240000000005</v>
      </c>
      <c r="AN11" s="10">
        <f t="shared" ref="AN11" si="60">AM11+AN10+AN13</f>
        <v>120258.72</v>
      </c>
      <c r="AO11" s="10">
        <f t="shared" ref="AO11" si="61">AN11+AO10+AO13</f>
        <v>153397.84031999999</v>
      </c>
      <c r="AP11" s="10">
        <f t="shared" ref="AP11" si="62">AO11+AP10+AP13</f>
        <v>183194.72680799998</v>
      </c>
      <c r="AQ11" s="10">
        <f t="shared" ref="AQ11" si="63">AP11+AQ10+AQ13</f>
        <v>209770.09263995997</v>
      </c>
      <c r="AR11" s="10">
        <f t="shared" ref="AR11" si="64">AQ11+AR10+AR13</f>
        <v>233240.82984726297</v>
      </c>
      <c r="AS11" s="10">
        <f t="shared" ref="AS11" si="65">AR11+AS10+AS13</f>
        <v>253719.63385935081</v>
      </c>
      <c r="AT11" s="10">
        <f t="shared" ref="AT11" si="66">AS11+AT10+AT13</f>
        <v>271315.1132192607</v>
      </c>
      <c r="AU11" s="10">
        <f t="shared" ref="AU11" si="67">AT11+AU10+AU13</f>
        <v>286131.93426006468</v>
      </c>
      <c r="AV11" s="10">
        <f t="shared" ref="AV11" si="68">AU11+AV10+AV13</f>
        <v>298270.96389534976</v>
      </c>
      <c r="AW11" s="10">
        <f t="shared" ref="AW11" si="69">AV11+AW10+AW13</f>
        <v>307829.40751347132</v>
      </c>
      <c r="AX11" s="10">
        <f t="shared" ref="AX11" si="70">AW11+AX10+AX13</f>
        <v>314900.94189075305</v>
      </c>
      <c r="AY11" s="10">
        <f t="shared" ref="AY11" si="71">AX11+AY10+AY13</f>
        <v>319575.84328196332</v>
      </c>
      <c r="AZ11" s="10">
        <f t="shared" ref="AZ11" si="72">AY11+AZ10+AZ13</f>
        <v>321941.11086121254</v>
      </c>
      <c r="BA11" s="10">
        <f t="shared" ref="BA11" si="73">AZ11+BA10+BA13</f>
        <v>322080.58568188944</v>
      </c>
      <c r="BB11" s="10">
        <f t="shared" ref="BB11" si="74">BA11+BB10+BB13</f>
        <v>320075.06531828362</v>
      </c>
      <c r="BC11" s="10">
        <f t="shared" ref="BC11" si="75">BB11+BC10+BC13</f>
        <v>316002.41434565058</v>
      </c>
      <c r="BD11" s="10">
        <f t="shared" ref="BD11" si="76">BC11+BD10+BD13</f>
        <v>309937.67080978589</v>
      </c>
      <c r="BE11" s="10">
        <f t="shared" ref="BE11" si="77">BD11+BE10+BE13</f>
        <v>301953.14883169188</v>
      </c>
      <c r="BF11" s="10">
        <f t="shared" ref="BF11" si="78">BE11+BF10+BF13</f>
        <v>292118.5374876351</v>
      </c>
      <c r="BG11" s="10">
        <f t="shared" ref="BG11" si="79">BF11+BG10+BG13</f>
        <v>280500.99609979999</v>
      </c>
      <c r="BH11" s="10">
        <f t="shared" ref="BH11" si="80">BG11+BH10+BH13</f>
        <v>267165.24606783642</v>
      </c>
      <c r="BI11" s="10">
        <f t="shared" ref="BI11" si="81">BH11+BI10+BI13</f>
        <v>252173.65936686844</v>
      </c>
      <c r="BJ11" s="10">
        <f t="shared" ref="BJ11" si="82">BI11+BJ10+BJ13</f>
        <v>235586.34383297386</v>
      </c>
      <c r="BK11" s="10">
        <f t="shared" ref="BK11" si="83">BJ11+BK10+BK13</f>
        <v>217461.22535275103</v>
      </c>
      <c r="BL11" s="10">
        <f t="shared" ref="BL11" si="84">BK11+BL10+BL13</f>
        <v>197854.12706935656</v>
      </c>
      <c r="BM11" s="10">
        <f t="shared" ref="BM11" si="85">BL11+BM10+BM13</f>
        <v>176818.84571331771</v>
      </c>
      <c r="BN11" s="10">
        <f t="shared" ref="BN11" si="86">BM11+BN10+BN13</f>
        <v>154407.22516249184</v>
      </c>
      <c r="BO11" s="10">
        <f t="shared" ref="BO11" si="87">BN11+BO10+BO13</f>
        <v>130669.22733175631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</row>
    <row r="12" spans="1:91" s="3" customFormat="1" x14ac:dyDescent="0.3">
      <c r="A12" s="12"/>
      <c r="B12" s="35"/>
      <c r="C12" s="35"/>
      <c r="D12" s="35"/>
      <c r="E12" s="3" t="s">
        <v>64</v>
      </c>
      <c r="F12" s="4">
        <f>F10</f>
        <v>47679</v>
      </c>
      <c r="G12" s="6">
        <f>F16+G10</f>
        <v>95358</v>
      </c>
      <c r="H12" s="6">
        <f t="shared" ref="H12:AI12" si="88">G16+H10</f>
        <v>142703.24699999997</v>
      </c>
      <c r="I12" s="6">
        <f t="shared" si="88"/>
        <v>188419.06417499995</v>
      </c>
      <c r="J12" s="6">
        <f t="shared" si="88"/>
        <v>232483.73970037495</v>
      </c>
      <c r="K12" s="6">
        <f t="shared" si="88"/>
        <v>274949.54004090931</v>
      </c>
      <c r="L12" s="6">
        <f t="shared" si="88"/>
        <v>315873.86725066067</v>
      </c>
      <c r="M12" s="6">
        <f t="shared" si="88"/>
        <v>355312.6226701946</v>
      </c>
      <c r="N12" s="6">
        <f t="shared" si="88"/>
        <v>393319.72872357996</v>
      </c>
      <c r="O12" s="6">
        <f t="shared" si="88"/>
        <v>429947.15471496701</v>
      </c>
      <c r="P12" s="6">
        <f t="shared" si="88"/>
        <v>465244.98380025674</v>
      </c>
      <c r="Q12" s="6">
        <f t="shared" si="88"/>
        <v>499261.48111906293</v>
      </c>
      <c r="R12" s="6">
        <f t="shared" si="88"/>
        <v>532043.15976099484</v>
      </c>
      <c r="S12" s="6">
        <f t="shared" si="88"/>
        <v>563634.84436363261</v>
      </c>
      <c r="T12" s="6">
        <f t="shared" si="88"/>
        <v>594079.73240410862</v>
      </c>
      <c r="U12" s="6">
        <f t="shared" si="88"/>
        <v>623419.45326596231</v>
      </c>
      <c r="V12" s="6">
        <f t="shared" si="88"/>
        <v>651694.12516184989</v>
      </c>
      <c r="W12" s="6">
        <f t="shared" si="88"/>
        <v>678942.40998992813</v>
      </c>
      <c r="X12" s="6">
        <f t="shared" si="88"/>
        <v>705201.56619891897</v>
      </c>
      <c r="Y12" s="6">
        <f t="shared" si="88"/>
        <v>730507.49973414233</v>
      </c>
      <c r="Z12" s="6">
        <f t="shared" si="88"/>
        <v>754894.81313417759</v>
      </c>
      <c r="AA12" s="6">
        <f t="shared" si="88"/>
        <v>778396.85284528811</v>
      </c>
      <c r="AB12" s="6">
        <f t="shared" si="88"/>
        <v>801045.75481830386</v>
      </c>
      <c r="AC12" s="6">
        <f t="shared" si="88"/>
        <v>822872.48845031171</v>
      </c>
      <c r="AD12" s="6">
        <f t="shared" si="88"/>
        <v>843906.89893123554</v>
      </c>
      <c r="AE12" s="6">
        <f t="shared" si="88"/>
        <v>864177.74805321207</v>
      </c>
      <c r="AF12" s="6">
        <f t="shared" si="88"/>
        <v>883712.7535385614</v>
      </c>
      <c r="AG12" s="6">
        <f t="shared" si="88"/>
        <v>902538.62694012979</v>
      </c>
      <c r="AH12" s="6">
        <f t="shared" si="88"/>
        <v>920681.11016582861</v>
      </c>
      <c r="AI12" s="6">
        <f t="shared" si="88"/>
        <v>938165.01067730982</v>
      </c>
      <c r="AJ12" s="27"/>
      <c r="AK12" s="10" t="str">
        <f t="shared" si="30"/>
        <v>Voittovarat</v>
      </c>
      <c r="AL12" s="10">
        <f>AL10</f>
        <v>43572</v>
      </c>
      <c r="AM12" s="10">
        <f>AL16+AM10</f>
        <v>87144</v>
      </c>
      <c r="AN12" s="10">
        <f t="shared" ref="AN12:BO12" si="89">AM16+AN10</f>
        <v>130410.996</v>
      </c>
      <c r="AO12" s="10">
        <f t="shared" si="89"/>
        <v>172188.91889999999</v>
      </c>
      <c r="AP12" s="10">
        <f t="shared" si="89"/>
        <v>212457.92710049998</v>
      </c>
      <c r="AQ12" s="10">
        <f t="shared" si="89"/>
        <v>251265.78490871246</v>
      </c>
      <c r="AR12" s="10">
        <f t="shared" si="89"/>
        <v>288664.94984890177</v>
      </c>
      <c r="AS12" s="10">
        <f t="shared" si="89"/>
        <v>324706.5080011267</v>
      </c>
      <c r="AT12" s="10">
        <f t="shared" si="89"/>
        <v>359439.73698995006</v>
      </c>
      <c r="AU12" s="10">
        <f t="shared" si="89"/>
        <v>392912.12955893681</v>
      </c>
      <c r="AV12" s="10">
        <f t="shared" si="89"/>
        <v>425169.45477348077</v>
      </c>
      <c r="AW12" s="10">
        <f t="shared" si="89"/>
        <v>456255.82028397848</v>
      </c>
      <c r="AX12" s="10">
        <f t="shared" si="89"/>
        <v>486213.73260987166</v>
      </c>
      <c r="AY12" s="10">
        <f t="shared" si="89"/>
        <v>515084.15525938472</v>
      </c>
      <c r="AZ12" s="10">
        <f t="shared" si="89"/>
        <v>542906.56474153872</v>
      </c>
      <c r="BA12" s="10">
        <f t="shared" si="89"/>
        <v>569719.00454507256</v>
      </c>
      <c r="BB12" s="10">
        <f t="shared" si="89"/>
        <v>595558.13715791295</v>
      </c>
      <c r="BC12" s="10">
        <f t="shared" si="89"/>
        <v>620459.29419830861</v>
      </c>
      <c r="BD12" s="10">
        <f t="shared" si="89"/>
        <v>644456.52472617512</v>
      </c>
      <c r="BE12" s="10">
        <f t="shared" si="89"/>
        <v>667582.64180071</v>
      </c>
      <c r="BF12" s="10">
        <f t="shared" si="89"/>
        <v>689869.2673479392</v>
      </c>
      <c r="BG12" s="10">
        <f t="shared" si="89"/>
        <v>711346.87539954484</v>
      </c>
      <c r="BH12" s="10">
        <f t="shared" si="89"/>
        <v>732044.8337620995</v>
      </c>
      <c r="BI12" s="10">
        <f t="shared" si="89"/>
        <v>751991.44417368202</v>
      </c>
      <c r="BJ12" s="10">
        <f t="shared" si="89"/>
        <v>771213.98100278527</v>
      </c>
      <c r="BK12" s="10">
        <f t="shared" si="89"/>
        <v>789738.72854243079</v>
      </c>
      <c r="BL12" s="10">
        <f t="shared" si="89"/>
        <v>807591.01695048553</v>
      </c>
      <c r="BM12" s="10">
        <f t="shared" si="89"/>
        <v>824795.25688532356</v>
      </c>
      <c r="BN12" s="10">
        <f t="shared" si="89"/>
        <v>841374.97288419411</v>
      </c>
      <c r="BO12" s="10">
        <f t="shared" si="89"/>
        <v>857352.83552993461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</row>
    <row r="13" spans="1:91" s="3" customFormat="1" x14ac:dyDescent="0.3">
      <c r="A13" s="12"/>
      <c r="B13" s="35"/>
      <c r="C13" s="35"/>
      <c r="D13" s="35"/>
      <c r="E13" s="3" t="s">
        <v>42</v>
      </c>
      <c r="F13" s="4">
        <v>0</v>
      </c>
      <c r="G13" s="4">
        <f>-F12*$F$46</f>
        <v>-3814.32</v>
      </c>
      <c r="H13" s="4">
        <f t="shared" ref="H13:AI13" si="90">-G12*$F$46</f>
        <v>-7628.64</v>
      </c>
      <c r="I13" s="4">
        <f t="shared" si="90"/>
        <v>-11416.259759999999</v>
      </c>
      <c r="J13" s="4">
        <f t="shared" si="90"/>
        <v>-15073.525133999996</v>
      </c>
      <c r="K13" s="4">
        <f t="shared" si="90"/>
        <v>-18598.699176029997</v>
      </c>
      <c r="L13" s="4">
        <f t="shared" si="90"/>
        <v>-21995.963203272746</v>
      </c>
      <c r="M13" s="4">
        <f t="shared" si="90"/>
        <v>-25269.909380052854</v>
      </c>
      <c r="N13" s="4">
        <f t="shared" si="90"/>
        <v>-28425.009813615568</v>
      </c>
      <c r="O13" s="4">
        <f t="shared" si="90"/>
        <v>-31465.578297886397</v>
      </c>
      <c r="P13" s="4">
        <f t="shared" si="90"/>
        <v>-34395.772377197361</v>
      </c>
      <c r="Q13" s="4">
        <f t="shared" si="90"/>
        <v>-37219.598704020544</v>
      </c>
      <c r="R13" s="4">
        <f t="shared" si="90"/>
        <v>-39940.918489525036</v>
      </c>
      <c r="S13" s="4">
        <f t="shared" si="90"/>
        <v>-42563.45278087959</v>
      </c>
      <c r="T13" s="4">
        <f t="shared" si="90"/>
        <v>-45090.787549090608</v>
      </c>
      <c r="U13" s="4">
        <f t="shared" si="90"/>
        <v>-47526.378592328692</v>
      </c>
      <c r="V13" s="4">
        <f t="shared" si="90"/>
        <v>-49873.556261276986</v>
      </c>
      <c r="W13" s="4">
        <f t="shared" si="90"/>
        <v>-52135.530012947995</v>
      </c>
      <c r="X13" s="4">
        <f t="shared" si="90"/>
        <v>-54315.392799194255</v>
      </c>
      <c r="Y13" s="4">
        <f t="shared" si="90"/>
        <v>-56416.125295913516</v>
      </c>
      <c r="Z13" s="4">
        <f t="shared" si="90"/>
        <v>-58440.599978731385</v>
      </c>
      <c r="AA13" s="4">
        <f t="shared" si="90"/>
        <v>-60391.585050734211</v>
      </c>
      <c r="AB13" s="4">
        <f t="shared" si="90"/>
        <v>-62271.748227623051</v>
      </c>
      <c r="AC13" s="4">
        <f t="shared" si="90"/>
        <v>-64083.660385464311</v>
      </c>
      <c r="AD13" s="4">
        <f t="shared" si="90"/>
        <v>-65829.799076024938</v>
      </c>
      <c r="AE13" s="4">
        <f t="shared" si="90"/>
        <v>-67512.55191449885</v>
      </c>
      <c r="AF13" s="4">
        <f t="shared" si="90"/>
        <v>-69134.219844256964</v>
      </c>
      <c r="AG13" s="4">
        <f t="shared" si="90"/>
        <v>-70697.020283084916</v>
      </c>
      <c r="AH13" s="4">
        <f t="shared" si="90"/>
        <v>-72203.09015521039</v>
      </c>
      <c r="AI13" s="4">
        <f t="shared" si="90"/>
        <v>-73654.488813266289</v>
      </c>
      <c r="AJ13" s="27"/>
      <c r="AK13" s="10" t="str">
        <f t="shared" si="30"/>
        <v>Osinko</v>
      </c>
      <c r="AL13" s="10">
        <v>0</v>
      </c>
      <c r="AM13" s="10">
        <f>-AL12*$F$46</f>
        <v>-3485.76</v>
      </c>
      <c r="AN13" s="10">
        <f t="shared" ref="AN13:BO13" si="91">-AM12*$F$46</f>
        <v>-6971.52</v>
      </c>
      <c r="AO13" s="10">
        <f t="shared" si="91"/>
        <v>-10432.87968</v>
      </c>
      <c r="AP13" s="10">
        <f t="shared" si="91"/>
        <v>-13775.113512</v>
      </c>
      <c r="AQ13" s="10">
        <f t="shared" si="91"/>
        <v>-16996.63416804</v>
      </c>
      <c r="AR13" s="10">
        <f t="shared" si="91"/>
        <v>-20101.262792696998</v>
      </c>
      <c r="AS13" s="10">
        <f t="shared" si="91"/>
        <v>-23093.195987912142</v>
      </c>
      <c r="AT13" s="10">
        <f t="shared" si="91"/>
        <v>-25976.520640090137</v>
      </c>
      <c r="AU13" s="10">
        <f t="shared" si="91"/>
        <v>-28755.178959196004</v>
      </c>
      <c r="AV13" s="10">
        <f t="shared" si="91"/>
        <v>-31432.970364714944</v>
      </c>
      <c r="AW13" s="10">
        <f t="shared" si="91"/>
        <v>-34013.556381878465</v>
      </c>
      <c r="AX13" s="10">
        <f t="shared" si="91"/>
        <v>-36500.465622718279</v>
      </c>
      <c r="AY13" s="10">
        <f t="shared" si="91"/>
        <v>-38897.098608789733</v>
      </c>
      <c r="AZ13" s="10">
        <f t="shared" si="91"/>
        <v>-41206.732420750777</v>
      </c>
      <c r="BA13" s="10">
        <f t="shared" si="91"/>
        <v>-43432.5251793231</v>
      </c>
      <c r="BB13" s="10">
        <f t="shared" si="91"/>
        <v>-45577.520363605807</v>
      </c>
      <c r="BC13" s="10">
        <f t="shared" si="91"/>
        <v>-47644.650972633033</v>
      </c>
      <c r="BD13" s="10">
        <f t="shared" si="91"/>
        <v>-49636.743535864691</v>
      </c>
      <c r="BE13" s="10">
        <f t="shared" si="91"/>
        <v>-51556.52197809401</v>
      </c>
      <c r="BF13" s="10">
        <f t="shared" si="91"/>
        <v>-53406.611344056801</v>
      </c>
      <c r="BG13" s="10">
        <f t="shared" si="91"/>
        <v>-55189.541387835139</v>
      </c>
      <c r="BH13" s="10">
        <f t="shared" si="91"/>
        <v>-56907.750031963587</v>
      </c>
      <c r="BI13" s="10">
        <f t="shared" si="91"/>
        <v>-58563.586700967964</v>
      </c>
      <c r="BJ13" s="10">
        <f t="shared" si="91"/>
        <v>-60159.315533894565</v>
      </c>
      <c r="BK13" s="10">
        <f t="shared" si="91"/>
        <v>-61697.118480222824</v>
      </c>
      <c r="BL13" s="10">
        <f t="shared" si="91"/>
        <v>-63179.098283394465</v>
      </c>
      <c r="BM13" s="10">
        <f t="shared" si="91"/>
        <v>-64607.281356038846</v>
      </c>
      <c r="BN13" s="10">
        <f t="shared" si="91"/>
        <v>-65983.620550825886</v>
      </c>
      <c r="BO13" s="10">
        <f t="shared" si="91"/>
        <v>-67309.997830735534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</row>
    <row r="14" spans="1:91" s="3" customFormat="1" x14ac:dyDescent="0.3">
      <c r="A14" s="12"/>
      <c r="B14" s="35"/>
      <c r="C14" s="35"/>
      <c r="D14" s="35"/>
      <c r="E14" s="3" t="s">
        <v>65</v>
      </c>
      <c r="F14" s="4">
        <f>F13+F12</f>
        <v>47679</v>
      </c>
      <c r="G14" s="4">
        <f>G13+G12</f>
        <v>91543.679999999993</v>
      </c>
      <c r="H14" s="4">
        <f t="shared" ref="H14:AI14" si="92">H13+H12</f>
        <v>135074.60699999996</v>
      </c>
      <c r="I14" s="4">
        <f t="shared" si="92"/>
        <v>177002.80441499996</v>
      </c>
      <c r="J14" s="4">
        <f t="shared" si="92"/>
        <v>217410.21456637495</v>
      </c>
      <c r="K14" s="4">
        <f t="shared" si="92"/>
        <v>256350.84086487931</v>
      </c>
      <c r="L14" s="4">
        <f t="shared" si="92"/>
        <v>293877.90404738794</v>
      </c>
      <c r="M14" s="4">
        <f t="shared" si="92"/>
        <v>330042.71329014172</v>
      </c>
      <c r="N14" s="4">
        <f t="shared" si="92"/>
        <v>364894.71890996437</v>
      </c>
      <c r="O14" s="4">
        <f t="shared" si="92"/>
        <v>398481.57641708059</v>
      </c>
      <c r="P14" s="4">
        <f t="shared" si="92"/>
        <v>430849.2114230594</v>
      </c>
      <c r="Q14" s="4">
        <f t="shared" si="92"/>
        <v>462041.88241504238</v>
      </c>
      <c r="R14" s="4">
        <f t="shared" si="92"/>
        <v>492102.2412714698</v>
      </c>
      <c r="S14" s="4">
        <f t="shared" si="92"/>
        <v>521071.39158275304</v>
      </c>
      <c r="T14" s="4">
        <f t="shared" si="92"/>
        <v>548988.94485501805</v>
      </c>
      <c r="U14" s="4">
        <f t="shared" si="92"/>
        <v>575893.07467363356</v>
      </c>
      <c r="V14" s="4">
        <f t="shared" si="92"/>
        <v>601820.56890057295</v>
      </c>
      <c r="W14" s="4">
        <f t="shared" si="92"/>
        <v>626806.87997698016</v>
      </c>
      <c r="X14" s="4">
        <f t="shared" si="92"/>
        <v>650886.17339972476</v>
      </c>
      <c r="Y14" s="4">
        <f t="shared" si="92"/>
        <v>674091.37443822878</v>
      </c>
      <c r="Z14" s="4">
        <f t="shared" si="92"/>
        <v>696454.21315544622</v>
      </c>
      <c r="AA14" s="4">
        <f t="shared" si="92"/>
        <v>718005.26779455389</v>
      </c>
      <c r="AB14" s="4">
        <f t="shared" si="92"/>
        <v>738774.0065906808</v>
      </c>
      <c r="AC14" s="4">
        <f t="shared" si="92"/>
        <v>758788.82806484739</v>
      </c>
      <c r="AD14" s="4">
        <f t="shared" si="92"/>
        <v>778077.09985521063</v>
      </c>
      <c r="AE14" s="4">
        <f t="shared" si="92"/>
        <v>796665.19613871328</v>
      </c>
      <c r="AF14" s="4">
        <f t="shared" si="92"/>
        <v>814578.53369430441</v>
      </c>
      <c r="AG14" s="4">
        <f t="shared" si="92"/>
        <v>831841.60665704485</v>
      </c>
      <c r="AH14" s="4">
        <f t="shared" si="92"/>
        <v>848478.02001061826</v>
      </c>
      <c r="AI14" s="4">
        <f t="shared" si="92"/>
        <v>864510.52186404355</v>
      </c>
      <c r="AJ14" s="27"/>
      <c r="AK14" s="10" t="str">
        <f t="shared" si="30"/>
        <v>Voittovarat os jaon jälkeen</v>
      </c>
      <c r="AL14" s="10">
        <f>AL13+AL12</f>
        <v>43572</v>
      </c>
      <c r="AM14" s="10">
        <f>AM13+AM12</f>
        <v>83658.240000000005</v>
      </c>
      <c r="AN14" s="10">
        <f t="shared" ref="AN14" si="93">AN13+AN12</f>
        <v>123439.476</v>
      </c>
      <c r="AO14" s="10">
        <f t="shared" ref="AO14" si="94">AO13+AO12</f>
        <v>161756.03921999998</v>
      </c>
      <c r="AP14" s="10">
        <f t="shared" ref="AP14" si="95">AP13+AP12</f>
        <v>198682.81358849996</v>
      </c>
      <c r="AQ14" s="10">
        <f t="shared" ref="AQ14" si="96">AQ13+AQ12</f>
        <v>234269.15074067246</v>
      </c>
      <c r="AR14" s="10">
        <f t="shared" ref="AR14" si="97">AR13+AR12</f>
        <v>268563.68705620477</v>
      </c>
      <c r="AS14" s="10">
        <f t="shared" ref="AS14" si="98">AS13+AS12</f>
        <v>301613.31201321457</v>
      </c>
      <c r="AT14" s="10">
        <f t="shared" ref="AT14" si="99">AT13+AT12</f>
        <v>333463.21634985995</v>
      </c>
      <c r="AU14" s="10">
        <f t="shared" ref="AU14" si="100">AU13+AU12</f>
        <v>364156.95059974078</v>
      </c>
      <c r="AV14" s="10">
        <f t="shared" ref="AV14" si="101">AV13+AV12</f>
        <v>393736.4844087658</v>
      </c>
      <c r="AW14" s="10">
        <f t="shared" ref="AW14" si="102">AW13+AW12</f>
        <v>422242.26390210004</v>
      </c>
      <c r="AX14" s="10">
        <f t="shared" ref="AX14" si="103">AX13+AX12</f>
        <v>449713.26698715339</v>
      </c>
      <c r="AY14" s="10">
        <f t="shared" ref="AY14" si="104">AY13+AY12</f>
        <v>476187.05665059498</v>
      </c>
      <c r="AZ14" s="10">
        <f t="shared" ref="AZ14" si="105">AZ13+AZ12</f>
        <v>501699.83232078794</v>
      </c>
      <c r="BA14" s="10">
        <f t="shared" ref="BA14" si="106">BA13+BA12</f>
        <v>526286.47936574952</v>
      </c>
      <c r="BB14" s="10">
        <f t="shared" ref="BB14" si="107">BB13+BB12</f>
        <v>549980.61679430713</v>
      </c>
      <c r="BC14" s="10">
        <f t="shared" ref="BC14" si="108">BC13+BC12</f>
        <v>572814.64322567557</v>
      </c>
      <c r="BD14" s="10">
        <f t="shared" ref="BD14" si="109">BD13+BD12</f>
        <v>594819.78119031037</v>
      </c>
      <c r="BE14" s="10">
        <f t="shared" ref="BE14" si="110">BE13+BE12</f>
        <v>616026.11982261599</v>
      </c>
      <c r="BF14" s="10">
        <f t="shared" ref="BF14" si="111">BF13+BF12</f>
        <v>636462.65600388241</v>
      </c>
      <c r="BG14" s="10">
        <f t="shared" ref="BG14" si="112">BG13+BG12</f>
        <v>656157.33401170967</v>
      </c>
      <c r="BH14" s="10">
        <f t="shared" ref="BH14" si="113">BH13+BH12</f>
        <v>675137.08373013593</v>
      </c>
      <c r="BI14" s="10">
        <f t="shared" ref="BI14" si="114">BI13+BI12</f>
        <v>693427.85747271404</v>
      </c>
      <c r="BJ14" s="10">
        <f t="shared" ref="BJ14" si="115">BJ13+BJ12</f>
        <v>711054.66546889069</v>
      </c>
      <c r="BK14" s="10">
        <f t="shared" ref="BK14" si="116">BK13+BK12</f>
        <v>728041.61006220803</v>
      </c>
      <c r="BL14" s="10">
        <f t="shared" ref="BL14" si="117">BL13+BL12</f>
        <v>744411.91866709106</v>
      </c>
      <c r="BM14" s="10">
        <f t="shared" ref="BM14" si="118">BM13+BM12</f>
        <v>760187.97552928468</v>
      </c>
      <c r="BN14" s="10">
        <f t="shared" ref="BN14" si="119">BN13+BN12</f>
        <v>775391.35233336827</v>
      </c>
      <c r="BO14" s="10">
        <f t="shared" ref="BO14" si="120">BO13+BO12</f>
        <v>790042.8376991991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</row>
    <row r="15" spans="1:91" s="7" customFormat="1" x14ac:dyDescent="0.3">
      <c r="A15" s="13"/>
      <c r="B15" s="35"/>
      <c r="C15" s="35"/>
      <c r="D15" s="35"/>
      <c r="E15" s="7" t="s">
        <v>7</v>
      </c>
      <c r="F15" s="8">
        <v>0</v>
      </c>
      <c r="G15" s="8">
        <f>(F14+G14)/2*$F$3</f>
        <v>3480.567</v>
      </c>
      <c r="H15" s="8">
        <f t="shared" ref="H15:AI15" si="121">(G14+H14)/2*$F$3</f>
        <v>5665.4571749999996</v>
      </c>
      <c r="I15" s="8">
        <f t="shared" si="121"/>
        <v>7801.9352853749988</v>
      </c>
      <c r="J15" s="8">
        <f t="shared" si="121"/>
        <v>9860.3254745343729</v>
      </c>
      <c r="K15" s="8">
        <f t="shared" si="121"/>
        <v>11844.026385781357</v>
      </c>
      <c r="L15" s="8">
        <f t="shared" si="121"/>
        <v>13755.71862280668</v>
      </c>
      <c r="M15" s="8">
        <f t="shared" si="121"/>
        <v>15598.015433438242</v>
      </c>
      <c r="N15" s="8">
        <f t="shared" si="121"/>
        <v>17373.435805002653</v>
      </c>
      <c r="O15" s="8">
        <f t="shared" si="121"/>
        <v>19084.407383176127</v>
      </c>
      <c r="P15" s="8">
        <f t="shared" si="121"/>
        <v>20733.269696003503</v>
      </c>
      <c r="Q15" s="8">
        <f t="shared" si="121"/>
        <v>22322.277345952545</v>
      </c>
      <c r="R15" s="8">
        <f t="shared" si="121"/>
        <v>23853.603092162808</v>
      </c>
      <c r="S15" s="8">
        <f t="shared" si="121"/>
        <v>25329.34082135557</v>
      </c>
      <c r="T15" s="8">
        <f t="shared" si="121"/>
        <v>26751.50841094428</v>
      </c>
      <c r="U15" s="8">
        <f t="shared" si="121"/>
        <v>28122.050488216293</v>
      </c>
      <c r="V15" s="8">
        <f t="shared" si="121"/>
        <v>29442.841089355166</v>
      </c>
      <c r="W15" s="8">
        <f t="shared" si="121"/>
        <v>30715.686221938828</v>
      </c>
      <c r="X15" s="8">
        <f t="shared" si="121"/>
        <v>31942.326334417623</v>
      </c>
      <c r="Y15" s="8">
        <f t="shared" si="121"/>
        <v>33124.43869594884</v>
      </c>
      <c r="Z15" s="8">
        <f t="shared" si="121"/>
        <v>34263.639689841883</v>
      </c>
      <c r="AA15" s="8">
        <f t="shared" si="121"/>
        <v>35361.487023750007</v>
      </c>
      <c r="AB15" s="8">
        <f t="shared" si="121"/>
        <v>36419.481859630869</v>
      </c>
      <c r="AC15" s="8">
        <f t="shared" si="121"/>
        <v>37439.070866388203</v>
      </c>
      <c r="AD15" s="8">
        <f t="shared" si="121"/>
        <v>38421.648198001451</v>
      </c>
      <c r="AE15" s="8">
        <f t="shared" si="121"/>
        <v>39368.557399848098</v>
      </c>
      <c r="AF15" s="8">
        <f t="shared" si="121"/>
        <v>40281.093245825439</v>
      </c>
      <c r="AG15" s="8">
        <f t="shared" si="121"/>
        <v>41160.503508783731</v>
      </c>
      <c r="AH15" s="8">
        <f t="shared" si="121"/>
        <v>42007.990666691578</v>
      </c>
      <c r="AI15" s="8">
        <f t="shared" si="121"/>
        <v>42824.713546866551</v>
      </c>
      <c r="AJ15" s="70"/>
      <c r="AK15" s="17" t="str">
        <f t="shared" si="30"/>
        <v>Tuotto</v>
      </c>
      <c r="AL15" s="17">
        <v>0</v>
      </c>
      <c r="AM15" s="17">
        <f>(AL14+AM14)/2*$F$3</f>
        <v>3180.7560000000003</v>
      </c>
      <c r="AN15" s="17">
        <f t="shared" ref="AN15" si="122">(AM14+AN14)/2*$F$3</f>
        <v>5177.4429000000009</v>
      </c>
      <c r="AO15" s="17">
        <f t="shared" ref="AO15" si="123">(AN14+AO14)/2*$F$3</f>
        <v>7129.8878804999986</v>
      </c>
      <c r="AP15" s="17">
        <f t="shared" ref="AP15" si="124">(AO14+AP14)/2*$F$3</f>
        <v>9010.9713202124985</v>
      </c>
      <c r="AQ15" s="17">
        <f t="shared" ref="AQ15" si="125">(AP14+AQ14)/2*$F$3</f>
        <v>10823.79910822931</v>
      </c>
      <c r="AR15" s="17">
        <f t="shared" ref="AR15" si="126">(AQ14+AR14)/2*$F$3</f>
        <v>12570.820944921932</v>
      </c>
      <c r="AS15" s="17">
        <f t="shared" ref="AS15" si="127">(AR14+AS14)/2*$F$3</f>
        <v>14254.424976735485</v>
      </c>
      <c r="AT15" s="17">
        <f t="shared" ref="AT15" si="128">(AS14+AT14)/2*$F$3</f>
        <v>15876.913209076863</v>
      </c>
      <c r="AU15" s="17">
        <f t="shared" ref="AU15" si="129">(AT14+AU14)/2*$F$3</f>
        <v>17440.504173740017</v>
      </c>
      <c r="AV15" s="17">
        <f t="shared" ref="AV15" si="130">(AU14+AV14)/2*$F$3</f>
        <v>18947.335875212662</v>
      </c>
      <c r="AW15" s="17">
        <f t="shared" ref="AW15" si="131">(AV14+AW14)/2*$F$3</f>
        <v>20399.468707771648</v>
      </c>
      <c r="AX15" s="17">
        <f t="shared" ref="AX15" si="132">(AW14+AX14)/2*$F$3</f>
        <v>21798.888272231336</v>
      </c>
      <c r="AY15" s="17">
        <f t="shared" ref="AY15" si="133">(AX14+AY14)/2*$F$3</f>
        <v>23147.508090943709</v>
      </c>
      <c r="AZ15" s="17">
        <f t="shared" ref="AZ15" si="134">(AY14+AZ14)/2*$F$3</f>
        <v>24447.172224284575</v>
      </c>
      <c r="BA15" s="17">
        <f t="shared" ref="BA15" si="135">(AZ14+BA14)/2*$F$3</f>
        <v>25699.657792163438</v>
      </c>
      <c r="BB15" s="17">
        <f t="shared" ref="BB15" si="136">(BA14+BB14)/2*$F$3</f>
        <v>26906.677404001413</v>
      </c>
      <c r="BC15" s="17">
        <f t="shared" ref="BC15" si="137">(BB14+BC14)/2*$F$3</f>
        <v>28069.88150049957</v>
      </c>
      <c r="BD15" s="17">
        <f t="shared" ref="BD15" si="138">(BC14+BD14)/2*$F$3</f>
        <v>29190.860610399654</v>
      </c>
      <c r="BE15" s="17">
        <f t="shared" ref="BE15" si="139">(BD14+BE14)/2*$F$3</f>
        <v>30271.147525323162</v>
      </c>
      <c r="BF15" s="17">
        <f t="shared" ref="BF15" si="140">(BE14+BF14)/2*$F$3</f>
        <v>31312.219395662461</v>
      </c>
      <c r="BG15" s="17">
        <f t="shared" ref="BG15" si="141">(BF14+BG14)/2*$F$3</f>
        <v>32315.499750389801</v>
      </c>
      <c r="BH15" s="17">
        <f t="shared" ref="BH15" si="142">(BG14+BH14)/2*$F$3</f>
        <v>33282.360443546138</v>
      </c>
      <c r="BI15" s="17">
        <f t="shared" ref="BI15" si="143">(BH14+BI14)/2*$F$3</f>
        <v>34214.123530071251</v>
      </c>
      <c r="BJ15" s="17">
        <f t="shared" ref="BJ15" si="144">(BI14+BJ14)/2*$F$3</f>
        <v>35112.063073540121</v>
      </c>
      <c r="BK15" s="17">
        <f t="shared" ref="BK15" si="145">(BJ14+BK14)/2*$F$3</f>
        <v>35977.406888277466</v>
      </c>
      <c r="BL15" s="17">
        <f t="shared" ref="BL15" si="146">(BK14+BL14)/2*$F$3</f>
        <v>36811.338218232479</v>
      </c>
      <c r="BM15" s="17">
        <f t="shared" ref="BM15" si="147">(BL14+BM14)/2*$F$3</f>
        <v>37614.997354909392</v>
      </c>
      <c r="BN15" s="17">
        <f t="shared" ref="BN15" si="148">(BM14+BN14)/2*$F$3</f>
        <v>38389.483196566325</v>
      </c>
      <c r="BO15" s="17">
        <f t="shared" ref="BO15" si="149">(BN14+BO14)/2*$F$3</f>
        <v>39135.854750814186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</row>
    <row r="16" spans="1:91" s="7" customFormat="1" ht="14.4" customHeight="1" x14ac:dyDescent="0.3">
      <c r="A16" s="13"/>
      <c r="B16" s="35"/>
      <c r="C16" s="35"/>
      <c r="D16" s="35"/>
      <c r="E16" s="7" t="s">
        <v>4</v>
      </c>
      <c r="F16" s="9">
        <f>F14+F15</f>
        <v>47679</v>
      </c>
      <c r="G16" s="9">
        <f>G14+G15</f>
        <v>95024.246999999988</v>
      </c>
      <c r="H16" s="9">
        <f t="shared" ref="H16:AI16" si="150">H14+H15</f>
        <v>140740.06417499995</v>
      </c>
      <c r="I16" s="9">
        <f t="shared" si="150"/>
        <v>184804.73970037495</v>
      </c>
      <c r="J16" s="9">
        <f t="shared" si="150"/>
        <v>227270.54004090931</v>
      </c>
      <c r="K16" s="9">
        <f t="shared" si="150"/>
        <v>268194.86725066067</v>
      </c>
      <c r="L16" s="9">
        <f t="shared" si="150"/>
        <v>307633.6226701946</v>
      </c>
      <c r="M16" s="9">
        <f t="shared" si="150"/>
        <v>345640.72872357996</v>
      </c>
      <c r="N16" s="9">
        <f t="shared" si="150"/>
        <v>382268.15471496701</v>
      </c>
      <c r="O16" s="9">
        <f t="shared" si="150"/>
        <v>417565.98380025674</v>
      </c>
      <c r="P16" s="9">
        <f t="shared" si="150"/>
        <v>451582.48111906293</v>
      </c>
      <c r="Q16" s="9">
        <f t="shared" si="150"/>
        <v>484364.15976099489</v>
      </c>
      <c r="R16" s="9">
        <f t="shared" si="150"/>
        <v>515955.84436363261</v>
      </c>
      <c r="S16" s="9">
        <f t="shared" si="150"/>
        <v>546400.73240410862</v>
      </c>
      <c r="T16" s="9">
        <f t="shared" si="150"/>
        <v>575740.45326596231</v>
      </c>
      <c r="U16" s="9">
        <f t="shared" si="150"/>
        <v>604015.12516184989</v>
      </c>
      <c r="V16" s="9">
        <f t="shared" si="150"/>
        <v>631263.40998992813</v>
      </c>
      <c r="W16" s="9">
        <f t="shared" si="150"/>
        <v>657522.56619891897</v>
      </c>
      <c r="X16" s="9">
        <f t="shared" si="150"/>
        <v>682828.49973414233</v>
      </c>
      <c r="Y16" s="9">
        <f t="shared" si="150"/>
        <v>707215.81313417759</v>
      </c>
      <c r="Z16" s="9">
        <f t="shared" si="150"/>
        <v>730717.85284528811</v>
      </c>
      <c r="AA16" s="9">
        <f t="shared" si="150"/>
        <v>753366.75481830386</v>
      </c>
      <c r="AB16" s="9">
        <f t="shared" si="150"/>
        <v>775193.48845031171</v>
      </c>
      <c r="AC16" s="9">
        <f t="shared" si="150"/>
        <v>796227.89893123554</v>
      </c>
      <c r="AD16" s="9">
        <f t="shared" si="150"/>
        <v>816498.74805321207</v>
      </c>
      <c r="AE16" s="9">
        <f t="shared" si="150"/>
        <v>836033.7535385614</v>
      </c>
      <c r="AF16" s="9">
        <f t="shared" si="150"/>
        <v>854859.62694012979</v>
      </c>
      <c r="AG16" s="9">
        <f t="shared" si="150"/>
        <v>873002.11016582861</v>
      </c>
      <c r="AH16" s="9">
        <f t="shared" si="150"/>
        <v>890486.01067730982</v>
      </c>
      <c r="AI16" s="9">
        <f t="shared" si="150"/>
        <v>907335.2354109101</v>
      </c>
      <c r="AJ16" s="70"/>
      <c r="AK16" s="11" t="s">
        <v>4</v>
      </c>
      <c r="AL16" s="17">
        <f>AL14+AL15</f>
        <v>43572</v>
      </c>
      <c r="AM16" s="17">
        <f>AM14+AM15</f>
        <v>86838.995999999999</v>
      </c>
      <c r="AN16" s="17">
        <f t="shared" ref="AN16" si="151">AN14+AN15</f>
        <v>128616.91889999999</v>
      </c>
      <c r="AO16" s="17">
        <f t="shared" ref="AO16" si="152">AO14+AO15</f>
        <v>168885.92710049998</v>
      </c>
      <c r="AP16" s="17">
        <f t="shared" ref="AP16" si="153">AP14+AP15</f>
        <v>207693.78490871246</v>
      </c>
      <c r="AQ16" s="17">
        <f t="shared" ref="AQ16" si="154">AQ14+AQ15</f>
        <v>245092.94984890177</v>
      </c>
      <c r="AR16" s="17">
        <f t="shared" ref="AR16" si="155">AR14+AR15</f>
        <v>281134.5080011267</v>
      </c>
      <c r="AS16" s="17">
        <f t="shared" ref="AS16" si="156">AS14+AS15</f>
        <v>315867.73698995006</v>
      </c>
      <c r="AT16" s="17">
        <f t="shared" ref="AT16" si="157">AT14+AT15</f>
        <v>349340.12955893681</v>
      </c>
      <c r="AU16" s="17">
        <f t="shared" ref="AU16" si="158">AU14+AU15</f>
        <v>381597.45477348077</v>
      </c>
      <c r="AV16" s="17">
        <f t="shared" ref="AV16" si="159">AV14+AV15</f>
        <v>412683.82028397848</v>
      </c>
      <c r="AW16" s="17">
        <f t="shared" ref="AW16" si="160">AW14+AW15</f>
        <v>442641.73260987166</v>
      </c>
      <c r="AX16" s="17">
        <f t="shared" ref="AX16" si="161">AX14+AX15</f>
        <v>471512.15525938472</v>
      </c>
      <c r="AY16" s="17">
        <f t="shared" ref="AY16" si="162">AY14+AY15</f>
        <v>499334.56474153872</v>
      </c>
      <c r="AZ16" s="17">
        <f t="shared" ref="AZ16" si="163">AZ14+AZ15</f>
        <v>526147.00454507256</v>
      </c>
      <c r="BA16" s="17">
        <f t="shared" ref="BA16" si="164">BA14+BA15</f>
        <v>551986.13715791295</v>
      </c>
      <c r="BB16" s="17">
        <f t="shared" ref="BB16" si="165">BB14+BB15</f>
        <v>576887.29419830861</v>
      </c>
      <c r="BC16" s="17">
        <f t="shared" ref="BC16" si="166">BC14+BC15</f>
        <v>600884.52472617512</v>
      </c>
      <c r="BD16" s="17">
        <f t="shared" ref="BD16" si="167">BD14+BD15</f>
        <v>624010.64180071</v>
      </c>
      <c r="BE16" s="17">
        <f t="shared" ref="BE16" si="168">BE14+BE15</f>
        <v>646297.2673479392</v>
      </c>
      <c r="BF16" s="17">
        <f t="shared" ref="BF16" si="169">BF14+BF15</f>
        <v>667774.87539954484</v>
      </c>
      <c r="BG16" s="17">
        <f t="shared" ref="BG16" si="170">BG14+BG15</f>
        <v>688472.8337620995</v>
      </c>
      <c r="BH16" s="17">
        <f t="shared" ref="BH16" si="171">BH14+BH15</f>
        <v>708419.44417368202</v>
      </c>
      <c r="BI16" s="17">
        <f t="shared" ref="BI16" si="172">BI14+BI15</f>
        <v>727641.98100278527</v>
      </c>
      <c r="BJ16" s="17">
        <f t="shared" ref="BJ16" si="173">BJ14+BJ15</f>
        <v>746166.72854243079</v>
      </c>
      <c r="BK16" s="17">
        <f t="shared" ref="BK16" si="174">BK14+BK15</f>
        <v>764019.01695048553</v>
      </c>
      <c r="BL16" s="17">
        <f t="shared" ref="BL16" si="175">BL14+BL15</f>
        <v>781223.25688532356</v>
      </c>
      <c r="BM16" s="17">
        <f t="shared" ref="BM16" si="176">BM14+BM15</f>
        <v>797802.97288419411</v>
      </c>
      <c r="BN16" s="17">
        <f t="shared" ref="BN16" si="177">BN14+BN15</f>
        <v>813780.83552993461</v>
      </c>
      <c r="BO16" s="17">
        <f t="shared" ref="BO16" si="178">BO14+BO15</f>
        <v>829178.69245001324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</row>
    <row r="17" spans="1:91" s="2" customFormat="1" x14ac:dyDescent="0.3">
      <c r="A17" s="12"/>
      <c r="B17" s="35"/>
      <c r="C17" s="35"/>
      <c r="D17" s="35"/>
      <c r="E17" s="67" t="s">
        <v>21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  <c r="AK17" s="69" t="s">
        <v>21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s="3" customFormat="1" x14ac:dyDescent="0.3">
      <c r="A18" s="12"/>
      <c r="B18" s="35"/>
      <c r="C18" s="35"/>
      <c r="D18" s="35"/>
      <c r="E18" s="3" t="s">
        <v>11</v>
      </c>
      <c r="F18" s="38">
        <v>15000</v>
      </c>
      <c r="G18" s="4">
        <f>F18</f>
        <v>15000</v>
      </c>
      <c r="H18" s="4">
        <f t="shared" ref="H18:W19" si="179">G18</f>
        <v>15000</v>
      </c>
      <c r="I18" s="4">
        <f t="shared" si="179"/>
        <v>15000</v>
      </c>
      <c r="J18" s="4">
        <f t="shared" si="179"/>
        <v>15000</v>
      </c>
      <c r="K18" s="4">
        <f t="shared" si="179"/>
        <v>15000</v>
      </c>
      <c r="L18" s="4">
        <f t="shared" si="179"/>
        <v>15000</v>
      </c>
      <c r="M18" s="4">
        <f t="shared" si="179"/>
        <v>15000</v>
      </c>
      <c r="N18" s="4">
        <f t="shared" si="179"/>
        <v>15000</v>
      </c>
      <c r="O18" s="4">
        <f t="shared" si="179"/>
        <v>15000</v>
      </c>
      <c r="P18" s="4">
        <f t="shared" si="179"/>
        <v>15000</v>
      </c>
      <c r="Q18" s="4">
        <f t="shared" si="179"/>
        <v>15000</v>
      </c>
      <c r="R18" s="4">
        <f t="shared" si="179"/>
        <v>15000</v>
      </c>
      <c r="S18" s="4">
        <f t="shared" si="179"/>
        <v>15000</v>
      </c>
      <c r="T18" s="4">
        <f t="shared" si="179"/>
        <v>15000</v>
      </c>
      <c r="U18" s="4">
        <f t="shared" si="179"/>
        <v>15000</v>
      </c>
      <c r="V18" s="4">
        <f t="shared" si="179"/>
        <v>15000</v>
      </c>
      <c r="W18" s="4">
        <f t="shared" si="179"/>
        <v>15000</v>
      </c>
      <c r="X18" s="4">
        <f t="shared" ref="X18:AI19" si="180">W18</f>
        <v>15000</v>
      </c>
      <c r="Y18" s="4">
        <f t="shared" si="180"/>
        <v>15000</v>
      </c>
      <c r="Z18" s="4">
        <f t="shared" si="180"/>
        <v>15000</v>
      </c>
      <c r="AA18" s="4">
        <f t="shared" si="180"/>
        <v>15000</v>
      </c>
      <c r="AB18" s="4">
        <f t="shared" si="180"/>
        <v>15000</v>
      </c>
      <c r="AC18" s="4">
        <f t="shared" si="180"/>
        <v>15000</v>
      </c>
      <c r="AD18" s="4">
        <f t="shared" si="180"/>
        <v>15000</v>
      </c>
      <c r="AE18" s="4">
        <f t="shared" si="180"/>
        <v>15000</v>
      </c>
      <c r="AF18" s="4">
        <f t="shared" si="180"/>
        <v>15000</v>
      </c>
      <c r="AG18" s="4">
        <f t="shared" si="180"/>
        <v>15000</v>
      </c>
      <c r="AH18" s="4">
        <f t="shared" si="180"/>
        <v>15000</v>
      </c>
      <c r="AI18" s="4">
        <f t="shared" si="180"/>
        <v>15000</v>
      </c>
      <c r="AJ18" s="27"/>
      <c r="AK18" s="10" t="str">
        <f>E18</f>
        <v>Ansiotulot</v>
      </c>
      <c r="AL18" s="38">
        <v>20000</v>
      </c>
      <c r="AM18" s="10">
        <f>AL18</f>
        <v>20000</v>
      </c>
      <c r="AN18" s="10">
        <f t="shared" ref="AN18:AN19" si="181">AM18</f>
        <v>20000</v>
      </c>
      <c r="AO18" s="10">
        <f t="shared" ref="AO18:AO19" si="182">AN18</f>
        <v>20000</v>
      </c>
      <c r="AP18" s="10">
        <f t="shared" ref="AP18:AP19" si="183">AO18</f>
        <v>20000</v>
      </c>
      <c r="AQ18" s="10">
        <f t="shared" ref="AQ18:AQ19" si="184">AP18</f>
        <v>20000</v>
      </c>
      <c r="AR18" s="10">
        <f t="shared" ref="AR18:AR19" si="185">AQ18</f>
        <v>20000</v>
      </c>
      <c r="AS18" s="10">
        <f t="shared" ref="AS18:AS19" si="186">AR18</f>
        <v>20000</v>
      </c>
      <c r="AT18" s="10">
        <f t="shared" ref="AT18:AT19" si="187">AS18</f>
        <v>20000</v>
      </c>
      <c r="AU18" s="10">
        <f t="shared" ref="AU18:AU19" si="188">AT18</f>
        <v>20000</v>
      </c>
      <c r="AV18" s="10">
        <f t="shared" ref="AV18:AV19" si="189">AU18</f>
        <v>20000</v>
      </c>
      <c r="AW18" s="10">
        <f t="shared" ref="AW18:AW19" si="190">AV18</f>
        <v>20000</v>
      </c>
      <c r="AX18" s="10">
        <f t="shared" ref="AX18:AX19" si="191">AW18</f>
        <v>20000</v>
      </c>
      <c r="AY18" s="10">
        <f t="shared" ref="AY18:AY19" si="192">AX18</f>
        <v>20000</v>
      </c>
      <c r="AZ18" s="10">
        <f t="shared" ref="AZ18:AZ19" si="193">AY18</f>
        <v>20000</v>
      </c>
      <c r="BA18" s="10">
        <f t="shared" ref="BA18:BA19" si="194">AZ18</f>
        <v>20000</v>
      </c>
      <c r="BB18" s="10">
        <f t="shared" ref="BB18:BB19" si="195">BA18</f>
        <v>20000</v>
      </c>
      <c r="BC18" s="10">
        <f t="shared" ref="BC18:BC19" si="196">BB18</f>
        <v>20000</v>
      </c>
      <c r="BD18" s="10">
        <f t="shared" ref="BD18:BD19" si="197">BC18</f>
        <v>20000</v>
      </c>
      <c r="BE18" s="10">
        <f t="shared" ref="BE18:BE19" si="198">BD18</f>
        <v>20000</v>
      </c>
      <c r="BF18" s="10">
        <f t="shared" ref="BF18:BF19" si="199">BE18</f>
        <v>20000</v>
      </c>
      <c r="BG18" s="10">
        <f t="shared" ref="BG18:BG19" si="200">BF18</f>
        <v>20000</v>
      </c>
      <c r="BH18" s="10">
        <f t="shared" ref="BH18:BH19" si="201">BG18</f>
        <v>20000</v>
      </c>
      <c r="BI18" s="10">
        <f t="shared" ref="BI18:BI19" si="202">BH18</f>
        <v>20000</v>
      </c>
      <c r="BJ18" s="10">
        <f t="shared" ref="BJ18:BJ19" si="203">BI18</f>
        <v>20000</v>
      </c>
      <c r="BK18" s="10">
        <f t="shared" ref="BK18:BK19" si="204">BJ18</f>
        <v>20000</v>
      </c>
      <c r="BL18" s="10">
        <f t="shared" ref="BL18:BL19" si="205">BK18</f>
        <v>20000</v>
      </c>
      <c r="BM18" s="10">
        <f t="shared" ref="BM18:BM19" si="206">BL18</f>
        <v>20000</v>
      </c>
      <c r="BN18" s="10">
        <f t="shared" ref="BN18:BN19" si="207">BM18</f>
        <v>20000</v>
      </c>
      <c r="BO18" s="10">
        <f t="shared" ref="BO18:BO19" si="208">BN18</f>
        <v>20000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</row>
    <row r="19" spans="1:91" s="3" customFormat="1" x14ac:dyDescent="0.3">
      <c r="A19" s="12"/>
      <c r="B19" s="35"/>
      <c r="C19" s="35"/>
      <c r="D19" s="35"/>
      <c r="E19" s="3" t="s">
        <v>2</v>
      </c>
      <c r="F19" s="38">
        <v>-999</v>
      </c>
      <c r="G19" s="4">
        <f>F19</f>
        <v>-999</v>
      </c>
      <c r="H19" s="4">
        <f t="shared" si="179"/>
        <v>-999</v>
      </c>
      <c r="I19" s="4">
        <f t="shared" si="179"/>
        <v>-999</v>
      </c>
      <c r="J19" s="4">
        <f t="shared" si="179"/>
        <v>-999</v>
      </c>
      <c r="K19" s="4">
        <f t="shared" si="179"/>
        <v>-999</v>
      </c>
      <c r="L19" s="4">
        <f t="shared" si="179"/>
        <v>-999</v>
      </c>
      <c r="M19" s="4">
        <f t="shared" si="179"/>
        <v>-999</v>
      </c>
      <c r="N19" s="4">
        <f t="shared" si="179"/>
        <v>-999</v>
      </c>
      <c r="O19" s="4">
        <f t="shared" si="179"/>
        <v>-999</v>
      </c>
      <c r="P19" s="4">
        <f t="shared" si="179"/>
        <v>-999</v>
      </c>
      <c r="Q19" s="4">
        <f t="shared" si="179"/>
        <v>-999</v>
      </c>
      <c r="R19" s="4">
        <f t="shared" si="179"/>
        <v>-999</v>
      </c>
      <c r="S19" s="4">
        <f t="shared" si="179"/>
        <v>-999</v>
      </c>
      <c r="T19" s="4">
        <f t="shared" si="179"/>
        <v>-999</v>
      </c>
      <c r="U19" s="4">
        <f t="shared" si="179"/>
        <v>-999</v>
      </c>
      <c r="V19" s="4">
        <f t="shared" si="179"/>
        <v>-999</v>
      </c>
      <c r="W19" s="4">
        <f t="shared" si="179"/>
        <v>-999</v>
      </c>
      <c r="X19" s="4">
        <f t="shared" si="180"/>
        <v>-999</v>
      </c>
      <c r="Y19" s="4">
        <f t="shared" si="180"/>
        <v>-999</v>
      </c>
      <c r="Z19" s="4">
        <f t="shared" si="180"/>
        <v>-999</v>
      </c>
      <c r="AA19" s="4">
        <f t="shared" si="180"/>
        <v>-999</v>
      </c>
      <c r="AB19" s="4">
        <f t="shared" si="180"/>
        <v>-999</v>
      </c>
      <c r="AC19" s="4">
        <f t="shared" si="180"/>
        <v>-999</v>
      </c>
      <c r="AD19" s="4">
        <f t="shared" si="180"/>
        <v>-999</v>
      </c>
      <c r="AE19" s="4">
        <f t="shared" si="180"/>
        <v>-999</v>
      </c>
      <c r="AF19" s="4">
        <f t="shared" si="180"/>
        <v>-999</v>
      </c>
      <c r="AG19" s="4">
        <f t="shared" si="180"/>
        <v>-999</v>
      </c>
      <c r="AH19" s="4">
        <f t="shared" si="180"/>
        <v>-999</v>
      </c>
      <c r="AI19" s="4">
        <f t="shared" si="180"/>
        <v>-999</v>
      </c>
      <c r="AJ19" s="27"/>
      <c r="AK19" s="10" t="str">
        <f>E19</f>
        <v>Ennpid.</v>
      </c>
      <c r="AL19" s="38">
        <v>-2388</v>
      </c>
      <c r="AM19" s="10">
        <f>AL19</f>
        <v>-2388</v>
      </c>
      <c r="AN19" s="10">
        <f t="shared" si="181"/>
        <v>-2388</v>
      </c>
      <c r="AO19" s="10">
        <f t="shared" si="182"/>
        <v>-2388</v>
      </c>
      <c r="AP19" s="10">
        <f t="shared" si="183"/>
        <v>-2388</v>
      </c>
      <c r="AQ19" s="10">
        <f t="shared" si="184"/>
        <v>-2388</v>
      </c>
      <c r="AR19" s="10">
        <f t="shared" si="185"/>
        <v>-2388</v>
      </c>
      <c r="AS19" s="10">
        <f t="shared" si="186"/>
        <v>-2388</v>
      </c>
      <c r="AT19" s="10">
        <f t="shared" si="187"/>
        <v>-2388</v>
      </c>
      <c r="AU19" s="10">
        <f t="shared" si="188"/>
        <v>-2388</v>
      </c>
      <c r="AV19" s="10">
        <f t="shared" si="189"/>
        <v>-2388</v>
      </c>
      <c r="AW19" s="10">
        <f t="shared" si="190"/>
        <v>-2388</v>
      </c>
      <c r="AX19" s="10">
        <f t="shared" si="191"/>
        <v>-2388</v>
      </c>
      <c r="AY19" s="10">
        <f t="shared" si="192"/>
        <v>-2388</v>
      </c>
      <c r="AZ19" s="10">
        <f t="shared" si="193"/>
        <v>-2388</v>
      </c>
      <c r="BA19" s="10">
        <f t="shared" si="194"/>
        <v>-2388</v>
      </c>
      <c r="BB19" s="10">
        <f t="shared" si="195"/>
        <v>-2388</v>
      </c>
      <c r="BC19" s="10">
        <f t="shared" si="196"/>
        <v>-2388</v>
      </c>
      <c r="BD19" s="10">
        <f t="shared" si="197"/>
        <v>-2388</v>
      </c>
      <c r="BE19" s="10">
        <f t="shared" si="198"/>
        <v>-2388</v>
      </c>
      <c r="BF19" s="10">
        <f t="shared" si="199"/>
        <v>-2388</v>
      </c>
      <c r="BG19" s="10">
        <f t="shared" si="200"/>
        <v>-2388</v>
      </c>
      <c r="BH19" s="10">
        <f t="shared" si="201"/>
        <v>-2388</v>
      </c>
      <c r="BI19" s="10">
        <f t="shared" si="202"/>
        <v>-2388</v>
      </c>
      <c r="BJ19" s="10">
        <f t="shared" si="203"/>
        <v>-2388</v>
      </c>
      <c r="BK19" s="10">
        <f t="shared" si="204"/>
        <v>-2388</v>
      </c>
      <c r="BL19" s="10">
        <f t="shared" si="205"/>
        <v>-2388</v>
      </c>
      <c r="BM19" s="10">
        <f t="shared" si="206"/>
        <v>-2388</v>
      </c>
      <c r="BN19" s="10">
        <f t="shared" si="207"/>
        <v>-2388</v>
      </c>
      <c r="BO19" s="10">
        <f t="shared" si="208"/>
        <v>-2388</v>
      </c>
      <c r="BP19" s="27"/>
      <c r="BQ19" s="40">
        <f>F19/F18</f>
        <v>-6.6600000000000006E-2</v>
      </c>
      <c r="BR19" s="40">
        <f>AL19/AL18</f>
        <v>-0.11940000000000001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</row>
    <row r="20" spans="1:91" s="3" customFormat="1" x14ac:dyDescent="0.3">
      <c r="A20" s="12"/>
      <c r="B20" s="35"/>
      <c r="C20" s="35"/>
      <c r="D20" s="35"/>
      <c r="E20" s="3" t="s">
        <v>66</v>
      </c>
      <c r="F20" s="4">
        <f>(1-7.5%)*-F13</f>
        <v>0</v>
      </c>
      <c r="G20" s="4">
        <f>(1-7.5%)*-G13</f>
        <v>3528.2460000000001</v>
      </c>
      <c r="H20" s="4">
        <f>(1-7.5%)*-H13</f>
        <v>7056.4920000000002</v>
      </c>
      <c r="I20" s="4">
        <f>(1-7.5%)*-I13</f>
        <v>10560.040278</v>
      </c>
      <c r="J20" s="4">
        <f>(1-7.5%)*-J13</f>
        <v>13943.010748949997</v>
      </c>
      <c r="K20" s="4">
        <f>(1-7.5%)*-K13</f>
        <v>17203.79673782775</v>
      </c>
      <c r="L20" s="4">
        <f>(1-7.5%)*-L13</f>
        <v>20346.26596302729</v>
      </c>
      <c r="M20" s="4">
        <f>(1-7.5%)*-M13</f>
        <v>23374.66617654889</v>
      </c>
      <c r="N20" s="4">
        <f>(1-7.5%)*-N13</f>
        <v>26293.134077594401</v>
      </c>
      <c r="O20" s="4">
        <f>(1-7.5%)*-O13</f>
        <v>29105.659925544918</v>
      </c>
      <c r="P20" s="4">
        <f>(1-7.5%)*-P13</f>
        <v>31816.089448907562</v>
      </c>
      <c r="Q20" s="4">
        <f>(1-7.5%)*-Q13</f>
        <v>34428.128801219005</v>
      </c>
      <c r="R20" s="4">
        <f>(1-7.5%)*-R13</f>
        <v>36945.34960281066</v>
      </c>
      <c r="S20" s="4">
        <f>(1-7.5%)*-S13</f>
        <v>39371.193822313624</v>
      </c>
      <c r="T20" s="4">
        <f>(1-7.5%)*-T13</f>
        <v>41708.978482908817</v>
      </c>
      <c r="U20" s="4">
        <f>(1-7.5%)*-U13</f>
        <v>43961.90019790404</v>
      </c>
      <c r="V20" s="4">
        <f>(1-7.5%)*-V13</f>
        <v>46133.039541681217</v>
      </c>
      <c r="W20" s="4">
        <f>(1-7.5%)*-W13</f>
        <v>48225.365261976898</v>
      </c>
      <c r="X20" s="4">
        <f>(1-7.5%)*-X13</f>
        <v>50241.738339254691</v>
      </c>
      <c r="Y20" s="4">
        <f>(1-7.5%)*-Y13</f>
        <v>52184.915898720006</v>
      </c>
      <c r="Z20" s="4">
        <f>(1-7.5%)*-Z13</f>
        <v>54057.554980326531</v>
      </c>
      <c r="AA20" s="4">
        <f>(1-7.5%)*-AA13</f>
        <v>55862.216171929147</v>
      </c>
      <c r="AB20" s="4">
        <f>(1-7.5%)*-AB13</f>
        <v>57601.367110551328</v>
      </c>
      <c r="AC20" s="4">
        <f>(1-7.5%)*-AC13</f>
        <v>59277.385856554487</v>
      </c>
      <c r="AD20" s="4">
        <f>(1-7.5%)*-AD13</f>
        <v>60892.564145323071</v>
      </c>
      <c r="AE20" s="4">
        <f>(1-7.5%)*-AE13</f>
        <v>62449.110520911439</v>
      </c>
      <c r="AF20" s="4">
        <f>(1-7.5%)*-AF13</f>
        <v>63949.153355937699</v>
      </c>
      <c r="AG20" s="4">
        <f>(1-7.5%)*-AG13</f>
        <v>65394.743761853548</v>
      </c>
      <c r="AH20" s="4">
        <f>(1-7.5%)*-AH13</f>
        <v>66787.858393569608</v>
      </c>
      <c r="AI20" s="4">
        <f>(1-7.5%)*-AI13</f>
        <v>68130.402152271316</v>
      </c>
      <c r="AJ20" s="27"/>
      <c r="AK20" s="10" t="str">
        <f>E20</f>
        <v>Osinko (8%) netto</v>
      </c>
      <c r="AL20" s="10">
        <f>(1-7.5%)*-AL13</f>
        <v>0</v>
      </c>
      <c r="AM20" s="10">
        <f>(1-7.5%)*-AM13</f>
        <v>3224.3280000000004</v>
      </c>
      <c r="AN20" s="10">
        <f>(1-7.5%)*-AN13</f>
        <v>6448.6560000000009</v>
      </c>
      <c r="AO20" s="10">
        <f>(1-7.5%)*-AO13</f>
        <v>9650.4137040000005</v>
      </c>
      <c r="AP20" s="10">
        <f>(1-7.5%)*-AP13</f>
        <v>12741.9799986</v>
      </c>
      <c r="AQ20" s="10">
        <f>(1-7.5%)*-AQ13</f>
        <v>15721.886605437001</v>
      </c>
      <c r="AR20" s="10">
        <f>(1-7.5%)*-AR13</f>
        <v>18593.668083244724</v>
      </c>
      <c r="AS20" s="10">
        <f>(1-7.5%)*-AS13</f>
        <v>21361.206288818732</v>
      </c>
      <c r="AT20" s="10">
        <f>(1-7.5%)*-AT13</f>
        <v>24028.281592083378</v>
      </c>
      <c r="AU20" s="10">
        <f>(1-7.5%)*-AU13</f>
        <v>26598.540537256304</v>
      </c>
      <c r="AV20" s="10">
        <f>(1-7.5%)*-AV13</f>
        <v>29075.497587361326</v>
      </c>
      <c r="AW20" s="10">
        <f>(1-7.5%)*-AW13</f>
        <v>31462.539653237582</v>
      </c>
      <c r="AX20" s="10">
        <f>(1-7.5%)*-AX13</f>
        <v>33762.930701014411</v>
      </c>
      <c r="AY20" s="10">
        <f>(1-7.5%)*-AY13</f>
        <v>35979.816213130507</v>
      </c>
      <c r="AZ20" s="10">
        <f>(1-7.5%)*-AZ13</f>
        <v>38116.227489194469</v>
      </c>
      <c r="BA20" s="10">
        <f>(1-7.5%)*-BA13</f>
        <v>40175.085790873869</v>
      </c>
      <c r="BB20" s="10">
        <f>(1-7.5%)*-BB13</f>
        <v>42159.206336335374</v>
      </c>
      <c r="BC20" s="10">
        <f>(1-7.5%)*-BC13</f>
        <v>44071.302149685558</v>
      </c>
      <c r="BD20" s="10">
        <f>(1-7.5%)*-BD13</f>
        <v>45913.987770674845</v>
      </c>
      <c r="BE20" s="10">
        <f>(1-7.5%)*-BE13</f>
        <v>47689.782829736963</v>
      </c>
      <c r="BF20" s="10">
        <f>(1-7.5%)*-BF13</f>
        <v>49401.115493252546</v>
      </c>
      <c r="BG20" s="10">
        <f>(1-7.5%)*-BG13</f>
        <v>51050.325783747503</v>
      </c>
      <c r="BH20" s="10">
        <f>(1-7.5%)*-BH13</f>
        <v>52639.668779566324</v>
      </c>
      <c r="BI20" s="10">
        <f>(1-7.5%)*-BI13</f>
        <v>54171.317698395367</v>
      </c>
      <c r="BJ20" s="10">
        <f>(1-7.5%)*-BJ13</f>
        <v>55647.366868852478</v>
      </c>
      <c r="BK20" s="10">
        <f>(1-7.5%)*-BK13</f>
        <v>57069.834594206113</v>
      </c>
      <c r="BL20" s="10">
        <f>(1-7.5%)*-BL13</f>
        <v>58440.665912139884</v>
      </c>
      <c r="BM20" s="10">
        <f>(1-7.5%)*-BM13</f>
        <v>59761.735254335937</v>
      </c>
      <c r="BN20" s="10">
        <f>(1-7.5%)*-BN13</f>
        <v>61034.84900951395</v>
      </c>
      <c r="BO20" s="10">
        <f>(1-7.5%)*-BO13</f>
        <v>62261.74799343037</v>
      </c>
      <c r="BP20" s="27"/>
      <c r="BQ20" s="50">
        <f>BQ19+$F$47</f>
        <v>-8.8000000000000009E-2</v>
      </c>
      <c r="BR20" s="50">
        <f>BR19+$F$47</f>
        <v>-0.14080000000000001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</row>
    <row r="21" spans="1:91" s="7" customFormat="1" x14ac:dyDescent="0.3">
      <c r="A21" s="13"/>
      <c r="B21" s="35"/>
      <c r="C21" s="35"/>
      <c r="D21" s="35"/>
      <c r="E21" s="7" t="s">
        <v>20</v>
      </c>
      <c r="F21" s="8">
        <f>Graafi!$H$1</f>
        <v>-14001</v>
      </c>
      <c r="G21" s="8">
        <f>F21</f>
        <v>-14001</v>
      </c>
      <c r="H21" s="8">
        <f t="shared" ref="H21:AI21" si="209">G21</f>
        <v>-14001</v>
      </c>
      <c r="I21" s="8">
        <f t="shared" si="209"/>
        <v>-14001</v>
      </c>
      <c r="J21" s="8">
        <f t="shared" si="209"/>
        <v>-14001</v>
      </c>
      <c r="K21" s="8">
        <f t="shared" si="209"/>
        <v>-14001</v>
      </c>
      <c r="L21" s="8">
        <f t="shared" si="209"/>
        <v>-14001</v>
      </c>
      <c r="M21" s="8">
        <f t="shared" si="209"/>
        <v>-14001</v>
      </c>
      <c r="N21" s="8">
        <f t="shared" si="209"/>
        <v>-14001</v>
      </c>
      <c r="O21" s="8">
        <f t="shared" si="209"/>
        <v>-14001</v>
      </c>
      <c r="P21" s="8">
        <f t="shared" si="209"/>
        <v>-14001</v>
      </c>
      <c r="Q21" s="8">
        <f t="shared" si="209"/>
        <v>-14001</v>
      </c>
      <c r="R21" s="8">
        <f t="shared" si="209"/>
        <v>-14001</v>
      </c>
      <c r="S21" s="8">
        <f t="shared" si="209"/>
        <v>-14001</v>
      </c>
      <c r="T21" s="8">
        <f t="shared" si="209"/>
        <v>-14001</v>
      </c>
      <c r="U21" s="8">
        <f t="shared" si="209"/>
        <v>-14001</v>
      </c>
      <c r="V21" s="8">
        <f t="shared" si="209"/>
        <v>-14001</v>
      </c>
      <c r="W21" s="8">
        <f t="shared" si="209"/>
        <v>-14001</v>
      </c>
      <c r="X21" s="8">
        <f t="shared" si="209"/>
        <v>-14001</v>
      </c>
      <c r="Y21" s="8">
        <f t="shared" si="209"/>
        <v>-14001</v>
      </c>
      <c r="Z21" s="8">
        <f t="shared" si="209"/>
        <v>-14001</v>
      </c>
      <c r="AA21" s="8">
        <f t="shared" si="209"/>
        <v>-14001</v>
      </c>
      <c r="AB21" s="8">
        <f t="shared" si="209"/>
        <v>-14001</v>
      </c>
      <c r="AC21" s="8">
        <f t="shared" si="209"/>
        <v>-14001</v>
      </c>
      <c r="AD21" s="8">
        <f t="shared" si="209"/>
        <v>-14001</v>
      </c>
      <c r="AE21" s="8">
        <f t="shared" si="209"/>
        <v>-14001</v>
      </c>
      <c r="AF21" s="8">
        <f t="shared" si="209"/>
        <v>-14001</v>
      </c>
      <c r="AG21" s="8">
        <f t="shared" si="209"/>
        <v>-14001</v>
      </c>
      <c r="AH21" s="8">
        <f t="shared" si="209"/>
        <v>-14001</v>
      </c>
      <c r="AI21" s="8">
        <f t="shared" si="209"/>
        <v>-14001</v>
      </c>
      <c r="AJ21" s="70"/>
      <c r="AK21" s="17" t="str">
        <f>E21</f>
        <v>Elämiskustannukset</v>
      </c>
      <c r="AL21" s="17">
        <f>Graafi!$H$1</f>
        <v>-14001</v>
      </c>
      <c r="AM21" s="17">
        <f>AL21</f>
        <v>-14001</v>
      </c>
      <c r="AN21" s="17">
        <f t="shared" ref="AN21" si="210">AM21</f>
        <v>-14001</v>
      </c>
      <c r="AO21" s="17">
        <f t="shared" ref="AO21" si="211">AN21</f>
        <v>-14001</v>
      </c>
      <c r="AP21" s="17">
        <f t="shared" ref="AP21" si="212">AO21</f>
        <v>-14001</v>
      </c>
      <c r="AQ21" s="17">
        <f t="shared" ref="AQ21" si="213">AP21</f>
        <v>-14001</v>
      </c>
      <c r="AR21" s="17">
        <f t="shared" ref="AR21" si="214">AQ21</f>
        <v>-14001</v>
      </c>
      <c r="AS21" s="17">
        <f t="shared" ref="AS21" si="215">AR21</f>
        <v>-14001</v>
      </c>
      <c r="AT21" s="17">
        <f t="shared" ref="AT21" si="216">AS21</f>
        <v>-14001</v>
      </c>
      <c r="AU21" s="17">
        <f t="shared" ref="AU21" si="217">AT21</f>
        <v>-14001</v>
      </c>
      <c r="AV21" s="17">
        <f t="shared" ref="AV21" si="218">AU21</f>
        <v>-14001</v>
      </c>
      <c r="AW21" s="17">
        <f t="shared" ref="AW21" si="219">AV21</f>
        <v>-14001</v>
      </c>
      <c r="AX21" s="17">
        <f t="shared" ref="AX21" si="220">AW21</f>
        <v>-14001</v>
      </c>
      <c r="AY21" s="17">
        <f t="shared" ref="AY21" si="221">AX21</f>
        <v>-14001</v>
      </c>
      <c r="AZ21" s="17">
        <f t="shared" ref="AZ21" si="222">AY21</f>
        <v>-14001</v>
      </c>
      <c r="BA21" s="17">
        <f t="shared" ref="BA21" si="223">AZ21</f>
        <v>-14001</v>
      </c>
      <c r="BB21" s="17">
        <f t="shared" ref="BB21" si="224">BA21</f>
        <v>-14001</v>
      </c>
      <c r="BC21" s="17">
        <f t="shared" ref="BC21" si="225">BB21</f>
        <v>-14001</v>
      </c>
      <c r="BD21" s="17">
        <f t="shared" ref="BD21" si="226">BC21</f>
        <v>-14001</v>
      </c>
      <c r="BE21" s="17">
        <f t="shared" ref="BE21" si="227">BD21</f>
        <v>-14001</v>
      </c>
      <c r="BF21" s="17">
        <f t="shared" ref="BF21" si="228">BE21</f>
        <v>-14001</v>
      </c>
      <c r="BG21" s="17">
        <f t="shared" ref="BG21" si="229">BF21</f>
        <v>-14001</v>
      </c>
      <c r="BH21" s="17">
        <f t="shared" ref="BH21" si="230">BG21</f>
        <v>-14001</v>
      </c>
      <c r="BI21" s="17">
        <f t="shared" ref="BI21" si="231">BH21</f>
        <v>-14001</v>
      </c>
      <c r="BJ21" s="17">
        <f t="shared" ref="BJ21" si="232">BI21</f>
        <v>-14001</v>
      </c>
      <c r="BK21" s="17">
        <f t="shared" ref="BK21" si="233">BJ21</f>
        <v>-14001</v>
      </c>
      <c r="BL21" s="17">
        <f t="shared" ref="BL21" si="234">BK21</f>
        <v>-14001</v>
      </c>
      <c r="BM21" s="17">
        <f t="shared" ref="BM21" si="235">BL21</f>
        <v>-14001</v>
      </c>
      <c r="BN21" s="17">
        <f t="shared" ref="BN21" si="236">BM21</f>
        <v>-14001</v>
      </c>
      <c r="BO21" s="17">
        <f t="shared" ref="BO21" si="237">BN21</f>
        <v>-14001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3" customFormat="1" x14ac:dyDescent="0.3">
      <c r="A22" s="12"/>
      <c r="B22" s="35"/>
      <c r="C22" s="35"/>
      <c r="D22" s="35"/>
      <c r="E22" s="3" t="s">
        <v>19</v>
      </c>
      <c r="F22" s="4">
        <f>SUM(F18:F21)</f>
        <v>0</v>
      </c>
      <c r="G22" s="4">
        <f>SUM(G18:G21)</f>
        <v>3528.2459999999992</v>
      </c>
      <c r="H22" s="4">
        <f>SUM(H18:H21)</f>
        <v>7056.4919999999984</v>
      </c>
      <c r="I22" s="4">
        <f>SUM(I18:I21)</f>
        <v>10560.040278</v>
      </c>
      <c r="J22" s="4">
        <f>SUM(J18:J21)</f>
        <v>13943.010748949997</v>
      </c>
      <c r="K22" s="4">
        <f>SUM(K18:K21)</f>
        <v>17203.79673782775</v>
      </c>
      <c r="L22" s="4">
        <f>SUM(L18:L21)</f>
        <v>20346.26596302729</v>
      </c>
      <c r="M22" s="4">
        <f>SUM(M18:M21)</f>
        <v>23374.66617654889</v>
      </c>
      <c r="N22" s="4">
        <f>SUM(N18:N21)</f>
        <v>26293.134077594397</v>
      </c>
      <c r="O22" s="4">
        <f>SUM(O18:O21)</f>
        <v>29105.659925544918</v>
      </c>
      <c r="P22" s="4">
        <f>SUM(P18:P21)</f>
        <v>31816.089448907558</v>
      </c>
      <c r="Q22" s="4">
        <f>SUM(Q18:Q21)</f>
        <v>34428.128801219005</v>
      </c>
      <c r="R22" s="4">
        <f>SUM(R18:R21)</f>
        <v>36945.34960281066</v>
      </c>
      <c r="S22" s="4">
        <f>SUM(S18:S21)</f>
        <v>39371.193822313624</v>
      </c>
      <c r="T22" s="4">
        <f>SUM(T18:T21)</f>
        <v>41708.978482908817</v>
      </c>
      <c r="U22" s="4">
        <f>SUM(U18:U21)</f>
        <v>43961.90019790404</v>
      </c>
      <c r="V22" s="4">
        <f>SUM(V18:V21)</f>
        <v>46133.039541681217</v>
      </c>
      <c r="W22" s="4">
        <f>SUM(W18:W21)</f>
        <v>48225.365261976898</v>
      </c>
      <c r="X22" s="4">
        <f>SUM(X18:X21)</f>
        <v>50241.738339254691</v>
      </c>
      <c r="Y22" s="4">
        <f>SUM(Y18:Y21)</f>
        <v>52184.915898720006</v>
      </c>
      <c r="Z22" s="4">
        <f>SUM(Z18:Z21)</f>
        <v>54057.554980326531</v>
      </c>
      <c r="AA22" s="4">
        <f>SUM(AA18:AA21)</f>
        <v>55862.216171929147</v>
      </c>
      <c r="AB22" s="4">
        <f>SUM(AB18:AB21)</f>
        <v>57601.367110551335</v>
      </c>
      <c r="AC22" s="4">
        <f>SUM(AC18:AC21)</f>
        <v>59277.385856554494</v>
      </c>
      <c r="AD22" s="4">
        <f>SUM(AD18:AD21)</f>
        <v>60892.564145323064</v>
      </c>
      <c r="AE22" s="4">
        <f>SUM(AE18:AE21)</f>
        <v>62449.110520911432</v>
      </c>
      <c r="AF22" s="4">
        <f>SUM(AF18:AF21)</f>
        <v>63949.153355937699</v>
      </c>
      <c r="AG22" s="4">
        <f>SUM(AG18:AG21)</f>
        <v>65394.743761853548</v>
      </c>
      <c r="AH22" s="4">
        <f>SUM(AH18:AH21)</f>
        <v>66787.858393569608</v>
      </c>
      <c r="AI22" s="4">
        <f>SUM(AI18:AI21)</f>
        <v>68130.402152271316</v>
      </c>
      <c r="AJ22" s="27"/>
      <c r="AK22" s="10" t="str">
        <f>E22</f>
        <v>Jää sijoitettavaksi</v>
      </c>
      <c r="AL22" s="10">
        <f>SUM(AL18:AL21)</f>
        <v>3611</v>
      </c>
      <c r="AM22" s="10">
        <f>SUM(AM18:AM21)</f>
        <v>6835.3280000000013</v>
      </c>
      <c r="AN22" s="10">
        <f>SUM(AN18:AN21)</f>
        <v>10059.656000000003</v>
      </c>
      <c r="AO22" s="10">
        <f>SUM(AO18:AO21)</f>
        <v>13261.413703999999</v>
      </c>
      <c r="AP22" s="10">
        <f>SUM(AP18:AP21)</f>
        <v>16352.9799986</v>
      </c>
      <c r="AQ22" s="10">
        <f>SUM(AQ18:AQ21)</f>
        <v>19332.886605437001</v>
      </c>
      <c r="AR22" s="10">
        <f>SUM(AR18:AR21)</f>
        <v>22204.668083244724</v>
      </c>
      <c r="AS22" s="10">
        <f>SUM(AS18:AS21)</f>
        <v>24972.206288818736</v>
      </c>
      <c r="AT22" s="10">
        <f>SUM(AT18:AT21)</f>
        <v>27639.281592083382</v>
      </c>
      <c r="AU22" s="10">
        <f>SUM(AU18:AU21)</f>
        <v>30209.540537256304</v>
      </c>
      <c r="AV22" s="10">
        <f>SUM(AV18:AV21)</f>
        <v>32686.497587361329</v>
      </c>
      <c r="AW22" s="10">
        <f>SUM(AW18:AW21)</f>
        <v>35073.539653237582</v>
      </c>
      <c r="AX22" s="10">
        <f>SUM(AX18:AX21)</f>
        <v>37373.930701014411</v>
      </c>
      <c r="AY22" s="10">
        <f>SUM(AY18:AY21)</f>
        <v>39590.816213130507</v>
      </c>
      <c r="AZ22" s="10">
        <f>SUM(AZ18:AZ21)</f>
        <v>41727.227489194469</v>
      </c>
      <c r="BA22" s="10">
        <f>SUM(BA18:BA21)</f>
        <v>43786.085790873869</v>
      </c>
      <c r="BB22" s="10">
        <f>SUM(BB18:BB21)</f>
        <v>45770.206336335374</v>
      </c>
      <c r="BC22" s="10">
        <f>SUM(BC18:BC21)</f>
        <v>47682.302149685558</v>
      </c>
      <c r="BD22" s="10">
        <f>SUM(BD18:BD21)</f>
        <v>49524.987770674845</v>
      </c>
      <c r="BE22" s="10">
        <f>SUM(BE18:BE21)</f>
        <v>51300.782829736963</v>
      </c>
      <c r="BF22" s="10">
        <f>SUM(BF18:BF21)</f>
        <v>53012.115493252553</v>
      </c>
      <c r="BG22" s="10">
        <f>SUM(BG18:BG21)</f>
        <v>54661.32578374751</v>
      </c>
      <c r="BH22" s="10">
        <f>SUM(BH18:BH21)</f>
        <v>56250.668779566331</v>
      </c>
      <c r="BI22" s="10">
        <f>SUM(BI18:BI21)</f>
        <v>57782.317698395374</v>
      </c>
      <c r="BJ22" s="10">
        <f>SUM(BJ18:BJ21)</f>
        <v>59258.366868852478</v>
      </c>
      <c r="BK22" s="10">
        <f>SUM(BK18:BK21)</f>
        <v>60680.834594206113</v>
      </c>
      <c r="BL22" s="10">
        <f>SUM(BL18:BL21)</f>
        <v>62051.665912139884</v>
      </c>
      <c r="BM22" s="10">
        <f>SUM(BM18:BM21)</f>
        <v>63372.735254335945</v>
      </c>
      <c r="BN22" s="10">
        <f>SUM(BN18:BN21)</f>
        <v>64645.849009513942</v>
      </c>
      <c r="BO22" s="10">
        <f>SUM(BO18:BO21)</f>
        <v>65872.74799343037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</row>
    <row r="23" spans="1:91" s="3" customFormat="1" x14ac:dyDescent="0.3">
      <c r="A23" s="12"/>
      <c r="B23" s="35"/>
      <c r="C23" s="35"/>
      <c r="D23" s="35"/>
      <c r="E23" s="3" t="s">
        <v>5</v>
      </c>
      <c r="F23" s="4">
        <f>F22</f>
        <v>0</v>
      </c>
      <c r="G23" s="4">
        <f>F23+G22</f>
        <v>3528.2459999999992</v>
      </c>
      <c r="H23" s="4">
        <f t="shared" ref="H23" si="238">G23+H22</f>
        <v>10584.737999999998</v>
      </c>
      <c r="I23" s="4">
        <f t="shared" ref="I23" si="239">H23+I22</f>
        <v>21144.778277999998</v>
      </c>
      <c r="J23" s="4">
        <f t="shared" ref="J23" si="240">I23+J22</f>
        <v>35087.789026949991</v>
      </c>
      <c r="K23" s="4">
        <f t="shared" ref="K23" si="241">J23+K22</f>
        <v>52291.585764777745</v>
      </c>
      <c r="L23" s="4">
        <f t="shared" ref="L23" si="242">K23+L22</f>
        <v>72637.851727805042</v>
      </c>
      <c r="M23" s="4">
        <f t="shared" ref="M23" si="243">L23+M22</f>
        <v>96012.517904353939</v>
      </c>
      <c r="N23" s="4">
        <f t="shared" ref="N23" si="244">M23+N22</f>
        <v>122305.65198194834</v>
      </c>
      <c r="O23" s="4">
        <f t="shared" ref="O23" si="245">N23+O22</f>
        <v>151411.31190749325</v>
      </c>
      <c r="P23" s="4">
        <f t="shared" ref="P23" si="246">O23+P22</f>
        <v>183227.40135640081</v>
      </c>
      <c r="Q23" s="4">
        <f t="shared" ref="Q23" si="247">P23+Q22</f>
        <v>217655.5301576198</v>
      </c>
      <c r="R23" s="4">
        <f t="shared" ref="R23" si="248">Q23+R22</f>
        <v>254600.87976043046</v>
      </c>
      <c r="S23" s="4">
        <f t="shared" ref="S23" si="249">R23+S22</f>
        <v>293972.07358274411</v>
      </c>
      <c r="T23" s="4">
        <f t="shared" ref="T23" si="250">S23+T22</f>
        <v>335681.05206565291</v>
      </c>
      <c r="U23" s="4">
        <f t="shared" ref="U23" si="251">T23+U22</f>
        <v>379642.95226355694</v>
      </c>
      <c r="V23" s="4">
        <f>U23+V22</f>
        <v>425775.99180523818</v>
      </c>
      <c r="W23" s="4">
        <f>V23+W22</f>
        <v>474001.35706721508</v>
      </c>
      <c r="X23" s="4">
        <f>W23+X22</f>
        <v>524243.09540646977</v>
      </c>
      <c r="Y23" s="4">
        <f>X23+Y22</f>
        <v>576428.01130518981</v>
      </c>
      <c r="Z23" s="4">
        <f>Y23+Z22</f>
        <v>630485.56628551637</v>
      </c>
      <c r="AA23" s="4">
        <f>Z23+AA22</f>
        <v>686347.78245744552</v>
      </c>
      <c r="AB23" s="4">
        <f>AA23+AB22</f>
        <v>743949.14956799685</v>
      </c>
      <c r="AC23" s="4">
        <f>AB23+AC22</f>
        <v>803226.53542455134</v>
      </c>
      <c r="AD23" s="4">
        <f>AC23+AD22</f>
        <v>864119.09956987435</v>
      </c>
      <c r="AE23" s="4">
        <f>AD23+AE22</f>
        <v>926568.21009078575</v>
      </c>
      <c r="AF23" s="4">
        <f>AE23+AF22</f>
        <v>990517.36344672344</v>
      </c>
      <c r="AG23" s="4">
        <f>AF23+AG22</f>
        <v>1055912.107208577</v>
      </c>
      <c r="AH23" s="4">
        <f>AG23+AH22</f>
        <v>1122699.9656021467</v>
      </c>
      <c r="AI23" s="4">
        <f>AH23+AI22</f>
        <v>1190830.3677544179</v>
      </c>
      <c r="AJ23" s="27"/>
      <c r="AK23" s="10" t="str">
        <f>E23</f>
        <v>Hankintahinta</v>
      </c>
      <c r="AL23" s="10">
        <f>AL22</f>
        <v>3611</v>
      </c>
      <c r="AM23" s="10">
        <f>AL23+AM22</f>
        <v>10446.328000000001</v>
      </c>
      <c r="AN23" s="10">
        <f t="shared" ref="AN23" si="252">AM23+AN22</f>
        <v>20505.984000000004</v>
      </c>
      <c r="AO23" s="10">
        <f t="shared" ref="AO23" si="253">AN23+AO22</f>
        <v>33767.397704000003</v>
      </c>
      <c r="AP23" s="10">
        <f t="shared" ref="AP23" si="254">AO23+AP22</f>
        <v>50120.377702600003</v>
      </c>
      <c r="AQ23" s="10">
        <f t="shared" ref="AQ23" si="255">AP23+AQ22</f>
        <v>69453.264308037004</v>
      </c>
      <c r="AR23" s="10">
        <f t="shared" ref="AR23" si="256">AQ23+AR22</f>
        <v>91657.932391281734</v>
      </c>
      <c r="AS23" s="10">
        <f t="shared" ref="AS23" si="257">AR23+AS22</f>
        <v>116630.13868010047</v>
      </c>
      <c r="AT23" s="10">
        <f t="shared" ref="AT23" si="258">AS23+AT22</f>
        <v>144269.42027218384</v>
      </c>
      <c r="AU23" s="10">
        <f t="shared" ref="AU23" si="259">AT23+AU22</f>
        <v>174478.96080944015</v>
      </c>
      <c r="AV23" s="10">
        <f t="shared" ref="AV23" si="260">AU23+AV22</f>
        <v>207165.45839680149</v>
      </c>
      <c r="AW23" s="10">
        <f t="shared" ref="AW23" si="261">AV23+AW22</f>
        <v>242238.99805003908</v>
      </c>
      <c r="AX23" s="10">
        <f t="shared" ref="AX23" si="262">AW23+AX22</f>
        <v>279612.92875105352</v>
      </c>
      <c r="AY23" s="10">
        <f t="shared" ref="AY23" si="263">AX23+AY22</f>
        <v>319203.74496418401</v>
      </c>
      <c r="AZ23" s="10">
        <f t="shared" ref="AZ23" si="264">AY23+AZ22</f>
        <v>360930.97245337849</v>
      </c>
      <c r="BA23" s="10">
        <f t="shared" ref="BA23" si="265">AZ23+BA22</f>
        <v>404717.05824425234</v>
      </c>
      <c r="BB23" s="10">
        <f>BA23+BB22</f>
        <v>450487.26458058774</v>
      </c>
      <c r="BC23" s="10">
        <f>BB23+BC22</f>
        <v>498169.56673027331</v>
      </c>
      <c r="BD23" s="10">
        <f>BC23+BD22</f>
        <v>547694.55450094817</v>
      </c>
      <c r="BE23" s="10">
        <f>BD23+BE22</f>
        <v>598995.33733068511</v>
      </c>
      <c r="BF23" s="10">
        <f>BE23+BF22</f>
        <v>652007.45282393764</v>
      </c>
      <c r="BG23" s="10">
        <f>BF23+BG22</f>
        <v>706668.77860768512</v>
      </c>
      <c r="BH23" s="10">
        <f>BG23+BH22</f>
        <v>762919.44738725142</v>
      </c>
      <c r="BI23" s="10">
        <f>BH23+BI22</f>
        <v>820701.76508564677</v>
      </c>
      <c r="BJ23" s="10">
        <f>BI23+BJ22</f>
        <v>879960.13195449929</v>
      </c>
      <c r="BK23" s="10">
        <f>BJ23+BK22</f>
        <v>940640.96654870536</v>
      </c>
      <c r="BL23" s="10">
        <f>BK23+BL22</f>
        <v>1002692.6324608453</v>
      </c>
      <c r="BM23" s="10">
        <f>BL23+BM22</f>
        <v>1066065.3677151813</v>
      </c>
      <c r="BN23" s="10">
        <f>BM23+BN22</f>
        <v>1130711.2167246952</v>
      </c>
      <c r="BO23" s="10">
        <f>BN23+BO22</f>
        <v>1196583.9647181255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</row>
    <row r="24" spans="1:91" s="3" customFormat="1" x14ac:dyDescent="0.3">
      <c r="A24" s="12"/>
      <c r="B24" s="35"/>
      <c r="C24" s="35"/>
      <c r="D24" s="35"/>
      <c r="E24" s="3" t="s">
        <v>3</v>
      </c>
      <c r="F24" s="4">
        <f>F22</f>
        <v>0</v>
      </c>
      <c r="G24" s="6">
        <f>F26+G22</f>
        <v>3528.2459999999992</v>
      </c>
      <c r="H24" s="6">
        <f>G26+H22</f>
        <v>10672.944149999998</v>
      </c>
      <c r="I24" s="6">
        <f>H26+I22</f>
        <v>21588.014181749997</v>
      </c>
      <c r="J24" s="6">
        <f>I26+J22</f>
        <v>36337.548888993741</v>
      </c>
      <c r="K24" s="6">
        <f>J26+K22</f>
        <v>54989.484703590089</v>
      </c>
      <c r="L24" s="6">
        <f>K26+L22</f>
        <v>77618.926506431977</v>
      </c>
      <c r="M24" s="6">
        <f>L26+M22</f>
        <v>104308.80296323143</v>
      </c>
      <c r="N24" s="6">
        <f>M26+N22</f>
        <v>135150.13027756743</v>
      </c>
      <c r="O24" s="6">
        <f>N26+O22</f>
        <v>170242.26353413233</v>
      </c>
      <c r="P24" s="6">
        <f>O26+P22</f>
        <v>209693.1628283324</v>
      </c>
      <c r="Q24" s="6">
        <f>P26+Q22</f>
        <v>253619.67728861299</v>
      </c>
      <c r="R24" s="6">
        <f>Q26+R22</f>
        <v>302147.84789434727</v>
      </c>
      <c r="S24" s="6">
        <f>R26+S22</f>
        <v>355413.2298462349</v>
      </c>
      <c r="T24" s="6">
        <f>S26+T22</f>
        <v>413561.23527265823</v>
      </c>
      <c r="U24" s="6">
        <f>T26+U22</f>
        <v>476747.4970985346</v>
      </c>
      <c r="V24" s="6">
        <f>U26+V22</f>
        <v>545138.25494949566</v>
      </c>
      <c r="W24" s="6">
        <f>V26+W22</f>
        <v>618910.7640126734</v>
      </c>
      <c r="X24" s="6">
        <f>W26+X22</f>
        <v>698253.72782598226</v>
      </c>
      <c r="Y24" s="6">
        <f>X26+Y22</f>
        <v>783367.75602066866</v>
      </c>
      <c r="Z24" s="6">
        <f>Y26+Z22</f>
        <v>874465.84809716151</v>
      </c>
      <c r="AA24" s="6">
        <f>Z26+AA22</f>
        <v>971773.90437203646</v>
      </c>
      <c r="AB24" s="6">
        <f>AA26+AB22</f>
        <v>1075531.2652943176</v>
      </c>
      <c r="AC24" s="6">
        <f>AB26+AC22</f>
        <v>1185991.2803925308</v>
      </c>
      <c r="AD24" s="6">
        <f>AC26+AD22</f>
        <v>1303421.9081800252</v>
      </c>
      <c r="AE24" s="6">
        <f>AD26+AE22</f>
        <v>1428106.3484152504</v>
      </c>
      <c r="AF24" s="6">
        <f>AE26+AF22</f>
        <v>1560343.70818607</v>
      </c>
      <c r="AG24" s="6">
        <f>AF26+AG22</f>
        <v>1700449.7033629564</v>
      </c>
      <c r="AH24" s="6">
        <f>AG26+AH22</f>
        <v>1848757.3970452517</v>
      </c>
      <c r="AI24" s="6">
        <f>AH26+AI22</f>
        <v>2005617.9767077281</v>
      </c>
      <c r="AJ24" s="27"/>
      <c r="AK24" s="10" t="str">
        <f>E24</f>
        <v>Pääoma</v>
      </c>
      <c r="AL24" s="10">
        <f>AL22</f>
        <v>3611</v>
      </c>
      <c r="AM24" s="10">
        <f>AL26+AM22</f>
        <v>10446.328000000001</v>
      </c>
      <c r="AN24" s="10">
        <f>AM26+AN22</f>
        <v>20857.417200000004</v>
      </c>
      <c r="AO24" s="10">
        <f>AN26+AO22</f>
        <v>34901.424534000005</v>
      </c>
      <c r="AP24" s="10">
        <f>AO26+AP22</f>
        <v>52648.375575950005</v>
      </c>
      <c r="AQ24" s="10">
        <f>AP26+AQ22</f>
        <v>74170.007184135757</v>
      </c>
      <c r="AR24" s="10">
        <f>AQ26+AR22</f>
        <v>99545.134836382611</v>
      </c>
      <c r="AS24" s="10">
        <f>AR26+AS22</f>
        <v>128860.21967571431</v>
      </c>
      <c r="AT24" s="10">
        <f>AS26+AT22</f>
        <v>162209.63513060013</v>
      </c>
      <c r="AU24" s="10">
        <f>AT26+AU22</f>
        <v>199695.92203801431</v>
      </c>
      <c r="AV24" s="10">
        <f>AU26+AV22</f>
        <v>241430.05855459097</v>
      </c>
      <c r="AW24" s="10">
        <f>AV26+AW22</f>
        <v>287531.74772264366</v>
      </c>
      <c r="AX24" s="10">
        <f>AW26+AX22</f>
        <v>338129.72358058894</v>
      </c>
      <c r="AY24" s="10">
        <f>AX26+AY22</f>
        <v>393362.07657630026</v>
      </c>
      <c r="AZ24" s="10">
        <f>AY26+AZ22</f>
        <v>453376.59906941699</v>
      </c>
      <c r="BA24" s="10">
        <f>AZ26+BA22</f>
        <v>518331.15175143379</v>
      </c>
      <c r="BB24" s="10">
        <f>BA26+BB22</f>
        <v>588394.05185829045</v>
      </c>
      <c r="BC24" s="10">
        <f>BB26+BC22</f>
        <v>663744.48409821908</v>
      </c>
      <c r="BD24" s="10">
        <f>BC26+BD22</f>
        <v>744572.93526780664</v>
      </c>
      <c r="BE24" s="10">
        <f>BD26+BE22</f>
        <v>831081.65358169423</v>
      </c>
      <c r="BF24" s="10">
        <f>BE26+BF22</f>
        <v>923485.13379618432</v>
      </c>
      <c r="BG24" s="10">
        <f>BF26+BG22</f>
        <v>1022010.6292643788</v>
      </c>
      <c r="BH24" s="10">
        <f>BG26+BH22</f>
        <v>1126898.6921204594</v>
      </c>
      <c r="BI24" s="10">
        <f>BH26+BI22</f>
        <v>1238403.7428534757</v>
      </c>
      <c r="BJ24" s="10">
        <f>BI26+BJ22</f>
        <v>1356794.6705966764</v>
      </c>
      <c r="BK24" s="10">
        <f>BJ26+BK22</f>
        <v>1482355.4655271363</v>
      </c>
      <c r="BL24" s="10">
        <f>BK26+BL22</f>
        <v>1615385.8848423716</v>
      </c>
      <c r="BM24" s="10">
        <f>BL26+BM22</f>
        <v>1756202.1538559452</v>
      </c>
      <c r="BN24" s="10">
        <f>BM26+BN22</f>
        <v>1905137.7038329169</v>
      </c>
      <c r="BO24" s="10">
        <f>BN26+BO22</f>
        <v>2062543.9482685688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</row>
    <row r="25" spans="1:91" s="7" customFormat="1" x14ac:dyDescent="0.3">
      <c r="A25" s="13"/>
      <c r="B25" s="35"/>
      <c r="C25" s="35"/>
      <c r="D25" s="35"/>
      <c r="E25" s="7" t="s">
        <v>18</v>
      </c>
      <c r="F25" s="8"/>
      <c r="G25" s="8">
        <f>(F24+G24)/2*$F$3</f>
        <v>88.20614999999998</v>
      </c>
      <c r="H25" s="8">
        <f>(G24+H24)/2*$F$3</f>
        <v>355.02975374999994</v>
      </c>
      <c r="I25" s="8">
        <f t="shared" ref="I25" si="266">(H24+I24)/2*$F$3</f>
        <v>806.52395829374984</v>
      </c>
      <c r="J25" s="8">
        <f t="shared" ref="J25" si="267">(I24+J24)/2*$F$3</f>
        <v>1448.1390767685934</v>
      </c>
      <c r="K25" s="8">
        <f t="shared" ref="K25" si="268">(J24+K24)/2*$F$3</f>
        <v>2283.1758398145957</v>
      </c>
      <c r="L25" s="8">
        <f t="shared" ref="L25" si="269">(K24+L24)/2*$F$3</f>
        <v>3315.2102802505515</v>
      </c>
      <c r="M25" s="8">
        <f t="shared" ref="M25" si="270">(L24+M24)/2*$F$3</f>
        <v>4548.1932367415857</v>
      </c>
      <c r="N25" s="8">
        <f t="shared" ref="N25" si="271">(M24+N24)/2*$F$3</f>
        <v>5986.4733310199717</v>
      </c>
      <c r="O25" s="8">
        <f t="shared" ref="O25" si="272">(N24+O24)/2*$F$3</f>
        <v>7634.8098452924942</v>
      </c>
      <c r="P25" s="8">
        <f t="shared" ref="P25" si="273">(O24+P24)/2*$F$3</f>
        <v>9498.3856590616178</v>
      </c>
      <c r="Q25" s="8">
        <f t="shared" ref="Q25" si="274">(P24+Q24)/2*$F$3</f>
        <v>11582.821002923636</v>
      </c>
      <c r="R25" s="8">
        <f t="shared" ref="R25" si="275">(Q24+R24)/2*$F$3</f>
        <v>13894.18812957401</v>
      </c>
      <c r="S25" s="8">
        <f t="shared" ref="S25" si="276">(R24+S24)/2*$F$3</f>
        <v>16439.026943514556</v>
      </c>
      <c r="T25" s="8">
        <f t="shared" ref="T25" si="277">(S24+T24)/2*$F$3</f>
        <v>19224.361627972332</v>
      </c>
      <c r="U25" s="8">
        <f t="shared" ref="U25" si="278">(T24+U24)/2*$F$3</f>
        <v>22257.718309279822</v>
      </c>
      <c r="V25" s="8">
        <f>(U24+V24)/2*$F$3</f>
        <v>25547.143801200757</v>
      </c>
      <c r="W25" s="8">
        <f>(V24+W24)/2*$F$3</f>
        <v>29101.225474054227</v>
      </c>
      <c r="X25" s="8">
        <f>(W24+X24)/2*$F$3</f>
        <v>32929.112295966392</v>
      </c>
      <c r="Y25" s="8">
        <f>(X24+Y24)/2*$F$3</f>
        <v>37040.537096166277</v>
      </c>
      <c r="Z25" s="8">
        <f>(Y24+Z24)/2*$F$3</f>
        <v>41445.84010294576</v>
      </c>
      <c r="AA25" s="8">
        <f>(Z24+AA24)/2*$F$3</f>
        <v>46155.993811729946</v>
      </c>
      <c r="AB25" s="8">
        <f>(AA24+AB24)/2*$F$3</f>
        <v>51182.629241658855</v>
      </c>
      <c r="AC25" s="8">
        <f>(AB24+AC24)/2*$F$3</f>
        <v>56538.063642171212</v>
      </c>
      <c r="AD25" s="8">
        <f>(AC24+AD24)/2*$F$3</f>
        <v>62235.329714313899</v>
      </c>
      <c r="AE25" s="8">
        <f>(AD24+AE24)/2*$F$3</f>
        <v>68288.20641488189</v>
      </c>
      <c r="AF25" s="8">
        <f>(AE24+AF24)/2*$F$3</f>
        <v>74711.25141503301</v>
      </c>
      <c r="AG25" s="8">
        <f>(AF24+AG24)/2*$F$3</f>
        <v>81519.835288725662</v>
      </c>
      <c r="AH25" s="8">
        <f>(AG24+AH24)/2*$F$3</f>
        <v>88730.177510205205</v>
      </c>
      <c r="AI25" s="8">
        <f>(AH24+AI24)/2*$F$3</f>
        <v>96359.384343824495</v>
      </c>
      <c r="AJ25" s="70"/>
      <c r="AK25" s="17" t="str">
        <f>E25</f>
        <v>Vuotuinen tuotto</v>
      </c>
      <c r="AL25" s="17"/>
      <c r="AM25" s="17">
        <f>(AL24+AM24)/2*$F$3</f>
        <v>351.43320000000006</v>
      </c>
      <c r="AN25" s="17">
        <f>(AM24+AN24)/2*$F$3</f>
        <v>782.59363000000019</v>
      </c>
      <c r="AO25" s="17">
        <f t="shared" ref="AO25" si="279">(AN24+AO24)/2*$F$3</f>
        <v>1393.9710433500004</v>
      </c>
      <c r="AP25" s="17">
        <f t="shared" ref="AP25" si="280">(AO24+AP24)/2*$F$3</f>
        <v>2188.7450027487503</v>
      </c>
      <c r="AQ25" s="17">
        <f t="shared" ref="AQ25" si="281">(AP24+AQ24)/2*$F$3</f>
        <v>3170.4595690021442</v>
      </c>
      <c r="AR25" s="17">
        <f t="shared" ref="AR25" si="282">(AQ24+AR24)/2*$F$3</f>
        <v>4342.878550512959</v>
      </c>
      <c r="AS25" s="17">
        <f t="shared" ref="AS25" si="283">(AR24+AS24)/2*$F$3</f>
        <v>5710.1338628024232</v>
      </c>
      <c r="AT25" s="17">
        <f t="shared" ref="AT25" si="284">(AS24+AT24)/2*$F$3</f>
        <v>7276.7463701578617</v>
      </c>
      <c r="AU25" s="17">
        <f t="shared" ref="AU25" si="285">(AT24+AU24)/2*$F$3</f>
        <v>9047.6389292153617</v>
      </c>
      <c r="AV25" s="17">
        <f t="shared" ref="AV25" si="286">(AU24+AV24)/2*$F$3</f>
        <v>11028.149514815133</v>
      </c>
      <c r="AW25" s="17">
        <f t="shared" ref="AW25" si="287">(AV24+AW24)/2*$F$3</f>
        <v>13224.045156930864</v>
      </c>
      <c r="AX25" s="17">
        <f t="shared" ref="AX25" si="288">(AW24+AX24)/2*$F$3</f>
        <v>15641.536782580815</v>
      </c>
      <c r="AY25" s="17">
        <f t="shared" ref="AY25" si="289">(AX24+AY24)/2*$F$3</f>
        <v>18287.295003922231</v>
      </c>
      <c r="AZ25" s="17">
        <f t="shared" ref="AZ25" si="290">(AY24+AZ24)/2*$F$3</f>
        <v>21168.466891142933</v>
      </c>
      <c r="BA25" s="17">
        <f t="shared" ref="BA25" si="291">(AZ24+BA24)/2*$F$3</f>
        <v>24292.693770521269</v>
      </c>
      <c r="BB25" s="17">
        <f>(BA24+BB24)/2*$F$3</f>
        <v>27668.13009024311</v>
      </c>
      <c r="BC25" s="17">
        <f>(BB24+BC24)/2*$F$3</f>
        <v>31303.463398912736</v>
      </c>
      <c r="BD25" s="17">
        <f>(BC24+BD24)/2*$F$3</f>
        <v>35207.93548415065</v>
      </c>
      <c r="BE25" s="17">
        <f>(BD24+BE24)/2*$F$3</f>
        <v>39391.364721237522</v>
      </c>
      <c r="BF25" s="17">
        <f>(BE24+BF24)/2*$F$3</f>
        <v>43864.16968444697</v>
      </c>
      <c r="BG25" s="17">
        <f>(BF24+BG24)/2*$F$3</f>
        <v>48637.394076514087</v>
      </c>
      <c r="BH25" s="17">
        <f>(BG24+BH24)/2*$F$3</f>
        <v>53722.733034620964</v>
      </c>
      <c r="BI25" s="17">
        <f>(BH24+BI24)/2*$F$3</f>
        <v>59132.560874348383</v>
      </c>
      <c r="BJ25" s="17">
        <f>(BI24+BJ24)/2*$F$3</f>
        <v>64879.960336253804</v>
      </c>
      <c r="BK25" s="17">
        <f>(BJ24+BK24)/2*$F$3</f>
        <v>70978.753403095325</v>
      </c>
      <c r="BL25" s="17">
        <f>(BK24+BL24)/2*$F$3</f>
        <v>77443.533759237704</v>
      </c>
      <c r="BM25" s="17">
        <f>(BL24+BM24)/2*$F$3</f>
        <v>84289.700967457917</v>
      </c>
      <c r="BN25" s="17">
        <f>(BM24+BN24)/2*$F$3</f>
        <v>91533.496442221556</v>
      </c>
      <c r="BO25" s="17">
        <f>(BN24+BO24)/2*$F$3</f>
        <v>99192.041302537153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7" customFormat="1" x14ac:dyDescent="0.3">
      <c r="A26" s="13"/>
      <c r="B26" s="35"/>
      <c r="C26" s="35"/>
      <c r="D26" s="35"/>
      <c r="E26" s="7" t="s">
        <v>4</v>
      </c>
      <c r="F26" s="9">
        <f>F24+F25</f>
        <v>0</v>
      </c>
      <c r="G26" s="9">
        <f>G24+G25</f>
        <v>3616.4521499999992</v>
      </c>
      <c r="H26" s="9">
        <f>H24+H25</f>
        <v>11027.973903749997</v>
      </c>
      <c r="I26" s="9">
        <f>I24+I25</f>
        <v>22394.538140043747</v>
      </c>
      <c r="J26" s="9">
        <f>J24+J25</f>
        <v>37785.687965762336</v>
      </c>
      <c r="K26" s="9">
        <f>K24+K25</f>
        <v>57272.660543404687</v>
      </c>
      <c r="L26" s="9">
        <f>L24+L25</f>
        <v>80934.136786682531</v>
      </c>
      <c r="M26" s="9">
        <f>M24+M25</f>
        <v>108856.99619997301</v>
      </c>
      <c r="N26" s="9">
        <f>N24+N25</f>
        <v>141136.60360858741</v>
      </c>
      <c r="O26" s="9">
        <f>O24+O25</f>
        <v>177877.07337942484</v>
      </c>
      <c r="P26" s="9">
        <f>P24+P25</f>
        <v>219191.548487394</v>
      </c>
      <c r="Q26" s="9">
        <f>Q24+Q25</f>
        <v>265202.49829153664</v>
      </c>
      <c r="R26" s="9">
        <f>R24+R25</f>
        <v>316042.03602392128</v>
      </c>
      <c r="S26" s="9">
        <f>S24+S25</f>
        <v>371852.25678974943</v>
      </c>
      <c r="T26" s="9">
        <f>T24+T25</f>
        <v>432785.59690063057</v>
      </c>
      <c r="U26" s="9">
        <f>U24+U25</f>
        <v>499005.21540781442</v>
      </c>
      <c r="V26" s="9">
        <f>V24+V25</f>
        <v>570685.39875069645</v>
      </c>
      <c r="W26" s="9">
        <f>W24+W25</f>
        <v>648011.98948672763</v>
      </c>
      <c r="X26" s="9">
        <f>X24+X25</f>
        <v>731182.84012194863</v>
      </c>
      <c r="Y26" s="9">
        <f>Y24+Y25</f>
        <v>820408.29311683495</v>
      </c>
      <c r="Z26" s="9">
        <f>Z24+Z25</f>
        <v>915911.68820010731</v>
      </c>
      <c r="AA26" s="9">
        <f>AA24+AA25</f>
        <v>1017929.8981837664</v>
      </c>
      <c r="AB26" s="9">
        <f>AB24+AB25</f>
        <v>1126713.8945359765</v>
      </c>
      <c r="AC26" s="9">
        <f>AC24+AC25</f>
        <v>1242529.3440347021</v>
      </c>
      <c r="AD26" s="9">
        <f>AD24+AD25</f>
        <v>1365657.237894339</v>
      </c>
      <c r="AE26" s="9">
        <f>AE24+AE25</f>
        <v>1496394.5548301323</v>
      </c>
      <c r="AF26" s="9">
        <f>AF24+AF25</f>
        <v>1635054.9596011029</v>
      </c>
      <c r="AG26" s="9">
        <f>AG24+AG25</f>
        <v>1781969.538651682</v>
      </c>
      <c r="AH26" s="9">
        <f>AH24+AH25</f>
        <v>1937487.5745554569</v>
      </c>
      <c r="AI26" s="9">
        <f>AI24+AI25</f>
        <v>2101977.3610515525</v>
      </c>
      <c r="AJ26" s="70"/>
      <c r="AK26" s="17" t="str">
        <f>E26</f>
        <v>Yhteensä</v>
      </c>
      <c r="AL26" s="17">
        <f>AL24+AL25</f>
        <v>3611</v>
      </c>
      <c r="AM26" s="17">
        <f>AM24+AM25</f>
        <v>10797.761200000001</v>
      </c>
      <c r="AN26" s="17">
        <f>AN24+AN25</f>
        <v>21640.010830000003</v>
      </c>
      <c r="AO26" s="17">
        <f>AO24+AO25</f>
        <v>36295.395577350006</v>
      </c>
      <c r="AP26" s="17">
        <f>AP24+AP25</f>
        <v>54837.120578698756</v>
      </c>
      <c r="AQ26" s="17">
        <f>AQ24+AQ25</f>
        <v>77340.466753137895</v>
      </c>
      <c r="AR26" s="17">
        <f>AR24+AR25</f>
        <v>103888.01338689557</v>
      </c>
      <c r="AS26" s="17">
        <f>AS24+AS25</f>
        <v>134570.35353851673</v>
      </c>
      <c r="AT26" s="17">
        <f>AT24+AT25</f>
        <v>169486.381500758</v>
      </c>
      <c r="AU26" s="17">
        <f>AU24+AU25</f>
        <v>208743.56096722966</v>
      </c>
      <c r="AV26" s="17">
        <f>AV24+AV25</f>
        <v>252458.2080694061</v>
      </c>
      <c r="AW26" s="17">
        <f>AW24+AW25</f>
        <v>300755.79287957452</v>
      </c>
      <c r="AX26" s="17">
        <f>AX24+AX25</f>
        <v>353771.26036316977</v>
      </c>
      <c r="AY26" s="17">
        <f>AY24+AY25</f>
        <v>411649.37158022251</v>
      </c>
      <c r="AZ26" s="17">
        <f>AZ24+AZ25</f>
        <v>474545.06596055994</v>
      </c>
      <c r="BA26" s="17">
        <f>BA24+BA25</f>
        <v>542623.84552195505</v>
      </c>
      <c r="BB26" s="17">
        <f>BB24+BB25</f>
        <v>616062.18194853351</v>
      </c>
      <c r="BC26" s="17">
        <f>BC24+BC25</f>
        <v>695047.94749713177</v>
      </c>
      <c r="BD26" s="17">
        <f>BD24+BD25</f>
        <v>779780.87075195729</v>
      </c>
      <c r="BE26" s="17">
        <f>BE24+BE25</f>
        <v>870473.0183029318</v>
      </c>
      <c r="BF26" s="17">
        <f>BF24+BF25</f>
        <v>967349.30348063132</v>
      </c>
      <c r="BG26" s="17">
        <f>BG24+BG25</f>
        <v>1070648.023340893</v>
      </c>
      <c r="BH26" s="17">
        <f>BH24+BH25</f>
        <v>1180621.4251550804</v>
      </c>
      <c r="BI26" s="17">
        <f>BI24+BI25</f>
        <v>1297536.303727824</v>
      </c>
      <c r="BJ26" s="17">
        <f>BJ24+BJ25</f>
        <v>1421674.6309329302</v>
      </c>
      <c r="BK26" s="17">
        <f>BK24+BK25</f>
        <v>1553334.2189302316</v>
      </c>
      <c r="BL26" s="17">
        <f>BL24+BL25</f>
        <v>1692829.4186016093</v>
      </c>
      <c r="BM26" s="17">
        <f>BM24+BM25</f>
        <v>1840491.8548234031</v>
      </c>
      <c r="BN26" s="17">
        <f>BN24+BN25</f>
        <v>1996671.2002751385</v>
      </c>
      <c r="BO26" s="17">
        <f>BO24+BO25</f>
        <v>2161735.9895711062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x14ac:dyDescent="0.3">
      <c r="B27" s="14"/>
      <c r="C27" s="14"/>
      <c r="D27" s="1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L27" s="51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91" s="48" customFormat="1" ht="14.4" x14ac:dyDescent="0.3">
      <c r="E28" s="48" t="s">
        <v>36</v>
      </c>
      <c r="AJ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</row>
    <row r="29" spans="1:91" s="3" customFormat="1" ht="14.4" customHeight="1" x14ac:dyDescent="0.3">
      <c r="A29" s="12"/>
      <c r="B29" s="36"/>
      <c r="C29" s="36"/>
      <c r="D29" s="36"/>
      <c r="E29" s="4" t="s">
        <v>23</v>
      </c>
      <c r="F29" s="4">
        <f>F16</f>
        <v>47679</v>
      </c>
      <c r="G29" s="4">
        <f>G16</f>
        <v>95024.246999999988</v>
      </c>
      <c r="H29" s="4">
        <f>H16</f>
        <v>140740.06417499995</v>
      </c>
      <c r="I29" s="4">
        <f>I16</f>
        <v>184804.73970037495</v>
      </c>
      <c r="J29" s="4">
        <f>J16</f>
        <v>227270.54004090931</v>
      </c>
      <c r="K29" s="4">
        <f>K16</f>
        <v>268194.86725066067</v>
      </c>
      <c r="L29" s="4">
        <f>L16</f>
        <v>307633.6226701946</v>
      </c>
      <c r="M29" s="4">
        <f>M16</f>
        <v>345640.72872357996</v>
      </c>
      <c r="N29" s="4">
        <f>N16</f>
        <v>382268.15471496701</v>
      </c>
      <c r="O29" s="4">
        <f>O16</f>
        <v>417565.98380025674</v>
      </c>
      <c r="P29" s="4">
        <f>P16</f>
        <v>451582.48111906293</v>
      </c>
      <c r="Q29" s="4">
        <f>Q16</f>
        <v>484364.15976099489</v>
      </c>
      <c r="R29" s="4">
        <f>R16</f>
        <v>515955.84436363261</v>
      </c>
      <c r="S29" s="4">
        <f>S16</f>
        <v>546400.73240410862</v>
      </c>
      <c r="T29" s="4">
        <f>T16</f>
        <v>575740.45326596231</v>
      </c>
      <c r="U29" s="4">
        <f>U16</f>
        <v>604015.12516184989</v>
      </c>
      <c r="V29" s="4">
        <f>V16</f>
        <v>631263.40998992813</v>
      </c>
      <c r="W29" s="4">
        <f>W16</f>
        <v>657522.56619891897</v>
      </c>
      <c r="X29" s="4">
        <f>X16</f>
        <v>682828.49973414233</v>
      </c>
      <c r="Y29" s="4">
        <f>Y16</f>
        <v>707215.81313417759</v>
      </c>
      <c r="Z29" s="4">
        <f>Z16</f>
        <v>730717.85284528811</v>
      </c>
      <c r="AA29" s="4">
        <f>AA16</f>
        <v>753366.75481830386</v>
      </c>
      <c r="AB29" s="4">
        <f>AB16</f>
        <v>775193.48845031171</v>
      </c>
      <c r="AC29" s="4">
        <f>AC16</f>
        <v>796227.89893123554</v>
      </c>
      <c r="AD29" s="4">
        <f>AD16</f>
        <v>816498.74805321207</v>
      </c>
      <c r="AE29" s="4">
        <f>AE16</f>
        <v>836033.7535385614</v>
      </c>
      <c r="AF29" s="4">
        <f>AF16</f>
        <v>854859.62694012979</v>
      </c>
      <c r="AG29" s="4">
        <f>AG16</f>
        <v>873002.11016582861</v>
      </c>
      <c r="AH29" s="4">
        <f>AH16</f>
        <v>890486.01067730982</v>
      </c>
      <c r="AI29" s="4">
        <f>AI16</f>
        <v>907335.2354109101</v>
      </c>
      <c r="AJ29" s="27"/>
      <c r="AK29" s="10" t="str">
        <f>E29</f>
        <v>Yrityksellä</v>
      </c>
      <c r="AL29" s="10">
        <f>AL16</f>
        <v>43572</v>
      </c>
      <c r="AM29" s="10">
        <f>AM16</f>
        <v>86838.995999999999</v>
      </c>
      <c r="AN29" s="10">
        <f>AN16</f>
        <v>128616.91889999999</v>
      </c>
      <c r="AO29" s="10">
        <f>AO16</f>
        <v>168885.92710049998</v>
      </c>
      <c r="AP29" s="10">
        <f>AP16</f>
        <v>207693.78490871246</v>
      </c>
      <c r="AQ29" s="10">
        <f>AQ16</f>
        <v>245092.94984890177</v>
      </c>
      <c r="AR29" s="10">
        <f>AR16</f>
        <v>281134.5080011267</v>
      </c>
      <c r="AS29" s="10">
        <f>AS16</f>
        <v>315867.73698995006</v>
      </c>
      <c r="AT29" s="10">
        <f>AT16</f>
        <v>349340.12955893681</v>
      </c>
      <c r="AU29" s="10">
        <f>AU16</f>
        <v>381597.45477348077</v>
      </c>
      <c r="AV29" s="10">
        <f>AV16</f>
        <v>412683.82028397848</v>
      </c>
      <c r="AW29" s="10">
        <f>AW16</f>
        <v>442641.73260987166</v>
      </c>
      <c r="AX29" s="10">
        <f>AX16</f>
        <v>471512.15525938472</v>
      </c>
      <c r="AY29" s="10">
        <f>AY16</f>
        <v>499334.56474153872</v>
      </c>
      <c r="AZ29" s="10">
        <f>AZ16</f>
        <v>526147.00454507256</v>
      </c>
      <c r="BA29" s="10">
        <f>BA16</f>
        <v>551986.13715791295</v>
      </c>
      <c r="BB29" s="10">
        <f>BB16</f>
        <v>576887.29419830861</v>
      </c>
      <c r="BC29" s="10">
        <f>BC16</f>
        <v>600884.52472617512</v>
      </c>
      <c r="BD29" s="10">
        <f>BD16</f>
        <v>624010.64180071</v>
      </c>
      <c r="BE29" s="10">
        <f>BE16</f>
        <v>646297.2673479392</v>
      </c>
      <c r="BF29" s="10">
        <f>BF16</f>
        <v>667774.87539954484</v>
      </c>
      <c r="BG29" s="10">
        <f>BG16</f>
        <v>688472.8337620995</v>
      </c>
      <c r="BH29" s="10">
        <f>BH16</f>
        <v>708419.44417368202</v>
      </c>
      <c r="BI29" s="10">
        <f>BI16</f>
        <v>727641.98100278527</v>
      </c>
      <c r="BJ29" s="10">
        <f>BJ16</f>
        <v>746166.72854243079</v>
      </c>
      <c r="BK29" s="10">
        <f>BK16</f>
        <v>764019.01695048553</v>
      </c>
      <c r="BL29" s="10">
        <f>BL16</f>
        <v>781223.25688532356</v>
      </c>
      <c r="BM29" s="10">
        <f>BM16</f>
        <v>797802.97288419411</v>
      </c>
      <c r="BN29" s="10">
        <f>BN16</f>
        <v>813780.83552993461</v>
      </c>
      <c r="BO29" s="10">
        <f>BO16</f>
        <v>829178.69245001324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</row>
    <row r="30" spans="1:91" s="7" customFormat="1" x14ac:dyDescent="0.3">
      <c r="A30" s="13"/>
      <c r="B30" s="36"/>
      <c r="C30" s="36"/>
      <c r="D30" s="36"/>
      <c r="E30" s="8" t="s">
        <v>24</v>
      </c>
      <c r="F30" s="8">
        <f t="shared" ref="F30:AI30" si="292">F26</f>
        <v>0</v>
      </c>
      <c r="G30" s="8">
        <f t="shared" si="292"/>
        <v>3616.4521499999992</v>
      </c>
      <c r="H30" s="8">
        <f t="shared" si="292"/>
        <v>11027.973903749997</v>
      </c>
      <c r="I30" s="8">
        <f t="shared" si="292"/>
        <v>22394.538140043747</v>
      </c>
      <c r="J30" s="8">
        <f t="shared" si="292"/>
        <v>37785.687965762336</v>
      </c>
      <c r="K30" s="8">
        <f t="shared" si="292"/>
        <v>57272.660543404687</v>
      </c>
      <c r="L30" s="8">
        <f t="shared" si="292"/>
        <v>80934.136786682531</v>
      </c>
      <c r="M30" s="8">
        <f t="shared" si="292"/>
        <v>108856.99619997301</v>
      </c>
      <c r="N30" s="8">
        <f t="shared" si="292"/>
        <v>141136.60360858741</v>
      </c>
      <c r="O30" s="8">
        <f t="shared" si="292"/>
        <v>177877.07337942484</v>
      </c>
      <c r="P30" s="8">
        <f t="shared" si="292"/>
        <v>219191.548487394</v>
      </c>
      <c r="Q30" s="8">
        <f t="shared" si="292"/>
        <v>265202.49829153664</v>
      </c>
      <c r="R30" s="8">
        <f t="shared" si="292"/>
        <v>316042.03602392128</v>
      </c>
      <c r="S30" s="8">
        <f t="shared" si="292"/>
        <v>371852.25678974943</v>
      </c>
      <c r="T30" s="8">
        <f t="shared" si="292"/>
        <v>432785.59690063057</v>
      </c>
      <c r="U30" s="8">
        <f t="shared" si="292"/>
        <v>499005.21540781442</v>
      </c>
      <c r="V30" s="8">
        <f>V26</f>
        <v>570685.39875069645</v>
      </c>
      <c r="W30" s="8">
        <f>W26</f>
        <v>648011.98948672763</v>
      </c>
      <c r="X30" s="8">
        <f>X26</f>
        <v>731182.84012194863</v>
      </c>
      <c r="Y30" s="8">
        <f>Y26</f>
        <v>820408.29311683495</v>
      </c>
      <c r="Z30" s="8">
        <f>Z26</f>
        <v>915911.68820010731</v>
      </c>
      <c r="AA30" s="8">
        <f>AA26</f>
        <v>1017929.8981837664</v>
      </c>
      <c r="AB30" s="8">
        <f>AB26</f>
        <v>1126713.8945359765</v>
      </c>
      <c r="AC30" s="8">
        <f>AC26</f>
        <v>1242529.3440347021</v>
      </c>
      <c r="AD30" s="8">
        <f>AD26</f>
        <v>1365657.237894339</v>
      </c>
      <c r="AE30" s="8">
        <f>AE26</f>
        <v>1496394.5548301323</v>
      </c>
      <c r="AF30" s="8">
        <f>AF26</f>
        <v>1635054.9596011029</v>
      </c>
      <c r="AG30" s="8">
        <f>AG26</f>
        <v>1781969.538651682</v>
      </c>
      <c r="AH30" s="8">
        <f>AH26</f>
        <v>1937487.5745554569</v>
      </c>
      <c r="AI30" s="8">
        <f>AI26</f>
        <v>2101977.3610515525</v>
      </c>
      <c r="AJ30" s="70"/>
      <c r="AK30" s="17" t="str">
        <f t="shared" ref="AK30:AK31" si="293">E30</f>
        <v>Yrittäjällä</v>
      </c>
      <c r="AL30" s="17">
        <f>AL26</f>
        <v>3611</v>
      </c>
      <c r="AM30" s="17">
        <f t="shared" ref="AM30:BO30" si="294">AM26</f>
        <v>10797.761200000001</v>
      </c>
      <c r="AN30" s="17">
        <f t="shared" si="294"/>
        <v>21640.010830000003</v>
      </c>
      <c r="AO30" s="17">
        <f t="shared" si="294"/>
        <v>36295.395577350006</v>
      </c>
      <c r="AP30" s="17">
        <f t="shared" si="294"/>
        <v>54837.120578698756</v>
      </c>
      <c r="AQ30" s="17">
        <f>AQ26</f>
        <v>77340.466753137895</v>
      </c>
      <c r="AR30" s="17">
        <f>AR26</f>
        <v>103888.01338689557</v>
      </c>
      <c r="AS30" s="17">
        <f>AS26</f>
        <v>134570.35353851673</v>
      </c>
      <c r="AT30" s="17">
        <f>AT26</f>
        <v>169486.381500758</v>
      </c>
      <c r="AU30" s="17">
        <f>AU26</f>
        <v>208743.56096722966</v>
      </c>
      <c r="AV30" s="17">
        <f>AV26</f>
        <v>252458.2080694061</v>
      </c>
      <c r="AW30" s="17">
        <f>AW26</f>
        <v>300755.79287957452</v>
      </c>
      <c r="AX30" s="17">
        <f>AX26</f>
        <v>353771.26036316977</v>
      </c>
      <c r="AY30" s="17">
        <f>AY26</f>
        <v>411649.37158022251</v>
      </c>
      <c r="AZ30" s="17">
        <f>AZ26</f>
        <v>474545.06596055994</v>
      </c>
      <c r="BA30" s="17">
        <f>BA26</f>
        <v>542623.84552195505</v>
      </c>
      <c r="BB30" s="17">
        <f>BB26</f>
        <v>616062.18194853351</v>
      </c>
      <c r="BC30" s="17">
        <f>BC26</f>
        <v>695047.94749713177</v>
      </c>
      <c r="BD30" s="17">
        <f>BD26</f>
        <v>779780.87075195729</v>
      </c>
      <c r="BE30" s="17">
        <f>BE26</f>
        <v>870473.0183029318</v>
      </c>
      <c r="BF30" s="17">
        <f>BF26</f>
        <v>967349.30348063132</v>
      </c>
      <c r="BG30" s="17">
        <f>BG26</f>
        <v>1070648.023340893</v>
      </c>
      <c r="BH30" s="17">
        <f>BH26</f>
        <v>1180621.4251550804</v>
      </c>
      <c r="BI30" s="17">
        <f>BI26</f>
        <v>1297536.303727824</v>
      </c>
      <c r="BJ30" s="17">
        <f>BJ26</f>
        <v>1421674.6309329302</v>
      </c>
      <c r="BK30" s="17">
        <f>BK26</f>
        <v>1553334.2189302316</v>
      </c>
      <c r="BL30" s="17">
        <f>BL26</f>
        <v>1692829.4186016093</v>
      </c>
      <c r="BM30" s="17">
        <f>BM26</f>
        <v>1840491.8548234031</v>
      </c>
      <c r="BN30" s="17">
        <f>BN26</f>
        <v>1996671.2002751385</v>
      </c>
      <c r="BO30" s="17">
        <f>BO26</f>
        <v>2161735.9895711062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</row>
    <row r="31" spans="1:91" s="49" customFormat="1" x14ac:dyDescent="0.3">
      <c r="A31" s="12"/>
      <c r="B31" s="36"/>
      <c r="C31" s="36"/>
      <c r="D31" s="36"/>
      <c r="E31" s="4" t="s">
        <v>4</v>
      </c>
      <c r="F31" s="4">
        <f>SUM(F29:F30)</f>
        <v>47679</v>
      </c>
      <c r="G31" s="4">
        <f t="shared" ref="G31:BO31" si="295">SUM(G29:G30)</f>
        <v>98640.699149999986</v>
      </c>
      <c r="H31" s="4">
        <f t="shared" si="295"/>
        <v>151768.03807874996</v>
      </c>
      <c r="I31" s="4">
        <f t="shared" si="295"/>
        <v>207199.27784041868</v>
      </c>
      <c r="J31" s="4">
        <f t="shared" si="295"/>
        <v>265056.22800667165</v>
      </c>
      <c r="K31" s="4">
        <f t="shared" si="295"/>
        <v>325467.52779406536</v>
      </c>
      <c r="L31" s="4">
        <f t="shared" si="295"/>
        <v>388567.75945687713</v>
      </c>
      <c r="M31" s="4">
        <f t="shared" si="295"/>
        <v>454497.72492355295</v>
      </c>
      <c r="N31" s="4">
        <f t="shared" si="295"/>
        <v>523404.75832355442</v>
      </c>
      <c r="O31" s="4">
        <f t="shared" si="295"/>
        <v>595443.05717968161</v>
      </c>
      <c r="P31" s="4">
        <f t="shared" si="295"/>
        <v>670774.02960645687</v>
      </c>
      <c r="Q31" s="4">
        <f t="shared" si="295"/>
        <v>749566.65805253154</v>
      </c>
      <c r="R31" s="4">
        <f t="shared" si="295"/>
        <v>831997.88038755395</v>
      </c>
      <c r="S31" s="4">
        <f t="shared" si="295"/>
        <v>918252.98919385811</v>
      </c>
      <c r="T31" s="4">
        <f t="shared" si="295"/>
        <v>1008526.0501665929</v>
      </c>
      <c r="U31" s="4">
        <f>SUM(U29:U30)</f>
        <v>1103020.3405696643</v>
      </c>
      <c r="V31" s="4">
        <f>SUM(V29:V30)</f>
        <v>1201948.8087406247</v>
      </c>
      <c r="W31" s="4">
        <f>SUM(W29:W30)</f>
        <v>1305534.5556856466</v>
      </c>
      <c r="X31" s="4">
        <f>SUM(X29:X30)</f>
        <v>1414011.339856091</v>
      </c>
      <c r="Y31" s="4">
        <f>SUM(Y29:Y30)</f>
        <v>1527624.1062510125</v>
      </c>
      <c r="Z31" s="4">
        <f>SUM(Z29:Z30)</f>
        <v>1646629.5410453954</v>
      </c>
      <c r="AA31" s="4">
        <f>SUM(AA29:AA30)</f>
        <v>1771296.6530020703</v>
      </c>
      <c r="AB31" s="4">
        <f>SUM(AB29:AB30)</f>
        <v>1901907.3829862881</v>
      </c>
      <c r="AC31" s="4">
        <f>SUM(AC29:AC30)</f>
        <v>2038757.2429659376</v>
      </c>
      <c r="AD31" s="4">
        <f>SUM(AD29:AD30)</f>
        <v>2182155.9859475512</v>
      </c>
      <c r="AE31" s="4">
        <f>SUM(AE29:AE30)</f>
        <v>2332428.3083686936</v>
      </c>
      <c r="AF31" s="4">
        <f>SUM(AF29:AF30)</f>
        <v>2489914.5865412327</v>
      </c>
      <c r="AG31" s="4">
        <f>SUM(AG29:AG30)</f>
        <v>2654971.6488175103</v>
      </c>
      <c r="AH31" s="4">
        <f>SUM(AH29:AH30)</f>
        <v>2827973.5852327668</v>
      </c>
      <c r="AI31" s="4">
        <f>SUM(AI29:AI30)</f>
        <v>3009312.5964624626</v>
      </c>
      <c r="AJ31" s="27"/>
      <c r="AK31" s="10" t="str">
        <f t="shared" si="293"/>
        <v>Yhteensä</v>
      </c>
      <c r="AL31" s="10">
        <f t="shared" si="295"/>
        <v>47183</v>
      </c>
      <c r="AM31" s="10">
        <f t="shared" si="295"/>
        <v>97636.757199999993</v>
      </c>
      <c r="AN31" s="10">
        <f t="shared" si="295"/>
        <v>150256.92973</v>
      </c>
      <c r="AO31" s="10">
        <f t="shared" si="295"/>
        <v>205181.32267784997</v>
      </c>
      <c r="AP31" s="10">
        <f t="shared" si="295"/>
        <v>262530.90548741119</v>
      </c>
      <c r="AQ31" s="10">
        <f>SUM(AQ29:AQ30)</f>
        <v>322433.41660203965</v>
      </c>
      <c r="AR31" s="10">
        <f>SUM(AR29:AR30)</f>
        <v>385022.52138802229</v>
      </c>
      <c r="AS31" s="10">
        <f>SUM(AS29:AS30)</f>
        <v>450438.0905284668</v>
      </c>
      <c r="AT31" s="10">
        <f>SUM(AT29:AT30)</f>
        <v>518826.51105969481</v>
      </c>
      <c r="AU31" s="10">
        <f>SUM(AU29:AU30)</f>
        <v>590341.01574071043</v>
      </c>
      <c r="AV31" s="10">
        <f>SUM(AV29:AV30)</f>
        <v>665142.02835338458</v>
      </c>
      <c r="AW31" s="10">
        <f>SUM(AW29:AW30)</f>
        <v>743397.52548944624</v>
      </c>
      <c r="AX31" s="10">
        <f>SUM(AX29:AX30)</f>
        <v>825283.41562255449</v>
      </c>
      <c r="AY31" s="10">
        <f>SUM(AY29:AY30)</f>
        <v>910983.93632176123</v>
      </c>
      <c r="AZ31" s="10">
        <f>SUM(AZ29:AZ30)</f>
        <v>1000692.0705056326</v>
      </c>
      <c r="BA31" s="10">
        <f>SUM(BA29:BA30)</f>
        <v>1094609.9826798681</v>
      </c>
      <c r="BB31" s="10">
        <f>SUM(BB29:BB30)</f>
        <v>1192949.4761468421</v>
      </c>
      <c r="BC31" s="10">
        <f>SUM(BC29:BC30)</f>
        <v>1295932.472223307</v>
      </c>
      <c r="BD31" s="10">
        <f>SUM(BD29:BD30)</f>
        <v>1403791.5125526674</v>
      </c>
      <c r="BE31" s="10">
        <f>SUM(BE29:BE30)</f>
        <v>1516770.285650871</v>
      </c>
      <c r="BF31" s="10">
        <f>SUM(BF29:BF30)</f>
        <v>1635124.178880176</v>
      </c>
      <c r="BG31" s="10">
        <f>SUM(BG29:BG30)</f>
        <v>1759120.8571029925</v>
      </c>
      <c r="BH31" s="10">
        <f>SUM(BH29:BH30)</f>
        <v>1889040.8693287624</v>
      </c>
      <c r="BI31" s="10">
        <f>SUM(BI29:BI30)</f>
        <v>2025178.2847306093</v>
      </c>
      <c r="BJ31" s="10">
        <f>SUM(BJ29:BJ30)</f>
        <v>2167841.3594753612</v>
      </c>
      <c r="BK31" s="10">
        <f>SUM(BK29:BK30)</f>
        <v>2317353.2358807172</v>
      </c>
      <c r="BL31" s="10">
        <f>SUM(BL29:BL30)</f>
        <v>2474052.675486933</v>
      </c>
      <c r="BM31" s="10">
        <f>SUM(BM29:BM30)</f>
        <v>2638294.8277075971</v>
      </c>
      <c r="BN31" s="10">
        <f>SUM(BN29:BN30)</f>
        <v>2810452.0358050731</v>
      </c>
      <c r="BO31" s="10">
        <f>SUM(BO29:BO30)</f>
        <v>2990914.6820211196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spans="1:91" x14ac:dyDescent="0.3">
      <c r="B32" s="36"/>
      <c r="C32" s="36"/>
      <c r="D32" s="36"/>
      <c r="E32" s="27" t="s">
        <v>8</v>
      </c>
      <c r="F32" s="24">
        <f t="shared" ref="F32:AI32" si="296">F31-AL31</f>
        <v>496</v>
      </c>
      <c r="G32" s="24">
        <f t="shared" si="296"/>
        <v>1003.9419499999931</v>
      </c>
      <c r="H32" s="24">
        <f t="shared" si="296"/>
        <v>1511.1083487499563</v>
      </c>
      <c r="I32" s="24">
        <f t="shared" si="296"/>
        <v>2017.9551625687163</v>
      </c>
      <c r="J32" s="24">
        <f>J31-AP31</f>
        <v>2525.3225192604586</v>
      </c>
      <c r="K32" s="24">
        <f>K31-AQ31</f>
        <v>3034.1111920257099</v>
      </c>
      <c r="L32" s="24">
        <f>L31-AR31</f>
        <v>3545.2380688548437</v>
      </c>
      <c r="M32" s="24">
        <f>M31-AS31</f>
        <v>4059.6343950861483</v>
      </c>
      <c r="N32" s="24">
        <f>N31-AT31</f>
        <v>4578.2472638596082</v>
      </c>
      <c r="O32" s="24">
        <f>O31-AU31</f>
        <v>5102.0414389711805</v>
      </c>
      <c r="P32" s="24">
        <f>P31-AV31</f>
        <v>5632.0012530722888</v>
      </c>
      <c r="Q32" s="24">
        <f>Q31-AW31</f>
        <v>6169.1325630852953</v>
      </c>
      <c r="R32" s="24">
        <f>R31-AX31</f>
        <v>6714.4647649994586</v>
      </c>
      <c r="S32" s="24">
        <f>S31-AY31</f>
        <v>7269.0528720968869</v>
      </c>
      <c r="T32" s="24">
        <f>T31-AZ31</f>
        <v>7833.97966096038</v>
      </c>
      <c r="U32" s="24">
        <f>U31-BA31</f>
        <v>8410.3578897961415</v>
      </c>
      <c r="V32" s="24">
        <f>V31-BB31</f>
        <v>8999.3325937825721</v>
      </c>
      <c r="W32" s="24">
        <f>W31-BC31</f>
        <v>9602.0834623395931</v>
      </c>
      <c r="X32" s="24">
        <f>X31-BD31</f>
        <v>10219.827303423546</v>
      </c>
      <c r="Y32" s="24">
        <f>Y31-BE31</f>
        <v>10853.820600141538</v>
      </c>
      <c r="Z32" s="24">
        <f>Z31-BF31</f>
        <v>11505.362165219383</v>
      </c>
      <c r="AA32" s="24">
        <f>AA31-BG31</f>
        <v>12175.795899077784</v>
      </c>
      <c r="AB32" s="24">
        <f>AB31-BH31</f>
        <v>12866.513657525647</v>
      </c>
      <c r="AC32" s="24">
        <f>AC31-BI31</f>
        <v>13578.958235328319</v>
      </c>
      <c r="AD32" s="24">
        <f>AD31-BJ31</f>
        <v>14314.626472190022</v>
      </c>
      <c r="AE32" s="24">
        <f>AE31-BK31</f>
        <v>15075.072487976402</v>
      </c>
      <c r="AF32" s="24">
        <f>AF31-BL31</f>
        <v>15861.911054299679</v>
      </c>
      <c r="AG32" s="24">
        <f>AG31-BM31</f>
        <v>16676.82110991329</v>
      </c>
      <c r="AH32" s="24">
        <f>AH31-BN31</f>
        <v>17521.54942769371</v>
      </c>
      <c r="AI32" s="24">
        <f>AI31-BO31</f>
        <v>18397.914441342931</v>
      </c>
      <c r="AL32" s="24">
        <f>AL31-F31</f>
        <v>-496</v>
      </c>
      <c r="AM32" s="24">
        <f t="shared" ref="AM32:BO32" si="297">AM31-G31</f>
        <v>-1003.9419499999931</v>
      </c>
      <c r="AN32" s="24">
        <f t="shared" si="297"/>
        <v>-1511.1083487499563</v>
      </c>
      <c r="AO32" s="24">
        <f t="shared" si="297"/>
        <v>-2017.9551625687163</v>
      </c>
      <c r="AP32" s="24">
        <f>AP31-J31</f>
        <v>-2525.3225192604586</v>
      </c>
      <c r="AQ32" s="24">
        <f>AQ31-K31</f>
        <v>-3034.1111920257099</v>
      </c>
      <c r="AR32" s="24">
        <f>AR31-L31</f>
        <v>-3545.2380688548437</v>
      </c>
      <c r="AS32" s="24">
        <f>AS31-M31</f>
        <v>-4059.6343950861483</v>
      </c>
      <c r="AT32" s="24">
        <f>AT31-N31</f>
        <v>-4578.2472638596082</v>
      </c>
      <c r="AU32" s="24">
        <f>AU31-O31</f>
        <v>-5102.0414389711805</v>
      </c>
      <c r="AV32" s="24">
        <f>AV31-P31</f>
        <v>-5632.0012530722888</v>
      </c>
      <c r="AW32" s="24">
        <f>AW31-Q31</f>
        <v>-6169.1325630852953</v>
      </c>
      <c r="AX32" s="24">
        <f>AX31-R31</f>
        <v>-6714.4647649994586</v>
      </c>
      <c r="AY32" s="24">
        <f>AY31-S31</f>
        <v>-7269.0528720968869</v>
      </c>
      <c r="AZ32" s="24">
        <f>AZ31-T31</f>
        <v>-7833.97966096038</v>
      </c>
      <c r="BA32" s="24">
        <f>BA31-U31</f>
        <v>-8410.3578897961415</v>
      </c>
      <c r="BB32" s="24">
        <f>BB31-V31</f>
        <v>-8999.3325937825721</v>
      </c>
      <c r="BC32" s="24">
        <f>BC31-W31</f>
        <v>-9602.0834623395931</v>
      </c>
      <c r="BD32" s="24">
        <f>BD31-X31</f>
        <v>-10219.827303423546</v>
      </c>
      <c r="BE32" s="24">
        <f>BE31-Y31</f>
        <v>-10853.820600141538</v>
      </c>
      <c r="BF32" s="24">
        <f>BF31-Z31</f>
        <v>-11505.362165219383</v>
      </c>
      <c r="BG32" s="24">
        <f>BG31-AA31</f>
        <v>-12175.795899077784</v>
      </c>
      <c r="BH32" s="24">
        <f>BH31-AB31</f>
        <v>-12866.513657525647</v>
      </c>
      <c r="BI32" s="24">
        <f>BI31-AC31</f>
        <v>-13578.958235328319</v>
      </c>
      <c r="BJ32" s="24">
        <f>BJ31-AD31</f>
        <v>-14314.626472190022</v>
      </c>
      <c r="BK32" s="24">
        <f>BK31-AE31</f>
        <v>-15075.072487976402</v>
      </c>
      <c r="BL32" s="24">
        <f>BL31-AF31</f>
        <v>-15861.911054299679</v>
      </c>
      <c r="BM32" s="24">
        <f>BM31-AG31</f>
        <v>-16676.82110991329</v>
      </c>
      <c r="BN32" s="24">
        <f>BN31-AH31</f>
        <v>-17521.54942769371</v>
      </c>
      <c r="BO32" s="24">
        <f>BO31-AI31</f>
        <v>-18397.914441342931</v>
      </c>
    </row>
    <row r="33" spans="1:91" x14ac:dyDescent="0.3">
      <c r="B33" s="36"/>
      <c r="C33" s="36"/>
      <c r="D33" s="36"/>
      <c r="F33" s="5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91" s="48" customFormat="1" x14ac:dyDescent="0.3">
      <c r="E34" s="48" t="s">
        <v>12</v>
      </c>
      <c r="J34" s="48" t="s">
        <v>6</v>
      </c>
      <c r="O34" s="53">
        <v>0.2</v>
      </c>
      <c r="AJ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</row>
    <row r="35" spans="1:91" s="3" customFormat="1" ht="14.4" customHeight="1" x14ac:dyDescent="0.3">
      <c r="A35" s="12"/>
      <c r="B35" s="35" t="s">
        <v>13</v>
      </c>
      <c r="C35" s="35"/>
      <c r="D35" s="35"/>
      <c r="E35" s="4" t="s">
        <v>23</v>
      </c>
      <c r="F35" s="4">
        <f>F29-(F29-F11)*$O$34</f>
        <v>47679</v>
      </c>
      <c r="G35" s="4">
        <f>G29-(G29-G11)*$O$34</f>
        <v>94328.133599999986</v>
      </c>
      <c r="H35" s="4">
        <f>H29-(H29-H11)*$O$34</f>
        <v>138910.85933999997</v>
      </c>
      <c r="I35" s="4">
        <f>I29-(I29-I11)*$O$34</f>
        <v>181415.14780829995</v>
      </c>
      <c r="J35" s="4">
        <f>J29-(J29-J11)*$O$34</f>
        <v>221908.88305392745</v>
      </c>
      <c r="K35" s="4">
        <f>K29-(K29-K11)*$O$34</f>
        <v>260464.40498652254</v>
      </c>
      <c r="L35" s="4">
        <f>L29-(L29-L11)*$O$34</f>
        <v>297152.01668149512</v>
      </c>
      <c r="M35" s="4">
        <f>M29-(M29-M11)*$O$34</f>
        <v>332039.51964819286</v>
      </c>
      <c r="N35" s="4">
        <f>N29-(N29-N11)*$O$34</f>
        <v>365192.25847857934</v>
      </c>
      <c r="O35" s="4">
        <f>O29-(O29-O11)*$O$34</f>
        <v>396673.20608723385</v>
      </c>
      <c r="P35" s="6">
        <f>P29-(P29-P11)*$O$34</f>
        <v>426543.04946683935</v>
      </c>
      <c r="Q35" s="6">
        <f>Q29-(Q29-Q11)*$O$34</f>
        <v>454860.27263958083</v>
      </c>
      <c r="R35" s="6">
        <f>R29-(R29-R11)*$O$34</f>
        <v>481681.23662378598</v>
      </c>
      <c r="S35" s="6">
        <f>S29-(S29-S11)*$O$34</f>
        <v>507060.25649999088</v>
      </c>
      <c r="T35" s="6">
        <f>T29-(T29-T11)*$O$34</f>
        <v>531049.67567965575</v>
      </c>
      <c r="U35" s="6">
        <f>U29-(U29-U11)*$O$34</f>
        <v>553699.93747790006</v>
      </c>
      <c r="V35" s="6">
        <f>V29-(V29-V11)*$O$34</f>
        <v>575059.65408810717</v>
      </c>
      <c r="W35" s="6">
        <f>W29-(W29-W11)*$O$34</f>
        <v>595175.67305271025</v>
      </c>
      <c r="X35" s="6">
        <f>X29-(X29-X11)*$O$34</f>
        <v>614093.14132105012</v>
      </c>
      <c r="Y35" s="6">
        <f>Y29-(Y29-Y11)*$O$34</f>
        <v>631855.56698189559</v>
      </c>
      <c r="Z35" s="6">
        <f>Z29-(Z29-Z11)*$O$34</f>
        <v>648504.87875503779</v>
      </c>
      <c r="AA35" s="6">
        <f>AA29-(AA29-AA11)*$O$34</f>
        <v>664081.48332330352</v>
      </c>
      <c r="AB35" s="6">
        <f>AB29-(AB29-AB11)*$O$34</f>
        <v>678624.32058338518</v>
      </c>
      <c r="AC35" s="6">
        <f>AC29-(AC29-AC11)*$O$34</f>
        <v>692170.91689103143</v>
      </c>
      <c r="AD35" s="6">
        <f>AD29-(AD29-AD11)*$O$34</f>
        <v>704757.4363734076</v>
      </c>
      <c r="AE35" s="6">
        <f>AE29-(AE29-AE11)*$O$34</f>
        <v>716418.73037878727</v>
      </c>
      <c r="AF35" s="6">
        <f>AF29-(AF29-AF11)*$O$34</f>
        <v>727188.38513119065</v>
      </c>
      <c r="AG35" s="6">
        <f>AG29-(AG29-AG11)*$O$34</f>
        <v>737098.76765513269</v>
      </c>
      <c r="AH35" s="6">
        <f>AH29-(AH29-AH11)*$O$34</f>
        <v>746181.07003327564</v>
      </c>
      <c r="AI35" s="6">
        <f>AI29-(AI29-AI11)*$O$34</f>
        <v>754465.35205750261</v>
      </c>
      <c r="AJ35" s="27"/>
      <c r="AK35" s="10" t="str">
        <f>E35</f>
        <v>Yrityksellä</v>
      </c>
      <c r="AL35" s="10">
        <f>AL29-(AL29-AL11)*$O$34</f>
        <v>43572</v>
      </c>
      <c r="AM35" s="10">
        <f>AM29-(AM29-AM11)*$O$34</f>
        <v>86202.844800000006</v>
      </c>
      <c r="AN35" s="10">
        <f>AN29-(AN29-AN11)*$O$34</f>
        <v>126945.27911999999</v>
      </c>
      <c r="AO35" s="10">
        <f>AO29-(AO29-AO11)*$O$34</f>
        <v>165788.30974439997</v>
      </c>
      <c r="AP35" s="10">
        <f>AP29-(AP29-AP11)*$O$34</f>
        <v>202793.97328856998</v>
      </c>
      <c r="AQ35" s="10">
        <f>AQ29-(AQ29-AQ11)*$O$34</f>
        <v>238028.3784071134</v>
      </c>
      <c r="AR35" s="10">
        <f>AR29-(AR29-AR11)*$O$34</f>
        <v>271555.77237035392</v>
      </c>
      <c r="AS35" s="10">
        <f>AS29-(AS29-AS11)*$O$34</f>
        <v>303438.11636383022</v>
      </c>
      <c r="AT35" s="10">
        <f>AT29-(AT29-AT11)*$O$34</f>
        <v>333735.12629100156</v>
      </c>
      <c r="AU35" s="10">
        <f>AU29-(AU29-AU11)*$O$34</f>
        <v>362504.35067079758</v>
      </c>
      <c r="AV35" s="10">
        <f>AV29-(AV29-AV11)*$O$34</f>
        <v>389801.24900625274</v>
      </c>
      <c r="AW35" s="10">
        <f>AW29-(AW29-AW11)*$O$34</f>
        <v>415679.26759059157</v>
      </c>
      <c r="AX35" s="10">
        <f>AX29-(AX29-AX11)*$O$34</f>
        <v>440189.91258565837</v>
      </c>
      <c r="AY35" s="10">
        <f>AY29-(AY29-AY11)*$O$34</f>
        <v>463382.82044962363</v>
      </c>
      <c r="AZ35" s="10">
        <f>AZ29-(AZ29-AZ11)*$O$34</f>
        <v>485305.82580830052</v>
      </c>
      <c r="BA35" s="10">
        <f>BA29-(BA29-BA11)*$O$34</f>
        <v>506005.02686270827</v>
      </c>
      <c r="BB35" s="10">
        <f>BB29-(BB29-BB11)*$O$34</f>
        <v>525524.84842230356</v>
      </c>
      <c r="BC35" s="10">
        <f>BC29-(BC29-BC11)*$O$34</f>
        <v>543908.10265007021</v>
      </c>
      <c r="BD35" s="10">
        <f>BD29-(BD29-BD11)*$O$34</f>
        <v>561196.04760252521</v>
      </c>
      <c r="BE35" s="10">
        <f>BE29-(BE29-BE11)*$O$34</f>
        <v>577428.44364468975</v>
      </c>
      <c r="BF35" s="10">
        <f>BF29-(BF29-BF11)*$O$34</f>
        <v>592643.60781716288</v>
      </c>
      <c r="BG35" s="10">
        <f>BG29-(BG29-BG11)*$O$34</f>
        <v>606878.4662296396</v>
      </c>
      <c r="BH35" s="10">
        <f>BH29-(BH29-BH11)*$O$34</f>
        <v>620168.60455251287</v>
      </c>
      <c r="BI35" s="10">
        <f>BI29-(BI29-BI11)*$O$34</f>
        <v>632548.31667560188</v>
      </c>
      <c r="BJ35" s="10">
        <f>BJ29-(BJ29-BJ11)*$O$34</f>
        <v>644050.65160053945</v>
      </c>
      <c r="BK35" s="10">
        <f>BK29-(BK29-BK11)*$O$34</f>
        <v>654707.45863093867</v>
      </c>
      <c r="BL35" s="10">
        <f>BL29-(BL29-BL11)*$O$34</f>
        <v>664549.43092213012</v>
      </c>
      <c r="BM35" s="10">
        <f>BM29-(BM29-BM11)*$O$34</f>
        <v>673606.14745001879</v>
      </c>
      <c r="BN35" s="10">
        <f>BN29-(BN29-BN11)*$O$34</f>
        <v>681906.1134564461</v>
      </c>
      <c r="BO35" s="10">
        <f>BO29-(BO29-BO11)*$O$34</f>
        <v>689476.7994263618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</row>
    <row r="36" spans="1:91" s="7" customFormat="1" x14ac:dyDescent="0.3">
      <c r="A36" s="13"/>
      <c r="B36" s="35"/>
      <c r="C36" s="35"/>
      <c r="D36" s="35"/>
      <c r="E36" s="8" t="s">
        <v>24</v>
      </c>
      <c r="F36" s="9">
        <f>F30</f>
        <v>0</v>
      </c>
      <c r="G36" s="9">
        <f t="shared" ref="G36:AI36" si="298">G30</f>
        <v>3616.4521499999992</v>
      </c>
      <c r="H36" s="9">
        <f t="shared" si="298"/>
        <v>11027.973903749997</v>
      </c>
      <c r="I36" s="9">
        <f t="shared" si="298"/>
        <v>22394.538140043747</v>
      </c>
      <c r="J36" s="9">
        <f t="shared" si="298"/>
        <v>37785.687965762336</v>
      </c>
      <c r="K36" s="9">
        <f t="shared" si="298"/>
        <v>57272.660543404687</v>
      </c>
      <c r="L36" s="9">
        <f t="shared" si="298"/>
        <v>80934.136786682531</v>
      </c>
      <c r="M36" s="9">
        <f t="shared" si="298"/>
        <v>108856.99619997301</v>
      </c>
      <c r="N36" s="9">
        <f t="shared" si="298"/>
        <v>141136.60360858741</v>
      </c>
      <c r="O36" s="9">
        <f t="shared" si="298"/>
        <v>177877.07337942484</v>
      </c>
      <c r="P36" s="9">
        <f t="shared" si="298"/>
        <v>219191.548487394</v>
      </c>
      <c r="Q36" s="9">
        <f t="shared" si="298"/>
        <v>265202.49829153664</v>
      </c>
      <c r="R36" s="9">
        <f t="shared" si="298"/>
        <v>316042.03602392128</v>
      </c>
      <c r="S36" s="9">
        <f t="shared" si="298"/>
        <v>371852.25678974943</v>
      </c>
      <c r="T36" s="9">
        <f t="shared" si="298"/>
        <v>432785.59690063057</v>
      </c>
      <c r="U36" s="9">
        <f t="shared" si="298"/>
        <v>499005.21540781442</v>
      </c>
      <c r="V36" s="9">
        <f>V30</f>
        <v>570685.39875069645</v>
      </c>
      <c r="W36" s="9">
        <f>W30</f>
        <v>648011.98948672763</v>
      </c>
      <c r="X36" s="9">
        <f>X30</f>
        <v>731182.84012194863</v>
      </c>
      <c r="Y36" s="9">
        <f>Y30</f>
        <v>820408.29311683495</v>
      </c>
      <c r="Z36" s="9">
        <f>Z30</f>
        <v>915911.68820010731</v>
      </c>
      <c r="AA36" s="9">
        <f>AA30</f>
        <v>1017929.8981837664</v>
      </c>
      <c r="AB36" s="9">
        <f>AB30</f>
        <v>1126713.8945359765</v>
      </c>
      <c r="AC36" s="9">
        <f>AC30</f>
        <v>1242529.3440347021</v>
      </c>
      <c r="AD36" s="9">
        <f>AD30</f>
        <v>1365657.237894339</v>
      </c>
      <c r="AE36" s="9">
        <f>AE30</f>
        <v>1496394.5548301323</v>
      </c>
      <c r="AF36" s="9">
        <f>AF30</f>
        <v>1635054.9596011029</v>
      </c>
      <c r="AG36" s="9">
        <f>AG30</f>
        <v>1781969.538651682</v>
      </c>
      <c r="AH36" s="9">
        <f>AH30</f>
        <v>1937487.5745554569</v>
      </c>
      <c r="AI36" s="9">
        <f>AI30</f>
        <v>2101977.3610515525</v>
      </c>
      <c r="AJ36" s="70"/>
      <c r="AK36" s="17" t="str">
        <f>E36</f>
        <v>Yrittäjällä</v>
      </c>
      <c r="AL36" s="17">
        <f>AL30</f>
        <v>3611</v>
      </c>
      <c r="AM36" s="17">
        <f t="shared" ref="AM36:BO36" si="299">AM30</f>
        <v>10797.761200000001</v>
      </c>
      <c r="AN36" s="17">
        <f t="shared" si="299"/>
        <v>21640.010830000003</v>
      </c>
      <c r="AO36" s="17">
        <f t="shared" si="299"/>
        <v>36295.395577350006</v>
      </c>
      <c r="AP36" s="17">
        <f t="shared" si="299"/>
        <v>54837.120578698756</v>
      </c>
      <c r="AQ36" s="17">
        <f>AQ30</f>
        <v>77340.466753137895</v>
      </c>
      <c r="AR36" s="17">
        <f>AR30</f>
        <v>103888.01338689557</v>
      </c>
      <c r="AS36" s="17">
        <f>AS30</f>
        <v>134570.35353851673</v>
      </c>
      <c r="AT36" s="17">
        <f>AT30</f>
        <v>169486.381500758</v>
      </c>
      <c r="AU36" s="17">
        <f>AU30</f>
        <v>208743.56096722966</v>
      </c>
      <c r="AV36" s="17">
        <f>AV30</f>
        <v>252458.2080694061</v>
      </c>
      <c r="AW36" s="17">
        <f>AW30</f>
        <v>300755.79287957452</v>
      </c>
      <c r="AX36" s="17">
        <f>AX30</f>
        <v>353771.26036316977</v>
      </c>
      <c r="AY36" s="17">
        <f>AY30</f>
        <v>411649.37158022251</v>
      </c>
      <c r="AZ36" s="17">
        <f>AZ30</f>
        <v>474545.06596055994</v>
      </c>
      <c r="BA36" s="17">
        <f>BA30</f>
        <v>542623.84552195505</v>
      </c>
      <c r="BB36" s="17">
        <f>BB30</f>
        <v>616062.18194853351</v>
      </c>
      <c r="BC36" s="17">
        <f>BC30</f>
        <v>695047.94749713177</v>
      </c>
      <c r="BD36" s="17">
        <f>BD30</f>
        <v>779780.87075195729</v>
      </c>
      <c r="BE36" s="17">
        <f>BE30</f>
        <v>870473.0183029318</v>
      </c>
      <c r="BF36" s="17">
        <f>BF30</f>
        <v>967349.30348063132</v>
      </c>
      <c r="BG36" s="17">
        <f>BG30</f>
        <v>1070648.023340893</v>
      </c>
      <c r="BH36" s="17">
        <f>BH30</f>
        <v>1180621.4251550804</v>
      </c>
      <c r="BI36" s="17">
        <f>BI30</f>
        <v>1297536.303727824</v>
      </c>
      <c r="BJ36" s="17">
        <f>BJ30</f>
        <v>1421674.6309329302</v>
      </c>
      <c r="BK36" s="17">
        <f>BK30</f>
        <v>1553334.2189302316</v>
      </c>
      <c r="BL36" s="17">
        <f>BL30</f>
        <v>1692829.4186016093</v>
      </c>
      <c r="BM36" s="17">
        <f>BM30</f>
        <v>1840491.8548234031</v>
      </c>
      <c r="BN36" s="17">
        <f>BN30</f>
        <v>1996671.2002751385</v>
      </c>
      <c r="BO36" s="17">
        <f>BO30</f>
        <v>2161735.9895711062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</row>
    <row r="37" spans="1:91" s="49" customFormat="1" x14ac:dyDescent="0.3">
      <c r="A37" s="12"/>
      <c r="B37" s="35"/>
      <c r="C37" s="35"/>
      <c r="D37" s="35"/>
      <c r="E37" s="4" t="s">
        <v>4</v>
      </c>
      <c r="F37" s="4">
        <f>SUM(F35:F36)</f>
        <v>47679</v>
      </c>
      <c r="G37" s="4">
        <f t="shared" ref="G37:AI37" si="300">SUM(G35:G36)</f>
        <v>97944.585749999984</v>
      </c>
      <c r="H37" s="4">
        <f t="shared" si="300"/>
        <v>149938.83324374998</v>
      </c>
      <c r="I37" s="4">
        <f t="shared" si="300"/>
        <v>203809.68594834371</v>
      </c>
      <c r="J37" s="4">
        <f t="shared" si="300"/>
        <v>259694.57101968979</v>
      </c>
      <c r="K37" s="4">
        <f t="shared" si="300"/>
        <v>317737.0655299272</v>
      </c>
      <c r="L37" s="4">
        <f t="shared" si="300"/>
        <v>378086.15346817765</v>
      </c>
      <c r="M37" s="4">
        <f t="shared" si="300"/>
        <v>440896.51584816584</v>
      </c>
      <c r="N37" s="4">
        <f t="shared" si="300"/>
        <v>506328.86208716675</v>
      </c>
      <c r="O37" s="4">
        <f t="shared" si="300"/>
        <v>574550.27946665871</v>
      </c>
      <c r="P37" s="4">
        <f t="shared" si="300"/>
        <v>645734.59795423341</v>
      </c>
      <c r="Q37" s="4">
        <f t="shared" si="300"/>
        <v>720062.77093111747</v>
      </c>
      <c r="R37" s="4">
        <f t="shared" si="300"/>
        <v>797723.27264770726</v>
      </c>
      <c r="S37" s="4">
        <f t="shared" si="300"/>
        <v>878912.51328974031</v>
      </c>
      <c r="T37" s="4">
        <f t="shared" si="300"/>
        <v>963835.27258028626</v>
      </c>
      <c r="U37" s="4">
        <f>SUM(U35:U36)</f>
        <v>1052705.1528857145</v>
      </c>
      <c r="V37" s="4">
        <f>SUM(V35:V36)</f>
        <v>1145745.0528388037</v>
      </c>
      <c r="W37" s="4">
        <f>SUM(W35:W36)</f>
        <v>1243187.6625394379</v>
      </c>
      <c r="X37" s="4">
        <f>SUM(X35:X36)</f>
        <v>1345275.9814429986</v>
      </c>
      <c r="Y37" s="4">
        <f>SUM(Y35:Y36)</f>
        <v>1452263.8600987305</v>
      </c>
      <c r="Z37" s="4">
        <f>SUM(Z35:Z36)</f>
        <v>1564416.566955145</v>
      </c>
      <c r="AA37" s="4">
        <f>SUM(AA35:AA36)</f>
        <v>1682011.3815070698</v>
      </c>
      <c r="AB37" s="4">
        <f>SUM(AB35:AB36)</f>
        <v>1805338.2151193616</v>
      </c>
      <c r="AC37" s="4">
        <f>SUM(AC35:AC36)</f>
        <v>1934700.2609257335</v>
      </c>
      <c r="AD37" s="4">
        <f>SUM(AD35:AD36)</f>
        <v>2070414.6742677465</v>
      </c>
      <c r="AE37" s="4">
        <f>SUM(AE35:AE36)</f>
        <v>2212813.2852089196</v>
      </c>
      <c r="AF37" s="4">
        <f>SUM(AF35:AF36)</f>
        <v>2362243.3447322934</v>
      </c>
      <c r="AG37" s="4">
        <f>SUM(AG35:AG36)</f>
        <v>2519068.3063068148</v>
      </c>
      <c r="AH37" s="4">
        <f>SUM(AH35:AH36)</f>
        <v>2683668.6445887326</v>
      </c>
      <c r="AI37" s="4">
        <f>SUM(AI35:AI36)</f>
        <v>2856442.7131090551</v>
      </c>
      <c r="AJ37" s="27"/>
      <c r="AK37" s="10"/>
      <c r="AL37" s="10">
        <f t="shared" ref="AL37:BO37" si="301">SUM(AL35:AL36)</f>
        <v>47183</v>
      </c>
      <c r="AM37" s="10">
        <f t="shared" si="301"/>
        <v>97000.606</v>
      </c>
      <c r="AN37" s="10">
        <f t="shared" si="301"/>
        <v>148585.28995000001</v>
      </c>
      <c r="AO37" s="10">
        <f t="shared" si="301"/>
        <v>202083.70532174996</v>
      </c>
      <c r="AP37" s="10">
        <f>SUM(AP35:AP36)</f>
        <v>257631.09386726873</v>
      </c>
      <c r="AQ37" s="10">
        <f>SUM(AQ35:AQ36)</f>
        <v>315368.84516025131</v>
      </c>
      <c r="AR37" s="10">
        <f>SUM(AR35:AR36)</f>
        <v>375443.78575724951</v>
      </c>
      <c r="AS37" s="10">
        <f>SUM(AS35:AS36)</f>
        <v>438008.46990234696</v>
      </c>
      <c r="AT37" s="10">
        <f>SUM(AT35:AT36)</f>
        <v>503221.50779175956</v>
      </c>
      <c r="AU37" s="10">
        <f>SUM(AU35:AU36)</f>
        <v>571247.91163802729</v>
      </c>
      <c r="AV37" s="10">
        <f>SUM(AV35:AV36)</f>
        <v>642259.45707565884</v>
      </c>
      <c r="AW37" s="10">
        <f>SUM(AW35:AW36)</f>
        <v>716435.06047016615</v>
      </c>
      <c r="AX37" s="10">
        <f>SUM(AX35:AX36)</f>
        <v>793961.1729488282</v>
      </c>
      <c r="AY37" s="10">
        <f>SUM(AY35:AY36)</f>
        <v>875032.19202984613</v>
      </c>
      <c r="AZ37" s="10">
        <f>SUM(AZ35:AZ36)</f>
        <v>959850.8917688604</v>
      </c>
      <c r="BA37" s="10">
        <f>SUM(BA35:BA36)</f>
        <v>1048628.8723846632</v>
      </c>
      <c r="BB37" s="10">
        <f>SUM(BB35:BB36)</f>
        <v>1141587.0303708371</v>
      </c>
      <c r="BC37" s="10">
        <f>SUM(BC35:BC36)</f>
        <v>1238956.0501472019</v>
      </c>
      <c r="BD37" s="10">
        <f>SUM(BD35:BD36)</f>
        <v>1340976.9183544824</v>
      </c>
      <c r="BE37" s="10">
        <f>SUM(BE35:BE36)</f>
        <v>1447901.4619476215</v>
      </c>
      <c r="BF37" s="10">
        <f>SUM(BF35:BF36)</f>
        <v>1559992.9112977942</v>
      </c>
      <c r="BG37" s="10">
        <f>SUM(BG35:BG36)</f>
        <v>1677526.4895705325</v>
      </c>
      <c r="BH37" s="10">
        <f>SUM(BH35:BH36)</f>
        <v>1800790.0297075934</v>
      </c>
      <c r="BI37" s="10">
        <f>SUM(BI35:BI36)</f>
        <v>1930084.6204034258</v>
      </c>
      <c r="BJ37" s="10">
        <f>SUM(BJ35:BJ36)</f>
        <v>2065725.2825334696</v>
      </c>
      <c r="BK37" s="10">
        <f>SUM(BK35:BK36)</f>
        <v>2208041.6775611704</v>
      </c>
      <c r="BL37" s="10">
        <f>SUM(BL35:BL36)</f>
        <v>2357378.8495237394</v>
      </c>
      <c r="BM37" s="10">
        <f>SUM(BM35:BM36)</f>
        <v>2514098.0022734217</v>
      </c>
      <c r="BN37" s="10">
        <f>SUM(BN35:BN36)</f>
        <v>2678577.3137315847</v>
      </c>
      <c r="BO37" s="10">
        <f>SUM(BO35:BO36)</f>
        <v>2851212.7889974681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</row>
    <row r="38" spans="1:91" ht="14.4" x14ac:dyDescent="0.3">
      <c r="E38" s="27" t="s">
        <v>8</v>
      </c>
      <c r="F38" s="24">
        <f t="shared" ref="F38:AI38" si="302">F37-AL37</f>
        <v>496</v>
      </c>
      <c r="G38" s="24">
        <f t="shared" si="302"/>
        <v>943.97974999998405</v>
      </c>
      <c r="H38" s="24">
        <f t="shared" si="302"/>
        <v>1353.5432937499718</v>
      </c>
      <c r="I38" s="24">
        <f t="shared" si="302"/>
        <v>1725.9806265937514</v>
      </c>
      <c r="J38" s="24">
        <f>J37-AP37</f>
        <v>2063.4771524210519</v>
      </c>
      <c r="K38" s="24">
        <f>K37-AQ37</f>
        <v>2368.2203696758952</v>
      </c>
      <c r="L38" s="24">
        <f>L37-AR37</f>
        <v>2642.3677109281416</v>
      </c>
      <c r="M38" s="24">
        <f>M37-AS37</f>
        <v>2888.0459458188852</v>
      </c>
      <c r="N38" s="24">
        <f>N37-AT37</f>
        <v>3107.3542954071891</v>
      </c>
      <c r="O38" s="24">
        <f>O37-AU37</f>
        <v>3302.3678286314243</v>
      </c>
      <c r="P38" s="24">
        <f>P37-AV37</f>
        <v>3475.1408785745734</v>
      </c>
      <c r="Q38" s="24">
        <f>Q37-AW37</f>
        <v>3627.710460951319</v>
      </c>
      <c r="R38" s="24">
        <f>R37-AX37</f>
        <v>3762.0996988790575</v>
      </c>
      <c r="S38" s="24">
        <f>S37-AY37</f>
        <v>3880.3212598941755</v>
      </c>
      <c r="T38" s="24">
        <f>T37-AZ37</f>
        <v>3984.3808114258572</v>
      </c>
      <c r="U38" s="24">
        <f>U37-BA37</f>
        <v>4076.2805010513403</v>
      </c>
      <c r="V38" s="24">
        <f>V37-BB37</f>
        <v>4158.0224679666571</v>
      </c>
      <c r="W38" s="24">
        <f>W37-BC37</f>
        <v>4231.612392236013</v>
      </c>
      <c r="X38" s="24">
        <f>X37-BD37</f>
        <v>4299.0630885162391</v>
      </c>
      <c r="Y38" s="24">
        <f>Y37-BE37</f>
        <v>4362.3981511089951</v>
      </c>
      <c r="Z38" s="24">
        <f>Z37-BF37</f>
        <v>4423.6556573507842</v>
      </c>
      <c r="AA38" s="24">
        <f>AA37-BG37</f>
        <v>4484.891936537344</v>
      </c>
      <c r="AB38" s="24">
        <f>AB37-BH37</f>
        <v>4548.1854117682669</v>
      </c>
      <c r="AC38" s="24">
        <f>AC37-BI37</f>
        <v>4615.6405223077163</v>
      </c>
      <c r="AD38" s="24">
        <f>AD37-BJ37</f>
        <v>4689.3917342768982</v>
      </c>
      <c r="AE38" s="24">
        <f>AE37-BK37</f>
        <v>4771.6076477491297</v>
      </c>
      <c r="AF38" s="24">
        <f>AF37-BL37</f>
        <v>4864.4952085539699</v>
      </c>
      <c r="AG38" s="24">
        <f>AG37-BM37</f>
        <v>4970.3040333930403</v>
      </c>
      <c r="AH38" s="24">
        <f>AH37-BN37</f>
        <v>5091.3308571479283</v>
      </c>
      <c r="AI38" s="24">
        <f>AI37-BO37</f>
        <v>5229.9241115869954</v>
      </c>
      <c r="AL38" s="24">
        <f>AL37-F37</f>
        <v>-496</v>
      </c>
      <c r="AM38" s="24">
        <f t="shared" ref="AM38:BO38" si="303">AM37-G37</f>
        <v>-943.97974999998405</v>
      </c>
      <c r="AN38" s="24">
        <f t="shared" si="303"/>
        <v>-1353.5432937499718</v>
      </c>
      <c r="AO38" s="24">
        <f t="shared" si="303"/>
        <v>-1725.9806265937514</v>
      </c>
      <c r="AP38" s="24">
        <f>AP37-J37</f>
        <v>-2063.4771524210519</v>
      </c>
      <c r="AQ38" s="24">
        <f>AQ37-K37</f>
        <v>-2368.2203696758952</v>
      </c>
      <c r="AR38" s="24">
        <f>AR37-L37</f>
        <v>-2642.3677109281416</v>
      </c>
      <c r="AS38" s="24">
        <f>AS37-M37</f>
        <v>-2888.0459458188852</v>
      </c>
      <c r="AT38" s="24">
        <f>AT37-N37</f>
        <v>-3107.3542954071891</v>
      </c>
      <c r="AU38" s="24">
        <f>AU37-O37</f>
        <v>-3302.3678286314243</v>
      </c>
      <c r="AV38" s="24">
        <f>AV37-P37</f>
        <v>-3475.1408785745734</v>
      </c>
      <c r="AW38" s="24">
        <f>AW37-Q37</f>
        <v>-3627.710460951319</v>
      </c>
      <c r="AX38" s="24">
        <f>AX37-R37</f>
        <v>-3762.0996988790575</v>
      </c>
      <c r="AY38" s="24">
        <f>AY37-S37</f>
        <v>-3880.3212598941755</v>
      </c>
      <c r="AZ38" s="24">
        <f>AZ37-T37</f>
        <v>-3984.3808114258572</v>
      </c>
      <c r="BA38" s="24">
        <f>BA37-U37</f>
        <v>-4076.2805010513403</v>
      </c>
      <c r="BB38" s="24">
        <f>BB37-V37</f>
        <v>-4158.0224679666571</v>
      </c>
      <c r="BC38" s="24">
        <f>BC37-W37</f>
        <v>-4231.612392236013</v>
      </c>
      <c r="BD38" s="24">
        <f>BD37-X37</f>
        <v>-4299.0630885162391</v>
      </c>
      <c r="BE38" s="24">
        <f>BE37-Y37</f>
        <v>-4362.3981511089951</v>
      </c>
      <c r="BF38" s="24">
        <f>BF37-Z37</f>
        <v>-4423.6556573507842</v>
      </c>
      <c r="BG38" s="24">
        <f>BG37-AA37</f>
        <v>-4484.891936537344</v>
      </c>
      <c r="BH38" s="24">
        <f>BH37-AB37</f>
        <v>-4548.1854117682669</v>
      </c>
      <c r="BI38" s="24">
        <f>BI37-AC37</f>
        <v>-4615.6405223077163</v>
      </c>
      <c r="BJ38" s="24">
        <f>BJ37-AD37</f>
        <v>-4689.3917342768982</v>
      </c>
      <c r="BK38" s="24">
        <f>BK37-AE37</f>
        <v>-4771.6076477491297</v>
      </c>
      <c r="BL38" s="24">
        <f>BL37-AF37</f>
        <v>-4864.4952085539699</v>
      </c>
      <c r="BM38" s="24">
        <f>BM37-AG37</f>
        <v>-4970.3040333930403</v>
      </c>
      <c r="BN38" s="24">
        <f>BN37-AH37</f>
        <v>-5091.3308571479283</v>
      </c>
      <c r="BO38" s="24">
        <f>BO37-AI37</f>
        <v>-5229.9241115869954</v>
      </c>
    </row>
    <row r="39" spans="1:91" s="48" customFormat="1" x14ac:dyDescent="0.3">
      <c r="E39" s="48" t="s">
        <v>16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</row>
    <row r="40" spans="1:91" s="3" customFormat="1" ht="14.4" customHeight="1" x14ac:dyDescent="0.3">
      <c r="A40" s="12"/>
      <c r="B40" s="37" t="s">
        <v>26</v>
      </c>
      <c r="C40" s="37"/>
      <c r="D40" s="37"/>
      <c r="E40" s="3" t="s">
        <v>24</v>
      </c>
      <c r="F40" s="6">
        <f t="shared" ref="F40:N40" si="304">($F$45+(F35-$F$45)*(1-$F$43))+F36</f>
        <v>33221.72</v>
      </c>
      <c r="G40" s="6">
        <f t="shared" si="304"/>
        <v>68559.582997999983</v>
      </c>
      <c r="H40" s="6">
        <f t="shared" si="304"/>
        <v>106287.35825494997</v>
      </c>
      <c r="I40" s="6">
        <f t="shared" si="304"/>
        <v>146556.83864968771</v>
      </c>
      <c r="J40" s="6">
        <f t="shared" si="304"/>
        <v>189483.728442433</v>
      </c>
      <c r="K40" s="6">
        <f t="shared" si="304"/>
        <v>235188.45593424002</v>
      </c>
      <c r="L40" s="6">
        <f t="shared" si="304"/>
        <v>283797.50813009916</v>
      </c>
      <c r="M40" s="6">
        <f t="shared" si="304"/>
        <v>335443.86956074415</v>
      </c>
      <c r="N40" s="6">
        <f t="shared" si="304"/>
        <v>390267.33937402134</v>
      </c>
      <c r="O40" s="6">
        <f>(O35-(O35*(1-$F$44)*$F$43))+O36</f>
        <v>498389.02389790979</v>
      </c>
      <c r="P40" s="6">
        <f t="shared" ref="P40:AI40" si="305">(P35-(P35*(1-$F$44)*$F$43))+P36</f>
        <v>563838.33245660015</v>
      </c>
      <c r="Q40" s="6">
        <f t="shared" si="305"/>
        <v>632729.59858431795</v>
      </c>
      <c r="R40" s="6">
        <f t="shared" si="305"/>
        <v>705240.47521594027</v>
      </c>
      <c r="S40" s="6">
        <f t="shared" si="305"/>
        <v>781556.94404174201</v>
      </c>
      <c r="T40" s="6">
        <f t="shared" si="305"/>
        <v>861873.73484979244</v>
      </c>
      <c r="U40" s="6">
        <f>(U35-(U35*(1-$F$44)*$F$43))+U36</f>
        <v>946394.76488995762</v>
      </c>
      <c r="V40" s="6">
        <f>(V35-(V35*(1-$F$44)*$F$43))+V36</f>
        <v>1035333.5992538871</v>
      </c>
      <c r="W40" s="6">
        <f>(W35-(W35*(1-$F$44)*$F$43))+W36</f>
        <v>1128913.9333133176</v>
      </c>
      <c r="X40" s="6">
        <f>(X35-(X35*(1-$F$44)*$F$43))+X36</f>
        <v>1227370.0983093572</v>
      </c>
      <c r="Y40" s="6">
        <f>(Y35-(Y35*(1-$F$44)*$F$43))+Y36</f>
        <v>1330947.5912382067</v>
      </c>
      <c r="Z40" s="6">
        <f>(Z35-(Z35*(1-$F$44)*$F$43))+Z36</f>
        <v>1439903.6302341777</v>
      </c>
      <c r="AA40" s="6">
        <f>(AA35-(AA35*(1-$F$44)*$F$43))+AA36</f>
        <v>1554507.7367089957</v>
      </c>
      <c r="AB40" s="6">
        <f>(AB35-(AB35*(1-$F$44)*$F$43))+AB36</f>
        <v>1675042.3455673517</v>
      </c>
      <c r="AC40" s="6">
        <f>(AC35-(AC35*(1-$F$44)*$F$43))+AC36</f>
        <v>1801803.4448826555</v>
      </c>
      <c r="AD40" s="6">
        <f>(AD35-(AD35*(1-$F$44)*$F$43))+AD36</f>
        <v>1935101.2464840524</v>
      </c>
      <c r="AE40" s="6">
        <f>(AE35-(AE35*(1-$F$44)*$F$43))+AE36</f>
        <v>2075260.8889761923</v>
      </c>
      <c r="AF40" s="6">
        <f>(AF35-(AF35*(1-$F$44)*$F$43))+AF36</f>
        <v>2222623.1747871051</v>
      </c>
      <c r="AG40" s="6">
        <f>(AG35-(AG35*(1-$F$44)*$F$43))+AG36</f>
        <v>2377545.3429170293</v>
      </c>
      <c r="AH40" s="6">
        <f>(AH35-(AH35*(1-$F$44)*$F$43))+AH36</f>
        <v>2540401.8791423435</v>
      </c>
      <c r="AI40" s="6">
        <f>(AI35-(AI35*(1-$F$44)*$F$43))+AI36</f>
        <v>2711585.3655140148</v>
      </c>
      <c r="AJ40" s="27"/>
      <c r="AK40" s="10" t="str">
        <f>E40</f>
        <v>Yrittäjällä</v>
      </c>
      <c r="AL40" s="10">
        <f t="shared" ref="AL40:AT40" si="306">($F$45+(AL35-$F$45)*(1-$F$43))+AL36</f>
        <v>34039.96</v>
      </c>
      <c r="AM40" s="10">
        <f t="shared" si="306"/>
        <v>70215.695663999999</v>
      </c>
      <c r="AN40" s="10">
        <f t="shared" si="306"/>
        <v>108762.80063159998</v>
      </c>
      <c r="AO40" s="10">
        <f t="shared" si="306"/>
        <v>149831.44620354197</v>
      </c>
      <c r="AP40" s="10">
        <f>($F$45+(AP35-$F$45)*(1-$F$43))+AP36</f>
        <v>193537.02241492632</v>
      </c>
      <c r="AQ40" s="10">
        <f>($F$45+(AQ35-$F$45)*(1-$F$43))+AQ36</f>
        <v>239999.764069975</v>
      </c>
      <c r="AR40" s="10">
        <f>($F$45+(AR35-$F$45)*(1-$F$43))+AR36</f>
        <v>289345.93859873625</v>
      </c>
      <c r="AS40" s="10">
        <f>($F$45+(AS35-$F$45)*(1-$F$43))+AS36</f>
        <v>341708.27266592125</v>
      </c>
      <c r="AT40" s="10">
        <f>($F$45+(AT35-$F$45)*(1-$F$43))+AT36</f>
        <v>397226.26737863908</v>
      </c>
      <c r="AU40" s="10">
        <f>(AU35-(AU35*(1-$F$44)*$F$43))+AU36</f>
        <v>501647.07630923408</v>
      </c>
      <c r="AV40" s="10">
        <f>(AV35-(AV35*(1-$F$44)*$F$43))+AV36</f>
        <v>567417.61726645834</v>
      </c>
      <c r="AW40" s="10">
        <f>(AW35-(AW35*(1-$F$44)*$F$43))+AW36</f>
        <v>636624.6410927726</v>
      </c>
      <c r="AX40" s="10">
        <f>(AX35-(AX35*(1-$F$44)*$F$43))+AX36</f>
        <v>709444.70973238174</v>
      </c>
      <c r="AY40" s="10">
        <f>(AY35-(AY35*(1-$F$44)*$F$43))+AY36</f>
        <v>786062.69050351833</v>
      </c>
      <c r="AZ40" s="10">
        <f>(AZ35-(AZ35*(1-$F$44)*$F$43))+AZ36</f>
        <v>866672.17321366677</v>
      </c>
      <c r="BA40" s="10">
        <f>(BA35-(BA35*(1-$F$44)*$F$43))+BA36</f>
        <v>951475.90722702327</v>
      </c>
      <c r="BB40" s="10">
        <f>(BB35-(BB35*(1-$F$44)*$F$43))+BB36</f>
        <v>1040686.2594737548</v>
      </c>
      <c r="BC40" s="10">
        <f>(BC35-(BC35*(1-$F$44)*$F$43))+BC36</f>
        <v>1134525.6944383886</v>
      </c>
      <c r="BD40" s="10">
        <f>(BD35-(BD35*(1-$F$44)*$F$43))+BD36</f>
        <v>1233227.2772147977</v>
      </c>
      <c r="BE40" s="10">
        <f>(BE35-(BE35*(1-$F$44)*$F$43))+BE36</f>
        <v>1337035.2007678412</v>
      </c>
      <c r="BF40" s="10">
        <f>(BF35-(BF35*(1-$F$44)*$F$43))+BF36</f>
        <v>1446205.3385968991</v>
      </c>
      <c r="BG40" s="10">
        <f>(BG35-(BG35*(1-$F$44)*$F$43))+BG36</f>
        <v>1561005.8240544419</v>
      </c>
      <c r="BH40" s="10">
        <f>(BH35-(BH35*(1-$F$44)*$F$43))+BH36</f>
        <v>1681717.6576335109</v>
      </c>
      <c r="BI40" s="10">
        <f>(BI35-(BI35*(1-$F$44)*$F$43))+BI36</f>
        <v>1808635.3436017104</v>
      </c>
      <c r="BJ40" s="10">
        <f>(BJ35-(BJ35*(1-$F$44)*$F$43))+BJ36</f>
        <v>1942067.557426166</v>
      </c>
      <c r="BK40" s="10">
        <f>(BK35-(BK35*(1-$F$44)*$F$43))+BK36</f>
        <v>2082337.8455040301</v>
      </c>
      <c r="BL40" s="10">
        <f>(BL35-(BL35*(1-$F$44)*$F$43))+BL36</f>
        <v>2229785.3587866905</v>
      </c>
      <c r="BM40" s="10">
        <f>(BM35-(BM35*(1-$F$44)*$F$43))+BM36</f>
        <v>2384765.6219630181</v>
      </c>
      <c r="BN40" s="10">
        <f>(BN35-(BN35*(1-$F$44)*$F$43))+BN36</f>
        <v>2547651.3399479468</v>
      </c>
      <c r="BO40" s="10">
        <f>(BO35-(BO35*(1-$F$44)*$F$43))+BO36</f>
        <v>2718833.2435076064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</row>
    <row r="41" spans="1:91" x14ac:dyDescent="0.3">
      <c r="B41" s="37"/>
      <c r="C41" s="37"/>
      <c r="D41" s="37"/>
      <c r="E41" s="27" t="s">
        <v>8</v>
      </c>
      <c r="F41" s="24">
        <f>F40-AL40</f>
        <v>-818.23999999999796</v>
      </c>
      <c r="G41" s="24">
        <f t="shared" ref="G41:AI41" si="307">G40-AM40</f>
        <v>-1656.1126660000155</v>
      </c>
      <c r="H41" s="24">
        <f t="shared" si="307"/>
        <v>-2475.4423766500113</v>
      </c>
      <c r="I41" s="24">
        <f t="shared" si="307"/>
        <v>-3274.6075538542646</v>
      </c>
      <c r="J41" s="24">
        <f>J40-AP40</f>
        <v>-4053.293972493324</v>
      </c>
      <c r="K41" s="24">
        <f>K40-AQ40</f>
        <v>-4811.3081357349874</v>
      </c>
      <c r="L41" s="24">
        <f>L40-AR40</f>
        <v>-5548.4304686370888</v>
      </c>
      <c r="M41" s="24">
        <f>M40-AS40</f>
        <v>-6264.4031051771017</v>
      </c>
      <c r="N41" s="24">
        <f>N40-AT40</f>
        <v>-6958.9280046177446</v>
      </c>
      <c r="O41" s="24">
        <f>O40-AU40</f>
        <v>-3258.0524113242864</v>
      </c>
      <c r="P41" s="24">
        <f>P40-AV40</f>
        <v>-3579.284809858189</v>
      </c>
      <c r="Q41" s="24">
        <f>Q40-AW40</f>
        <v>-3895.0425084546441</v>
      </c>
      <c r="R41" s="24">
        <f>R40-AX40</f>
        <v>-4204.2345164414728</v>
      </c>
      <c r="S41" s="24">
        <f>S40-AY40</f>
        <v>-4505.746461776318</v>
      </c>
      <c r="T41" s="24">
        <f>T40-AZ40</f>
        <v>-4798.4383638743311</v>
      </c>
      <c r="U41" s="24">
        <f>U40-BA40</f>
        <v>-5081.1423370656557</v>
      </c>
      <c r="V41" s="24">
        <f>V40-BB40</f>
        <v>-5352.6602198677137</v>
      </c>
      <c r="W41" s="24">
        <f>W40-BC40</f>
        <v>-5611.7611250709742</v>
      </c>
      <c r="X41" s="24">
        <f>X40-BD40</f>
        <v>-5857.1789054404944</v>
      </c>
      <c r="Y41" s="24">
        <f>Y40-BE40</f>
        <v>-6087.609529634472</v>
      </c>
      <c r="Z41" s="24">
        <f>Z40-BF40</f>
        <v>-6301.7083627213724</v>
      </c>
      <c r="AA41" s="24">
        <f>AA40-BG40</f>
        <v>-6498.0873454462271</v>
      </c>
      <c r="AB41" s="24">
        <f>AB40-BH40</f>
        <v>-6675.3120661592111</v>
      </c>
      <c r="AC41" s="24">
        <f>AC40-BI40</f>
        <v>-6831.8987190548796</v>
      </c>
      <c r="AD41" s="24">
        <f>AD40-BJ40</f>
        <v>-6966.3109421136323</v>
      </c>
      <c r="AE41" s="24">
        <f>AE40-BK40</f>
        <v>-7076.956527837785</v>
      </c>
      <c r="AF41" s="24">
        <f>AF40-BL40</f>
        <v>-7162.1839995854534</v>
      </c>
      <c r="AG41" s="24">
        <f>AG40-BM40</f>
        <v>-7220.2790459888056</v>
      </c>
      <c r="AH41" s="24">
        <f>AH40-BN40</f>
        <v>-7249.460805603303</v>
      </c>
      <c r="AI41" s="24">
        <f>AI40-BO40</f>
        <v>-7247.8779935915954</v>
      </c>
      <c r="AL41" s="24">
        <f>AL40-F40</f>
        <v>818.23999999999796</v>
      </c>
      <c r="AM41" s="24">
        <f t="shared" ref="AM41:BO41" si="308">AM40-G40</f>
        <v>1656.1126660000155</v>
      </c>
      <c r="AN41" s="24">
        <f t="shared" si="308"/>
        <v>2475.4423766500113</v>
      </c>
      <c r="AO41" s="24">
        <f t="shared" si="308"/>
        <v>3274.6075538542646</v>
      </c>
      <c r="AP41" s="24">
        <f>AP40-J40</f>
        <v>4053.293972493324</v>
      </c>
      <c r="AQ41" s="24">
        <f>AQ40-K40</f>
        <v>4811.3081357349874</v>
      </c>
      <c r="AR41" s="24">
        <f>AR40-L40</f>
        <v>5548.4304686370888</v>
      </c>
      <c r="AS41" s="24">
        <f>AS40-M40</f>
        <v>6264.4031051771017</v>
      </c>
      <c r="AT41" s="24">
        <f>AT40-N40</f>
        <v>6958.9280046177446</v>
      </c>
      <c r="AU41" s="24">
        <f>AU40-O40</f>
        <v>3258.0524113242864</v>
      </c>
      <c r="AV41" s="24">
        <f>AV40-P40</f>
        <v>3579.284809858189</v>
      </c>
      <c r="AW41" s="24">
        <f>AW40-Q40</f>
        <v>3895.0425084546441</v>
      </c>
      <c r="AX41" s="24">
        <f>AX40-R40</f>
        <v>4204.2345164414728</v>
      </c>
      <c r="AY41" s="24">
        <f>AY40-S40</f>
        <v>4505.746461776318</v>
      </c>
      <c r="AZ41" s="24">
        <f>AZ40-T40</f>
        <v>4798.4383638743311</v>
      </c>
      <c r="BA41" s="24">
        <f>BA40-U40</f>
        <v>5081.1423370656557</v>
      </c>
      <c r="BB41" s="24">
        <f>BB40-V40</f>
        <v>5352.6602198677137</v>
      </c>
      <c r="BC41" s="24">
        <f>BC40-W40</f>
        <v>5611.7611250709742</v>
      </c>
      <c r="BD41" s="24">
        <f>BD40-X40</f>
        <v>5857.1789054404944</v>
      </c>
      <c r="BE41" s="24">
        <f>BE40-Y40</f>
        <v>6087.609529634472</v>
      </c>
      <c r="BF41" s="24">
        <f>BF40-Z40</f>
        <v>6301.7083627213724</v>
      </c>
      <c r="BG41" s="24">
        <f>BG40-AA40</f>
        <v>6498.0873454462271</v>
      </c>
      <c r="BH41" s="24">
        <f>BH40-AB40</f>
        <v>6675.3120661592111</v>
      </c>
      <c r="BI41" s="24">
        <f>BI40-AC40</f>
        <v>6831.8987190548796</v>
      </c>
      <c r="BJ41" s="24">
        <f>BJ40-AD40</f>
        <v>6966.3109421136323</v>
      </c>
      <c r="BK41" s="24">
        <f>BK40-AE40</f>
        <v>7076.956527837785</v>
      </c>
      <c r="BL41" s="24">
        <f>BL40-AF40</f>
        <v>7162.1839995854534</v>
      </c>
      <c r="BM41" s="24">
        <f>BM40-AG40</f>
        <v>7220.2790459888056</v>
      </c>
      <c r="BN41" s="24">
        <f>BN40-AH40</f>
        <v>7249.460805603303</v>
      </c>
      <c r="BO41" s="24">
        <f>BO40-AI40</f>
        <v>7247.8779935915954</v>
      </c>
    </row>
    <row r="42" spans="1:91" x14ac:dyDescent="0.3">
      <c r="B42" s="37"/>
      <c r="C42" s="37"/>
      <c r="D42" s="3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91" x14ac:dyDescent="0.3">
      <c r="B43" s="37"/>
      <c r="C43" s="37"/>
      <c r="D43" s="37"/>
      <c r="E43" s="27" t="s">
        <v>14</v>
      </c>
      <c r="F43" s="46">
        <v>0.32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91" x14ac:dyDescent="0.3">
      <c r="B44" s="37"/>
      <c r="C44" s="37"/>
      <c r="D44" s="37"/>
      <c r="E44" s="27" t="s">
        <v>15</v>
      </c>
      <c r="F44" s="46">
        <v>0.4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91" x14ac:dyDescent="0.3">
      <c r="B45" s="37"/>
      <c r="C45" s="37"/>
      <c r="D45" s="37"/>
      <c r="E45" s="27" t="s">
        <v>28</v>
      </c>
      <c r="F45" s="47">
        <v>2500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</row>
    <row r="46" spans="1:91" x14ac:dyDescent="0.3">
      <c r="B46" s="37"/>
      <c r="C46" s="37"/>
      <c r="D46" s="37"/>
      <c r="E46" s="27" t="s">
        <v>42</v>
      </c>
      <c r="F46" s="51">
        <v>0.08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91" x14ac:dyDescent="0.3">
      <c r="B47" s="37"/>
      <c r="C47" s="37"/>
      <c r="D47" s="37"/>
      <c r="E47" s="27" t="s">
        <v>25</v>
      </c>
      <c r="F47" s="55">
        <v>-2.1399999999999999E-2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91" x14ac:dyDescent="0.3">
      <c r="B48" s="37"/>
      <c r="C48" s="37"/>
      <c r="D48" s="37"/>
      <c r="F48" s="5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67" s="56" customFormat="1" x14ac:dyDescent="0.3">
      <c r="E49" s="56" t="s">
        <v>67</v>
      </c>
      <c r="G49" s="57"/>
      <c r="H49" s="58"/>
      <c r="I49" s="58"/>
      <c r="J49" s="58"/>
      <c r="K49" s="57"/>
      <c r="L49" s="57"/>
      <c r="M49" s="57"/>
      <c r="N49" s="57"/>
      <c r="O49" s="58"/>
      <c r="T49" s="58"/>
      <c r="Y49" s="58"/>
      <c r="AD49" s="58"/>
      <c r="AI49" s="58"/>
      <c r="AJ49" s="27"/>
    </row>
    <row r="50" spans="1:67" x14ac:dyDescent="0.3">
      <c r="B50" s="21"/>
      <c r="C50" s="21"/>
      <c r="E50" s="48" t="s">
        <v>44</v>
      </c>
      <c r="F50" s="54">
        <f>F19+F8</f>
        <v>-1320</v>
      </c>
      <c r="G50" s="54">
        <f>G19+G8</f>
        <v>-1320</v>
      </c>
      <c r="H50" s="54">
        <f>H19+H8</f>
        <v>-1320</v>
      </c>
      <c r="I50" s="54">
        <f>I19+I8</f>
        <v>-1320</v>
      </c>
      <c r="J50" s="54">
        <f>J19+J8</f>
        <v>-1320</v>
      </c>
      <c r="K50" s="54">
        <f>K19+K8</f>
        <v>-1320</v>
      </c>
      <c r="L50" s="54">
        <f>L19+L8</f>
        <v>-1320</v>
      </c>
      <c r="M50" s="54">
        <f>M19+M8</f>
        <v>-1320</v>
      </c>
      <c r="N50" s="54">
        <f>N19+N8</f>
        <v>-1320</v>
      </c>
      <c r="O50" s="54">
        <f>O19+O8</f>
        <v>-1320</v>
      </c>
      <c r="P50" s="54">
        <f>P19+P8</f>
        <v>-1320</v>
      </c>
      <c r="Q50" s="54">
        <f>Q19+Q8</f>
        <v>-1320</v>
      </c>
      <c r="R50" s="54">
        <f>R19+R8</f>
        <v>-1320</v>
      </c>
      <c r="S50" s="54">
        <f>S19+S8</f>
        <v>-1320</v>
      </c>
      <c r="T50" s="54">
        <f>T19+T8</f>
        <v>-1320</v>
      </c>
      <c r="U50" s="54">
        <f>U19+U8</f>
        <v>-1320</v>
      </c>
      <c r="V50" s="54">
        <f>V19+V8</f>
        <v>-1320</v>
      </c>
      <c r="W50" s="54">
        <f>W19+W8</f>
        <v>-1320</v>
      </c>
      <c r="X50" s="54">
        <f>X19+X8</f>
        <v>-1320</v>
      </c>
      <c r="Y50" s="54">
        <f>Y19+Y8</f>
        <v>-1320</v>
      </c>
      <c r="Z50" s="54">
        <f>Z19+Z8</f>
        <v>-1320</v>
      </c>
      <c r="AA50" s="54">
        <f>AA19+AA8</f>
        <v>-1320</v>
      </c>
      <c r="AB50" s="54">
        <f>AB19+AB8</f>
        <v>-1320</v>
      </c>
      <c r="AC50" s="54">
        <f>AC19+AC8</f>
        <v>-1320</v>
      </c>
      <c r="AD50" s="54">
        <f>AD19+AD8</f>
        <v>-1320</v>
      </c>
      <c r="AE50" s="54">
        <f>AE19+AE8</f>
        <v>-1320</v>
      </c>
      <c r="AF50" s="54">
        <f>AF19+AF8</f>
        <v>-1320</v>
      </c>
      <c r="AG50" s="54">
        <f>AG19+AG8</f>
        <v>-1320</v>
      </c>
      <c r="AH50" s="54">
        <f>AH19+AH8</f>
        <v>-1320</v>
      </c>
      <c r="AI50" s="54">
        <f>AI19+AI8</f>
        <v>-1320</v>
      </c>
      <c r="AK50" s="48"/>
      <c r="AL50" s="54">
        <f>AL19+AL8</f>
        <v>-2816</v>
      </c>
      <c r="AM50" s="54">
        <f>AM19+AM8</f>
        <v>-2816</v>
      </c>
      <c r="AN50" s="54">
        <f>AN19+AN8</f>
        <v>-2816</v>
      </c>
      <c r="AO50" s="54">
        <f>AO19+AO8</f>
        <v>-2816</v>
      </c>
      <c r="AP50" s="54">
        <f>AP19+AP8</f>
        <v>-2816</v>
      </c>
      <c r="AQ50" s="54">
        <f>AQ19+AQ8</f>
        <v>-2816</v>
      </c>
      <c r="AR50" s="54">
        <f>AR19+AR8</f>
        <v>-2816</v>
      </c>
      <c r="AS50" s="54">
        <f>AS19+AS8</f>
        <v>-2816</v>
      </c>
      <c r="AT50" s="54">
        <f>AT19+AT8</f>
        <v>-2816</v>
      </c>
      <c r="AU50" s="54">
        <f>AU19+AU8</f>
        <v>-2816</v>
      </c>
      <c r="AV50" s="54">
        <f>AV19+AV8</f>
        <v>-2816</v>
      </c>
      <c r="AW50" s="54">
        <f>AW19+AW8</f>
        <v>-2816</v>
      </c>
      <c r="AX50" s="54">
        <f>AX19+AX8</f>
        <v>-2816</v>
      </c>
      <c r="AY50" s="54">
        <f>AY19+AY8</f>
        <v>-2816</v>
      </c>
      <c r="AZ50" s="54">
        <f>AZ19+AZ8</f>
        <v>-2816</v>
      </c>
      <c r="BA50" s="54">
        <f>BA19+BA8</f>
        <v>-2816</v>
      </c>
      <c r="BB50" s="54">
        <f>BB19+BB8</f>
        <v>-2816</v>
      </c>
      <c r="BC50" s="54">
        <f>BC19+BC8</f>
        <v>-2816</v>
      </c>
      <c r="BD50" s="54">
        <f>BD19+BD8</f>
        <v>-2816</v>
      </c>
      <c r="BE50" s="54">
        <f>BE19+BE8</f>
        <v>-2816</v>
      </c>
      <c r="BF50" s="54">
        <f>BF19+BF8</f>
        <v>-2816</v>
      </c>
      <c r="BG50" s="54">
        <f>BG19+BG8</f>
        <v>-2816</v>
      </c>
      <c r="BH50" s="54">
        <f>BH19+BH8</f>
        <v>-2816</v>
      </c>
      <c r="BI50" s="54">
        <f>BI19+BI8</f>
        <v>-2816</v>
      </c>
      <c r="BJ50" s="54">
        <f>BJ19+BJ8</f>
        <v>-2816</v>
      </c>
      <c r="BK50" s="54">
        <f>BK19+BK8</f>
        <v>-2816</v>
      </c>
      <c r="BL50" s="54">
        <f>BL19+BL8</f>
        <v>-2816</v>
      </c>
      <c r="BM50" s="54">
        <f>BM19+BM8</f>
        <v>-2816</v>
      </c>
      <c r="BN50" s="54">
        <f>BN19+BN8</f>
        <v>-2816</v>
      </c>
      <c r="BO50" s="54">
        <f>BO19+BO8</f>
        <v>-2816</v>
      </c>
    </row>
    <row r="51" spans="1:67" x14ac:dyDescent="0.3">
      <c r="B51" s="21"/>
      <c r="C51" s="21"/>
      <c r="E51" s="48" t="s">
        <v>6</v>
      </c>
      <c r="F51" s="54">
        <f>F7*-F9</f>
        <v>-12000</v>
      </c>
      <c r="G51" s="54">
        <f>G7*-G9</f>
        <v>-12000</v>
      </c>
      <c r="H51" s="54">
        <f>H7*-H9</f>
        <v>-12000</v>
      </c>
      <c r="I51" s="54">
        <f>I7*-I9</f>
        <v>-12000</v>
      </c>
      <c r="J51" s="54">
        <f>J7*-J9</f>
        <v>-12000</v>
      </c>
      <c r="K51" s="54">
        <f>K7*-K9</f>
        <v>-12000</v>
      </c>
      <c r="L51" s="54">
        <f>L7*-L9</f>
        <v>-12000</v>
      </c>
      <c r="M51" s="54">
        <f>M7*-M9</f>
        <v>-12000</v>
      </c>
      <c r="N51" s="54">
        <f>N7*-N9</f>
        <v>-12000</v>
      </c>
      <c r="O51" s="54">
        <f>O7*-O9</f>
        <v>-12000</v>
      </c>
      <c r="P51" s="54">
        <f>P7*-P9</f>
        <v>-12000</v>
      </c>
      <c r="Q51" s="54">
        <f>Q7*-Q9</f>
        <v>-12000</v>
      </c>
      <c r="R51" s="54">
        <f>R7*-R9</f>
        <v>-12000</v>
      </c>
      <c r="S51" s="54">
        <f>S7*-S9</f>
        <v>-12000</v>
      </c>
      <c r="T51" s="54">
        <f>T7*-T9</f>
        <v>-12000</v>
      </c>
      <c r="U51" s="54">
        <f>U7*-U9</f>
        <v>-12000</v>
      </c>
      <c r="V51" s="54">
        <f>V7*-V9</f>
        <v>-12000</v>
      </c>
      <c r="W51" s="54">
        <f>W7*-W9</f>
        <v>-12000</v>
      </c>
      <c r="X51" s="54">
        <f>X7*-X9</f>
        <v>-12000</v>
      </c>
      <c r="Y51" s="54">
        <f>Y7*-Y9</f>
        <v>-12000</v>
      </c>
      <c r="Z51" s="54">
        <f>Z7*-Z9</f>
        <v>-12000</v>
      </c>
      <c r="AA51" s="54">
        <f>AA7*-AA9</f>
        <v>-12000</v>
      </c>
      <c r="AB51" s="54">
        <f>AB7*-AB9</f>
        <v>-12000</v>
      </c>
      <c r="AC51" s="54">
        <f>AC7*-AC9</f>
        <v>-12000</v>
      </c>
      <c r="AD51" s="54">
        <f>AD7*-AD9</f>
        <v>-12000</v>
      </c>
      <c r="AE51" s="54">
        <f>AE7*-AE9</f>
        <v>-12000</v>
      </c>
      <c r="AF51" s="54">
        <f>AF7*-AF9</f>
        <v>-12000</v>
      </c>
      <c r="AG51" s="54">
        <f>AG7*-AG9</f>
        <v>-12000</v>
      </c>
      <c r="AH51" s="54">
        <f>AH7*-AH9</f>
        <v>-12000</v>
      </c>
      <c r="AI51" s="54">
        <f>AI7*-AI9</f>
        <v>-12000</v>
      </c>
      <c r="AK51" s="48"/>
      <c r="AL51" s="54">
        <f>AL7*-AL9</f>
        <v>-11000</v>
      </c>
      <c r="AM51" s="54">
        <f>AM7*-AM9</f>
        <v>-11000</v>
      </c>
      <c r="AN51" s="54">
        <f>AN7*-AN9</f>
        <v>-11000</v>
      </c>
      <c r="AO51" s="54">
        <f>AO7*-AO9</f>
        <v>-11000</v>
      </c>
      <c r="AP51" s="54">
        <f>AP7*-AP9</f>
        <v>-11000</v>
      </c>
      <c r="AQ51" s="54">
        <f>AQ7*-AQ9</f>
        <v>-11000</v>
      </c>
      <c r="AR51" s="54">
        <f>AR7*-AR9</f>
        <v>-11000</v>
      </c>
      <c r="AS51" s="54">
        <f>AS7*-AS9</f>
        <v>-11000</v>
      </c>
      <c r="AT51" s="54">
        <f>AT7*-AT9</f>
        <v>-11000</v>
      </c>
      <c r="AU51" s="54">
        <f>AU7*-AU9</f>
        <v>-11000</v>
      </c>
      <c r="AV51" s="54">
        <f>AV7*-AV9</f>
        <v>-11000</v>
      </c>
      <c r="AW51" s="54">
        <f>AW7*-AW9</f>
        <v>-11000</v>
      </c>
      <c r="AX51" s="54">
        <f>AX7*-AX9</f>
        <v>-11000</v>
      </c>
      <c r="AY51" s="54">
        <f>AY7*-AY9</f>
        <v>-11000</v>
      </c>
      <c r="AZ51" s="54">
        <f>AZ7*-AZ9</f>
        <v>-11000</v>
      </c>
      <c r="BA51" s="54">
        <f>BA7*-BA9</f>
        <v>-11000</v>
      </c>
      <c r="BB51" s="54">
        <f>BB7*-BB9</f>
        <v>-11000</v>
      </c>
      <c r="BC51" s="54">
        <f>BC7*-BC9</f>
        <v>-11000</v>
      </c>
      <c r="BD51" s="54">
        <f>BD7*-BD9</f>
        <v>-11000</v>
      </c>
      <c r="BE51" s="54">
        <f>BE7*-BE9</f>
        <v>-11000</v>
      </c>
      <c r="BF51" s="54">
        <f>BF7*-BF9</f>
        <v>-11000</v>
      </c>
      <c r="BG51" s="54">
        <f>BG7*-BG9</f>
        <v>-11000</v>
      </c>
      <c r="BH51" s="54">
        <f>BH7*-BH9</f>
        <v>-11000</v>
      </c>
      <c r="BI51" s="54">
        <f>BI7*-BI9</f>
        <v>-11000</v>
      </c>
      <c r="BJ51" s="54">
        <f>BJ7*-BJ9</f>
        <v>-11000</v>
      </c>
      <c r="BK51" s="54">
        <f>BK7*-BK9</f>
        <v>-11000</v>
      </c>
      <c r="BL51" s="54">
        <f>BL7*-BL9</f>
        <v>-11000</v>
      </c>
      <c r="BM51" s="54">
        <f>BM7*-BM9</f>
        <v>-11000</v>
      </c>
      <c r="BN51" s="54">
        <f>BN7*-BN9</f>
        <v>-11000</v>
      </c>
      <c r="BO51" s="54">
        <f>BO7*-BO9</f>
        <v>-11000</v>
      </c>
    </row>
    <row r="52" spans="1:67" x14ac:dyDescent="0.3">
      <c r="B52" s="21"/>
      <c r="C52" s="21"/>
      <c r="E52" s="48" t="s">
        <v>43</v>
      </c>
      <c r="F52" s="54">
        <f>F13*0.25*30%</f>
        <v>0</v>
      </c>
      <c r="G52" s="54">
        <f>G13*0.25*30%</f>
        <v>-286.07400000000001</v>
      </c>
      <c r="H52" s="54">
        <f>H13*0.25*30%</f>
        <v>-572.14800000000002</v>
      </c>
      <c r="I52" s="54">
        <f>I13*0.25*30%</f>
        <v>-856.21948199999986</v>
      </c>
      <c r="J52" s="54">
        <f>J13*0.25*30%</f>
        <v>-1130.5143850499996</v>
      </c>
      <c r="K52" s="54">
        <f>K13*0.25*30%</f>
        <v>-1394.9024382022496</v>
      </c>
      <c r="L52" s="54">
        <f>L13*0.25*30%</f>
        <v>-1649.697240245456</v>
      </c>
      <c r="M52" s="54">
        <f>M13*0.25*30%</f>
        <v>-1895.243203503964</v>
      </c>
      <c r="N52" s="54">
        <f>N13*0.25*30%</f>
        <v>-2131.8757360211675</v>
      </c>
      <c r="O52" s="54">
        <f>O13*0.25*30%</f>
        <v>-2359.9183723414799</v>
      </c>
      <c r="P52" s="54">
        <f>P13*0.25*30%</f>
        <v>-2579.682928289802</v>
      </c>
      <c r="Q52" s="54">
        <f>Q13*0.25*30%</f>
        <v>-2791.4699028015407</v>
      </c>
      <c r="R52" s="54">
        <f>R13*0.25*30%</f>
        <v>-2995.5688867143776</v>
      </c>
      <c r="S52" s="54">
        <f>S13*0.25*30%</f>
        <v>-3192.2589585659694</v>
      </c>
      <c r="T52" s="54">
        <f>T13*0.25*30%</f>
        <v>-3381.8090661817955</v>
      </c>
      <c r="U52" s="54">
        <f>U13*0.25*30%</f>
        <v>-3564.4783944246519</v>
      </c>
      <c r="V52" s="54">
        <f>V13*0.25*30%</f>
        <v>-3740.5167195957738</v>
      </c>
      <c r="W52" s="54">
        <f>W13*0.25*30%</f>
        <v>-3910.1647509710992</v>
      </c>
      <c r="X52" s="54">
        <f>X13*0.25*30%</f>
        <v>-4073.6544599395688</v>
      </c>
      <c r="Y52" s="54">
        <f>Y13*0.25*30%</f>
        <v>-4231.2093971935137</v>
      </c>
      <c r="Z52" s="54">
        <f>Z13*0.25*30%</f>
        <v>-4383.0449984048537</v>
      </c>
      <c r="AA52" s="54">
        <f>AA13*0.25*30%</f>
        <v>-4529.3688788050658</v>
      </c>
      <c r="AB52" s="54">
        <f>AB13*0.25*30%</f>
        <v>-4670.381117071729</v>
      </c>
      <c r="AC52" s="54">
        <f>AC13*0.25*30%</f>
        <v>-4806.2745289098229</v>
      </c>
      <c r="AD52" s="54">
        <f>AD13*0.25*30%</f>
        <v>-4937.2349307018703</v>
      </c>
      <c r="AE52" s="54">
        <f>AE13*0.25*30%</f>
        <v>-5063.4413935874136</v>
      </c>
      <c r="AF52" s="54">
        <f>AF13*0.25*30%</f>
        <v>-5185.0664883192721</v>
      </c>
      <c r="AG52" s="54">
        <f>AG13*0.25*30%</f>
        <v>-5302.2765212313689</v>
      </c>
      <c r="AH52" s="54">
        <f>AH13*0.25*30%</f>
        <v>-5415.231761640779</v>
      </c>
      <c r="AI52" s="54">
        <f>AI13*0.25*30%</f>
        <v>-5524.0866609949717</v>
      </c>
      <c r="AK52" s="48"/>
      <c r="AL52" s="54">
        <f>AL13*0.25*30%</f>
        <v>0</v>
      </c>
      <c r="AM52" s="54">
        <f>AM13*0.25*30%</f>
        <v>-261.43200000000002</v>
      </c>
      <c r="AN52" s="54">
        <f>AN13*0.25*30%</f>
        <v>-522.86400000000003</v>
      </c>
      <c r="AO52" s="54">
        <f>AO13*0.25*30%</f>
        <v>-782.46597599999996</v>
      </c>
      <c r="AP52" s="54">
        <f>AP13*0.25*30%</f>
        <v>-1033.1335133999999</v>
      </c>
      <c r="AQ52" s="54">
        <f>AQ13*0.25*30%</f>
        <v>-1274.747562603</v>
      </c>
      <c r="AR52" s="54">
        <f>AR13*0.25*30%</f>
        <v>-1507.5947094522749</v>
      </c>
      <c r="AS52" s="54">
        <f>AS13*0.25*30%</f>
        <v>-1731.9896990934105</v>
      </c>
      <c r="AT52" s="54">
        <f>AT13*0.25*30%</f>
        <v>-1948.2390480067602</v>
      </c>
      <c r="AU52" s="54">
        <f>AU13*0.25*30%</f>
        <v>-2156.6384219397</v>
      </c>
      <c r="AV52" s="54">
        <f>AV13*0.25*30%</f>
        <v>-2357.4727773536206</v>
      </c>
      <c r="AW52" s="54">
        <f>AW13*0.25*30%</f>
        <v>-2551.0167286408846</v>
      </c>
      <c r="AX52" s="54">
        <f>AX13*0.25*30%</f>
        <v>-2737.5349217038706</v>
      </c>
      <c r="AY52" s="54">
        <f>AY13*0.25*30%</f>
        <v>-2917.2823956592297</v>
      </c>
      <c r="AZ52" s="54">
        <f>AZ13*0.25*30%</f>
        <v>-3090.5049315563083</v>
      </c>
      <c r="BA52" s="54">
        <f>BA13*0.25*30%</f>
        <v>-3257.4393884492324</v>
      </c>
      <c r="BB52" s="54">
        <f>BB13*0.25*30%</f>
        <v>-3418.3140272704354</v>
      </c>
      <c r="BC52" s="54">
        <f>BC13*0.25*30%</f>
        <v>-3573.3488229474774</v>
      </c>
      <c r="BD52" s="54">
        <f>BD13*0.25*30%</f>
        <v>-3722.7557651898514</v>
      </c>
      <c r="BE52" s="54">
        <f>BE13*0.25*30%</f>
        <v>-3866.7391483570505</v>
      </c>
      <c r="BF52" s="54">
        <f>BF13*0.25*30%</f>
        <v>-4005.49585080426</v>
      </c>
      <c r="BG52" s="54">
        <f>BG13*0.25*30%</f>
        <v>-4139.2156040876353</v>
      </c>
      <c r="BH52" s="54">
        <f>BH13*0.25*30%</f>
        <v>-4268.0812523972691</v>
      </c>
      <c r="BI52" s="54">
        <f>BI13*0.25*30%</f>
        <v>-4392.2690025725969</v>
      </c>
      <c r="BJ52" s="54">
        <f>BJ13*0.25*30%</f>
        <v>-4511.9486650420922</v>
      </c>
      <c r="BK52" s="54">
        <f>BK13*0.25*30%</f>
        <v>-4627.2838860167112</v>
      </c>
      <c r="BL52" s="54">
        <f>BL13*0.25*30%</f>
        <v>-4738.4323712545847</v>
      </c>
      <c r="BM52" s="54">
        <f>BM13*0.25*30%</f>
        <v>-4845.5461017029129</v>
      </c>
      <c r="BN52" s="54">
        <f>BN13*0.25*30%</f>
        <v>-4948.7715413119413</v>
      </c>
      <c r="BO52" s="54">
        <f>BO13*0.25*30%</f>
        <v>-5048.2498373051649</v>
      </c>
    </row>
    <row r="53" spans="1:67" x14ac:dyDescent="0.3">
      <c r="B53" s="21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</row>
    <row r="54" spans="1:67" x14ac:dyDescent="0.3">
      <c r="B54" s="21"/>
      <c r="E54" s="48" t="s">
        <v>30</v>
      </c>
      <c r="F54" s="54">
        <f>SUM(F50:F53)</f>
        <v>-13320</v>
      </c>
      <c r="G54" s="54">
        <f t="shared" ref="G54:AI54" si="309">SUM(G50:G53)</f>
        <v>-13606.074000000001</v>
      </c>
      <c r="H54" s="54">
        <f t="shared" si="309"/>
        <v>-13892.147999999999</v>
      </c>
      <c r="I54" s="54">
        <f t="shared" si="309"/>
        <v>-14176.219482</v>
      </c>
      <c r="J54" s="54">
        <f t="shared" si="309"/>
        <v>-14450.514385049999</v>
      </c>
      <c r="K54" s="54">
        <f t="shared" si="309"/>
        <v>-14714.902438202249</v>
      </c>
      <c r="L54" s="54">
        <f t="shared" si="309"/>
        <v>-14969.697240245456</v>
      </c>
      <c r="M54" s="54">
        <f t="shared" si="309"/>
        <v>-15215.243203503964</v>
      </c>
      <c r="N54" s="54">
        <f t="shared" si="309"/>
        <v>-15451.875736021168</v>
      </c>
      <c r="O54" s="54">
        <f t="shared" si="309"/>
        <v>-15679.918372341479</v>
      </c>
      <c r="P54" s="54">
        <f t="shared" si="309"/>
        <v>-15899.682928289802</v>
      </c>
      <c r="Q54" s="54">
        <f t="shared" si="309"/>
        <v>-16111.46990280154</v>
      </c>
      <c r="R54" s="54">
        <f t="shared" si="309"/>
        <v>-16315.568886714378</v>
      </c>
      <c r="S54" s="54">
        <f t="shared" si="309"/>
        <v>-16512.25895856597</v>
      </c>
      <c r="T54" s="54">
        <f t="shared" si="309"/>
        <v>-16701.809066181795</v>
      </c>
      <c r="U54" s="54">
        <f t="shared" si="309"/>
        <v>-16884.478394424652</v>
      </c>
      <c r="V54" s="54">
        <f t="shared" si="309"/>
        <v>-17060.516719595773</v>
      </c>
      <c r="W54" s="54">
        <f>SUM(W50:W53)</f>
        <v>-17230.1647509711</v>
      </c>
      <c r="X54" s="54">
        <f>SUM(X50:X53)</f>
        <v>-17393.654459939567</v>
      </c>
      <c r="Y54" s="54">
        <f>SUM(Y50:Y53)</f>
        <v>-17551.209397193514</v>
      </c>
      <c r="Z54" s="54">
        <f>SUM(Z50:Z53)</f>
        <v>-17703.044998404854</v>
      </c>
      <c r="AA54" s="54">
        <f>SUM(AA50:AA53)</f>
        <v>-17849.368878805064</v>
      </c>
      <c r="AB54" s="54">
        <f>SUM(AB50:AB53)</f>
        <v>-17990.381117071731</v>
      </c>
      <c r="AC54" s="54">
        <f>SUM(AC50:AC53)</f>
        <v>-18126.274528909824</v>
      </c>
      <c r="AD54" s="54">
        <f>SUM(AD50:AD53)</f>
        <v>-18257.23493070187</v>
      </c>
      <c r="AE54" s="54">
        <f>SUM(AE50:AE53)</f>
        <v>-18383.441393587414</v>
      </c>
      <c r="AF54" s="54">
        <f>SUM(AF50:AF53)</f>
        <v>-18505.066488319273</v>
      </c>
      <c r="AG54" s="54">
        <f>SUM(AG50:AG53)</f>
        <v>-18622.276521231368</v>
      </c>
      <c r="AH54" s="54">
        <f>SUM(AH50:AH53)</f>
        <v>-18735.231761640778</v>
      </c>
      <c r="AI54" s="54">
        <f>SUM(AI50:AI53)</f>
        <v>-18844.086660994973</v>
      </c>
      <c r="AK54" s="48"/>
      <c r="AL54" s="54">
        <f>SUM(AL50:AL53)</f>
        <v>-13816</v>
      </c>
      <c r="AM54" s="54">
        <f t="shared" ref="AM54:BO54" si="310">SUM(AM50:AM53)</f>
        <v>-14077.432000000001</v>
      </c>
      <c r="AN54" s="54">
        <f t="shared" si="310"/>
        <v>-14338.864</v>
      </c>
      <c r="AO54" s="54">
        <f t="shared" si="310"/>
        <v>-14598.465976</v>
      </c>
      <c r="AP54" s="54">
        <f t="shared" si="310"/>
        <v>-14849.1335134</v>
      </c>
      <c r="AQ54" s="54">
        <f t="shared" si="310"/>
        <v>-15090.747562602999</v>
      </c>
      <c r="AR54" s="54">
        <f t="shared" si="310"/>
        <v>-15323.594709452274</v>
      </c>
      <c r="AS54" s="54">
        <f t="shared" si="310"/>
        <v>-15547.98969909341</v>
      </c>
      <c r="AT54" s="54">
        <f t="shared" si="310"/>
        <v>-15764.239048006761</v>
      </c>
      <c r="AU54" s="54">
        <f t="shared" si="310"/>
        <v>-15972.6384219397</v>
      </c>
      <c r="AV54" s="54">
        <f t="shared" si="310"/>
        <v>-16173.472777353621</v>
      </c>
      <c r="AW54" s="54">
        <f t="shared" si="310"/>
        <v>-16367.016728640885</v>
      </c>
      <c r="AX54" s="54">
        <f t="shared" si="310"/>
        <v>-16553.534921703871</v>
      </c>
      <c r="AY54" s="54">
        <f t="shared" si="310"/>
        <v>-16733.282395659229</v>
      </c>
      <c r="AZ54" s="54">
        <f t="shared" si="310"/>
        <v>-16906.504931556308</v>
      </c>
      <c r="BA54" s="54">
        <f t="shared" si="310"/>
        <v>-17073.439388449231</v>
      </c>
      <c r="BB54" s="54">
        <f t="shared" si="310"/>
        <v>-17234.314027270437</v>
      </c>
      <c r="BC54" s="54">
        <f>SUM(BC50:BC53)</f>
        <v>-17389.348822947479</v>
      </c>
      <c r="BD54" s="54">
        <f>SUM(BD50:BD53)</f>
        <v>-17538.755765189853</v>
      </c>
      <c r="BE54" s="54">
        <f>SUM(BE50:BE53)</f>
        <v>-17682.73914835705</v>
      </c>
      <c r="BF54" s="54">
        <f>SUM(BF50:BF53)</f>
        <v>-17821.495850804262</v>
      </c>
      <c r="BG54" s="54">
        <f>SUM(BG50:BG53)</f>
        <v>-17955.215604087636</v>
      </c>
      <c r="BH54" s="54">
        <f>SUM(BH50:BH53)</f>
        <v>-18084.081252397271</v>
      </c>
      <c r="BI54" s="54">
        <f>SUM(BI50:BI53)</f>
        <v>-18208.269002572597</v>
      </c>
      <c r="BJ54" s="54">
        <f>SUM(BJ50:BJ53)</f>
        <v>-18327.948665042091</v>
      </c>
      <c r="BK54" s="54">
        <f>SUM(BK50:BK53)</f>
        <v>-18443.28388601671</v>
      </c>
      <c r="BL54" s="54">
        <f>SUM(BL50:BL53)</f>
        <v>-18554.432371254585</v>
      </c>
      <c r="BM54" s="54">
        <f>SUM(BM50:BM53)</f>
        <v>-18661.546101702912</v>
      </c>
      <c r="BN54" s="54">
        <f>SUM(BN50:BN53)</f>
        <v>-18764.77154131194</v>
      </c>
      <c r="BO54" s="54">
        <f>SUM(BO50:BO53)</f>
        <v>-18864.249837305164</v>
      </c>
    </row>
    <row r="55" spans="1:67" x14ac:dyDescent="0.3">
      <c r="B55" s="21"/>
      <c r="E55" s="48" t="s">
        <v>31</v>
      </c>
      <c r="F55" s="54">
        <f>F54</f>
        <v>-13320</v>
      </c>
      <c r="G55" s="54">
        <f>F55+G54</f>
        <v>-26926.074000000001</v>
      </c>
      <c r="H55" s="54">
        <f t="shared" ref="H55:AI55" si="311">G55+H54</f>
        <v>-40818.222000000002</v>
      </c>
      <c r="I55" s="54">
        <f t="shared" si="311"/>
        <v>-54994.441482000002</v>
      </c>
      <c r="J55" s="54">
        <f t="shared" si="311"/>
        <v>-69444.955867049997</v>
      </c>
      <c r="K55" s="54">
        <f t="shared" si="311"/>
        <v>-84159.858305252244</v>
      </c>
      <c r="L55" s="54">
        <f t="shared" si="311"/>
        <v>-99129.5555454977</v>
      </c>
      <c r="M55" s="54">
        <f t="shared" si="311"/>
        <v>-114344.79874900167</v>
      </c>
      <c r="N55" s="54">
        <f t="shared" si="311"/>
        <v>-129796.67448502284</v>
      </c>
      <c r="O55" s="54">
        <f t="shared" si="311"/>
        <v>-145476.59285736433</v>
      </c>
      <c r="P55" s="54">
        <f t="shared" si="311"/>
        <v>-161376.27578565414</v>
      </c>
      <c r="Q55" s="54">
        <f t="shared" si="311"/>
        <v>-177487.74568845567</v>
      </c>
      <c r="R55" s="54">
        <f t="shared" si="311"/>
        <v>-193803.31457517005</v>
      </c>
      <c r="S55" s="54">
        <f t="shared" si="311"/>
        <v>-210315.57353373602</v>
      </c>
      <c r="T55" s="54">
        <f t="shared" si="311"/>
        <v>-227017.38259991782</v>
      </c>
      <c r="U55" s="54">
        <f t="shared" si="311"/>
        <v>-243901.86099434248</v>
      </c>
      <c r="V55" s="54">
        <f t="shared" si="311"/>
        <v>-260962.37771393824</v>
      </c>
      <c r="W55" s="54">
        <f>V55+W54</f>
        <v>-278192.54246490932</v>
      </c>
      <c r="X55" s="54">
        <f>W55+X54</f>
        <v>-295586.19692484889</v>
      </c>
      <c r="Y55" s="54">
        <f>X55+Y54</f>
        <v>-313137.4063220424</v>
      </c>
      <c r="Z55" s="54">
        <f>Y55+Z54</f>
        <v>-330840.45132044726</v>
      </c>
      <c r="AA55" s="54">
        <f>Z55+AA54</f>
        <v>-348689.82019925234</v>
      </c>
      <c r="AB55" s="54">
        <f>AA55+AB54</f>
        <v>-366680.20131632406</v>
      </c>
      <c r="AC55" s="54">
        <f>AB55+AC54</f>
        <v>-384806.47584523389</v>
      </c>
      <c r="AD55" s="54">
        <f>AC55+AD54</f>
        <v>-403063.71077593573</v>
      </c>
      <c r="AE55" s="54">
        <f>AD55+AE54</f>
        <v>-421447.15216952312</v>
      </c>
      <c r="AF55" s="54">
        <f>AE55+AF54</f>
        <v>-439952.21865784237</v>
      </c>
      <c r="AG55" s="54">
        <f>AF55+AG54</f>
        <v>-458574.49517907377</v>
      </c>
      <c r="AH55" s="54">
        <f>AG55+AH54</f>
        <v>-477309.72694071452</v>
      </c>
      <c r="AI55" s="54">
        <f>AH55+AI54</f>
        <v>-496153.81360170949</v>
      </c>
      <c r="AK55" s="48"/>
      <c r="AL55" s="54">
        <f>AL54</f>
        <v>-13816</v>
      </c>
      <c r="AM55" s="54">
        <f>AL55+AM54</f>
        <v>-27893.432000000001</v>
      </c>
      <c r="AN55" s="54">
        <f t="shared" ref="AN55" si="312">AM55+AN54</f>
        <v>-42232.296000000002</v>
      </c>
      <c r="AO55" s="54">
        <f t="shared" ref="AO55" si="313">AN55+AO54</f>
        <v>-56830.761976000002</v>
      </c>
      <c r="AP55" s="54">
        <f t="shared" ref="AP55" si="314">AO55+AP54</f>
        <v>-71679.895489400005</v>
      </c>
      <c r="AQ55" s="54">
        <f t="shared" ref="AQ55" si="315">AP55+AQ54</f>
        <v>-86770.643052002997</v>
      </c>
      <c r="AR55" s="54">
        <f t="shared" ref="AR55" si="316">AQ55+AR54</f>
        <v>-102094.23776145527</v>
      </c>
      <c r="AS55" s="54">
        <f t="shared" ref="AS55" si="317">AR55+AS54</f>
        <v>-117642.22746054867</v>
      </c>
      <c r="AT55" s="54">
        <f t="shared" ref="AT55" si="318">AS55+AT54</f>
        <v>-133406.46650855543</v>
      </c>
      <c r="AU55" s="54">
        <f t="shared" ref="AU55" si="319">AT55+AU54</f>
        <v>-149379.10493049514</v>
      </c>
      <c r="AV55" s="54">
        <f t="shared" ref="AV55" si="320">AU55+AV54</f>
        <v>-165552.57770784877</v>
      </c>
      <c r="AW55" s="54">
        <f t="shared" ref="AW55" si="321">AV55+AW54</f>
        <v>-181919.59443648966</v>
      </c>
      <c r="AX55" s="54">
        <f t="shared" ref="AX55" si="322">AW55+AX54</f>
        <v>-198473.12935819352</v>
      </c>
      <c r="AY55" s="54">
        <f t="shared" ref="AY55" si="323">AX55+AY54</f>
        <v>-215206.41175385274</v>
      </c>
      <c r="AZ55" s="54">
        <f t="shared" ref="AZ55" si="324">AY55+AZ54</f>
        <v>-232112.91668540903</v>
      </c>
      <c r="BA55" s="54">
        <f t="shared" ref="BA55" si="325">AZ55+BA54</f>
        <v>-249186.35607385827</v>
      </c>
      <c r="BB55" s="54">
        <f t="shared" ref="BB55" si="326">BA55+BB54</f>
        <v>-266420.67010112869</v>
      </c>
      <c r="BC55" s="54">
        <f>BB55+BC54</f>
        <v>-283810.01892407617</v>
      </c>
      <c r="BD55" s="54">
        <f>BC55+BD54</f>
        <v>-301348.77468926599</v>
      </c>
      <c r="BE55" s="54">
        <f>BD55+BE54</f>
        <v>-319031.51383762306</v>
      </c>
      <c r="BF55" s="54">
        <f>BE55+BF54</f>
        <v>-336853.00968842732</v>
      </c>
      <c r="BG55" s="54">
        <f>BF55+BG54</f>
        <v>-354808.22529251495</v>
      </c>
      <c r="BH55" s="54">
        <f>BG55+BH54</f>
        <v>-372892.30654491222</v>
      </c>
      <c r="BI55" s="54">
        <f>BH55+BI54</f>
        <v>-391100.5755474848</v>
      </c>
      <c r="BJ55" s="54">
        <f>BI55+BJ54</f>
        <v>-409428.52421252691</v>
      </c>
      <c r="BK55" s="54">
        <f>BJ55+BK54</f>
        <v>-427871.80809854361</v>
      </c>
      <c r="BL55" s="54">
        <f>BK55+BL54</f>
        <v>-446426.24046979821</v>
      </c>
      <c r="BM55" s="54">
        <f>BL55+BM54</f>
        <v>-465087.78657150111</v>
      </c>
      <c r="BN55" s="54">
        <f>BM55+BN54</f>
        <v>-483852.55811281304</v>
      </c>
      <c r="BO55" s="54">
        <f>BN55+BO54</f>
        <v>-502716.80795011821</v>
      </c>
    </row>
    <row r="56" spans="1:67" x14ac:dyDescent="0.3">
      <c r="E56" s="48" t="s">
        <v>32</v>
      </c>
      <c r="F56" s="54">
        <f t="shared" ref="F56:AI56" si="327">F35-F29</f>
        <v>0</v>
      </c>
      <c r="G56" s="54">
        <f t="shared" si="327"/>
        <v>-696.113400000002</v>
      </c>
      <c r="H56" s="54">
        <f t="shared" si="327"/>
        <v>-1829.2048349999823</v>
      </c>
      <c r="I56" s="54">
        <f t="shared" si="327"/>
        <v>-3389.5918920749973</v>
      </c>
      <c r="J56" s="54">
        <f t="shared" si="327"/>
        <v>-5361.6569869818632</v>
      </c>
      <c r="K56" s="54">
        <f t="shared" si="327"/>
        <v>-7730.4622641381284</v>
      </c>
      <c r="L56" s="54">
        <f t="shared" si="327"/>
        <v>-10481.605988699477</v>
      </c>
      <c r="M56" s="54">
        <f t="shared" si="327"/>
        <v>-13601.209075387102</v>
      </c>
      <c r="N56" s="54">
        <f t="shared" si="327"/>
        <v>-17075.896236387664</v>
      </c>
      <c r="O56" s="54">
        <f t="shared" si="327"/>
        <v>-20892.777713022893</v>
      </c>
      <c r="P56" s="54">
        <f t="shared" si="327"/>
        <v>-25039.431652223575</v>
      </c>
      <c r="Q56" s="54">
        <f t="shared" si="327"/>
        <v>-29503.887121414067</v>
      </c>
      <c r="R56" s="54">
        <f t="shared" si="327"/>
        <v>-34274.60773984663</v>
      </c>
      <c r="S56" s="54">
        <f t="shared" si="327"/>
        <v>-39340.475904117746</v>
      </c>
      <c r="T56" s="54">
        <f t="shared" si="327"/>
        <v>-44690.777586306562</v>
      </c>
      <c r="U56" s="54">
        <f>U35-U29</f>
        <v>-50315.187683949829</v>
      </c>
      <c r="V56" s="54">
        <f>V35-V29</f>
        <v>-56203.755901820958</v>
      </c>
      <c r="W56" s="54">
        <f>W35-W29</f>
        <v>-62346.89314620872</v>
      </c>
      <c r="X56" s="54">
        <f>X35-X29</f>
        <v>-68735.35841309221</v>
      </c>
      <c r="Y56" s="54">
        <f>Y35-Y29</f>
        <v>-75360.246152281994</v>
      </c>
      <c r="Z56" s="54">
        <f>Z35-Z29</f>
        <v>-82212.974090250325</v>
      </c>
      <c r="AA56" s="54">
        <f>AA35-AA29</f>
        <v>-89285.271495000343</v>
      </c>
      <c r="AB56" s="54">
        <f>AB35-AB29</f>
        <v>-96569.167866926524</v>
      </c>
      <c r="AC56" s="54">
        <f>AC35-AC29</f>
        <v>-104056.98204020411</v>
      </c>
      <c r="AD56" s="54">
        <f>AD35-AD29</f>
        <v>-111741.31167980446</v>
      </c>
      <c r="AE56" s="54">
        <f>AE35-AE29</f>
        <v>-119615.02315977414</v>
      </c>
      <c r="AF56" s="54">
        <f>AF35-AF29</f>
        <v>-127671.24180893914</v>
      </c>
      <c r="AG56" s="54">
        <f>AG35-AG29</f>
        <v>-135903.34251069592</v>
      </c>
      <c r="AH56" s="54">
        <f>AH35-AH29</f>
        <v>-144304.94064403418</v>
      </c>
      <c r="AI56" s="54">
        <f>AI35-AI29</f>
        <v>-152869.88335340749</v>
      </c>
      <c r="AK56" s="39"/>
      <c r="AL56" s="54">
        <f t="shared" ref="AL56:BO56" si="328">AL35-AL29</f>
        <v>0</v>
      </c>
      <c r="AM56" s="54">
        <f t="shared" si="328"/>
        <v>-636.15119999999297</v>
      </c>
      <c r="AN56" s="54">
        <f t="shared" si="328"/>
        <v>-1671.6397799999977</v>
      </c>
      <c r="AO56" s="54">
        <f t="shared" si="328"/>
        <v>-3097.6173561000032</v>
      </c>
      <c r="AP56" s="54">
        <f t="shared" si="328"/>
        <v>-4899.8116201424855</v>
      </c>
      <c r="AQ56" s="54">
        <f t="shared" si="328"/>
        <v>-7064.5714417883719</v>
      </c>
      <c r="AR56" s="54">
        <f t="shared" si="328"/>
        <v>-9578.735630772775</v>
      </c>
      <c r="AS56" s="54">
        <f t="shared" si="328"/>
        <v>-12429.620626119839</v>
      </c>
      <c r="AT56" s="54">
        <f t="shared" si="328"/>
        <v>-15605.003267935244</v>
      </c>
      <c r="AU56" s="54">
        <f t="shared" si="328"/>
        <v>-19093.104102683195</v>
      </c>
      <c r="AV56" s="54">
        <f t="shared" si="328"/>
        <v>-22882.571277725743</v>
      </c>
      <c r="AW56" s="54">
        <f t="shared" si="328"/>
        <v>-26962.465019280091</v>
      </c>
      <c r="AX56" s="54">
        <f t="shared" si="328"/>
        <v>-31322.242673726345</v>
      </c>
      <c r="AY56" s="54">
        <f t="shared" si="328"/>
        <v>-35951.744291915093</v>
      </c>
      <c r="AZ56" s="54">
        <f t="shared" si="328"/>
        <v>-40841.178736772039</v>
      </c>
      <c r="BA56" s="54">
        <f>BA35-BA29</f>
        <v>-45981.110295204679</v>
      </c>
      <c r="BB56" s="54">
        <f>BB35-BB29</f>
        <v>-51362.445776005043</v>
      </c>
      <c r="BC56" s="54">
        <f>BC35-BC29</f>
        <v>-56976.422076104907</v>
      </c>
      <c r="BD56" s="54">
        <f>BD35-BD29</f>
        <v>-62814.594198184786</v>
      </c>
      <c r="BE56" s="54">
        <f>BE35-BE29</f>
        <v>-68868.823703249451</v>
      </c>
      <c r="BF56" s="54">
        <f>BF35-BF29</f>
        <v>-75131.267582381959</v>
      </c>
      <c r="BG56" s="54">
        <f>BG35-BG29</f>
        <v>-81594.367532459903</v>
      </c>
      <c r="BH56" s="54">
        <f>BH35-BH29</f>
        <v>-88250.839621169143</v>
      </c>
      <c r="BI56" s="54">
        <f>BI35-BI29</f>
        <v>-95093.664327183389</v>
      </c>
      <c r="BJ56" s="54">
        <f>BJ35-BJ29</f>
        <v>-102116.07694189134</v>
      </c>
      <c r="BK56" s="54">
        <f>BK35-BK29</f>
        <v>-109311.55831954686</v>
      </c>
      <c r="BL56" s="54">
        <f>BL35-BL29</f>
        <v>-116673.82596319343</v>
      </c>
      <c r="BM56" s="54">
        <f>BM35-BM29</f>
        <v>-124196.82543417532</v>
      </c>
      <c r="BN56" s="54">
        <f>BN35-BN29</f>
        <v>-131874.72207348852</v>
      </c>
      <c r="BO56" s="54">
        <f>BO35-BO29</f>
        <v>-139701.89302365144</v>
      </c>
    </row>
    <row r="57" spans="1:67" x14ac:dyDescent="0.3">
      <c r="A57" s="27"/>
      <c r="B57" s="21"/>
      <c r="E57" s="48" t="s">
        <v>29</v>
      </c>
      <c r="F57" s="54">
        <f t="shared" ref="F57:AI57" si="329">F40-F36-F35</f>
        <v>-14457.279999999999</v>
      </c>
      <c r="G57" s="54">
        <f t="shared" si="329"/>
        <v>-29385.002752</v>
      </c>
      <c r="H57" s="54">
        <f t="shared" si="329"/>
        <v>-43651.474988799993</v>
      </c>
      <c r="I57" s="54">
        <f t="shared" si="329"/>
        <v>-57252.847298655994</v>
      </c>
      <c r="J57" s="54">
        <f t="shared" si="329"/>
        <v>-70210.842577256786</v>
      </c>
      <c r="K57" s="54">
        <f t="shared" si="329"/>
        <v>-82548.609595687216</v>
      </c>
      <c r="L57" s="54">
        <f t="shared" si="329"/>
        <v>-94288.645338078495</v>
      </c>
      <c r="M57" s="54">
        <f t="shared" si="329"/>
        <v>-105452.64628742172</v>
      </c>
      <c r="N57" s="54">
        <f t="shared" si="329"/>
        <v>-116061.52271314542</v>
      </c>
      <c r="O57" s="54">
        <f t="shared" si="329"/>
        <v>-76161.255568748922</v>
      </c>
      <c r="P57" s="54">
        <f t="shared" si="329"/>
        <v>-81896.265497633198</v>
      </c>
      <c r="Q57" s="54">
        <f t="shared" si="329"/>
        <v>-87333.172346799518</v>
      </c>
      <c r="R57" s="54">
        <f t="shared" si="329"/>
        <v>-92482.797431766987</v>
      </c>
      <c r="S57" s="54">
        <f t="shared" si="329"/>
        <v>-97355.569247998297</v>
      </c>
      <c r="T57" s="54">
        <f>T40-T36-T35</f>
        <v>-101961.53773049387</v>
      </c>
      <c r="U57" s="54">
        <f>U40-U36-U35</f>
        <v>-106310.38799575687</v>
      </c>
      <c r="V57" s="54">
        <f>V40-V36-V35</f>
        <v>-110411.45358491654</v>
      </c>
      <c r="W57" s="54">
        <f>W40-W36-W35</f>
        <v>-114273.72922612028</v>
      </c>
      <c r="X57" s="54">
        <f>X40-X36-X35</f>
        <v>-117905.88313364156</v>
      </c>
      <c r="Y57" s="54">
        <f>Y40-Y36-Y35</f>
        <v>-121316.26886052382</v>
      </c>
      <c r="Z57" s="54">
        <f>Z40-Z36-Z35</f>
        <v>-124512.93672096741</v>
      </c>
      <c r="AA57" s="54">
        <f>AA40-AA36-AA35</f>
        <v>-127503.64479807427</v>
      </c>
      <c r="AB57" s="54">
        <f>AB40-AB36-AB35</f>
        <v>-130295.86955200997</v>
      </c>
      <c r="AC57" s="54">
        <f>AC40-AC36-AC35</f>
        <v>-132896.81604307797</v>
      </c>
      <c r="AD57" s="54">
        <f>AD40-AD36-AD35</f>
        <v>-135313.42778369423</v>
      </c>
      <c r="AE57" s="54">
        <f>AE40-AE36-AE35</f>
        <v>-137552.39623272722</v>
      </c>
      <c r="AF57" s="54">
        <f>AF40-AF36-AF35</f>
        <v>-139620.16994518845</v>
      </c>
      <c r="AG57" s="54">
        <f>AG40-AG36-AG35</f>
        <v>-141522.96338978538</v>
      </c>
      <c r="AH57" s="54">
        <f>AH40-AH36-AH35</f>
        <v>-143266.76544638898</v>
      </c>
      <c r="AI57" s="54">
        <f>AI40-AI36-AI35</f>
        <v>-144857.34759504022</v>
      </c>
      <c r="AK57" s="54"/>
      <c r="AL57" s="54">
        <f t="shared" ref="AL57:BO57" si="330">AL40-AL36-AL35</f>
        <v>-13143.04</v>
      </c>
      <c r="AM57" s="54">
        <f t="shared" si="330"/>
        <v>-26784.910336000008</v>
      </c>
      <c r="AN57" s="54">
        <f t="shared" si="330"/>
        <v>-39822.48931840001</v>
      </c>
      <c r="AO57" s="54">
        <f t="shared" si="330"/>
        <v>-52252.259118208007</v>
      </c>
      <c r="AP57" s="54">
        <f t="shared" si="330"/>
        <v>-64094.07145234241</v>
      </c>
      <c r="AQ57" s="54">
        <f t="shared" si="330"/>
        <v>-75369.081090276275</v>
      </c>
      <c r="AR57" s="54">
        <f t="shared" si="330"/>
        <v>-86097.847158513265</v>
      </c>
      <c r="AS57" s="54">
        <f t="shared" si="330"/>
        <v>-96300.197236425709</v>
      </c>
      <c r="AT57" s="54">
        <f t="shared" si="330"/>
        <v>-105995.24041312048</v>
      </c>
      <c r="AU57" s="54">
        <f t="shared" si="330"/>
        <v>-69600.835328793153</v>
      </c>
      <c r="AV57" s="54">
        <f t="shared" si="330"/>
        <v>-74841.839809200494</v>
      </c>
      <c r="AW57" s="54">
        <f t="shared" si="330"/>
        <v>-79810.419377393497</v>
      </c>
      <c r="AX57" s="54">
        <f t="shared" si="330"/>
        <v>-84516.463216446398</v>
      </c>
      <c r="AY57" s="54">
        <f t="shared" si="330"/>
        <v>-88969.501526327804</v>
      </c>
      <c r="AZ57" s="54">
        <f>AZ40-AZ36-AZ35</f>
        <v>-93178.718555193685</v>
      </c>
      <c r="BA57" s="54">
        <f>BA40-BA36-BA35</f>
        <v>-97152.96515764005</v>
      </c>
      <c r="BB57" s="54">
        <f>BB40-BB36-BB35</f>
        <v>-100900.77089708229</v>
      </c>
      <c r="BC57" s="54">
        <f>BC40-BC36-BC35</f>
        <v>-104430.35570881341</v>
      </c>
      <c r="BD57" s="54">
        <f>BD40-BD36-BD35</f>
        <v>-107749.64113968483</v>
      </c>
      <c r="BE57" s="54">
        <f>BE40-BE36-BE35</f>
        <v>-110866.26117978035</v>
      </c>
      <c r="BF57" s="54">
        <f>BF40-BF36-BF35</f>
        <v>-113787.57270089514</v>
      </c>
      <c r="BG57" s="54">
        <f>BG40-BG36-BG35</f>
        <v>-116520.6655160907</v>
      </c>
      <c r="BH57" s="54">
        <f>BH40-BH36-BH35</f>
        <v>-119072.37207408238</v>
      </c>
      <c r="BI57" s="54">
        <f>BI40-BI36-BI35</f>
        <v>-121449.27680171549</v>
      </c>
      <c r="BJ57" s="54">
        <f>BJ40-BJ36-BJ35</f>
        <v>-123657.72510730359</v>
      </c>
      <c r="BK57" s="54">
        <f>BK40-BK36-BK35</f>
        <v>-125703.83205714019</v>
      </c>
      <c r="BL57" s="54">
        <f>BL40-BL36-BL35</f>
        <v>-127593.49073704891</v>
      </c>
      <c r="BM57" s="54">
        <f>BM40-BM36-BM35</f>
        <v>-129332.38031040377</v>
      </c>
      <c r="BN57" s="54">
        <f>BN40-BN36-BN35</f>
        <v>-130925.97378363775</v>
      </c>
      <c r="BO57" s="54">
        <f>BO40-BO36-BO35</f>
        <v>-132379.54548986151</v>
      </c>
    </row>
    <row r="58" spans="1:67" x14ac:dyDescent="0.3">
      <c r="A58" s="27"/>
      <c r="E58" s="48" t="s">
        <v>33</v>
      </c>
      <c r="F58" s="54">
        <f>F55+F57+F56</f>
        <v>-27777.279999999999</v>
      </c>
      <c r="G58" s="54">
        <f t="shared" ref="G58:AI58" si="331">G55+G57+G56</f>
        <v>-57007.190152000003</v>
      </c>
      <c r="H58" s="54">
        <f t="shared" si="331"/>
        <v>-86298.90182379997</v>
      </c>
      <c r="I58" s="54">
        <f t="shared" si="331"/>
        <v>-115636.880672731</v>
      </c>
      <c r="J58" s="54">
        <f t="shared" si="331"/>
        <v>-145017.45543128863</v>
      </c>
      <c r="K58" s="54">
        <f t="shared" si="331"/>
        <v>-174438.93016507759</v>
      </c>
      <c r="L58" s="54">
        <f t="shared" si="331"/>
        <v>-203899.80687227566</v>
      </c>
      <c r="M58" s="54">
        <f t="shared" si="331"/>
        <v>-233398.65411181049</v>
      </c>
      <c r="N58" s="54">
        <f t="shared" si="331"/>
        <v>-262934.09343455592</v>
      </c>
      <c r="O58" s="54">
        <f t="shared" si="331"/>
        <v>-242530.62613913615</v>
      </c>
      <c r="P58" s="54">
        <f t="shared" si="331"/>
        <v>-268311.97293551092</v>
      </c>
      <c r="Q58" s="54">
        <f t="shared" si="331"/>
        <v>-294324.80515666923</v>
      </c>
      <c r="R58" s="54">
        <f t="shared" si="331"/>
        <v>-320560.71974678367</v>
      </c>
      <c r="S58" s="54">
        <f t="shared" si="331"/>
        <v>-347011.6186858521</v>
      </c>
      <c r="T58" s="54">
        <f>T55+T57+T56</f>
        <v>-373669.69791671826</v>
      </c>
      <c r="U58" s="54">
        <f>U55+U57+U56</f>
        <v>-400527.43667404918</v>
      </c>
      <c r="V58" s="54">
        <f>V55+V57+V56</f>
        <v>-427577.58720067574</v>
      </c>
      <c r="W58" s="54">
        <f>W55+W57+W56</f>
        <v>-454813.16483723832</v>
      </c>
      <c r="X58" s="54">
        <f>X55+X57+X56</f>
        <v>-482227.43847158266</v>
      </c>
      <c r="Y58" s="54">
        <f>Y55+Y57+Y56</f>
        <v>-509813.92133484822</v>
      </c>
      <c r="Z58" s="54">
        <f>Z55+Z57+Z56</f>
        <v>-537566.362131665</v>
      </c>
      <c r="AA58" s="54">
        <f>AA55+AA57+AA56</f>
        <v>-565478.73649232695</v>
      </c>
      <c r="AB58" s="54">
        <f>AB55+AB57+AB56</f>
        <v>-593545.23873526056</v>
      </c>
      <c r="AC58" s="54">
        <f>AC55+AC57+AC56</f>
        <v>-621760.27392851596</v>
      </c>
      <c r="AD58" s="54">
        <f>AD55+AD57+AD56</f>
        <v>-650118.45023943437</v>
      </c>
      <c r="AE58" s="54">
        <f>AE55+AE57+AE56</f>
        <v>-678614.57156202442</v>
      </c>
      <c r="AF58" s="54">
        <f>AF55+AF57+AF56</f>
        <v>-707243.63041196996</v>
      </c>
      <c r="AG58" s="54">
        <f>AG55+AG57+AG56</f>
        <v>-736000.80107955507</v>
      </c>
      <c r="AH58" s="54">
        <f>AH55+AH57+AH56</f>
        <v>-764881.43303113768</v>
      </c>
      <c r="AI58" s="54">
        <f>AI55+AI57+AI56</f>
        <v>-793881.04455015715</v>
      </c>
      <c r="AK58" s="54"/>
      <c r="AL58" s="54">
        <f>AL55+AL57+AL56</f>
        <v>-26959.040000000001</v>
      </c>
      <c r="AM58" s="54">
        <f t="shared" ref="AM58:BO58" si="332">AM55+AM57+AM56</f>
        <v>-55314.493536000002</v>
      </c>
      <c r="AN58" s="54">
        <f t="shared" si="332"/>
        <v>-83726.42509840001</v>
      </c>
      <c r="AO58" s="54">
        <f t="shared" si="332"/>
        <v>-112180.638450308</v>
      </c>
      <c r="AP58" s="54">
        <f t="shared" si="332"/>
        <v>-140673.77856188489</v>
      </c>
      <c r="AQ58" s="54">
        <f t="shared" si="332"/>
        <v>-169204.29558406764</v>
      </c>
      <c r="AR58" s="54">
        <f t="shared" si="332"/>
        <v>-197770.82055074131</v>
      </c>
      <c r="AS58" s="54">
        <f t="shared" si="332"/>
        <v>-226372.04532309424</v>
      </c>
      <c r="AT58" s="54">
        <f t="shared" si="332"/>
        <v>-255006.71018961116</v>
      </c>
      <c r="AU58" s="54">
        <f t="shared" si="332"/>
        <v>-238073.04436197149</v>
      </c>
      <c r="AV58" s="54">
        <f t="shared" si="332"/>
        <v>-263276.98879477498</v>
      </c>
      <c r="AW58" s="54">
        <f t="shared" si="332"/>
        <v>-288692.47883316327</v>
      </c>
      <c r="AX58" s="54">
        <f t="shared" si="332"/>
        <v>-314311.83524836629</v>
      </c>
      <c r="AY58" s="54">
        <f t="shared" si="332"/>
        <v>-340127.65757209563</v>
      </c>
      <c r="AZ58" s="54">
        <f>AZ55+AZ57+AZ56</f>
        <v>-366132.81397737475</v>
      </c>
      <c r="BA58" s="54">
        <f>BA55+BA57+BA56</f>
        <v>-392320.431526703</v>
      </c>
      <c r="BB58" s="54">
        <f>BB55+BB57+BB56</f>
        <v>-418683.88677421602</v>
      </c>
      <c r="BC58" s="54">
        <f>BC55+BC57+BC56</f>
        <v>-445216.79670899449</v>
      </c>
      <c r="BD58" s="54">
        <f>BD55+BD57+BD56</f>
        <v>-471913.01002713561</v>
      </c>
      <c r="BE58" s="54">
        <f>BE55+BE57+BE56</f>
        <v>-498766.59872065287</v>
      </c>
      <c r="BF58" s="54">
        <f>BF55+BF57+BF56</f>
        <v>-525771.84997170442</v>
      </c>
      <c r="BG58" s="54">
        <f>BG55+BG57+BG56</f>
        <v>-552923.25834106561</v>
      </c>
      <c r="BH58" s="54">
        <f>BH55+BH57+BH56</f>
        <v>-580215.5182401638</v>
      </c>
      <c r="BI58" s="54">
        <f>BI55+BI57+BI56</f>
        <v>-607643.51667638368</v>
      </c>
      <c r="BJ58" s="54">
        <f>BJ55+BJ57+BJ56</f>
        <v>-635202.32626172178</v>
      </c>
      <c r="BK58" s="54">
        <f>BK55+BK57+BK56</f>
        <v>-662887.1984752306</v>
      </c>
      <c r="BL58" s="54">
        <f>BL55+BL57+BL56</f>
        <v>-690693.55717004056</v>
      </c>
      <c r="BM58" s="54">
        <f>BM55+BM57+BM56</f>
        <v>-718616.99231608026</v>
      </c>
      <c r="BN58" s="54">
        <f>BN55+BN57+BN56</f>
        <v>-746653.25396993931</v>
      </c>
      <c r="BO58" s="54">
        <f>BO55+BO57+BO56</f>
        <v>-774798.24646363116</v>
      </c>
    </row>
    <row r="59" spans="1:67" x14ac:dyDescent="0.3">
      <c r="A59" s="27"/>
      <c r="E59" s="48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</row>
    <row r="60" spans="1:67" x14ac:dyDescent="0.3">
      <c r="A60" s="27"/>
      <c r="E60" s="48" t="s">
        <v>9</v>
      </c>
      <c r="F60" s="54">
        <f>F21</f>
        <v>-14001</v>
      </c>
      <c r="G60" s="54">
        <f>G21</f>
        <v>-14001</v>
      </c>
      <c r="H60" s="54">
        <f>H21</f>
        <v>-14001</v>
      </c>
      <c r="I60" s="54">
        <f>I21</f>
        <v>-14001</v>
      </c>
      <c r="J60" s="54">
        <f>J21</f>
        <v>-14001</v>
      </c>
      <c r="K60" s="54">
        <f>K21</f>
        <v>-14001</v>
      </c>
      <c r="L60" s="54">
        <f>L21</f>
        <v>-14001</v>
      </c>
      <c r="M60" s="54">
        <f>M21</f>
        <v>-14001</v>
      </c>
      <c r="N60" s="54">
        <f>N21</f>
        <v>-14001</v>
      </c>
      <c r="O60" s="54">
        <f>O21</f>
        <v>-14001</v>
      </c>
      <c r="P60" s="54">
        <f>P21</f>
        <v>-14001</v>
      </c>
      <c r="Q60" s="54">
        <f>Q21</f>
        <v>-14001</v>
      </c>
      <c r="R60" s="54">
        <f>R21</f>
        <v>-14001</v>
      </c>
      <c r="S60" s="54">
        <f>S21</f>
        <v>-14001</v>
      </c>
      <c r="T60" s="54">
        <f>T21</f>
        <v>-14001</v>
      </c>
      <c r="U60" s="54">
        <f>U21</f>
        <v>-14001</v>
      </c>
      <c r="V60" s="54">
        <f>V21</f>
        <v>-14001</v>
      </c>
      <c r="W60" s="54">
        <f>W21</f>
        <v>-14001</v>
      </c>
      <c r="X60" s="54">
        <f>X21</f>
        <v>-14001</v>
      </c>
      <c r="Y60" s="54">
        <f>Y21</f>
        <v>-14001</v>
      </c>
      <c r="Z60" s="54">
        <f>Z21</f>
        <v>-14001</v>
      </c>
      <c r="AA60" s="54">
        <f>AA21</f>
        <v>-14001</v>
      </c>
      <c r="AB60" s="54">
        <f>AB21</f>
        <v>-14001</v>
      </c>
      <c r="AC60" s="54">
        <f>AC21</f>
        <v>-14001</v>
      </c>
      <c r="AD60" s="54">
        <f>AD21</f>
        <v>-14001</v>
      </c>
      <c r="AE60" s="54">
        <f>AE21</f>
        <v>-14001</v>
      </c>
      <c r="AF60" s="54">
        <f>AF21</f>
        <v>-14001</v>
      </c>
      <c r="AG60" s="54">
        <f>AG21</f>
        <v>-14001</v>
      </c>
      <c r="AH60" s="54">
        <f>AH21</f>
        <v>-14001</v>
      </c>
      <c r="AI60" s="54">
        <f>AI21</f>
        <v>-14001</v>
      </c>
      <c r="AK60" s="54"/>
      <c r="AL60" s="54">
        <f>AL21</f>
        <v>-14001</v>
      </c>
      <c r="AM60" s="54">
        <f>AM21</f>
        <v>-14001</v>
      </c>
      <c r="AN60" s="54">
        <f>AN21</f>
        <v>-14001</v>
      </c>
      <c r="AO60" s="54">
        <f>AO21</f>
        <v>-14001</v>
      </c>
      <c r="AP60" s="54">
        <f>AP21</f>
        <v>-14001</v>
      </c>
      <c r="AQ60" s="54">
        <f>AQ21</f>
        <v>-14001</v>
      </c>
      <c r="AR60" s="54">
        <f>AR21</f>
        <v>-14001</v>
      </c>
      <c r="AS60" s="54">
        <f>AS21</f>
        <v>-14001</v>
      </c>
      <c r="AT60" s="54">
        <f>AT21</f>
        <v>-14001</v>
      </c>
      <c r="AU60" s="54">
        <f>AU21</f>
        <v>-14001</v>
      </c>
      <c r="AV60" s="54">
        <f>AV21</f>
        <v>-14001</v>
      </c>
      <c r="AW60" s="54">
        <f>AW21</f>
        <v>-14001</v>
      </c>
      <c r="AX60" s="54">
        <f>AX21</f>
        <v>-14001</v>
      </c>
      <c r="AY60" s="54">
        <f>AY21</f>
        <v>-14001</v>
      </c>
      <c r="AZ60" s="54">
        <f>AZ21</f>
        <v>-14001</v>
      </c>
      <c r="BA60" s="54">
        <f>BA21</f>
        <v>-14001</v>
      </c>
      <c r="BB60" s="54">
        <f>BB21</f>
        <v>-14001</v>
      </c>
      <c r="BC60" s="54">
        <f>BC21</f>
        <v>-14001</v>
      </c>
      <c r="BD60" s="54">
        <f>BD21</f>
        <v>-14001</v>
      </c>
      <c r="BE60" s="54">
        <f>BE21</f>
        <v>-14001</v>
      </c>
      <c r="BF60" s="54">
        <f>BF21</f>
        <v>-14001</v>
      </c>
      <c r="BG60" s="54">
        <f>BG21</f>
        <v>-14001</v>
      </c>
      <c r="BH60" s="54">
        <f>BH21</f>
        <v>-14001</v>
      </c>
      <c r="BI60" s="54">
        <f>BI21</f>
        <v>-14001</v>
      </c>
      <c r="BJ60" s="54">
        <f>BJ21</f>
        <v>-14001</v>
      </c>
      <c r="BK60" s="54">
        <f>BK21</f>
        <v>-14001</v>
      </c>
      <c r="BL60" s="54">
        <f>BL21</f>
        <v>-14001</v>
      </c>
      <c r="BM60" s="54">
        <f>BM21</f>
        <v>-14001</v>
      </c>
      <c r="BN60" s="54">
        <f>BN21</f>
        <v>-14001</v>
      </c>
      <c r="BO60" s="54">
        <f>BO21</f>
        <v>-14001</v>
      </c>
    </row>
    <row r="61" spans="1:67" x14ac:dyDescent="0.3">
      <c r="A61" s="27"/>
      <c r="E61" s="48" t="s">
        <v>39</v>
      </c>
      <c r="F61" s="54">
        <f>F60</f>
        <v>-14001</v>
      </c>
      <c r="G61" s="54">
        <f>F61+G60</f>
        <v>-28002</v>
      </c>
      <c r="H61" s="54">
        <f t="shared" ref="H61:AI61" si="333">G61+H60</f>
        <v>-42003</v>
      </c>
      <c r="I61" s="54">
        <f t="shared" si="333"/>
        <v>-56004</v>
      </c>
      <c r="J61" s="54">
        <f t="shared" si="333"/>
        <v>-70005</v>
      </c>
      <c r="K61" s="54">
        <f t="shared" si="333"/>
        <v>-84006</v>
      </c>
      <c r="L61" s="54">
        <f t="shared" si="333"/>
        <v>-98007</v>
      </c>
      <c r="M61" s="54">
        <f t="shared" si="333"/>
        <v>-112008</v>
      </c>
      <c r="N61" s="54">
        <f t="shared" si="333"/>
        <v>-126009</v>
      </c>
      <c r="O61" s="54">
        <f t="shared" si="333"/>
        <v>-140010</v>
      </c>
      <c r="P61" s="54">
        <f t="shared" si="333"/>
        <v>-154011</v>
      </c>
      <c r="Q61" s="54">
        <f t="shared" si="333"/>
        <v>-168012</v>
      </c>
      <c r="R61" s="54">
        <f t="shared" si="333"/>
        <v>-182013</v>
      </c>
      <c r="S61" s="54">
        <f t="shared" si="333"/>
        <v>-196014</v>
      </c>
      <c r="T61" s="54">
        <f t="shared" si="333"/>
        <v>-210015</v>
      </c>
      <c r="U61" s="54">
        <f t="shared" si="333"/>
        <v>-224016</v>
      </c>
      <c r="V61" s="54">
        <f t="shared" si="333"/>
        <v>-238017</v>
      </c>
      <c r="W61" s="54">
        <f t="shared" si="333"/>
        <v>-252018</v>
      </c>
      <c r="X61" s="54">
        <f t="shared" si="333"/>
        <v>-266019</v>
      </c>
      <c r="Y61" s="54">
        <f t="shared" si="333"/>
        <v>-280020</v>
      </c>
      <c r="Z61" s="54">
        <f t="shared" si="333"/>
        <v>-294021</v>
      </c>
      <c r="AA61" s="54">
        <f t="shared" si="333"/>
        <v>-308022</v>
      </c>
      <c r="AB61" s="54">
        <f t="shared" si="333"/>
        <v>-322023</v>
      </c>
      <c r="AC61" s="54">
        <f t="shared" si="333"/>
        <v>-336024</v>
      </c>
      <c r="AD61" s="54">
        <f t="shared" si="333"/>
        <v>-350025</v>
      </c>
      <c r="AE61" s="54">
        <f t="shared" si="333"/>
        <v>-364026</v>
      </c>
      <c r="AF61" s="54">
        <f t="shared" si="333"/>
        <v>-378027</v>
      </c>
      <c r="AG61" s="54">
        <f t="shared" si="333"/>
        <v>-392028</v>
      </c>
      <c r="AH61" s="54">
        <f t="shared" si="333"/>
        <v>-406029</v>
      </c>
      <c r="AI61" s="54">
        <f t="shared" si="333"/>
        <v>-420030</v>
      </c>
      <c r="AK61" s="54"/>
      <c r="AL61" s="54">
        <f>AL60</f>
        <v>-14001</v>
      </c>
      <c r="AM61" s="54">
        <f>AL61+AM60</f>
        <v>-28002</v>
      </c>
      <c r="AN61" s="54">
        <f t="shared" ref="AN61" si="334">AM61+AN60</f>
        <v>-42003</v>
      </c>
      <c r="AO61" s="54">
        <f t="shared" ref="AO61" si="335">AN61+AO60</f>
        <v>-56004</v>
      </c>
      <c r="AP61" s="54">
        <f t="shared" ref="AP61" si="336">AO61+AP60</f>
        <v>-70005</v>
      </c>
      <c r="AQ61" s="54">
        <f t="shared" ref="AQ61" si="337">AP61+AQ60</f>
        <v>-84006</v>
      </c>
      <c r="AR61" s="54">
        <f t="shared" ref="AR61" si="338">AQ61+AR60</f>
        <v>-98007</v>
      </c>
      <c r="AS61" s="54">
        <f t="shared" ref="AS61" si="339">AR61+AS60</f>
        <v>-112008</v>
      </c>
      <c r="AT61" s="54">
        <f t="shared" ref="AT61" si="340">AS61+AT60</f>
        <v>-126009</v>
      </c>
      <c r="AU61" s="54">
        <f t="shared" ref="AU61" si="341">AT61+AU60</f>
        <v>-140010</v>
      </c>
      <c r="AV61" s="54">
        <f t="shared" ref="AV61" si="342">AU61+AV60</f>
        <v>-154011</v>
      </c>
      <c r="AW61" s="54">
        <f t="shared" ref="AW61" si="343">AV61+AW60</f>
        <v>-168012</v>
      </c>
      <c r="AX61" s="54">
        <f t="shared" ref="AX61" si="344">AW61+AX60</f>
        <v>-182013</v>
      </c>
      <c r="AY61" s="54">
        <f t="shared" ref="AY61" si="345">AX61+AY60</f>
        <v>-196014</v>
      </c>
      <c r="AZ61" s="54">
        <f t="shared" ref="AZ61" si="346">AY61+AZ60</f>
        <v>-210015</v>
      </c>
      <c r="BA61" s="54">
        <f t="shared" ref="BA61" si="347">AZ61+BA60</f>
        <v>-224016</v>
      </c>
      <c r="BB61" s="54">
        <f t="shared" ref="BB61" si="348">BA61+BB60</f>
        <v>-238017</v>
      </c>
      <c r="BC61" s="54">
        <f t="shared" ref="BC61" si="349">BB61+BC60</f>
        <v>-252018</v>
      </c>
      <c r="BD61" s="54">
        <f t="shared" ref="BD61" si="350">BC61+BD60</f>
        <v>-266019</v>
      </c>
      <c r="BE61" s="54">
        <f t="shared" ref="BE61" si="351">BD61+BE60</f>
        <v>-280020</v>
      </c>
      <c r="BF61" s="54">
        <f t="shared" ref="BF61" si="352">BE61+BF60</f>
        <v>-294021</v>
      </c>
      <c r="BG61" s="54">
        <f t="shared" ref="BG61" si="353">BF61+BG60</f>
        <v>-308022</v>
      </c>
      <c r="BH61" s="54">
        <f t="shared" ref="BH61" si="354">BG61+BH60</f>
        <v>-322023</v>
      </c>
      <c r="BI61" s="54">
        <f t="shared" ref="BI61" si="355">BH61+BI60</f>
        <v>-336024</v>
      </c>
      <c r="BJ61" s="54">
        <f t="shared" ref="BJ61" si="356">BI61+BJ60</f>
        <v>-350025</v>
      </c>
      <c r="BK61" s="54">
        <f t="shared" ref="BK61" si="357">BJ61+BK60</f>
        <v>-364026</v>
      </c>
      <c r="BL61" s="54">
        <f t="shared" ref="BL61" si="358">BK61+BL60</f>
        <v>-378027</v>
      </c>
      <c r="BM61" s="54">
        <f t="shared" ref="BM61" si="359">BL61+BM60</f>
        <v>-392028</v>
      </c>
      <c r="BN61" s="54">
        <f t="shared" ref="BN61" si="360">BM61+BN60</f>
        <v>-406029</v>
      </c>
      <c r="BO61" s="54">
        <f t="shared" ref="BO61" si="361">BN61+BO60</f>
        <v>-420030</v>
      </c>
    </row>
    <row r="62" spans="1:67" x14ac:dyDescent="0.3">
      <c r="A62" s="27"/>
      <c r="E62" s="48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</row>
    <row r="63" spans="1:67" x14ac:dyDescent="0.3">
      <c r="A63" s="27"/>
      <c r="E63" s="48" t="s">
        <v>11</v>
      </c>
      <c r="F63" s="54">
        <f>Graafi!$F$1</f>
        <v>75000</v>
      </c>
      <c r="G63" s="54">
        <f>Graafi!$F$1</f>
        <v>75000</v>
      </c>
      <c r="H63" s="54">
        <f>Graafi!$F$1</f>
        <v>75000</v>
      </c>
      <c r="I63" s="54">
        <f>Graafi!$F$1</f>
        <v>75000</v>
      </c>
      <c r="J63" s="54">
        <f>Graafi!$F$1</f>
        <v>75000</v>
      </c>
      <c r="K63" s="54">
        <f>Graafi!$F$1</f>
        <v>75000</v>
      </c>
      <c r="L63" s="54">
        <f>Graafi!$F$1</f>
        <v>75000</v>
      </c>
      <c r="M63" s="54">
        <f>Graafi!$F$1</f>
        <v>75000</v>
      </c>
      <c r="N63" s="54">
        <f>Graafi!$F$1</f>
        <v>75000</v>
      </c>
      <c r="O63" s="54">
        <f>Graafi!$F$1</f>
        <v>75000</v>
      </c>
      <c r="P63" s="54">
        <f>Graafi!$F$1</f>
        <v>75000</v>
      </c>
      <c r="Q63" s="54">
        <f>Graafi!$F$1</f>
        <v>75000</v>
      </c>
      <c r="R63" s="54">
        <f>Graafi!$F$1</f>
        <v>75000</v>
      </c>
      <c r="S63" s="54">
        <f>Graafi!$F$1</f>
        <v>75000</v>
      </c>
      <c r="T63" s="54">
        <f>Graafi!$F$1</f>
        <v>75000</v>
      </c>
      <c r="U63" s="54">
        <f>Graafi!$F$1</f>
        <v>75000</v>
      </c>
      <c r="V63" s="54">
        <f>Graafi!$F$1</f>
        <v>75000</v>
      </c>
      <c r="W63" s="54">
        <f>Graafi!$F$1</f>
        <v>75000</v>
      </c>
      <c r="X63" s="54">
        <f>Graafi!$F$1</f>
        <v>75000</v>
      </c>
      <c r="Y63" s="54">
        <f>Graafi!$F$1</f>
        <v>75000</v>
      </c>
      <c r="Z63" s="54">
        <f>Graafi!$F$1</f>
        <v>75000</v>
      </c>
      <c r="AA63" s="54">
        <f>Graafi!$F$1</f>
        <v>75000</v>
      </c>
      <c r="AB63" s="54">
        <f>Graafi!$F$1</f>
        <v>75000</v>
      </c>
      <c r="AC63" s="54">
        <f>Graafi!$F$1</f>
        <v>75000</v>
      </c>
      <c r="AD63" s="54">
        <f>Graafi!$F$1</f>
        <v>75000</v>
      </c>
      <c r="AE63" s="54">
        <f>Graafi!$F$1</f>
        <v>75000</v>
      </c>
      <c r="AF63" s="54">
        <f>Graafi!$F$1</f>
        <v>75000</v>
      </c>
      <c r="AG63" s="54">
        <f>Graafi!$F$1</f>
        <v>75000</v>
      </c>
      <c r="AH63" s="54">
        <f>Graafi!$F$1</f>
        <v>75000</v>
      </c>
      <c r="AI63" s="54">
        <f>Graafi!$F$1</f>
        <v>75000</v>
      </c>
      <c r="AK63" s="48"/>
      <c r="AL63" s="54">
        <f>Graafi!$F$1</f>
        <v>75000</v>
      </c>
      <c r="AM63" s="54">
        <f>Graafi!$F$1</f>
        <v>75000</v>
      </c>
      <c r="AN63" s="54">
        <f>Graafi!$F$1</f>
        <v>75000</v>
      </c>
      <c r="AO63" s="54">
        <f>Graafi!$F$1</f>
        <v>75000</v>
      </c>
      <c r="AP63" s="54">
        <f>Graafi!$F$1</f>
        <v>75000</v>
      </c>
      <c r="AQ63" s="54">
        <f>Graafi!$F$1</f>
        <v>75000</v>
      </c>
      <c r="AR63" s="54">
        <f>Graafi!$F$1</f>
        <v>75000</v>
      </c>
      <c r="AS63" s="54">
        <f>Graafi!$F$1</f>
        <v>75000</v>
      </c>
      <c r="AT63" s="54">
        <f>Graafi!$F$1</f>
        <v>75000</v>
      </c>
      <c r="AU63" s="54">
        <f>Graafi!$F$1</f>
        <v>75000</v>
      </c>
      <c r="AV63" s="54">
        <f>Graafi!$F$1</f>
        <v>75000</v>
      </c>
      <c r="AW63" s="54">
        <f>Graafi!$F$1</f>
        <v>75000</v>
      </c>
      <c r="AX63" s="54">
        <f>Graafi!$F$1</f>
        <v>75000</v>
      </c>
      <c r="AY63" s="54">
        <f>Graafi!$F$1</f>
        <v>75000</v>
      </c>
      <c r="AZ63" s="54">
        <f>Graafi!$F$1</f>
        <v>75000</v>
      </c>
      <c r="BA63" s="54">
        <f>Graafi!$F$1</f>
        <v>75000</v>
      </c>
      <c r="BB63" s="54">
        <f>Graafi!$F$1</f>
        <v>75000</v>
      </c>
      <c r="BC63" s="54">
        <f>Graafi!$F$1</f>
        <v>75000</v>
      </c>
      <c r="BD63" s="54">
        <f>Graafi!$F$1</f>
        <v>75000</v>
      </c>
      <c r="BE63" s="54">
        <f>Graafi!$F$1</f>
        <v>75000</v>
      </c>
      <c r="BF63" s="54">
        <f>Graafi!$F$1</f>
        <v>75000</v>
      </c>
      <c r="BG63" s="54">
        <f>Graafi!$F$1</f>
        <v>75000</v>
      </c>
      <c r="BH63" s="54">
        <f>Graafi!$F$1</f>
        <v>75000</v>
      </c>
      <c r="BI63" s="54">
        <f>Graafi!$F$1</f>
        <v>75000</v>
      </c>
      <c r="BJ63" s="54">
        <f>Graafi!$F$1</f>
        <v>75000</v>
      </c>
      <c r="BK63" s="54">
        <f>Graafi!$F$1</f>
        <v>75000</v>
      </c>
      <c r="BL63" s="54">
        <f>Graafi!$F$1</f>
        <v>75000</v>
      </c>
      <c r="BM63" s="54">
        <f>Graafi!$F$1</f>
        <v>75000</v>
      </c>
      <c r="BN63" s="54">
        <f>Graafi!$F$1</f>
        <v>75000</v>
      </c>
      <c r="BO63" s="54">
        <f>Graafi!$F$1</f>
        <v>75000</v>
      </c>
    </row>
    <row r="64" spans="1:67" x14ac:dyDescent="0.3">
      <c r="A64" s="27"/>
      <c r="E64" s="48" t="s">
        <v>37</v>
      </c>
      <c r="F64" s="54">
        <f>F15+F25</f>
        <v>0</v>
      </c>
      <c r="G64" s="54">
        <f>G15+G25</f>
        <v>3568.77315</v>
      </c>
      <c r="H64" s="54">
        <f>H15+H25</f>
        <v>6020.4869287499996</v>
      </c>
      <c r="I64" s="54">
        <f>I15+I25</f>
        <v>8608.459243668749</v>
      </c>
      <c r="J64" s="54">
        <f>J15+J25</f>
        <v>11308.464551302966</v>
      </c>
      <c r="K64" s="54">
        <f>K15+K25</f>
        <v>14127.202225595953</v>
      </c>
      <c r="L64" s="54">
        <f>L15+L25</f>
        <v>17070.928903057233</v>
      </c>
      <c r="M64" s="54">
        <f>M15+M25</f>
        <v>20146.208670179829</v>
      </c>
      <c r="N64" s="54">
        <f>N15+N25</f>
        <v>23359.909136022623</v>
      </c>
      <c r="O64" s="54">
        <f>O15+O25</f>
        <v>26719.21722846862</v>
      </c>
      <c r="P64" s="54">
        <f>P15+P25</f>
        <v>30231.655355065122</v>
      </c>
      <c r="Q64" s="54">
        <f>Q15+Q25</f>
        <v>33905.098348876185</v>
      </c>
      <c r="R64" s="54">
        <f>R15+R25</f>
        <v>37747.791221736814</v>
      </c>
      <c r="S64" s="54">
        <f>S15+S25</f>
        <v>41768.367764870127</v>
      </c>
      <c r="T64" s="54">
        <f>T15+T25</f>
        <v>45975.870038916612</v>
      </c>
      <c r="U64" s="54">
        <f>U15+U25</f>
        <v>50379.768797496115</v>
      </c>
      <c r="V64" s="54">
        <f>V15+V25</f>
        <v>54989.984890555919</v>
      </c>
      <c r="W64" s="54">
        <f>W15+W25</f>
        <v>59816.911695993054</v>
      </c>
      <c r="X64" s="54">
        <f>X15+X25</f>
        <v>64871.438630384015</v>
      </c>
      <c r="Y64" s="54">
        <f>Y15+Y25</f>
        <v>70164.975792115118</v>
      </c>
      <c r="Z64" s="54">
        <f>Z15+Z25</f>
        <v>75709.479792787635</v>
      </c>
      <c r="AA64" s="54">
        <f>AA15+AA25</f>
        <v>81517.480835479946</v>
      </c>
      <c r="AB64" s="54">
        <f>AB15+AB25</f>
        <v>87602.111101289716</v>
      </c>
      <c r="AC64" s="54">
        <f>AC15+AC25</f>
        <v>93977.134508559422</v>
      </c>
      <c r="AD64" s="54">
        <f>AD15+AD25</f>
        <v>100656.97791231534</v>
      </c>
      <c r="AE64" s="54">
        <f>AE15+AE25</f>
        <v>107656.76381472999</v>
      </c>
      <c r="AF64" s="54">
        <f>AF15+AF25</f>
        <v>114992.34466085845</v>
      </c>
      <c r="AG64" s="54">
        <f>AG15+AG25</f>
        <v>122680.33879750939</v>
      </c>
      <c r="AH64" s="54">
        <f>AH15+AH25</f>
        <v>130738.16817689678</v>
      </c>
      <c r="AI64" s="54">
        <f>AI15+AI25</f>
        <v>139184.09789069105</v>
      </c>
      <c r="AK64" s="48"/>
      <c r="AL64" s="54">
        <f>AL15+AL25</f>
        <v>0</v>
      </c>
      <c r="AM64" s="54">
        <f>AM15+AM25</f>
        <v>3532.1892000000003</v>
      </c>
      <c r="AN64" s="54">
        <f>AN15+AN25</f>
        <v>5960.0365300000012</v>
      </c>
      <c r="AO64" s="54">
        <f>AO15+AO25</f>
        <v>8523.858923849999</v>
      </c>
      <c r="AP64" s="54">
        <f>AP15+AP25</f>
        <v>11199.716322961249</v>
      </c>
      <c r="AQ64" s="54">
        <f>AQ15+AQ25</f>
        <v>13994.258677231453</v>
      </c>
      <c r="AR64" s="54">
        <f>AR15+AR25</f>
        <v>16913.699495434892</v>
      </c>
      <c r="AS64" s="54">
        <f>AS15+AS25</f>
        <v>19964.558839537909</v>
      </c>
      <c r="AT64" s="54">
        <f>AT15+AT25</f>
        <v>23153.659579234725</v>
      </c>
      <c r="AU64" s="54">
        <f>AU15+AU25</f>
        <v>26488.143102955379</v>
      </c>
      <c r="AV64" s="54">
        <f>AV15+AV25</f>
        <v>29975.485390027796</v>
      </c>
      <c r="AW64" s="54">
        <f>AW15+AW25</f>
        <v>33623.513864702516</v>
      </c>
      <c r="AX64" s="54">
        <f>AX15+AX25</f>
        <v>37440.425054812149</v>
      </c>
      <c r="AY64" s="54">
        <f>AY15+AY25</f>
        <v>41434.803094865943</v>
      </c>
      <c r="AZ64" s="54">
        <f>AZ15+AZ25</f>
        <v>45615.639115427504</v>
      </c>
      <c r="BA64" s="54">
        <f>BA15+BA25</f>
        <v>49992.351562684707</v>
      </c>
      <c r="BB64" s="54">
        <f>BB15+BB25</f>
        <v>54574.807494244524</v>
      </c>
      <c r="BC64" s="54">
        <f>BC15+BC25</f>
        <v>59373.344899412303</v>
      </c>
      <c r="BD64" s="54">
        <f>BD15+BD25</f>
        <v>64398.7960945503</v>
      </c>
      <c r="BE64" s="54">
        <f>BE15+BE25</f>
        <v>69662.512246560684</v>
      </c>
      <c r="BF64" s="54">
        <f>BF15+BF25</f>
        <v>75176.389080109424</v>
      </c>
      <c r="BG64" s="54">
        <f>BG15+BG25</f>
        <v>80952.893826903892</v>
      </c>
      <c r="BH64" s="54">
        <f>BH15+BH25</f>
        <v>87005.093478167109</v>
      </c>
      <c r="BI64" s="54">
        <f>BI15+BI25</f>
        <v>93346.684404419633</v>
      </c>
      <c r="BJ64" s="54">
        <f>BJ15+BJ25</f>
        <v>99992.023409793925</v>
      </c>
      <c r="BK64" s="54">
        <f>BK15+BK25</f>
        <v>106956.1602913728</v>
      </c>
      <c r="BL64" s="54">
        <f>BL15+BL25</f>
        <v>114254.87197747017</v>
      </c>
      <c r="BM64" s="54">
        <f>BM15+BM25</f>
        <v>121904.6983223673</v>
      </c>
      <c r="BN64" s="54">
        <f>BN15+BN25</f>
        <v>129922.97963878789</v>
      </c>
      <c r="BO64" s="54">
        <f>BO15+BO25</f>
        <v>138327.89605335135</v>
      </c>
    </row>
    <row r="65" spans="1:67" x14ac:dyDescent="0.3">
      <c r="A65" s="27"/>
      <c r="E65" s="48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K65" s="48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</row>
    <row r="66" spans="1:67" x14ac:dyDescent="0.3">
      <c r="A66" s="27"/>
      <c r="E66" s="48" t="s">
        <v>38</v>
      </c>
      <c r="F66" s="54">
        <f>SUM(F63:F65)</f>
        <v>75000</v>
      </c>
      <c r="G66" s="54">
        <f t="shared" ref="G66:AI66" si="362">SUM(G63:G65)</f>
        <v>78568.773149999994</v>
      </c>
      <c r="H66" s="54">
        <f t="shared" si="362"/>
        <v>81020.486928750004</v>
      </c>
      <c r="I66" s="54">
        <f t="shared" si="362"/>
        <v>83608.459243668753</v>
      </c>
      <c r="J66" s="54">
        <f t="shared" si="362"/>
        <v>86308.464551302968</v>
      </c>
      <c r="K66" s="54">
        <f t="shared" si="362"/>
        <v>89127.202225595945</v>
      </c>
      <c r="L66" s="54">
        <f t="shared" si="362"/>
        <v>92070.92890305724</v>
      </c>
      <c r="M66" s="54">
        <f t="shared" si="362"/>
        <v>95146.208670179825</v>
      </c>
      <c r="N66" s="54">
        <f t="shared" si="362"/>
        <v>98359.909136022616</v>
      </c>
      <c r="O66" s="54">
        <f t="shared" si="362"/>
        <v>101719.21722846862</v>
      </c>
      <c r="P66" s="54">
        <f t="shared" si="362"/>
        <v>105231.65535506513</v>
      </c>
      <c r="Q66" s="54">
        <f t="shared" si="362"/>
        <v>108905.09834887618</v>
      </c>
      <c r="R66" s="54">
        <f t="shared" si="362"/>
        <v>112747.79122173681</v>
      </c>
      <c r="S66" s="54">
        <f t="shared" si="362"/>
        <v>116768.36776487013</v>
      </c>
      <c r="T66" s="54">
        <f t="shared" si="362"/>
        <v>120975.87003891662</v>
      </c>
      <c r="U66" s="54">
        <f t="shared" si="362"/>
        <v>125379.76879749612</v>
      </c>
      <c r="V66" s="54">
        <f>SUM(V63:V65)</f>
        <v>129989.98489055592</v>
      </c>
      <c r="W66" s="54">
        <f>SUM(W63:W65)</f>
        <v>134816.91169599304</v>
      </c>
      <c r="X66" s="54">
        <f>SUM(X63:X65)</f>
        <v>139871.43863038401</v>
      </c>
      <c r="Y66" s="54">
        <f>SUM(Y63:Y65)</f>
        <v>145164.97579211512</v>
      </c>
      <c r="Z66" s="54">
        <f>SUM(Z63:Z65)</f>
        <v>150709.47979278764</v>
      </c>
      <c r="AA66" s="54">
        <f>SUM(AA63:AA65)</f>
        <v>156517.48083547995</v>
      </c>
      <c r="AB66" s="54">
        <f>SUM(AB63:AB65)</f>
        <v>162602.11110128972</v>
      </c>
      <c r="AC66" s="54">
        <f>SUM(AC63:AC65)</f>
        <v>168977.13450855942</v>
      </c>
      <c r="AD66" s="54">
        <f>SUM(AD63:AD65)</f>
        <v>175656.97791231534</v>
      </c>
      <c r="AE66" s="54">
        <f>SUM(AE63:AE65)</f>
        <v>182656.76381472999</v>
      </c>
      <c r="AF66" s="54">
        <f>SUM(AF63:AF65)</f>
        <v>189992.34466085845</v>
      </c>
      <c r="AG66" s="54">
        <f>SUM(AG63:AG65)</f>
        <v>197680.33879750938</v>
      </c>
      <c r="AH66" s="54">
        <f>SUM(AH63:AH65)</f>
        <v>205738.16817689678</v>
      </c>
      <c r="AI66" s="54">
        <f>SUM(AI63:AI65)</f>
        <v>214184.09789069105</v>
      </c>
      <c r="AK66" s="48"/>
      <c r="AL66" s="54">
        <f>SUM(AL63:AL65)</f>
        <v>75000</v>
      </c>
      <c r="AM66" s="54">
        <f t="shared" ref="AM66:BO66" si="363">SUM(AM63:AM65)</f>
        <v>78532.189199999993</v>
      </c>
      <c r="AN66" s="54">
        <f t="shared" si="363"/>
        <v>80960.036529999998</v>
      </c>
      <c r="AO66" s="54">
        <f t="shared" si="363"/>
        <v>83523.858923849999</v>
      </c>
      <c r="AP66" s="54">
        <f t="shared" si="363"/>
        <v>86199.716322961249</v>
      </c>
      <c r="AQ66" s="54">
        <f t="shared" si="363"/>
        <v>88994.258677231453</v>
      </c>
      <c r="AR66" s="54">
        <f t="shared" si="363"/>
        <v>91913.699495434892</v>
      </c>
      <c r="AS66" s="54">
        <f t="shared" si="363"/>
        <v>94964.558839537902</v>
      </c>
      <c r="AT66" s="54">
        <f t="shared" si="363"/>
        <v>98153.659579234722</v>
      </c>
      <c r="AU66" s="54">
        <f t="shared" si="363"/>
        <v>101488.14310295538</v>
      </c>
      <c r="AV66" s="54">
        <f t="shared" si="363"/>
        <v>104975.4853900278</v>
      </c>
      <c r="AW66" s="54">
        <f t="shared" si="363"/>
        <v>108623.51386470252</v>
      </c>
      <c r="AX66" s="54">
        <f t="shared" si="363"/>
        <v>112440.42505481215</v>
      </c>
      <c r="AY66" s="54">
        <f t="shared" si="363"/>
        <v>116434.80309486594</v>
      </c>
      <c r="AZ66" s="54">
        <f t="shared" si="363"/>
        <v>120615.6391154275</v>
      </c>
      <c r="BA66" s="54">
        <f t="shared" si="363"/>
        <v>124992.35156268471</v>
      </c>
      <c r="BB66" s="54">
        <f>SUM(BB63:BB65)</f>
        <v>129574.80749424452</v>
      </c>
      <c r="BC66" s="54">
        <f>SUM(BC63:BC65)</f>
        <v>134373.3448994123</v>
      </c>
      <c r="BD66" s="54">
        <f>SUM(BD63:BD65)</f>
        <v>139398.79609455029</v>
      </c>
      <c r="BE66" s="54">
        <f>SUM(BE63:BE65)</f>
        <v>144662.51224656068</v>
      </c>
      <c r="BF66" s="54">
        <f>SUM(BF63:BF65)</f>
        <v>150176.38908010942</v>
      </c>
      <c r="BG66" s="54">
        <f>SUM(BG63:BG65)</f>
        <v>155952.89382690389</v>
      </c>
      <c r="BH66" s="54">
        <f>SUM(BH63:BH65)</f>
        <v>162005.09347816711</v>
      </c>
      <c r="BI66" s="54">
        <f>SUM(BI63:BI65)</f>
        <v>168346.68440441962</v>
      </c>
      <c r="BJ66" s="54">
        <f>SUM(BJ63:BJ65)</f>
        <v>174992.02340979391</v>
      </c>
      <c r="BK66" s="54">
        <f>SUM(BK63:BK65)</f>
        <v>181956.1602913728</v>
      </c>
      <c r="BL66" s="54">
        <f>SUM(BL63:BL65)</f>
        <v>189254.87197747017</v>
      </c>
      <c r="BM66" s="54">
        <f>SUM(BM63:BM65)</f>
        <v>196904.6983223673</v>
      </c>
      <c r="BN66" s="54">
        <f>SUM(BN63:BN65)</f>
        <v>204922.97963878789</v>
      </c>
      <c r="BO66" s="54">
        <f>SUM(BO63:BO65)</f>
        <v>213327.89605335135</v>
      </c>
    </row>
    <row r="67" spans="1:67" x14ac:dyDescent="0.3">
      <c r="A67" s="27"/>
      <c r="B67" s="27"/>
      <c r="C67" s="27"/>
      <c r="D67" s="27"/>
      <c r="E67" s="48" t="s">
        <v>41</v>
      </c>
      <c r="F67" s="54">
        <f>F66</f>
        <v>75000</v>
      </c>
      <c r="G67" s="54">
        <f>F67+G66</f>
        <v>153568.77314999999</v>
      </c>
      <c r="H67" s="54">
        <f t="shared" ref="H67:AI67" si="364">G67+H66</f>
        <v>234589.26007875</v>
      </c>
      <c r="I67" s="54">
        <f t="shared" si="364"/>
        <v>318197.71932241874</v>
      </c>
      <c r="J67" s="54">
        <f t="shared" si="364"/>
        <v>404506.18387372169</v>
      </c>
      <c r="K67" s="54">
        <f t="shared" si="364"/>
        <v>493633.38609931763</v>
      </c>
      <c r="L67" s="54">
        <f t="shared" si="364"/>
        <v>585704.31500237482</v>
      </c>
      <c r="M67" s="54">
        <f t="shared" si="364"/>
        <v>680850.52367255464</v>
      </c>
      <c r="N67" s="54">
        <f t="shared" si="364"/>
        <v>779210.43280857732</v>
      </c>
      <c r="O67" s="54">
        <f t="shared" si="364"/>
        <v>880929.65003704594</v>
      </c>
      <c r="P67" s="54">
        <f t="shared" si="364"/>
        <v>986161.30539211107</v>
      </c>
      <c r="Q67" s="54">
        <f t="shared" si="364"/>
        <v>1095066.4037409872</v>
      </c>
      <c r="R67" s="54">
        <f t="shared" si="364"/>
        <v>1207814.1949627241</v>
      </c>
      <c r="S67" s="54">
        <f t="shared" si="364"/>
        <v>1324582.5627275943</v>
      </c>
      <c r="T67" s="54">
        <f t="shared" si="364"/>
        <v>1445558.4327665109</v>
      </c>
      <c r="U67" s="54">
        <f t="shared" si="364"/>
        <v>1570938.201564007</v>
      </c>
      <c r="V67" s="54">
        <f>U67+V66</f>
        <v>1700928.1864545629</v>
      </c>
      <c r="W67" s="54">
        <f>V67+W66</f>
        <v>1835745.098150556</v>
      </c>
      <c r="X67" s="54">
        <f>W67+X66</f>
        <v>1975616.5367809399</v>
      </c>
      <c r="Y67" s="54">
        <f>X67+Y66</f>
        <v>2120781.512573055</v>
      </c>
      <c r="Z67" s="54">
        <f>Y67+Z66</f>
        <v>2271490.9923658427</v>
      </c>
      <c r="AA67" s="54">
        <f>Z67+AA66</f>
        <v>2428008.4732013228</v>
      </c>
      <c r="AB67" s="54">
        <f>AA67+AB66</f>
        <v>2590610.5843026126</v>
      </c>
      <c r="AC67" s="54">
        <f>AB67+AC66</f>
        <v>2759587.7188111721</v>
      </c>
      <c r="AD67" s="54">
        <f>AC67+AD66</f>
        <v>2935244.6967234872</v>
      </c>
      <c r="AE67" s="54">
        <f>AD67+AE66</f>
        <v>3117901.4605382173</v>
      </c>
      <c r="AF67" s="54">
        <f>AE67+AF66</f>
        <v>3307893.805199076</v>
      </c>
      <c r="AG67" s="54">
        <f>AF67+AG66</f>
        <v>3505574.1439965852</v>
      </c>
      <c r="AH67" s="54">
        <f>AG67+AH66</f>
        <v>3711312.312173482</v>
      </c>
      <c r="AI67" s="54">
        <f>AH67+AI66</f>
        <v>3925496.4100641729</v>
      </c>
      <c r="AK67" s="54"/>
      <c r="AL67" s="54">
        <f>AL66</f>
        <v>75000</v>
      </c>
      <c r="AM67" s="54">
        <f>AL67+AM66</f>
        <v>153532.18919999999</v>
      </c>
      <c r="AN67" s="54">
        <f t="shared" ref="AN67" si="365">AM67+AN66</f>
        <v>234492.22573000001</v>
      </c>
      <c r="AO67" s="54">
        <f t="shared" ref="AO67" si="366">AN67+AO66</f>
        <v>318016.08465385</v>
      </c>
      <c r="AP67" s="54">
        <f t="shared" ref="AP67" si="367">AO67+AP66</f>
        <v>404215.80097681127</v>
      </c>
      <c r="AQ67" s="54">
        <f t="shared" ref="AQ67" si="368">AP67+AQ66</f>
        <v>493210.05965404271</v>
      </c>
      <c r="AR67" s="54">
        <f t="shared" ref="AR67" si="369">AQ67+AR66</f>
        <v>585123.75914947758</v>
      </c>
      <c r="AS67" s="54">
        <f t="shared" ref="AS67" si="370">AR67+AS66</f>
        <v>680088.31798901549</v>
      </c>
      <c r="AT67" s="54">
        <f t="shared" ref="AT67" si="371">AS67+AT66</f>
        <v>778241.97756825015</v>
      </c>
      <c r="AU67" s="54">
        <f t="shared" ref="AU67" si="372">AT67+AU66</f>
        <v>879730.12067120557</v>
      </c>
      <c r="AV67" s="54">
        <f t="shared" ref="AV67" si="373">AU67+AV66</f>
        <v>984705.60606123332</v>
      </c>
      <c r="AW67" s="54">
        <f t="shared" ref="AW67" si="374">AV67+AW66</f>
        <v>1093329.1199259358</v>
      </c>
      <c r="AX67" s="54">
        <f t="shared" ref="AX67" si="375">AW67+AX66</f>
        <v>1205769.5449807479</v>
      </c>
      <c r="AY67" s="54">
        <f t="shared" ref="AY67" si="376">AX67+AY66</f>
        <v>1322204.3480756138</v>
      </c>
      <c r="AZ67" s="54">
        <f t="shared" ref="AZ67" si="377">AY67+AZ66</f>
        <v>1442819.9871910415</v>
      </c>
      <c r="BA67" s="54">
        <f t="shared" ref="BA67" si="378">AZ67+BA66</f>
        <v>1567812.3387537261</v>
      </c>
      <c r="BB67" s="54">
        <f>BA67+BB66</f>
        <v>1697387.1462479706</v>
      </c>
      <c r="BC67" s="54">
        <f>BB67+BC66</f>
        <v>1831760.4911473829</v>
      </c>
      <c r="BD67" s="54">
        <f>BC67+BD66</f>
        <v>1971159.2872419332</v>
      </c>
      <c r="BE67" s="54">
        <f>BD67+BE66</f>
        <v>2115821.7994884937</v>
      </c>
      <c r="BF67" s="54">
        <f>BE67+BF66</f>
        <v>2265998.1885686032</v>
      </c>
      <c r="BG67" s="54">
        <f>BF67+BG66</f>
        <v>2421951.082395507</v>
      </c>
      <c r="BH67" s="54">
        <f>BG67+BH66</f>
        <v>2583956.175873674</v>
      </c>
      <c r="BI67" s="54">
        <f>BH67+BI66</f>
        <v>2752302.8602780937</v>
      </c>
      <c r="BJ67" s="54">
        <f>BI67+BJ66</f>
        <v>2927294.8836878878</v>
      </c>
      <c r="BK67" s="54">
        <f>BJ67+BK66</f>
        <v>3109251.0439792606</v>
      </c>
      <c r="BL67" s="54">
        <f>BK67+BL66</f>
        <v>3298505.915956731</v>
      </c>
      <c r="BM67" s="54">
        <f>BL67+BM66</f>
        <v>3495410.6142790983</v>
      </c>
      <c r="BN67" s="54">
        <f>BM67+BN66</f>
        <v>3700333.5939178863</v>
      </c>
      <c r="BO67" s="54">
        <f>BN67+BO66</f>
        <v>3913661.4899712377</v>
      </c>
    </row>
    <row r="68" spans="1:67" x14ac:dyDescent="0.3">
      <c r="A68" s="27"/>
      <c r="B68" s="27"/>
      <c r="C68" s="27"/>
      <c r="D68" s="27"/>
      <c r="E68" s="48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</row>
    <row r="69" spans="1:67" x14ac:dyDescent="0.3">
      <c r="A69" s="27"/>
      <c r="B69" s="27"/>
      <c r="C69" s="27"/>
      <c r="D69" s="27"/>
      <c r="E69" s="48"/>
      <c r="F69" s="54">
        <f>F67+F61+F58</f>
        <v>33221.72</v>
      </c>
      <c r="G69" s="54">
        <f>G67+G61+G58</f>
        <v>68559.582997999998</v>
      </c>
      <c r="H69" s="54">
        <f t="shared" ref="H69:AI69" si="379">H67+H61+H58</f>
        <v>106287.35825495003</v>
      </c>
      <c r="I69" s="54">
        <f t="shared" si="379"/>
        <v>146556.83864968774</v>
      </c>
      <c r="J69" s="54">
        <f t="shared" si="379"/>
        <v>189483.72844243306</v>
      </c>
      <c r="K69" s="54">
        <f t="shared" si="379"/>
        <v>235188.45593424005</v>
      </c>
      <c r="L69" s="54">
        <f t="shared" si="379"/>
        <v>283797.50813009916</v>
      </c>
      <c r="M69" s="54">
        <f t="shared" si="379"/>
        <v>335443.86956074415</v>
      </c>
      <c r="N69" s="54">
        <f t="shared" si="379"/>
        <v>390267.33937402139</v>
      </c>
      <c r="O69" s="54">
        <f t="shared" si="379"/>
        <v>498389.02389790979</v>
      </c>
      <c r="P69" s="54">
        <f t="shared" si="379"/>
        <v>563838.33245660015</v>
      </c>
      <c r="Q69" s="54">
        <f t="shared" si="379"/>
        <v>632729.59858431795</v>
      </c>
      <c r="R69" s="54">
        <f t="shared" si="379"/>
        <v>705240.4752159405</v>
      </c>
      <c r="S69" s="54">
        <f t="shared" si="379"/>
        <v>781556.94404174224</v>
      </c>
      <c r="T69" s="54">
        <f>T67+T61+T58</f>
        <v>861873.73484979267</v>
      </c>
      <c r="U69" s="54">
        <f>U67+U61+U58</f>
        <v>946394.76488995785</v>
      </c>
      <c r="V69" s="54">
        <f>V67+V61+V58</f>
        <v>1035333.5992538872</v>
      </c>
      <c r="W69" s="54">
        <f>W67+W61+W58</f>
        <v>1128913.9333133176</v>
      </c>
      <c r="X69" s="54">
        <f>X67+X61+X58</f>
        <v>1227370.0983093572</v>
      </c>
      <c r="Y69" s="54">
        <f>Y67+Y61+Y58</f>
        <v>1330947.5912382067</v>
      </c>
      <c r="Z69" s="54">
        <f>Z67+Z61+Z58</f>
        <v>1439903.6302341777</v>
      </c>
      <c r="AA69" s="54">
        <f>AA67+AA61+AA58</f>
        <v>1554507.7367089959</v>
      </c>
      <c r="AB69" s="54">
        <f>AB67+AB61+AB58</f>
        <v>1675042.3455673521</v>
      </c>
      <c r="AC69" s="54">
        <f>AC67+AC61+AC58</f>
        <v>1801803.444882656</v>
      </c>
      <c r="AD69" s="54">
        <f>AD67+AD61+AD58</f>
        <v>1935101.2464840529</v>
      </c>
      <c r="AE69" s="54">
        <f>AE67+AE61+AE58</f>
        <v>2075260.888976193</v>
      </c>
      <c r="AF69" s="54">
        <f>AF67+AF61+AF58</f>
        <v>2222623.174787106</v>
      </c>
      <c r="AG69" s="54">
        <f>AG67+AG61+AG58</f>
        <v>2377545.3429170302</v>
      </c>
      <c r="AH69" s="54">
        <f>AH67+AH61+AH58</f>
        <v>2540401.8791423445</v>
      </c>
      <c r="AI69" s="54">
        <f>AI67+AI61+AI58</f>
        <v>2711585.3655140158</v>
      </c>
      <c r="AK69" s="54"/>
      <c r="AL69" s="54">
        <f>AL67+AL61+AL58</f>
        <v>34039.96</v>
      </c>
      <c r="AM69" s="54">
        <f>AM67+AM61+AM58</f>
        <v>70215.695663999999</v>
      </c>
      <c r="AN69" s="54">
        <f t="shared" ref="AN69:BO69" si="380">AN67+AN61+AN58</f>
        <v>108762.8006316</v>
      </c>
      <c r="AO69" s="54">
        <f t="shared" si="380"/>
        <v>149831.446203542</v>
      </c>
      <c r="AP69" s="54">
        <f t="shared" si="380"/>
        <v>193537.02241492638</v>
      </c>
      <c r="AQ69" s="54">
        <f t="shared" si="380"/>
        <v>239999.76406997506</v>
      </c>
      <c r="AR69" s="54">
        <f t="shared" si="380"/>
        <v>289345.93859873631</v>
      </c>
      <c r="AS69" s="54">
        <f t="shared" si="380"/>
        <v>341708.27266592125</v>
      </c>
      <c r="AT69" s="54">
        <f t="shared" si="380"/>
        <v>397226.26737863896</v>
      </c>
      <c r="AU69" s="54">
        <f t="shared" si="380"/>
        <v>501647.07630923408</v>
      </c>
      <c r="AV69" s="54">
        <f t="shared" si="380"/>
        <v>567417.61726645834</v>
      </c>
      <c r="AW69" s="54">
        <f t="shared" si="380"/>
        <v>636624.64109277248</v>
      </c>
      <c r="AX69" s="54">
        <f t="shared" si="380"/>
        <v>709444.70973238163</v>
      </c>
      <c r="AY69" s="54">
        <f t="shared" si="380"/>
        <v>786062.69050351821</v>
      </c>
      <c r="AZ69" s="54">
        <f>AZ67+AZ61+AZ58</f>
        <v>866672.17321366677</v>
      </c>
      <c r="BA69" s="54">
        <f>BA67+BA61+BA58</f>
        <v>951475.90722702304</v>
      </c>
      <c r="BB69" s="54">
        <f>BB67+BB61+BB58</f>
        <v>1040686.2594737546</v>
      </c>
      <c r="BC69" s="54">
        <f>BC67+BC61+BC58</f>
        <v>1134525.6944383883</v>
      </c>
      <c r="BD69" s="54">
        <f>BD67+BD61+BD58</f>
        <v>1233227.2772147977</v>
      </c>
      <c r="BE69" s="54">
        <f>BE67+BE61+BE58</f>
        <v>1337035.2007678407</v>
      </c>
      <c r="BF69" s="54">
        <f>BF67+BF61+BF58</f>
        <v>1446205.3385968988</v>
      </c>
      <c r="BG69" s="54">
        <f>BG67+BG61+BG58</f>
        <v>1561005.8240544414</v>
      </c>
      <c r="BH69" s="54">
        <f>BH67+BH61+BH58</f>
        <v>1681717.6576335102</v>
      </c>
      <c r="BI69" s="54">
        <f>BI67+BI61+BI58</f>
        <v>1808635.3436017102</v>
      </c>
      <c r="BJ69" s="54">
        <f>BJ67+BJ61+BJ58</f>
        <v>1942067.557426166</v>
      </c>
      <c r="BK69" s="54">
        <f>BK67+BK61+BK58</f>
        <v>2082337.8455040301</v>
      </c>
      <c r="BL69" s="54">
        <f>BL67+BL61+BL58</f>
        <v>2229785.3587866905</v>
      </c>
      <c r="BM69" s="54">
        <f>BM67+BM61+BM58</f>
        <v>2384765.6219630181</v>
      </c>
      <c r="BN69" s="54">
        <f>BN67+BN61+BN58</f>
        <v>2547651.3399479468</v>
      </c>
      <c r="BO69" s="54">
        <f>BO67+BO61+BO58</f>
        <v>2718833.2435076064</v>
      </c>
    </row>
    <row r="70" spans="1:67" x14ac:dyDescent="0.3">
      <c r="A70" s="27"/>
      <c r="B70" s="27"/>
      <c r="C70" s="27"/>
      <c r="D70" s="27"/>
      <c r="E70" s="48"/>
      <c r="F70" s="54">
        <f>F69-F40</f>
        <v>0</v>
      </c>
      <c r="G70" s="54">
        <f t="shared" ref="G70:AI70" si="381">G69-G40</f>
        <v>0</v>
      </c>
      <c r="H70" s="54">
        <f t="shared" si="381"/>
        <v>0</v>
      </c>
      <c r="I70" s="54">
        <f t="shared" si="381"/>
        <v>0</v>
      </c>
      <c r="J70" s="54">
        <f t="shared" si="381"/>
        <v>0</v>
      </c>
      <c r="K70" s="54">
        <f t="shared" si="381"/>
        <v>0</v>
      </c>
      <c r="L70" s="54">
        <f t="shared" si="381"/>
        <v>0</v>
      </c>
      <c r="M70" s="54">
        <f t="shared" si="381"/>
        <v>0</v>
      </c>
      <c r="N70" s="54">
        <f t="shared" si="381"/>
        <v>0</v>
      </c>
      <c r="O70" s="54">
        <f t="shared" si="381"/>
        <v>0</v>
      </c>
      <c r="P70" s="54">
        <f t="shared" si="381"/>
        <v>0</v>
      </c>
      <c r="Q70" s="54">
        <f t="shared" si="381"/>
        <v>0</v>
      </c>
      <c r="R70" s="54">
        <f t="shared" si="381"/>
        <v>0</v>
      </c>
      <c r="S70" s="54">
        <f t="shared" si="381"/>
        <v>0</v>
      </c>
      <c r="T70" s="54">
        <f>T69-T40</f>
        <v>0</v>
      </c>
      <c r="U70" s="54">
        <f>U69-U40</f>
        <v>0</v>
      </c>
      <c r="V70" s="54">
        <f>V69-V40</f>
        <v>0</v>
      </c>
      <c r="W70" s="54">
        <f>W69-W40</f>
        <v>0</v>
      </c>
      <c r="X70" s="54">
        <f>X69-X40</f>
        <v>0</v>
      </c>
      <c r="Y70" s="54">
        <f>Y69-Y40</f>
        <v>0</v>
      </c>
      <c r="Z70" s="54">
        <f>Z69-Z40</f>
        <v>0</v>
      </c>
      <c r="AA70" s="54">
        <f>AA69-AA40</f>
        <v>0</v>
      </c>
      <c r="AB70" s="54">
        <f>AB69-AB40</f>
        <v>0</v>
      </c>
      <c r="AC70" s="54">
        <f>AC69-AC40</f>
        <v>0</v>
      </c>
      <c r="AD70" s="54">
        <f>AD69-AD40</f>
        <v>0</v>
      </c>
      <c r="AE70" s="54">
        <f>AE69-AE40</f>
        <v>0</v>
      </c>
      <c r="AF70" s="54">
        <f>AF69-AF40</f>
        <v>0</v>
      </c>
      <c r="AG70" s="54">
        <f>AG69-AG40</f>
        <v>0</v>
      </c>
      <c r="AH70" s="54">
        <f>AH69-AH40</f>
        <v>0</v>
      </c>
      <c r="AI70" s="54">
        <f>AI69-AI40</f>
        <v>0</v>
      </c>
      <c r="AK70" s="54"/>
      <c r="AL70" s="54">
        <f>AL69-AL40</f>
        <v>0</v>
      </c>
      <c r="AM70" s="54">
        <f t="shared" ref="AM70:BO70" si="382">AM69-AM40</f>
        <v>0</v>
      </c>
      <c r="AN70" s="54">
        <f t="shared" si="382"/>
        <v>0</v>
      </c>
      <c r="AO70" s="54">
        <f t="shared" si="382"/>
        <v>0</v>
      </c>
      <c r="AP70" s="54">
        <f t="shared" si="382"/>
        <v>0</v>
      </c>
      <c r="AQ70" s="54">
        <f t="shared" si="382"/>
        <v>0</v>
      </c>
      <c r="AR70" s="54">
        <f t="shared" si="382"/>
        <v>0</v>
      </c>
      <c r="AS70" s="54">
        <f t="shared" si="382"/>
        <v>0</v>
      </c>
      <c r="AT70" s="54">
        <f t="shared" si="382"/>
        <v>0</v>
      </c>
      <c r="AU70" s="54">
        <f t="shared" si="382"/>
        <v>0</v>
      </c>
      <c r="AV70" s="54">
        <f t="shared" si="382"/>
        <v>0</v>
      </c>
      <c r="AW70" s="54">
        <f t="shared" si="382"/>
        <v>0</v>
      </c>
      <c r="AX70" s="54">
        <f t="shared" si="382"/>
        <v>0</v>
      </c>
      <c r="AY70" s="54">
        <f t="shared" si="382"/>
        <v>0</v>
      </c>
      <c r="AZ70" s="54">
        <f>AZ69-AZ40</f>
        <v>0</v>
      </c>
      <c r="BA70" s="54">
        <f>BA69-BA40</f>
        <v>0</v>
      </c>
      <c r="BB70" s="54">
        <f>BB69-BB40</f>
        <v>0</v>
      </c>
      <c r="BC70" s="54">
        <f>BC69-BC40</f>
        <v>0</v>
      </c>
      <c r="BD70" s="54">
        <f>BD69-BD40</f>
        <v>0</v>
      </c>
      <c r="BE70" s="54">
        <f>BE69-BE40</f>
        <v>0</v>
      </c>
      <c r="BF70" s="54">
        <f>BF69-BF40</f>
        <v>0</v>
      </c>
      <c r="BG70" s="54">
        <f>BG69-BG40</f>
        <v>0</v>
      </c>
      <c r="BH70" s="54">
        <f>BH69-BH40</f>
        <v>0</v>
      </c>
      <c r="BI70" s="54">
        <f>BI69-BI40</f>
        <v>0</v>
      </c>
      <c r="BJ70" s="54">
        <f>BJ69-BJ40</f>
        <v>0</v>
      </c>
      <c r="BK70" s="54">
        <f>BK69-BK40</f>
        <v>0</v>
      </c>
      <c r="BL70" s="54">
        <f>BL69-BL40</f>
        <v>0</v>
      </c>
      <c r="BM70" s="54">
        <f>BM69-BM40</f>
        <v>0</v>
      </c>
      <c r="BN70" s="54">
        <f>BN69-BN40</f>
        <v>0</v>
      </c>
      <c r="BO70" s="54">
        <f>BO69-BO40</f>
        <v>0</v>
      </c>
    </row>
    <row r="71" spans="1:67" x14ac:dyDescent="0.3">
      <c r="A71" s="27"/>
      <c r="B71" s="27"/>
      <c r="C71" s="27"/>
      <c r="D71" s="27"/>
      <c r="E71" s="48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1:67" x14ac:dyDescent="0.3">
      <c r="A72" s="27"/>
      <c r="B72" s="27"/>
      <c r="C72" s="27"/>
      <c r="D72" s="27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K72" s="59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</row>
    <row r="73" spans="1:67" x14ac:dyDescent="0.3">
      <c r="A73" s="27"/>
      <c r="B73" s="27"/>
      <c r="C73" s="27"/>
      <c r="D73" s="2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67" x14ac:dyDescent="0.3">
      <c r="A74" s="27"/>
      <c r="B74" s="2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67" x14ac:dyDescent="0.3">
      <c r="A75" s="27"/>
      <c r="B75" s="27"/>
      <c r="D75" s="2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67" x14ac:dyDescent="0.3">
      <c r="A76" s="27"/>
      <c r="B76" s="27"/>
      <c r="D76" s="2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67" x14ac:dyDescent="0.3">
      <c r="A77" s="27"/>
      <c r="B77" s="27"/>
      <c r="C77" s="61"/>
      <c r="D77" s="6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67" x14ac:dyDescent="0.3">
      <c r="A78" s="27"/>
      <c r="B78" s="27"/>
      <c r="C78" s="62"/>
      <c r="D78" s="61"/>
    </row>
    <row r="79" spans="1:67" x14ac:dyDescent="0.3">
      <c r="A79" s="27"/>
      <c r="B79" s="27"/>
      <c r="C79" s="62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1" spans="1:37" x14ac:dyDescent="0.3">
      <c r="A81" s="27"/>
      <c r="B81" s="27"/>
      <c r="AK81" s="63"/>
    </row>
    <row r="83" spans="1:37" x14ac:dyDescent="0.3">
      <c r="A83" s="27"/>
      <c r="B83" s="27"/>
      <c r="AK83" s="63"/>
    </row>
    <row r="88" spans="1:37" x14ac:dyDescent="0.3">
      <c r="G88" s="64"/>
      <c r="H88" s="64"/>
      <c r="I88" s="29"/>
      <c r="J88" s="29"/>
    </row>
  </sheetData>
  <mergeCells count="6">
    <mergeCell ref="B40:D48"/>
    <mergeCell ref="E1:AI2"/>
    <mergeCell ref="AK1:BO2"/>
    <mergeCell ref="B11:D26"/>
    <mergeCell ref="B29:D33"/>
    <mergeCell ref="B35:D37"/>
  </mergeCells>
  <conditionalFormatting sqref="F41:AI42 G43:AI45">
    <cfRule type="cellIs" dxfId="83" priority="11" operator="greaterThan">
      <formula>0</formula>
    </cfRule>
    <cfRule type="cellIs" dxfId="82" priority="12" operator="lessThan">
      <formula>0</formula>
    </cfRule>
  </conditionalFormatting>
  <conditionalFormatting sqref="F38:AI38">
    <cfRule type="cellIs" dxfId="81" priority="9" operator="greaterThan">
      <formula>0</formula>
    </cfRule>
    <cfRule type="cellIs" dxfId="80" priority="10" operator="lessThan">
      <formula>0</formula>
    </cfRule>
  </conditionalFormatting>
  <conditionalFormatting sqref="F32:AI32">
    <cfRule type="cellIs" dxfId="79" priority="7" operator="greaterThan">
      <formula>0</formula>
    </cfRule>
    <cfRule type="cellIs" dxfId="78" priority="8" operator="lessThan">
      <formula>0</formula>
    </cfRule>
  </conditionalFormatting>
  <conditionalFormatting sqref="E32:AI32 E38:AI38 F41:AI42 G43:AI45 AK41:BO45 AK38:BO38 AK32:BO32">
    <cfRule type="cellIs" dxfId="77" priority="5" operator="greaterThan">
      <formula>0</formula>
    </cfRule>
    <cfRule type="cellIs" dxfId="76" priority="6" operator="lessThan">
      <formula>0</formula>
    </cfRule>
  </conditionalFormatting>
  <conditionalFormatting sqref="F27:AI27">
    <cfRule type="cellIs" dxfId="75" priority="3" operator="greaterThan">
      <formula>0</formula>
    </cfRule>
    <cfRule type="cellIs" dxfId="74" priority="4" operator="lessThan">
      <formula>0</formula>
    </cfRule>
  </conditionalFormatting>
  <conditionalFormatting sqref="E27:AI27 AK27:BO27">
    <cfRule type="cellIs" dxfId="73" priority="1" operator="greaterThan">
      <formula>0</formula>
    </cfRule>
    <cfRule type="cellIs" dxfId="72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88"/>
  <sheetViews>
    <sheetView topLeftCell="E1" zoomScale="55" zoomScaleNormal="55" workbookViewId="0">
      <pane ySplit="4" topLeftCell="A17" activePane="bottomLeft" state="frozen"/>
      <selection pane="bottomLeft" activeCell="AI43" sqref="AI43"/>
    </sheetView>
  </sheetViews>
  <sheetFormatPr defaultRowHeight="15.05" outlineLevelCol="1" x14ac:dyDescent="0.3"/>
  <cols>
    <col min="1" max="1" width="3.109375" style="12" customWidth="1"/>
    <col min="2" max="2" width="8.88671875" style="12"/>
    <col min="3" max="3" width="9.21875" style="12" bestFit="1" customWidth="1"/>
    <col min="4" max="4" width="8.88671875" style="12"/>
    <col min="5" max="5" width="18.21875" style="27" customWidth="1"/>
    <col min="6" max="6" width="14" style="27" bestFit="1" customWidth="1"/>
    <col min="7" max="7" width="11.44140625" style="27" customWidth="1" outlineLevel="1"/>
    <col min="8" max="9" width="11.77734375" style="27" customWidth="1" outlineLevel="1"/>
    <col min="10" max="10" width="12.44140625" style="27" bestFit="1" customWidth="1"/>
    <col min="11" max="14" width="11.77734375" style="27" hidden="1" customWidth="1" outlineLevel="1"/>
    <col min="15" max="15" width="13" style="27" bestFit="1" customWidth="1" collapsed="1"/>
    <col min="16" max="16" width="12.6640625" style="27" hidden="1" customWidth="1" outlineLevel="1"/>
    <col min="17" max="19" width="13" style="27" hidden="1" customWidth="1" outlineLevel="1"/>
    <col min="20" max="20" width="13" style="27" bestFit="1" customWidth="1" collapsed="1"/>
    <col min="21" max="21" width="12.6640625" style="27" hidden="1" customWidth="1" outlineLevel="1"/>
    <col min="22" max="23" width="13" style="27" hidden="1" customWidth="1" outlineLevel="1"/>
    <col min="24" max="24" width="13.44140625" style="27" hidden="1" customWidth="1" outlineLevel="1"/>
    <col min="25" max="25" width="13.44140625" style="27" bestFit="1" customWidth="1" collapsed="1"/>
    <col min="26" max="27" width="13.44140625" style="27" hidden="1" customWidth="1" outlineLevel="1"/>
    <col min="28" max="28" width="13" style="27" hidden="1" customWidth="1" outlineLevel="1"/>
    <col min="29" max="29" width="13.44140625" style="27" hidden="1" customWidth="1" outlineLevel="1"/>
    <col min="30" max="30" width="13.44140625" style="27" bestFit="1" customWidth="1" collapsed="1"/>
    <col min="31" max="32" width="13.44140625" style="27" hidden="1" customWidth="1" outlineLevel="1"/>
    <col min="33" max="33" width="13" style="27" hidden="1" customWidth="1" outlineLevel="1"/>
    <col min="34" max="34" width="13.44140625" style="27" hidden="1" customWidth="1" outlineLevel="1"/>
    <col min="35" max="35" width="13.44140625" style="27" bestFit="1" customWidth="1" collapsed="1"/>
    <col min="36" max="36" width="3.6640625" style="27" customWidth="1"/>
    <col min="37" max="37" width="22.109375" style="27" bestFit="1" customWidth="1"/>
    <col min="38" max="38" width="10.6640625" style="27" bestFit="1" customWidth="1"/>
    <col min="39" max="39" width="11.44140625" style="27" customWidth="1" outlineLevel="1"/>
    <col min="40" max="41" width="11.77734375" style="27" customWidth="1" outlineLevel="1"/>
    <col min="42" max="42" width="11.77734375" style="27" bestFit="1" customWidth="1"/>
    <col min="43" max="46" width="11.77734375" style="27" hidden="1" customWidth="1" outlineLevel="1"/>
    <col min="47" max="47" width="11.77734375" style="27" bestFit="1" customWidth="1" collapsed="1"/>
    <col min="48" max="48" width="12.21875" style="27" hidden="1" customWidth="1" outlineLevel="1"/>
    <col min="49" max="49" width="11.77734375" style="27" hidden="1" customWidth="1" outlineLevel="1"/>
    <col min="50" max="51" width="13" style="27" hidden="1" customWidth="1" outlineLevel="1"/>
    <col min="52" max="52" width="13" style="27" bestFit="1" customWidth="1" collapsed="1"/>
    <col min="53" max="56" width="13" style="27" hidden="1" customWidth="1" outlineLevel="1"/>
    <col min="57" max="57" width="13" style="27" bestFit="1" customWidth="1" collapsed="1"/>
    <col min="58" max="58" width="13" style="27" hidden="1" customWidth="1" outlineLevel="1"/>
    <col min="59" max="59" width="13.44140625" style="27" hidden="1" customWidth="1" outlineLevel="1"/>
    <col min="60" max="61" width="13" style="27" hidden="1" customWidth="1" outlineLevel="1"/>
    <col min="62" max="62" width="13.44140625" style="27" bestFit="1" customWidth="1" collapsed="1"/>
    <col min="63" max="66" width="13.44140625" style="27" hidden="1" customWidth="1" outlineLevel="1"/>
    <col min="67" max="67" width="13.44140625" style="27" bestFit="1" customWidth="1" collapsed="1"/>
    <col min="68" max="16384" width="8.88671875" style="27"/>
  </cols>
  <sheetData>
    <row r="1" spans="1:91" x14ac:dyDescent="0.3">
      <c r="E1" s="33" t="s">
        <v>54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K1" s="34" t="s">
        <v>53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91" x14ac:dyDescent="0.3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:91" x14ac:dyDescent="0.3">
      <c r="E3" s="27" t="s">
        <v>18</v>
      </c>
      <c r="F3" s="28">
        <f>Graafi!C1</f>
        <v>0.05</v>
      </c>
      <c r="G3" s="28"/>
    </row>
    <row r="4" spans="1:91" x14ac:dyDescent="0.3">
      <c r="E4" s="27" t="s">
        <v>35</v>
      </c>
      <c r="F4" s="27">
        <v>1</v>
      </c>
      <c r="G4" s="27">
        <v>2</v>
      </c>
      <c r="H4" s="27">
        <v>3</v>
      </c>
      <c r="I4" s="27">
        <v>4</v>
      </c>
      <c r="J4" s="27">
        <v>5</v>
      </c>
      <c r="K4" s="27">
        <v>6</v>
      </c>
      <c r="L4" s="27">
        <v>7</v>
      </c>
      <c r="M4" s="27">
        <v>8</v>
      </c>
      <c r="N4" s="27">
        <v>9</v>
      </c>
      <c r="O4" s="27">
        <v>10</v>
      </c>
      <c r="P4" s="27">
        <v>11</v>
      </c>
      <c r="Q4" s="27">
        <v>12</v>
      </c>
      <c r="R4" s="27">
        <v>13</v>
      </c>
      <c r="S4" s="27">
        <v>14</v>
      </c>
      <c r="T4" s="27">
        <v>15</v>
      </c>
      <c r="U4" s="27">
        <v>16</v>
      </c>
      <c r="V4" s="27">
        <v>17</v>
      </c>
      <c r="W4" s="27">
        <v>18</v>
      </c>
      <c r="X4" s="27">
        <v>19</v>
      </c>
      <c r="Y4" s="27">
        <v>20</v>
      </c>
      <c r="Z4" s="27">
        <v>21</v>
      </c>
      <c r="AA4" s="27">
        <v>22</v>
      </c>
      <c r="AB4" s="27">
        <v>23</v>
      </c>
      <c r="AC4" s="27">
        <v>24</v>
      </c>
      <c r="AD4" s="27">
        <v>25</v>
      </c>
      <c r="AE4" s="27">
        <v>26</v>
      </c>
      <c r="AF4" s="27">
        <v>27</v>
      </c>
      <c r="AG4" s="27">
        <v>28</v>
      </c>
      <c r="AH4" s="27">
        <v>29</v>
      </c>
      <c r="AI4" s="27">
        <v>30</v>
      </c>
      <c r="AK4" s="27" t="s">
        <v>35</v>
      </c>
      <c r="AL4" s="27">
        <v>1</v>
      </c>
      <c r="AM4" s="27">
        <v>2</v>
      </c>
      <c r="AN4" s="27">
        <v>3</v>
      </c>
      <c r="AO4" s="27">
        <v>4</v>
      </c>
      <c r="AP4" s="27">
        <v>5</v>
      </c>
      <c r="AQ4" s="27">
        <v>6</v>
      </c>
      <c r="AR4" s="27">
        <v>7</v>
      </c>
      <c r="AS4" s="27">
        <v>8</v>
      </c>
      <c r="AT4" s="27">
        <v>9</v>
      </c>
      <c r="AU4" s="27">
        <v>10</v>
      </c>
      <c r="AV4" s="27">
        <v>11</v>
      </c>
      <c r="AW4" s="27">
        <v>12</v>
      </c>
      <c r="AX4" s="27">
        <v>13</v>
      </c>
      <c r="AY4" s="27">
        <v>14</v>
      </c>
      <c r="AZ4" s="27">
        <v>15</v>
      </c>
      <c r="BA4" s="27">
        <v>16</v>
      </c>
      <c r="BB4" s="27">
        <v>17</v>
      </c>
      <c r="BC4" s="27">
        <v>18</v>
      </c>
      <c r="BD4" s="27">
        <v>19</v>
      </c>
      <c r="BE4" s="27">
        <v>20</v>
      </c>
      <c r="BF4" s="27">
        <v>21</v>
      </c>
      <c r="BG4" s="27">
        <v>22</v>
      </c>
      <c r="BH4" s="27">
        <v>23</v>
      </c>
      <c r="BI4" s="27">
        <v>24</v>
      </c>
      <c r="BJ4" s="27">
        <v>25</v>
      </c>
      <c r="BK4" s="27">
        <v>26</v>
      </c>
      <c r="BL4" s="27">
        <v>27</v>
      </c>
      <c r="BM4" s="27">
        <v>28</v>
      </c>
      <c r="BN4" s="27">
        <v>29</v>
      </c>
      <c r="BO4" s="27">
        <v>30</v>
      </c>
    </row>
    <row r="5" spans="1:91" s="48" customFormat="1" x14ac:dyDescent="0.3">
      <c r="E5" s="48" t="s">
        <v>17</v>
      </c>
      <c r="AJ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2" customFormat="1" x14ac:dyDescent="0.3">
      <c r="A6" s="12"/>
      <c r="B6" s="12"/>
      <c r="C6" s="21"/>
      <c r="D6" s="12"/>
      <c r="E6" s="67" t="s"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69" t="s">
        <v>0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</row>
    <row r="7" spans="1:91" s="3" customFormat="1" x14ac:dyDescent="0.3">
      <c r="A7" s="12"/>
      <c r="B7" s="12"/>
      <c r="C7" s="12"/>
      <c r="D7" s="12"/>
      <c r="E7" s="3" t="s">
        <v>10</v>
      </c>
      <c r="F7" s="4">
        <f>Graafi!$F$1-F18</f>
        <v>45000</v>
      </c>
      <c r="G7" s="4">
        <f>F7</f>
        <v>45000</v>
      </c>
      <c r="H7" s="4">
        <f t="shared" ref="H7:AI7" si="0">G7</f>
        <v>45000</v>
      </c>
      <c r="I7" s="4">
        <f t="shared" si="0"/>
        <v>45000</v>
      </c>
      <c r="J7" s="4">
        <f t="shared" si="0"/>
        <v>45000</v>
      </c>
      <c r="K7" s="4">
        <f t="shared" si="0"/>
        <v>45000</v>
      </c>
      <c r="L7" s="4">
        <f t="shared" si="0"/>
        <v>45000</v>
      </c>
      <c r="M7" s="4">
        <f t="shared" si="0"/>
        <v>45000</v>
      </c>
      <c r="N7" s="4">
        <f t="shared" si="0"/>
        <v>45000</v>
      </c>
      <c r="O7" s="4">
        <f t="shared" si="0"/>
        <v>45000</v>
      </c>
      <c r="P7" s="4">
        <f t="shared" si="0"/>
        <v>45000</v>
      </c>
      <c r="Q7" s="4">
        <f t="shared" si="0"/>
        <v>45000</v>
      </c>
      <c r="R7" s="4">
        <f t="shared" si="0"/>
        <v>45000</v>
      </c>
      <c r="S7" s="4">
        <f t="shared" si="0"/>
        <v>45000</v>
      </c>
      <c r="T7" s="4">
        <f t="shared" si="0"/>
        <v>45000</v>
      </c>
      <c r="U7" s="4">
        <f t="shared" si="0"/>
        <v>45000</v>
      </c>
      <c r="V7" s="4">
        <f t="shared" si="0"/>
        <v>45000</v>
      </c>
      <c r="W7" s="4">
        <f t="shared" si="0"/>
        <v>45000</v>
      </c>
      <c r="X7" s="4">
        <f t="shared" si="0"/>
        <v>45000</v>
      </c>
      <c r="Y7" s="4">
        <f t="shared" si="0"/>
        <v>45000</v>
      </c>
      <c r="Z7" s="4">
        <f t="shared" si="0"/>
        <v>45000</v>
      </c>
      <c r="AA7" s="4">
        <f t="shared" si="0"/>
        <v>45000</v>
      </c>
      <c r="AB7" s="4">
        <f t="shared" si="0"/>
        <v>45000</v>
      </c>
      <c r="AC7" s="4">
        <f t="shared" si="0"/>
        <v>45000</v>
      </c>
      <c r="AD7" s="4">
        <f t="shared" si="0"/>
        <v>45000</v>
      </c>
      <c r="AE7" s="4">
        <f t="shared" si="0"/>
        <v>45000</v>
      </c>
      <c r="AF7" s="4">
        <f t="shared" si="0"/>
        <v>45000</v>
      </c>
      <c r="AG7" s="4">
        <f t="shared" si="0"/>
        <v>45000</v>
      </c>
      <c r="AH7" s="4">
        <f t="shared" si="0"/>
        <v>45000</v>
      </c>
      <c r="AI7" s="4">
        <f t="shared" si="0"/>
        <v>45000</v>
      </c>
      <c r="AJ7" s="27"/>
      <c r="AK7" s="10" t="str">
        <f>E7</f>
        <v>Tulos</v>
      </c>
      <c r="AL7" s="10">
        <f>Graafi!$F$1-AL18</f>
        <v>35000</v>
      </c>
      <c r="AM7" s="10">
        <f>AL7</f>
        <v>35000</v>
      </c>
      <c r="AN7" s="10">
        <f t="shared" ref="AN7:BO7" si="1">AM7</f>
        <v>35000</v>
      </c>
      <c r="AO7" s="10">
        <f t="shared" si="1"/>
        <v>35000</v>
      </c>
      <c r="AP7" s="10">
        <f t="shared" si="1"/>
        <v>35000</v>
      </c>
      <c r="AQ7" s="10">
        <f t="shared" si="1"/>
        <v>35000</v>
      </c>
      <c r="AR7" s="10">
        <f t="shared" si="1"/>
        <v>35000</v>
      </c>
      <c r="AS7" s="10">
        <f t="shared" si="1"/>
        <v>35000</v>
      </c>
      <c r="AT7" s="10">
        <f t="shared" si="1"/>
        <v>35000</v>
      </c>
      <c r="AU7" s="10">
        <f t="shared" si="1"/>
        <v>35000</v>
      </c>
      <c r="AV7" s="10">
        <f t="shared" si="1"/>
        <v>35000</v>
      </c>
      <c r="AW7" s="10">
        <f t="shared" si="1"/>
        <v>35000</v>
      </c>
      <c r="AX7" s="10">
        <f t="shared" si="1"/>
        <v>35000</v>
      </c>
      <c r="AY7" s="10">
        <f t="shared" si="1"/>
        <v>35000</v>
      </c>
      <c r="AZ7" s="10">
        <f t="shared" si="1"/>
        <v>35000</v>
      </c>
      <c r="BA7" s="10">
        <f t="shared" si="1"/>
        <v>35000</v>
      </c>
      <c r="BB7" s="10">
        <f t="shared" si="1"/>
        <v>35000</v>
      </c>
      <c r="BC7" s="10">
        <f t="shared" si="1"/>
        <v>35000</v>
      </c>
      <c r="BD7" s="10">
        <f t="shared" si="1"/>
        <v>35000</v>
      </c>
      <c r="BE7" s="10">
        <f t="shared" si="1"/>
        <v>35000</v>
      </c>
      <c r="BF7" s="10">
        <f t="shared" si="1"/>
        <v>35000</v>
      </c>
      <c r="BG7" s="10">
        <f t="shared" si="1"/>
        <v>35000</v>
      </c>
      <c r="BH7" s="10">
        <f t="shared" si="1"/>
        <v>35000</v>
      </c>
      <c r="BI7" s="10">
        <f t="shared" si="1"/>
        <v>35000</v>
      </c>
      <c r="BJ7" s="10">
        <f t="shared" si="1"/>
        <v>35000</v>
      </c>
      <c r="BK7" s="10">
        <f t="shared" si="1"/>
        <v>35000</v>
      </c>
      <c r="BL7" s="10">
        <f t="shared" si="1"/>
        <v>35000</v>
      </c>
      <c r="BM7" s="10">
        <f t="shared" si="1"/>
        <v>35000</v>
      </c>
      <c r="BN7" s="10">
        <f t="shared" si="1"/>
        <v>35000</v>
      </c>
      <c r="BO7" s="10">
        <f t="shared" si="1"/>
        <v>35000</v>
      </c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</row>
    <row r="8" spans="1:91" s="3" customFormat="1" x14ac:dyDescent="0.3">
      <c r="A8" s="12"/>
      <c r="B8" s="27"/>
      <c r="C8" s="27"/>
      <c r="D8" s="27"/>
      <c r="E8" s="3" t="s">
        <v>25</v>
      </c>
      <c r="F8" s="4">
        <f>F18*$F$47</f>
        <v>-642</v>
      </c>
      <c r="G8" s="4">
        <f>G18*$F$47</f>
        <v>-642</v>
      </c>
      <c r="H8" s="4">
        <f>H18*$F$47</f>
        <v>-642</v>
      </c>
      <c r="I8" s="4">
        <f>I18*$F$47</f>
        <v>-642</v>
      </c>
      <c r="J8" s="4">
        <f>J18*$F$47</f>
        <v>-642</v>
      </c>
      <c r="K8" s="4">
        <f>K18*$F$47</f>
        <v>-642</v>
      </c>
      <c r="L8" s="4">
        <f>L18*$F$47</f>
        <v>-642</v>
      </c>
      <c r="M8" s="4">
        <f>M18*$F$47</f>
        <v>-642</v>
      </c>
      <c r="N8" s="4">
        <f>N18*$F$47</f>
        <v>-642</v>
      </c>
      <c r="O8" s="4">
        <f>O18*$F$47</f>
        <v>-642</v>
      </c>
      <c r="P8" s="4">
        <f>P18*$F$47</f>
        <v>-642</v>
      </c>
      <c r="Q8" s="4">
        <f>Q18*$F$47</f>
        <v>-642</v>
      </c>
      <c r="R8" s="4">
        <f>R18*$F$47</f>
        <v>-642</v>
      </c>
      <c r="S8" s="4">
        <f>S18*$F$47</f>
        <v>-642</v>
      </c>
      <c r="T8" s="4">
        <f>T18*$F$47</f>
        <v>-642</v>
      </c>
      <c r="U8" s="4">
        <f>U18*$F$47</f>
        <v>-642</v>
      </c>
      <c r="V8" s="4">
        <f>V18*$F$47</f>
        <v>-642</v>
      </c>
      <c r="W8" s="4">
        <f>W18*$F$47</f>
        <v>-642</v>
      </c>
      <c r="X8" s="4">
        <f>X18*$F$47</f>
        <v>-642</v>
      </c>
      <c r="Y8" s="4">
        <f>Y18*$F$47</f>
        <v>-642</v>
      </c>
      <c r="Z8" s="4">
        <f>Z18*$F$47</f>
        <v>-642</v>
      </c>
      <c r="AA8" s="4">
        <f>AA18*$F$47</f>
        <v>-642</v>
      </c>
      <c r="AB8" s="4">
        <f>AB18*$F$47</f>
        <v>-642</v>
      </c>
      <c r="AC8" s="4">
        <f>AC18*$F$47</f>
        <v>-642</v>
      </c>
      <c r="AD8" s="4">
        <f>AD18*$F$47</f>
        <v>-642</v>
      </c>
      <c r="AE8" s="4">
        <f>AE18*$F$47</f>
        <v>-642</v>
      </c>
      <c r="AF8" s="4">
        <f>AF18*$F$47</f>
        <v>-642</v>
      </c>
      <c r="AG8" s="4">
        <f>AG18*$F$47</f>
        <v>-642</v>
      </c>
      <c r="AH8" s="4">
        <f>AH18*$F$47</f>
        <v>-642</v>
      </c>
      <c r="AI8" s="4">
        <f>AI18*$F$47</f>
        <v>-642</v>
      </c>
      <c r="AJ8" s="27"/>
      <c r="AK8" s="10" t="str">
        <f>E8</f>
        <v>Sotu</v>
      </c>
      <c r="AL8" s="10">
        <f>AL18*$F$47</f>
        <v>-856</v>
      </c>
      <c r="AM8" s="10">
        <f>AM18*$F$47</f>
        <v>-856</v>
      </c>
      <c r="AN8" s="10">
        <f>AN18*$F$47</f>
        <v>-856</v>
      </c>
      <c r="AO8" s="10">
        <f>AO18*$F$47</f>
        <v>-856</v>
      </c>
      <c r="AP8" s="10">
        <f>AP18*$F$47</f>
        <v>-856</v>
      </c>
      <c r="AQ8" s="10">
        <f>AQ18*$F$47</f>
        <v>-856</v>
      </c>
      <c r="AR8" s="10">
        <f>AR18*$F$47</f>
        <v>-856</v>
      </c>
      <c r="AS8" s="10">
        <f>AS18*$F$47</f>
        <v>-856</v>
      </c>
      <c r="AT8" s="10">
        <f>AT18*$F$47</f>
        <v>-856</v>
      </c>
      <c r="AU8" s="10">
        <f>AU18*$F$47</f>
        <v>-856</v>
      </c>
      <c r="AV8" s="10">
        <f>AV18*$F$47</f>
        <v>-856</v>
      </c>
      <c r="AW8" s="10">
        <f>AW18*$F$47</f>
        <v>-856</v>
      </c>
      <c r="AX8" s="10">
        <f>AX18*$F$47</f>
        <v>-856</v>
      </c>
      <c r="AY8" s="10">
        <f>AY18*$F$47</f>
        <v>-856</v>
      </c>
      <c r="AZ8" s="10">
        <f>AZ18*$F$47</f>
        <v>-856</v>
      </c>
      <c r="BA8" s="10">
        <f>BA18*$F$47</f>
        <v>-856</v>
      </c>
      <c r="BB8" s="10">
        <f>BB18*$F$47</f>
        <v>-856</v>
      </c>
      <c r="BC8" s="10">
        <f>BC18*$F$47</f>
        <v>-856</v>
      </c>
      <c r="BD8" s="10">
        <f>BD18*$F$47</f>
        <v>-856</v>
      </c>
      <c r="BE8" s="10">
        <f>BE18*$F$47</f>
        <v>-856</v>
      </c>
      <c r="BF8" s="10">
        <f>BF18*$F$47</f>
        <v>-856</v>
      </c>
      <c r="BG8" s="10">
        <f>BG18*$F$47</f>
        <v>-856</v>
      </c>
      <c r="BH8" s="10">
        <f>BH18*$F$47</f>
        <v>-856</v>
      </c>
      <c r="BI8" s="10">
        <f>BI18*$F$47</f>
        <v>-856</v>
      </c>
      <c r="BJ8" s="10">
        <f>BJ18*$F$47</f>
        <v>-856</v>
      </c>
      <c r="BK8" s="10">
        <f>BK18*$F$47</f>
        <v>-856</v>
      </c>
      <c r="BL8" s="10">
        <f>BL18*$F$47</f>
        <v>-856</v>
      </c>
      <c r="BM8" s="10">
        <f>BM18*$F$47</f>
        <v>-856</v>
      </c>
      <c r="BN8" s="10">
        <f>BN18*$F$47</f>
        <v>-856</v>
      </c>
      <c r="BO8" s="10">
        <f>BO18*$F$47</f>
        <v>-856</v>
      </c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</row>
    <row r="9" spans="1:91" s="3" customFormat="1" x14ac:dyDescent="0.3">
      <c r="A9" s="12"/>
      <c r="B9" s="27"/>
      <c r="C9" s="27"/>
      <c r="D9" s="27"/>
      <c r="E9" s="3" t="s">
        <v>6</v>
      </c>
      <c r="F9" s="5">
        <v>0.2</v>
      </c>
      <c r="G9" s="5">
        <f>F9</f>
        <v>0.2</v>
      </c>
      <c r="H9" s="5">
        <f t="shared" ref="H9:AI9" si="2">G9</f>
        <v>0.2</v>
      </c>
      <c r="I9" s="5">
        <f t="shared" si="2"/>
        <v>0.2</v>
      </c>
      <c r="J9" s="5">
        <f t="shared" si="2"/>
        <v>0.2</v>
      </c>
      <c r="K9" s="5">
        <f t="shared" si="2"/>
        <v>0.2</v>
      </c>
      <c r="L9" s="5">
        <f t="shared" si="2"/>
        <v>0.2</v>
      </c>
      <c r="M9" s="5">
        <f t="shared" si="2"/>
        <v>0.2</v>
      </c>
      <c r="N9" s="5">
        <f t="shared" si="2"/>
        <v>0.2</v>
      </c>
      <c r="O9" s="5">
        <f t="shared" si="2"/>
        <v>0.2</v>
      </c>
      <c r="P9" s="5">
        <f t="shared" si="2"/>
        <v>0.2</v>
      </c>
      <c r="Q9" s="5">
        <f t="shared" si="2"/>
        <v>0.2</v>
      </c>
      <c r="R9" s="5">
        <f t="shared" si="2"/>
        <v>0.2</v>
      </c>
      <c r="S9" s="5">
        <f t="shared" si="2"/>
        <v>0.2</v>
      </c>
      <c r="T9" s="5">
        <f t="shared" si="2"/>
        <v>0.2</v>
      </c>
      <c r="U9" s="5">
        <f t="shared" si="2"/>
        <v>0.2</v>
      </c>
      <c r="V9" s="5">
        <f t="shared" si="2"/>
        <v>0.2</v>
      </c>
      <c r="W9" s="5">
        <f t="shared" si="2"/>
        <v>0.2</v>
      </c>
      <c r="X9" s="5">
        <f t="shared" si="2"/>
        <v>0.2</v>
      </c>
      <c r="Y9" s="5">
        <f t="shared" si="2"/>
        <v>0.2</v>
      </c>
      <c r="Z9" s="5">
        <f t="shared" si="2"/>
        <v>0.2</v>
      </c>
      <c r="AA9" s="5">
        <f t="shared" si="2"/>
        <v>0.2</v>
      </c>
      <c r="AB9" s="5">
        <f t="shared" si="2"/>
        <v>0.2</v>
      </c>
      <c r="AC9" s="5">
        <f t="shared" si="2"/>
        <v>0.2</v>
      </c>
      <c r="AD9" s="5">
        <f t="shared" si="2"/>
        <v>0.2</v>
      </c>
      <c r="AE9" s="5">
        <f t="shared" si="2"/>
        <v>0.2</v>
      </c>
      <c r="AF9" s="5">
        <f t="shared" si="2"/>
        <v>0.2</v>
      </c>
      <c r="AG9" s="5">
        <f t="shared" si="2"/>
        <v>0.2</v>
      </c>
      <c r="AH9" s="5">
        <f t="shared" si="2"/>
        <v>0.2</v>
      </c>
      <c r="AI9" s="5">
        <f t="shared" si="2"/>
        <v>0.2</v>
      </c>
      <c r="AJ9" s="27"/>
      <c r="AK9" s="10" t="str">
        <f t="shared" ref="AK9:AK15" si="3">E9</f>
        <v>Yhteisövero</v>
      </c>
      <c r="AL9" s="16">
        <v>0.2</v>
      </c>
      <c r="AM9" s="16">
        <f>AL9</f>
        <v>0.2</v>
      </c>
      <c r="AN9" s="16">
        <f t="shared" ref="AN9:BO9" si="4">AM9</f>
        <v>0.2</v>
      </c>
      <c r="AO9" s="16">
        <f t="shared" si="4"/>
        <v>0.2</v>
      </c>
      <c r="AP9" s="16">
        <f t="shared" si="4"/>
        <v>0.2</v>
      </c>
      <c r="AQ9" s="16">
        <f t="shared" si="4"/>
        <v>0.2</v>
      </c>
      <c r="AR9" s="16">
        <f t="shared" si="4"/>
        <v>0.2</v>
      </c>
      <c r="AS9" s="16">
        <f t="shared" si="4"/>
        <v>0.2</v>
      </c>
      <c r="AT9" s="16">
        <f t="shared" si="4"/>
        <v>0.2</v>
      </c>
      <c r="AU9" s="16">
        <f t="shared" si="4"/>
        <v>0.2</v>
      </c>
      <c r="AV9" s="16">
        <f t="shared" si="4"/>
        <v>0.2</v>
      </c>
      <c r="AW9" s="16">
        <f t="shared" si="4"/>
        <v>0.2</v>
      </c>
      <c r="AX9" s="16">
        <f t="shared" si="4"/>
        <v>0.2</v>
      </c>
      <c r="AY9" s="16">
        <f t="shared" si="4"/>
        <v>0.2</v>
      </c>
      <c r="AZ9" s="16">
        <f t="shared" si="4"/>
        <v>0.2</v>
      </c>
      <c r="BA9" s="16">
        <f t="shared" si="4"/>
        <v>0.2</v>
      </c>
      <c r="BB9" s="16">
        <f t="shared" si="4"/>
        <v>0.2</v>
      </c>
      <c r="BC9" s="16">
        <f t="shared" si="4"/>
        <v>0.2</v>
      </c>
      <c r="BD9" s="16">
        <f t="shared" si="4"/>
        <v>0.2</v>
      </c>
      <c r="BE9" s="16">
        <f t="shared" si="4"/>
        <v>0.2</v>
      </c>
      <c r="BF9" s="16">
        <f t="shared" si="4"/>
        <v>0.2</v>
      </c>
      <c r="BG9" s="16">
        <f t="shared" si="4"/>
        <v>0.2</v>
      </c>
      <c r="BH9" s="16">
        <f t="shared" si="4"/>
        <v>0.2</v>
      </c>
      <c r="BI9" s="16">
        <f t="shared" si="4"/>
        <v>0.2</v>
      </c>
      <c r="BJ9" s="16">
        <f t="shared" si="4"/>
        <v>0.2</v>
      </c>
      <c r="BK9" s="16">
        <f t="shared" si="4"/>
        <v>0.2</v>
      </c>
      <c r="BL9" s="16">
        <f t="shared" si="4"/>
        <v>0.2</v>
      </c>
      <c r="BM9" s="16">
        <f t="shared" si="4"/>
        <v>0.2</v>
      </c>
      <c r="BN9" s="16">
        <f t="shared" si="4"/>
        <v>0.2</v>
      </c>
      <c r="BO9" s="16">
        <f t="shared" si="4"/>
        <v>0.2</v>
      </c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</row>
    <row r="10" spans="1:91" s="7" customFormat="1" x14ac:dyDescent="0.3">
      <c r="A10" s="13"/>
      <c r="B10" s="13"/>
      <c r="C10" s="13"/>
      <c r="D10" s="13"/>
      <c r="E10" s="7" t="s">
        <v>19</v>
      </c>
      <c r="F10" s="8">
        <f>F7*(1-F9)+F8</f>
        <v>35358</v>
      </c>
      <c r="G10" s="8">
        <f>G7*(1-G9)+G8</f>
        <v>35358</v>
      </c>
      <c r="H10" s="8">
        <f>H7*(1-H9)+H8</f>
        <v>35358</v>
      </c>
      <c r="I10" s="8">
        <f>I7*(1-I9)+I8</f>
        <v>35358</v>
      </c>
      <c r="J10" s="8">
        <f>J7*(1-J9)+J8</f>
        <v>35358</v>
      </c>
      <c r="K10" s="8">
        <f>K7*(1-K9)+K8</f>
        <v>35358</v>
      </c>
      <c r="L10" s="8">
        <f>L7*(1-L9)+L8</f>
        <v>35358</v>
      </c>
      <c r="M10" s="8">
        <f>M7*(1-M9)+M8</f>
        <v>35358</v>
      </c>
      <c r="N10" s="8">
        <f>N7*(1-N9)+N8</f>
        <v>35358</v>
      </c>
      <c r="O10" s="8">
        <f>O7*(1-O9)+O8</f>
        <v>35358</v>
      </c>
      <c r="P10" s="8">
        <f>P7*(1-P9)+P8</f>
        <v>35358</v>
      </c>
      <c r="Q10" s="8">
        <f>Q7*(1-Q9)+Q8</f>
        <v>35358</v>
      </c>
      <c r="R10" s="8">
        <f>R7*(1-R9)+R8</f>
        <v>35358</v>
      </c>
      <c r="S10" s="8">
        <f>S7*(1-S9)+S8</f>
        <v>35358</v>
      </c>
      <c r="T10" s="8">
        <f>T7*(1-T9)+T8</f>
        <v>35358</v>
      </c>
      <c r="U10" s="8">
        <f>U7*(1-U9)+U8</f>
        <v>35358</v>
      </c>
      <c r="V10" s="8">
        <f>V7*(1-V9)+V8</f>
        <v>35358</v>
      </c>
      <c r="W10" s="8">
        <f>W7*(1-W9)+W8</f>
        <v>35358</v>
      </c>
      <c r="X10" s="8">
        <f>X7*(1-X9)+X8</f>
        <v>35358</v>
      </c>
      <c r="Y10" s="8">
        <f>Y7*(1-Y9)+Y8</f>
        <v>35358</v>
      </c>
      <c r="Z10" s="8">
        <f>Z7*(1-Z9)+Z8</f>
        <v>35358</v>
      </c>
      <c r="AA10" s="8">
        <f>AA7*(1-AA9)+AA8</f>
        <v>35358</v>
      </c>
      <c r="AB10" s="8">
        <f>AB7*(1-AB9)+AB8</f>
        <v>35358</v>
      </c>
      <c r="AC10" s="8">
        <f>AC7*(1-AC9)+AC8</f>
        <v>35358</v>
      </c>
      <c r="AD10" s="8">
        <f>AD7*(1-AD9)+AD8</f>
        <v>35358</v>
      </c>
      <c r="AE10" s="8">
        <f>AE7*(1-AE9)+AE8</f>
        <v>35358</v>
      </c>
      <c r="AF10" s="8">
        <f>AF7*(1-AF9)+AF8</f>
        <v>35358</v>
      </c>
      <c r="AG10" s="8">
        <f>AG7*(1-AG9)+AG8</f>
        <v>35358</v>
      </c>
      <c r="AH10" s="8">
        <f>AH7*(1-AH9)+AH8</f>
        <v>35358</v>
      </c>
      <c r="AI10" s="8">
        <f>AI7*(1-AI9)+AI8</f>
        <v>35358</v>
      </c>
      <c r="AJ10" s="70"/>
      <c r="AK10" s="17" t="str">
        <f t="shared" si="3"/>
        <v>Jää sijoitettavaksi</v>
      </c>
      <c r="AL10" s="17">
        <f>AL7*(1-AL9)+AL8</f>
        <v>27144</v>
      </c>
      <c r="AM10" s="17">
        <f>AM7*(1-AM9)+AM8</f>
        <v>27144</v>
      </c>
      <c r="AN10" s="17">
        <f>AN7*(1-AN9)+AN8</f>
        <v>27144</v>
      </c>
      <c r="AO10" s="17">
        <f>AO7*(1-AO9)+AO8</f>
        <v>27144</v>
      </c>
      <c r="AP10" s="17">
        <f>AP7*(1-AP9)+AP8</f>
        <v>27144</v>
      </c>
      <c r="AQ10" s="17">
        <f>AQ7*(1-AQ9)+AQ8</f>
        <v>27144</v>
      </c>
      <c r="AR10" s="17">
        <f>AR7*(1-AR9)+AR8</f>
        <v>27144</v>
      </c>
      <c r="AS10" s="17">
        <f>AS7*(1-AS9)+AS8</f>
        <v>27144</v>
      </c>
      <c r="AT10" s="17">
        <f>AT7*(1-AT9)+AT8</f>
        <v>27144</v>
      </c>
      <c r="AU10" s="17">
        <f>AU7*(1-AU9)+AU8</f>
        <v>27144</v>
      </c>
      <c r="AV10" s="17">
        <f>AV7*(1-AV9)+AV8</f>
        <v>27144</v>
      </c>
      <c r="AW10" s="17">
        <f>AW7*(1-AW9)+AW8</f>
        <v>27144</v>
      </c>
      <c r="AX10" s="17">
        <f>AX7*(1-AX9)+AX8</f>
        <v>27144</v>
      </c>
      <c r="AY10" s="17">
        <f>AY7*(1-AY9)+AY8</f>
        <v>27144</v>
      </c>
      <c r="AZ10" s="17">
        <f>AZ7*(1-AZ9)+AZ8</f>
        <v>27144</v>
      </c>
      <c r="BA10" s="17">
        <f>BA7*(1-BA9)+BA8</f>
        <v>27144</v>
      </c>
      <c r="BB10" s="17">
        <f>BB7*(1-BB9)+BB8</f>
        <v>27144</v>
      </c>
      <c r="BC10" s="17">
        <f>BC7*(1-BC9)+BC8</f>
        <v>27144</v>
      </c>
      <c r="BD10" s="17">
        <f>BD7*(1-BD9)+BD8</f>
        <v>27144</v>
      </c>
      <c r="BE10" s="17">
        <f>BE7*(1-BE9)+BE8</f>
        <v>27144</v>
      </c>
      <c r="BF10" s="17">
        <f>BF7*(1-BF9)+BF8</f>
        <v>27144</v>
      </c>
      <c r="BG10" s="17">
        <f>BG7*(1-BG9)+BG8</f>
        <v>27144</v>
      </c>
      <c r="BH10" s="17">
        <f>BH7*(1-BH9)+BH8</f>
        <v>27144</v>
      </c>
      <c r="BI10" s="17">
        <f>BI7*(1-BI9)+BI8</f>
        <v>27144</v>
      </c>
      <c r="BJ10" s="17">
        <f>BJ7*(1-BJ9)+BJ8</f>
        <v>27144</v>
      </c>
      <c r="BK10" s="17">
        <f>BK7*(1-BK9)+BK8</f>
        <v>27144</v>
      </c>
      <c r="BL10" s="17">
        <f>BL7*(1-BL9)+BL8</f>
        <v>27144</v>
      </c>
      <c r="BM10" s="17">
        <f>BM7*(1-BM9)+BM8</f>
        <v>27144</v>
      </c>
      <c r="BN10" s="17">
        <f>BN7*(1-BN9)+BN8</f>
        <v>27144</v>
      </c>
      <c r="BO10" s="17">
        <f>BO7*(1-BO9)+BO8</f>
        <v>27144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</row>
    <row r="11" spans="1:91" s="3" customFormat="1" x14ac:dyDescent="0.3">
      <c r="A11" s="12"/>
      <c r="B11" s="35" t="s">
        <v>56</v>
      </c>
      <c r="C11" s="35"/>
      <c r="D11" s="35"/>
      <c r="E11" s="3" t="s">
        <v>5</v>
      </c>
      <c r="F11" s="4">
        <f>F10</f>
        <v>35358</v>
      </c>
      <c r="G11" s="4">
        <f>F11+G10+G13</f>
        <v>67887.360000000001</v>
      </c>
      <c r="H11" s="4">
        <f t="shared" ref="H11:AI11" si="5">G11+H10+H13</f>
        <v>97588.08</v>
      </c>
      <c r="I11" s="4">
        <f t="shared" si="5"/>
        <v>124479.96048000001</v>
      </c>
      <c r="J11" s="4">
        <f t="shared" si="5"/>
        <v>148659.670212</v>
      </c>
      <c r="K11" s="4">
        <f t="shared" si="5"/>
        <v>170225.16605994001</v>
      </c>
      <c r="L11" s="4">
        <f t="shared" si="5"/>
        <v>189271.30408839451</v>
      </c>
      <c r="M11" s="4">
        <f t="shared" si="5"/>
        <v>205889.53488476379</v>
      </c>
      <c r="N11" s="4">
        <f t="shared" si="5"/>
        <v>220167.99259172453</v>
      </c>
      <c r="O11" s="4">
        <f t="shared" si="5"/>
        <v>232191.61230990931</v>
      </c>
      <c r="P11" s="4">
        <f t="shared" si="5"/>
        <v>242042.24597015922</v>
      </c>
      <c r="Q11" s="4">
        <f t="shared" si="5"/>
        <v>249798.77423256487</v>
      </c>
      <c r="R11" s="4">
        <f t="shared" si="5"/>
        <v>255537.21434346007</v>
      </c>
      <c r="S11" s="4">
        <f t="shared" si="5"/>
        <v>259330.82407885001</v>
      </c>
      <c r="T11" s="4">
        <f t="shared" si="5"/>
        <v>261250.20191477888</v>
      </c>
      <c r="U11" s="4">
        <f t="shared" si="5"/>
        <v>261363.383561467</v>
      </c>
      <c r="V11" s="4">
        <f t="shared" si="5"/>
        <v>259735.93499320355</v>
      </c>
      <c r="W11" s="4">
        <f t="shared" si="5"/>
        <v>256431.04210120047</v>
      </c>
      <c r="X11" s="4">
        <f t="shared" si="5"/>
        <v>251509.59709199489</v>
      </c>
      <c r="Y11" s="4">
        <f t="shared" si="5"/>
        <v>245030.28174953992</v>
      </c>
      <c r="Z11" s="4">
        <f t="shared" si="5"/>
        <v>237049.64767483226</v>
      </c>
      <c r="AA11" s="4">
        <f t="shared" si="5"/>
        <v>227622.19361279529</v>
      </c>
      <c r="AB11" s="4">
        <f t="shared" si="5"/>
        <v>216800.43997215066</v>
      </c>
      <c r="AC11" s="4">
        <f t="shared" si="5"/>
        <v>204635.00064017542</v>
      </c>
      <c r="AD11" s="4">
        <f t="shared" si="5"/>
        <v>191174.65219054162</v>
      </c>
      <c r="AE11" s="4">
        <f t="shared" si="5"/>
        <v>176466.40057887085</v>
      </c>
      <c r="AF11" s="4">
        <f t="shared" si="5"/>
        <v>160555.54541720139</v>
      </c>
      <c r="AG11" s="4">
        <f t="shared" si="5"/>
        <v>143485.74191525468</v>
      </c>
      <c r="AH11" s="4">
        <f t="shared" si="5"/>
        <v>125299.06057319781</v>
      </c>
      <c r="AI11" s="4">
        <f t="shared" si="5"/>
        <v>106036.04470752382</v>
      </c>
      <c r="AJ11" s="27"/>
      <c r="AK11" s="10" t="str">
        <f t="shared" si="3"/>
        <v>Hankintahinta</v>
      </c>
      <c r="AL11" s="10">
        <f>AL10</f>
        <v>27144</v>
      </c>
      <c r="AM11" s="10">
        <f>AL11+AM10+AM13</f>
        <v>52116.480000000003</v>
      </c>
      <c r="AN11" s="10">
        <f t="shared" ref="AN11:BO11" si="6">AM11+AN10+AN13</f>
        <v>74917.440000000017</v>
      </c>
      <c r="AO11" s="10">
        <f t="shared" si="6"/>
        <v>95562.080640000015</v>
      </c>
      <c r="AP11" s="10">
        <f t="shared" si="6"/>
        <v>114124.61361600002</v>
      </c>
      <c r="AQ11" s="10">
        <f t="shared" si="6"/>
        <v>130680.23947992001</v>
      </c>
      <c r="AR11" s="10">
        <f t="shared" si="6"/>
        <v>145301.77832952602</v>
      </c>
      <c r="AS11" s="10">
        <f t="shared" si="6"/>
        <v>158059.43591017672</v>
      </c>
      <c r="AT11" s="10">
        <f t="shared" si="6"/>
        <v>169020.87196418832</v>
      </c>
      <c r="AU11" s="10">
        <f t="shared" si="6"/>
        <v>178251.29035975391</v>
      </c>
      <c r="AV11" s="10">
        <f t="shared" si="6"/>
        <v>185813.52804496867</v>
      </c>
      <c r="AW11" s="10">
        <f t="shared" si="6"/>
        <v>191768.14095165854</v>
      </c>
      <c r="AX11" s="10">
        <f t="shared" si="6"/>
        <v>196173.48679616727</v>
      </c>
      <c r="AY11" s="10">
        <f t="shared" si="6"/>
        <v>199085.80487573697</v>
      </c>
      <c r="AZ11" s="10">
        <f t="shared" si="6"/>
        <v>200559.29296834554</v>
      </c>
      <c r="BA11" s="10">
        <f t="shared" si="6"/>
        <v>200646.18144104484</v>
      </c>
      <c r="BB11" s="10">
        <f t="shared" si="6"/>
        <v>199396.80466812378</v>
      </c>
      <c r="BC11" s="10">
        <f t="shared" si="6"/>
        <v>196859.66985675061</v>
      </c>
      <c r="BD11" s="10">
        <f t="shared" si="6"/>
        <v>193081.52337420423</v>
      </c>
      <c r="BE11" s="10">
        <f t="shared" si="6"/>
        <v>188107.41466738831</v>
      </c>
      <c r="BF11" s="10">
        <f t="shared" si="6"/>
        <v>181980.75786202986</v>
      </c>
      <c r="BG11" s="10">
        <f t="shared" si="6"/>
        <v>174743.39112579107</v>
      </c>
      <c r="BH11" s="10">
        <f t="shared" si="6"/>
        <v>166435.63387646535</v>
      </c>
      <c r="BI11" s="10">
        <f t="shared" si="6"/>
        <v>157096.34191348281</v>
      </c>
      <c r="BJ11" s="10">
        <f t="shared" si="6"/>
        <v>146762.96054810978</v>
      </c>
      <c r="BK11" s="10">
        <f t="shared" si="6"/>
        <v>135471.57580499107</v>
      </c>
      <c r="BL11" s="10">
        <f t="shared" si="6"/>
        <v>123256.9637650466</v>
      </c>
      <c r="BM11" s="10">
        <f t="shared" si="6"/>
        <v>110152.63811719205</v>
      </c>
      <c r="BN11" s="10">
        <f t="shared" si="6"/>
        <v>96190.895983904193</v>
      </c>
      <c r="BO11" s="10">
        <f t="shared" si="6"/>
        <v>81402.862083291737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</row>
    <row r="12" spans="1:91" s="3" customFormat="1" x14ac:dyDescent="0.3">
      <c r="A12" s="12"/>
      <c r="B12" s="35"/>
      <c r="C12" s="35"/>
      <c r="D12" s="35"/>
      <c r="E12" s="3" t="s">
        <v>64</v>
      </c>
      <c r="F12" s="4">
        <f>F10</f>
        <v>35358</v>
      </c>
      <c r="G12" s="6">
        <f>F16+G10</f>
        <v>70716</v>
      </c>
      <c r="H12" s="6">
        <f t="shared" ref="H12:AI12" si="7">G16+H10</f>
        <v>105826.49400000001</v>
      </c>
      <c r="I12" s="6">
        <f t="shared" si="7"/>
        <v>139728.62835000001</v>
      </c>
      <c r="J12" s="6">
        <f t="shared" si="7"/>
        <v>172406.30190075</v>
      </c>
      <c r="K12" s="6">
        <f t="shared" si="7"/>
        <v>203898.27464431874</v>
      </c>
      <c r="L12" s="6">
        <f t="shared" si="7"/>
        <v>234247.11504538395</v>
      </c>
      <c r="M12" s="6">
        <f t="shared" si="7"/>
        <v>263494.2786629909</v>
      </c>
      <c r="N12" s="6">
        <f t="shared" si="7"/>
        <v>291679.75352269015</v>
      </c>
      <c r="O12" s="6">
        <f t="shared" si="7"/>
        <v>318842.07924687618</v>
      </c>
      <c r="P12" s="6">
        <f t="shared" si="7"/>
        <v>345018.39671992877</v>
      </c>
      <c r="Q12" s="6">
        <f t="shared" si="7"/>
        <v>370244.4986138097</v>
      </c>
      <c r="R12" s="6">
        <f t="shared" si="7"/>
        <v>394554.87830762524</v>
      </c>
      <c r="S12" s="6">
        <f t="shared" si="7"/>
        <v>417982.77705088886</v>
      </c>
      <c r="T12" s="6">
        <f t="shared" si="7"/>
        <v>440560.22941639886</v>
      </c>
      <c r="U12" s="6">
        <f t="shared" si="7"/>
        <v>462318.10710329289</v>
      </c>
      <c r="V12" s="6">
        <f t="shared" si="7"/>
        <v>483286.16115003871</v>
      </c>
      <c r="W12" s="6">
        <f t="shared" si="7"/>
        <v>503493.06261506915</v>
      </c>
      <c r="X12" s="6">
        <f t="shared" si="7"/>
        <v>522966.44178068708</v>
      </c>
      <c r="Y12" s="6">
        <f t="shared" si="7"/>
        <v>541732.92593384522</v>
      </c>
      <c r="Z12" s="6">
        <f t="shared" si="7"/>
        <v>559818.17577546206</v>
      </c>
      <c r="AA12" s="6">
        <f t="shared" si="7"/>
        <v>577246.92050805804</v>
      </c>
      <c r="AB12" s="6">
        <f t="shared" si="7"/>
        <v>594042.99164969055</v>
      </c>
      <c r="AC12" s="6">
        <f t="shared" si="7"/>
        <v>610229.35562042263</v>
      </c>
      <c r="AD12" s="6">
        <f t="shared" si="7"/>
        <v>625828.14514588472</v>
      </c>
      <c r="AE12" s="6">
        <f t="shared" si="7"/>
        <v>640860.68952086836</v>
      </c>
      <c r="AF12" s="6">
        <f t="shared" si="7"/>
        <v>655347.54377433378</v>
      </c>
      <c r="AG12" s="6">
        <f t="shared" si="7"/>
        <v>669308.51677571086</v>
      </c>
      <c r="AH12" s="6">
        <f t="shared" si="7"/>
        <v>682762.69832092489</v>
      </c>
      <c r="AI12" s="6">
        <f t="shared" si="7"/>
        <v>695728.48523518385</v>
      </c>
      <c r="AJ12" s="27"/>
      <c r="AK12" s="10" t="str">
        <f t="shared" si="3"/>
        <v>Voittovarat</v>
      </c>
      <c r="AL12" s="10">
        <f>AL10</f>
        <v>27144</v>
      </c>
      <c r="AM12" s="10">
        <f>AL16+AM10</f>
        <v>54288</v>
      </c>
      <c r="AN12" s="10">
        <f t="shared" ref="AN12:BO12" si="8">AM16+AN10</f>
        <v>81241.991999999998</v>
      </c>
      <c r="AO12" s="10">
        <f t="shared" si="8"/>
        <v>107268.33780000001</v>
      </c>
      <c r="AP12" s="10">
        <f t="shared" si="8"/>
        <v>132354.67670100002</v>
      </c>
      <c r="AQ12" s="10">
        <f t="shared" si="8"/>
        <v>156530.76437992504</v>
      </c>
      <c r="AR12" s="10">
        <f t="shared" si="8"/>
        <v>179829.28024186616</v>
      </c>
      <c r="AS12" s="10">
        <f t="shared" si="8"/>
        <v>202282.04932485509</v>
      </c>
      <c r="AT12" s="10">
        <f t="shared" si="8"/>
        <v>223919.77005543024</v>
      </c>
      <c r="AU12" s="10">
        <f t="shared" si="8"/>
        <v>244772.02893481555</v>
      </c>
      <c r="AV12" s="10">
        <f t="shared" si="8"/>
        <v>264867.33866637672</v>
      </c>
      <c r="AW12" s="10">
        <f t="shared" si="8"/>
        <v>284233.17694364081</v>
      </c>
      <c r="AX12" s="10">
        <f t="shared" si="8"/>
        <v>302896.02400537871</v>
      </c>
      <c r="AY12" s="10">
        <f t="shared" si="8"/>
        <v>320881.3988423929</v>
      </c>
      <c r="AZ12" s="10">
        <f t="shared" si="8"/>
        <v>338213.89409125887</v>
      </c>
      <c r="BA12" s="10">
        <f t="shared" si="8"/>
        <v>354917.20966151322</v>
      </c>
      <c r="BB12" s="10">
        <f t="shared" si="8"/>
        <v>371014.18514216447</v>
      </c>
      <c r="BC12" s="10">
        <f t="shared" si="8"/>
        <v>386526.83103182982</v>
      </c>
      <c r="BD12" s="10">
        <f t="shared" si="8"/>
        <v>401476.35883519921</v>
      </c>
      <c r="BE12" s="10">
        <f t="shared" si="8"/>
        <v>415883.21006698057</v>
      </c>
      <c r="BF12" s="10">
        <f t="shared" si="8"/>
        <v>429767.08420298505</v>
      </c>
      <c r="BG12" s="10">
        <f t="shared" si="8"/>
        <v>443146.96561657137</v>
      </c>
      <c r="BH12" s="10">
        <f t="shared" si="8"/>
        <v>456041.14953728154</v>
      </c>
      <c r="BI12" s="10">
        <f t="shared" si="8"/>
        <v>468467.26706716308</v>
      </c>
      <c r="BJ12" s="10">
        <f t="shared" si="8"/>
        <v>480442.30928898399</v>
      </c>
      <c r="BK12" s="10">
        <f t="shared" si="8"/>
        <v>491982.65049930575</v>
      </c>
      <c r="BL12" s="10">
        <f t="shared" si="8"/>
        <v>503104.07059818198</v>
      </c>
      <c r="BM12" s="10">
        <f t="shared" si="8"/>
        <v>513821.77666609816</v>
      </c>
      <c r="BN12" s="10">
        <f t="shared" si="8"/>
        <v>524150.42375765566</v>
      </c>
      <c r="BO12" s="10">
        <f t="shared" si="8"/>
        <v>534104.13494043308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</row>
    <row r="13" spans="1:91" s="3" customFormat="1" x14ac:dyDescent="0.3">
      <c r="A13" s="12"/>
      <c r="B13" s="35"/>
      <c r="C13" s="35"/>
      <c r="D13" s="35"/>
      <c r="E13" s="3" t="s">
        <v>42</v>
      </c>
      <c r="F13" s="4">
        <v>0</v>
      </c>
      <c r="G13" s="4">
        <f>-F12*$F$46</f>
        <v>-2828.64</v>
      </c>
      <c r="H13" s="4">
        <f t="shared" ref="H13:AI13" si="9">-G12*$F$46</f>
        <v>-5657.28</v>
      </c>
      <c r="I13" s="4">
        <f t="shared" si="9"/>
        <v>-8466.1195200000002</v>
      </c>
      <c r="J13" s="4">
        <f t="shared" si="9"/>
        <v>-11178.290268000001</v>
      </c>
      <c r="K13" s="4">
        <f t="shared" si="9"/>
        <v>-13792.504152060001</v>
      </c>
      <c r="L13" s="4">
        <f t="shared" si="9"/>
        <v>-16311.861971545499</v>
      </c>
      <c r="M13" s="4">
        <f t="shared" si="9"/>
        <v>-18739.769203630716</v>
      </c>
      <c r="N13" s="4">
        <f t="shared" si="9"/>
        <v>-21079.542293039271</v>
      </c>
      <c r="O13" s="4">
        <f t="shared" si="9"/>
        <v>-23334.380281815214</v>
      </c>
      <c r="P13" s="4">
        <f t="shared" si="9"/>
        <v>-25507.366339750093</v>
      </c>
      <c r="Q13" s="4">
        <f t="shared" si="9"/>
        <v>-27601.471737594304</v>
      </c>
      <c r="R13" s="4">
        <f t="shared" si="9"/>
        <v>-29619.559889104778</v>
      </c>
      <c r="S13" s="4">
        <f t="shared" si="9"/>
        <v>-31564.390264610021</v>
      </c>
      <c r="T13" s="4">
        <f t="shared" si="9"/>
        <v>-33438.622164071108</v>
      </c>
      <c r="U13" s="4">
        <f t="shared" si="9"/>
        <v>-35244.818353311908</v>
      </c>
      <c r="V13" s="4">
        <f t="shared" si="9"/>
        <v>-36985.448568263433</v>
      </c>
      <c r="W13" s="4">
        <f t="shared" si="9"/>
        <v>-38662.892892003096</v>
      </c>
      <c r="X13" s="4">
        <f t="shared" si="9"/>
        <v>-40279.445009205534</v>
      </c>
      <c r="Y13" s="4">
        <f t="shared" si="9"/>
        <v>-41837.315342454967</v>
      </c>
      <c r="Z13" s="4">
        <f t="shared" si="9"/>
        <v>-43338.634074707617</v>
      </c>
      <c r="AA13" s="4">
        <f t="shared" si="9"/>
        <v>-44785.454062036966</v>
      </c>
      <c r="AB13" s="4">
        <f t="shared" si="9"/>
        <v>-46179.753640644645</v>
      </c>
      <c r="AC13" s="4">
        <f t="shared" si="9"/>
        <v>-47523.439331975242</v>
      </c>
      <c r="AD13" s="4">
        <f t="shared" si="9"/>
        <v>-48818.348449633813</v>
      </c>
      <c r="AE13" s="4">
        <f t="shared" si="9"/>
        <v>-50066.251611670777</v>
      </c>
      <c r="AF13" s="4">
        <f t="shared" si="9"/>
        <v>-51268.855161669468</v>
      </c>
      <c r="AG13" s="4">
        <f t="shared" si="9"/>
        <v>-52427.803501946706</v>
      </c>
      <c r="AH13" s="4">
        <f t="shared" si="9"/>
        <v>-53544.681342056872</v>
      </c>
      <c r="AI13" s="4">
        <f t="shared" si="9"/>
        <v>-54621.015865673995</v>
      </c>
      <c r="AJ13" s="27"/>
      <c r="AK13" s="10" t="str">
        <f t="shared" si="3"/>
        <v>Osinko</v>
      </c>
      <c r="AL13" s="10">
        <v>0</v>
      </c>
      <c r="AM13" s="10">
        <f>-AL12*$F$46</f>
        <v>-2171.52</v>
      </c>
      <c r="AN13" s="10">
        <f t="shared" ref="AN13:BO13" si="10">-AM12*$F$46</f>
        <v>-4343.04</v>
      </c>
      <c r="AO13" s="10">
        <f t="shared" si="10"/>
        <v>-6499.3593600000004</v>
      </c>
      <c r="AP13" s="10">
        <f t="shared" si="10"/>
        <v>-8581.4670240000014</v>
      </c>
      <c r="AQ13" s="10">
        <f t="shared" si="10"/>
        <v>-10588.374136080001</v>
      </c>
      <c r="AR13" s="10">
        <f t="shared" si="10"/>
        <v>-12522.461150394003</v>
      </c>
      <c r="AS13" s="10">
        <f t="shared" si="10"/>
        <v>-14386.342419349294</v>
      </c>
      <c r="AT13" s="10">
        <f t="shared" si="10"/>
        <v>-16182.563945988408</v>
      </c>
      <c r="AU13" s="10">
        <f t="shared" si="10"/>
        <v>-17913.581604434421</v>
      </c>
      <c r="AV13" s="10">
        <f t="shared" si="10"/>
        <v>-19581.762314785243</v>
      </c>
      <c r="AW13" s="10">
        <f t="shared" si="10"/>
        <v>-21189.387093310139</v>
      </c>
      <c r="AX13" s="10">
        <f t="shared" si="10"/>
        <v>-22738.654155491266</v>
      </c>
      <c r="AY13" s="10">
        <f t="shared" si="10"/>
        <v>-24231.681920430299</v>
      </c>
      <c r="AZ13" s="10">
        <f t="shared" si="10"/>
        <v>-25670.511907391432</v>
      </c>
      <c r="BA13" s="10">
        <f t="shared" si="10"/>
        <v>-27057.111527300709</v>
      </c>
      <c r="BB13" s="10">
        <f t="shared" si="10"/>
        <v>-28393.376772921059</v>
      </c>
      <c r="BC13" s="10">
        <f t="shared" si="10"/>
        <v>-29681.134811373158</v>
      </c>
      <c r="BD13" s="10">
        <f t="shared" si="10"/>
        <v>-30922.146482546385</v>
      </c>
      <c r="BE13" s="10">
        <f t="shared" si="10"/>
        <v>-32118.108706815936</v>
      </c>
      <c r="BF13" s="10">
        <f t="shared" si="10"/>
        <v>-33270.656805358449</v>
      </c>
      <c r="BG13" s="10">
        <f t="shared" si="10"/>
        <v>-34381.366736238808</v>
      </c>
      <c r="BH13" s="10">
        <f t="shared" si="10"/>
        <v>-35451.75724932571</v>
      </c>
      <c r="BI13" s="10">
        <f t="shared" si="10"/>
        <v>-36483.291962982526</v>
      </c>
      <c r="BJ13" s="10">
        <f t="shared" si="10"/>
        <v>-37477.381365373047</v>
      </c>
      <c r="BK13" s="10">
        <f t="shared" si="10"/>
        <v>-38435.384743118717</v>
      </c>
      <c r="BL13" s="10">
        <f t="shared" si="10"/>
        <v>-39358.612039944463</v>
      </c>
      <c r="BM13" s="10">
        <f t="shared" si="10"/>
        <v>-40248.325647854559</v>
      </c>
      <c r="BN13" s="10">
        <f t="shared" si="10"/>
        <v>-41105.742133287851</v>
      </c>
      <c r="BO13" s="10">
        <f t="shared" si="10"/>
        <v>-41932.033900612456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</row>
    <row r="14" spans="1:91" s="3" customFormat="1" x14ac:dyDescent="0.3">
      <c r="A14" s="12"/>
      <c r="B14" s="35"/>
      <c r="C14" s="35"/>
      <c r="D14" s="35"/>
      <c r="E14" s="3" t="s">
        <v>65</v>
      </c>
      <c r="F14" s="4">
        <f>F13+F12</f>
        <v>35358</v>
      </c>
      <c r="G14" s="4">
        <f>G13+G12</f>
        <v>67887.360000000001</v>
      </c>
      <c r="H14" s="4">
        <f t="shared" ref="H14:AI14" si="11">H13+H12</f>
        <v>100169.21400000001</v>
      </c>
      <c r="I14" s="4">
        <f t="shared" si="11"/>
        <v>131262.50883000001</v>
      </c>
      <c r="J14" s="4">
        <f t="shared" si="11"/>
        <v>161228.01163274999</v>
      </c>
      <c r="K14" s="4">
        <f t="shared" si="11"/>
        <v>190105.77049225874</v>
      </c>
      <c r="L14" s="4">
        <f t="shared" si="11"/>
        <v>217935.25307383845</v>
      </c>
      <c r="M14" s="4">
        <f t="shared" si="11"/>
        <v>244754.50945936018</v>
      </c>
      <c r="N14" s="4">
        <f t="shared" si="11"/>
        <v>270600.21122965089</v>
      </c>
      <c r="O14" s="4">
        <f t="shared" si="11"/>
        <v>295507.69896506099</v>
      </c>
      <c r="P14" s="4">
        <f t="shared" si="11"/>
        <v>319511.03038017871</v>
      </c>
      <c r="Q14" s="4">
        <f t="shared" si="11"/>
        <v>342643.02687621542</v>
      </c>
      <c r="R14" s="4">
        <f t="shared" si="11"/>
        <v>364935.31841852044</v>
      </c>
      <c r="S14" s="4">
        <f t="shared" si="11"/>
        <v>386418.38678627886</v>
      </c>
      <c r="T14" s="4">
        <f t="shared" si="11"/>
        <v>407121.60725232773</v>
      </c>
      <c r="U14" s="4">
        <f t="shared" si="11"/>
        <v>427073.28874998097</v>
      </c>
      <c r="V14" s="4">
        <f t="shared" si="11"/>
        <v>446300.71258177527</v>
      </c>
      <c r="W14" s="4">
        <f t="shared" si="11"/>
        <v>464830.16972306604</v>
      </c>
      <c r="X14" s="4">
        <f t="shared" si="11"/>
        <v>482686.99677148153</v>
      </c>
      <c r="Y14" s="4">
        <f t="shared" si="11"/>
        <v>499895.61059139029</v>
      </c>
      <c r="Z14" s="4">
        <f t="shared" si="11"/>
        <v>516479.54170075443</v>
      </c>
      <c r="AA14" s="4">
        <f t="shared" si="11"/>
        <v>532461.46644602111</v>
      </c>
      <c r="AB14" s="4">
        <f t="shared" si="11"/>
        <v>547863.23800904595</v>
      </c>
      <c r="AC14" s="4">
        <f t="shared" si="11"/>
        <v>562705.91628844733</v>
      </c>
      <c r="AD14" s="4">
        <f t="shared" si="11"/>
        <v>577009.79669625091</v>
      </c>
      <c r="AE14" s="4">
        <f t="shared" si="11"/>
        <v>590794.43790919753</v>
      </c>
      <c r="AF14" s="4">
        <f t="shared" si="11"/>
        <v>604078.68861266435</v>
      </c>
      <c r="AG14" s="4">
        <f t="shared" si="11"/>
        <v>616880.71327376412</v>
      </c>
      <c r="AH14" s="4">
        <f t="shared" si="11"/>
        <v>629218.01697886805</v>
      </c>
      <c r="AI14" s="4">
        <f t="shared" si="11"/>
        <v>641107.46936950984</v>
      </c>
      <c r="AJ14" s="27"/>
      <c r="AK14" s="10" t="str">
        <f t="shared" si="3"/>
        <v>Voittovarat os jaon jälkeen</v>
      </c>
      <c r="AL14" s="10">
        <f>AL13+AL12</f>
        <v>27144</v>
      </c>
      <c r="AM14" s="10">
        <f>AM13+AM12</f>
        <v>52116.480000000003</v>
      </c>
      <c r="AN14" s="10">
        <f t="shared" ref="AN14:BO14" si="12">AN13+AN12</f>
        <v>76898.952000000005</v>
      </c>
      <c r="AO14" s="10">
        <f t="shared" si="12"/>
        <v>100768.97844000001</v>
      </c>
      <c r="AP14" s="10">
        <f t="shared" si="12"/>
        <v>123773.20967700002</v>
      </c>
      <c r="AQ14" s="10">
        <f t="shared" si="12"/>
        <v>145942.39024384503</v>
      </c>
      <c r="AR14" s="10">
        <f t="shared" si="12"/>
        <v>167306.81909147216</v>
      </c>
      <c r="AS14" s="10">
        <f t="shared" si="12"/>
        <v>187895.70690550579</v>
      </c>
      <c r="AT14" s="10">
        <f t="shared" si="12"/>
        <v>207737.20610944185</v>
      </c>
      <c r="AU14" s="10">
        <f t="shared" si="12"/>
        <v>226858.44733038114</v>
      </c>
      <c r="AV14" s="10">
        <f t="shared" si="12"/>
        <v>245285.57635159147</v>
      </c>
      <c r="AW14" s="10">
        <f t="shared" si="12"/>
        <v>263043.78985033068</v>
      </c>
      <c r="AX14" s="10">
        <f t="shared" si="12"/>
        <v>280157.36984988744</v>
      </c>
      <c r="AY14" s="10">
        <f t="shared" si="12"/>
        <v>296649.71692196262</v>
      </c>
      <c r="AZ14" s="10">
        <f t="shared" si="12"/>
        <v>312543.38218386745</v>
      </c>
      <c r="BA14" s="10">
        <f t="shared" si="12"/>
        <v>327860.09813421249</v>
      </c>
      <c r="BB14" s="10">
        <f t="shared" si="12"/>
        <v>342620.8083692434</v>
      </c>
      <c r="BC14" s="10">
        <f t="shared" si="12"/>
        <v>356845.69622045668</v>
      </c>
      <c r="BD14" s="10">
        <f t="shared" si="12"/>
        <v>370554.2123526528</v>
      </c>
      <c r="BE14" s="10">
        <f t="shared" si="12"/>
        <v>383765.10136016464</v>
      </c>
      <c r="BF14" s="10">
        <f t="shared" si="12"/>
        <v>396496.42739762657</v>
      </c>
      <c r="BG14" s="10">
        <f t="shared" si="12"/>
        <v>408765.59888033255</v>
      </c>
      <c r="BH14" s="10">
        <f t="shared" si="12"/>
        <v>420589.39228795585</v>
      </c>
      <c r="BI14" s="10">
        <f t="shared" si="12"/>
        <v>431983.97510418057</v>
      </c>
      <c r="BJ14" s="10">
        <f t="shared" si="12"/>
        <v>442964.92792361096</v>
      </c>
      <c r="BK14" s="10">
        <f t="shared" si="12"/>
        <v>453547.26575618703</v>
      </c>
      <c r="BL14" s="10">
        <f t="shared" si="12"/>
        <v>463745.45855823753</v>
      </c>
      <c r="BM14" s="10">
        <f t="shared" si="12"/>
        <v>473573.45101824362</v>
      </c>
      <c r="BN14" s="10">
        <f t="shared" si="12"/>
        <v>483044.68162436783</v>
      </c>
      <c r="BO14" s="10">
        <f t="shared" si="12"/>
        <v>492172.10103982064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</row>
    <row r="15" spans="1:91" s="7" customFormat="1" x14ac:dyDescent="0.3">
      <c r="A15" s="13"/>
      <c r="B15" s="35"/>
      <c r="C15" s="35"/>
      <c r="D15" s="35"/>
      <c r="E15" s="7" t="s">
        <v>7</v>
      </c>
      <c r="F15" s="8">
        <v>0</v>
      </c>
      <c r="G15" s="8">
        <f>(F14+G14)/2*$F$3</f>
        <v>2581.134</v>
      </c>
      <c r="H15" s="8">
        <f t="shared" ref="H15:AI15" si="13">(G14+H14)/2*$F$3</f>
        <v>4201.4143500000009</v>
      </c>
      <c r="I15" s="8">
        <f t="shared" si="13"/>
        <v>5785.7930707500009</v>
      </c>
      <c r="J15" s="8">
        <f t="shared" si="13"/>
        <v>7312.2630115687498</v>
      </c>
      <c r="K15" s="8">
        <f t="shared" si="13"/>
        <v>8783.34455312522</v>
      </c>
      <c r="L15" s="8">
        <f t="shared" si="13"/>
        <v>10201.02558915243</v>
      </c>
      <c r="M15" s="8">
        <f t="shared" si="13"/>
        <v>11567.244063329967</v>
      </c>
      <c r="N15" s="8">
        <f t="shared" si="13"/>
        <v>12883.868017225277</v>
      </c>
      <c r="O15" s="8">
        <f t="shared" si="13"/>
        <v>14152.697754867797</v>
      </c>
      <c r="P15" s="8">
        <f t="shared" si="13"/>
        <v>15375.468233630992</v>
      </c>
      <c r="Q15" s="8">
        <f t="shared" si="13"/>
        <v>16553.851431409854</v>
      </c>
      <c r="R15" s="8">
        <f t="shared" si="13"/>
        <v>17689.458632368398</v>
      </c>
      <c r="S15" s="8">
        <f t="shared" si="13"/>
        <v>18783.842630119983</v>
      </c>
      <c r="T15" s="8">
        <f t="shared" si="13"/>
        <v>19838.499850965163</v>
      </c>
      <c r="U15" s="8">
        <f t="shared" si="13"/>
        <v>20854.87240005772</v>
      </c>
      <c r="V15" s="8">
        <f t="shared" si="13"/>
        <v>21834.350033293907</v>
      </c>
      <c r="W15" s="8">
        <f t="shared" si="13"/>
        <v>22778.272057621034</v>
      </c>
      <c r="X15" s="8">
        <f t="shared" si="13"/>
        <v>23687.929162363693</v>
      </c>
      <c r="Y15" s="8">
        <f t="shared" si="13"/>
        <v>24564.565184071795</v>
      </c>
      <c r="Z15" s="8">
        <f t="shared" si="13"/>
        <v>25409.378807303619</v>
      </c>
      <c r="AA15" s="8">
        <f t="shared" si="13"/>
        <v>26223.525203669386</v>
      </c>
      <c r="AB15" s="8">
        <f t="shared" si="13"/>
        <v>27008.117611376674</v>
      </c>
      <c r="AC15" s="8">
        <f t="shared" si="13"/>
        <v>27764.228857437338</v>
      </c>
      <c r="AD15" s="8">
        <f t="shared" si="13"/>
        <v>28492.892824617462</v>
      </c>
      <c r="AE15" s="8">
        <f t="shared" si="13"/>
        <v>29195.105865136211</v>
      </c>
      <c r="AF15" s="8">
        <f t="shared" si="13"/>
        <v>29871.82816304655</v>
      </c>
      <c r="AG15" s="8">
        <f t="shared" si="13"/>
        <v>30523.985047160713</v>
      </c>
      <c r="AH15" s="8">
        <f t="shared" si="13"/>
        <v>31152.468256315806</v>
      </c>
      <c r="AI15" s="8">
        <f t="shared" si="13"/>
        <v>31758.137158709451</v>
      </c>
      <c r="AJ15" s="70"/>
      <c r="AK15" s="17" t="str">
        <f t="shared" si="3"/>
        <v>Tuotto</v>
      </c>
      <c r="AL15" s="17">
        <v>0</v>
      </c>
      <c r="AM15" s="17">
        <f>(AL14+AM14)/2*$F$3</f>
        <v>1981.5120000000004</v>
      </c>
      <c r="AN15" s="17">
        <f t="shared" ref="AN15:BO15" si="14">(AM14+AN14)/2*$F$3</f>
        <v>3225.3858</v>
      </c>
      <c r="AO15" s="17">
        <f t="shared" si="14"/>
        <v>4441.6982610000005</v>
      </c>
      <c r="AP15" s="17">
        <f t="shared" si="14"/>
        <v>5613.554702925001</v>
      </c>
      <c r="AQ15" s="17">
        <f t="shared" si="14"/>
        <v>6742.8899980211272</v>
      </c>
      <c r="AR15" s="17">
        <f t="shared" si="14"/>
        <v>7831.2302333829302</v>
      </c>
      <c r="AS15" s="17">
        <f t="shared" si="14"/>
        <v>8880.0631499244482</v>
      </c>
      <c r="AT15" s="17">
        <f t="shared" si="14"/>
        <v>9890.8228253736925</v>
      </c>
      <c r="AU15" s="17">
        <f t="shared" si="14"/>
        <v>10864.891335995575</v>
      </c>
      <c r="AV15" s="17">
        <f t="shared" si="14"/>
        <v>11803.600592049317</v>
      </c>
      <c r="AW15" s="17">
        <f t="shared" si="14"/>
        <v>12708.234155048056</v>
      </c>
      <c r="AX15" s="17">
        <f t="shared" si="14"/>
        <v>13580.028992505453</v>
      </c>
      <c r="AY15" s="17">
        <f t="shared" si="14"/>
        <v>14420.17716929625</v>
      </c>
      <c r="AZ15" s="17">
        <f t="shared" si="14"/>
        <v>15229.827477645753</v>
      </c>
      <c r="BA15" s="17">
        <f t="shared" si="14"/>
        <v>16010.087007951999</v>
      </c>
      <c r="BB15" s="17">
        <f t="shared" si="14"/>
        <v>16762.022662586398</v>
      </c>
      <c r="BC15" s="17">
        <f t="shared" si="14"/>
        <v>17486.662614742505</v>
      </c>
      <c r="BD15" s="17">
        <f t="shared" si="14"/>
        <v>18184.997714327736</v>
      </c>
      <c r="BE15" s="17">
        <f t="shared" si="14"/>
        <v>18857.982842820435</v>
      </c>
      <c r="BF15" s="17">
        <f t="shared" si="14"/>
        <v>19506.538218944781</v>
      </c>
      <c r="BG15" s="17">
        <f t="shared" si="14"/>
        <v>20131.550656948981</v>
      </c>
      <c r="BH15" s="17">
        <f t="shared" si="14"/>
        <v>20733.87477920721</v>
      </c>
      <c r="BI15" s="17">
        <f t="shared" si="14"/>
        <v>21314.334184803414</v>
      </c>
      <c r="BJ15" s="17">
        <f t="shared" si="14"/>
        <v>21873.722575694788</v>
      </c>
      <c r="BK15" s="17">
        <f t="shared" si="14"/>
        <v>22412.804841994948</v>
      </c>
      <c r="BL15" s="17">
        <f t="shared" si="14"/>
        <v>22932.318107860614</v>
      </c>
      <c r="BM15" s="17">
        <f t="shared" si="14"/>
        <v>23432.972739412031</v>
      </c>
      <c r="BN15" s="17">
        <f t="shared" si="14"/>
        <v>23915.453316065286</v>
      </c>
      <c r="BO15" s="17">
        <f t="shared" si="14"/>
        <v>24380.419566604713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</row>
    <row r="16" spans="1:91" s="7" customFormat="1" ht="14.4" customHeight="1" x14ac:dyDescent="0.3">
      <c r="A16" s="13"/>
      <c r="B16" s="35"/>
      <c r="C16" s="35"/>
      <c r="D16" s="35"/>
      <c r="E16" s="7" t="s">
        <v>4</v>
      </c>
      <c r="F16" s="9">
        <f>F14+F15</f>
        <v>35358</v>
      </c>
      <c r="G16" s="9">
        <f>G14+G15</f>
        <v>70468.494000000006</v>
      </c>
      <c r="H16" s="9">
        <f t="shared" ref="H16:AI16" si="15">H14+H15</f>
        <v>104370.62835000001</v>
      </c>
      <c r="I16" s="9">
        <f t="shared" si="15"/>
        <v>137048.30190075</v>
      </c>
      <c r="J16" s="9">
        <f t="shared" si="15"/>
        <v>168540.27464431874</v>
      </c>
      <c r="K16" s="9">
        <f t="shared" si="15"/>
        <v>198889.11504538395</v>
      </c>
      <c r="L16" s="9">
        <f t="shared" si="15"/>
        <v>228136.2786629909</v>
      </c>
      <c r="M16" s="9">
        <f t="shared" si="15"/>
        <v>256321.75352269015</v>
      </c>
      <c r="N16" s="9">
        <f t="shared" si="15"/>
        <v>283484.07924687618</v>
      </c>
      <c r="O16" s="9">
        <f t="shared" si="15"/>
        <v>309660.39671992877</v>
      </c>
      <c r="P16" s="9">
        <f t="shared" si="15"/>
        <v>334886.4986138097</v>
      </c>
      <c r="Q16" s="9">
        <f t="shared" si="15"/>
        <v>359196.87830762524</v>
      </c>
      <c r="R16" s="9">
        <f t="shared" si="15"/>
        <v>382624.77705088886</v>
      </c>
      <c r="S16" s="9">
        <f t="shared" si="15"/>
        <v>405202.22941639886</v>
      </c>
      <c r="T16" s="9">
        <f t="shared" si="15"/>
        <v>426960.10710329289</v>
      </c>
      <c r="U16" s="9">
        <f t="shared" si="15"/>
        <v>447928.16115003871</v>
      </c>
      <c r="V16" s="9">
        <f t="shared" si="15"/>
        <v>468135.06261506915</v>
      </c>
      <c r="W16" s="9">
        <f t="shared" si="15"/>
        <v>487608.44178068708</v>
      </c>
      <c r="X16" s="9">
        <f t="shared" si="15"/>
        <v>506374.92593384522</v>
      </c>
      <c r="Y16" s="9">
        <f t="shared" si="15"/>
        <v>524460.17577546206</v>
      </c>
      <c r="Z16" s="9">
        <f t="shared" si="15"/>
        <v>541888.92050805804</v>
      </c>
      <c r="AA16" s="9">
        <f t="shared" si="15"/>
        <v>558684.99164969055</v>
      </c>
      <c r="AB16" s="9">
        <f t="shared" si="15"/>
        <v>574871.35562042263</v>
      </c>
      <c r="AC16" s="9">
        <f t="shared" si="15"/>
        <v>590470.14514588472</v>
      </c>
      <c r="AD16" s="9">
        <f t="shared" si="15"/>
        <v>605502.68952086836</v>
      </c>
      <c r="AE16" s="9">
        <f t="shared" si="15"/>
        <v>619989.54377433378</v>
      </c>
      <c r="AF16" s="9">
        <f t="shared" si="15"/>
        <v>633950.51677571086</v>
      </c>
      <c r="AG16" s="9">
        <f t="shared" si="15"/>
        <v>647404.69832092489</v>
      </c>
      <c r="AH16" s="9">
        <f t="shared" si="15"/>
        <v>660370.48523518385</v>
      </c>
      <c r="AI16" s="9">
        <f t="shared" si="15"/>
        <v>672865.6065282193</v>
      </c>
      <c r="AJ16" s="70"/>
      <c r="AK16" s="11" t="s">
        <v>4</v>
      </c>
      <c r="AL16" s="17">
        <f>AL14+AL15</f>
        <v>27144</v>
      </c>
      <c r="AM16" s="17">
        <f>AM14+AM15</f>
        <v>54097.992000000006</v>
      </c>
      <c r="AN16" s="17">
        <f t="shared" ref="AN16:BO16" si="16">AN14+AN15</f>
        <v>80124.337800000008</v>
      </c>
      <c r="AO16" s="17">
        <f t="shared" si="16"/>
        <v>105210.676701</v>
      </c>
      <c r="AP16" s="17">
        <f t="shared" si="16"/>
        <v>129386.76437992502</v>
      </c>
      <c r="AQ16" s="17">
        <f t="shared" si="16"/>
        <v>152685.28024186616</v>
      </c>
      <c r="AR16" s="17">
        <f t="shared" si="16"/>
        <v>175138.04932485509</v>
      </c>
      <c r="AS16" s="17">
        <f t="shared" si="16"/>
        <v>196775.77005543024</v>
      </c>
      <c r="AT16" s="17">
        <f t="shared" si="16"/>
        <v>217628.02893481555</v>
      </c>
      <c r="AU16" s="17">
        <f t="shared" si="16"/>
        <v>237723.33866637672</v>
      </c>
      <c r="AV16" s="17">
        <f t="shared" si="16"/>
        <v>257089.17694364078</v>
      </c>
      <c r="AW16" s="17">
        <f t="shared" si="16"/>
        <v>275752.02400537871</v>
      </c>
      <c r="AX16" s="17">
        <f t="shared" si="16"/>
        <v>293737.3988423929</v>
      </c>
      <c r="AY16" s="17">
        <f t="shared" si="16"/>
        <v>311069.89409125887</v>
      </c>
      <c r="AZ16" s="17">
        <f t="shared" si="16"/>
        <v>327773.20966151322</v>
      </c>
      <c r="BA16" s="17">
        <f t="shared" si="16"/>
        <v>343870.18514216447</v>
      </c>
      <c r="BB16" s="17">
        <f t="shared" si="16"/>
        <v>359382.83103182982</v>
      </c>
      <c r="BC16" s="17">
        <f t="shared" si="16"/>
        <v>374332.35883519921</v>
      </c>
      <c r="BD16" s="17">
        <f t="shared" si="16"/>
        <v>388739.21006698057</v>
      </c>
      <c r="BE16" s="17">
        <f t="shared" si="16"/>
        <v>402623.08420298505</v>
      </c>
      <c r="BF16" s="17">
        <f t="shared" si="16"/>
        <v>416002.96561657137</v>
      </c>
      <c r="BG16" s="17">
        <f t="shared" si="16"/>
        <v>428897.14953728154</v>
      </c>
      <c r="BH16" s="17">
        <f t="shared" si="16"/>
        <v>441323.26706716308</v>
      </c>
      <c r="BI16" s="17">
        <f t="shared" si="16"/>
        <v>453298.30928898399</v>
      </c>
      <c r="BJ16" s="17">
        <f t="shared" si="16"/>
        <v>464838.65049930575</v>
      </c>
      <c r="BK16" s="17">
        <f t="shared" si="16"/>
        <v>475960.07059818198</v>
      </c>
      <c r="BL16" s="17">
        <f t="shared" si="16"/>
        <v>486677.77666609816</v>
      </c>
      <c r="BM16" s="17">
        <f t="shared" si="16"/>
        <v>497006.42375765566</v>
      </c>
      <c r="BN16" s="17">
        <f t="shared" si="16"/>
        <v>506960.13494043314</v>
      </c>
      <c r="BO16" s="17">
        <f t="shared" si="16"/>
        <v>516552.52060642536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</row>
    <row r="17" spans="1:91" s="2" customFormat="1" x14ac:dyDescent="0.3">
      <c r="A17" s="12"/>
      <c r="B17" s="35"/>
      <c r="C17" s="35"/>
      <c r="D17" s="35"/>
      <c r="E17" s="67" t="s">
        <v>21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  <c r="AK17" s="69" t="s">
        <v>21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s="3" customFormat="1" x14ac:dyDescent="0.3">
      <c r="A18" s="12"/>
      <c r="B18" s="35"/>
      <c r="C18" s="35"/>
      <c r="D18" s="35"/>
      <c r="E18" s="3" t="s">
        <v>11</v>
      </c>
      <c r="F18" s="38">
        <v>30000</v>
      </c>
      <c r="G18" s="4">
        <f>F18</f>
        <v>30000</v>
      </c>
      <c r="H18" s="4">
        <f t="shared" ref="H18:W19" si="17">G18</f>
        <v>30000</v>
      </c>
      <c r="I18" s="4">
        <f t="shared" si="17"/>
        <v>30000</v>
      </c>
      <c r="J18" s="4">
        <f t="shared" si="17"/>
        <v>30000</v>
      </c>
      <c r="K18" s="4">
        <f t="shared" si="17"/>
        <v>30000</v>
      </c>
      <c r="L18" s="4">
        <f t="shared" si="17"/>
        <v>30000</v>
      </c>
      <c r="M18" s="4">
        <f t="shared" si="17"/>
        <v>30000</v>
      </c>
      <c r="N18" s="4">
        <f t="shared" si="17"/>
        <v>30000</v>
      </c>
      <c r="O18" s="4">
        <f t="shared" si="17"/>
        <v>30000</v>
      </c>
      <c r="P18" s="4">
        <f t="shared" si="17"/>
        <v>30000</v>
      </c>
      <c r="Q18" s="4">
        <f t="shared" si="17"/>
        <v>30000</v>
      </c>
      <c r="R18" s="4">
        <f t="shared" si="17"/>
        <v>30000</v>
      </c>
      <c r="S18" s="4">
        <f t="shared" si="17"/>
        <v>30000</v>
      </c>
      <c r="T18" s="4">
        <f t="shared" si="17"/>
        <v>30000</v>
      </c>
      <c r="U18" s="4">
        <f t="shared" si="17"/>
        <v>30000</v>
      </c>
      <c r="V18" s="4">
        <f t="shared" si="17"/>
        <v>30000</v>
      </c>
      <c r="W18" s="4">
        <f t="shared" si="17"/>
        <v>30000</v>
      </c>
      <c r="X18" s="4">
        <f t="shared" ref="X18:AI19" si="18">W18</f>
        <v>30000</v>
      </c>
      <c r="Y18" s="4">
        <f t="shared" si="18"/>
        <v>30000</v>
      </c>
      <c r="Z18" s="4">
        <f t="shared" si="18"/>
        <v>30000</v>
      </c>
      <c r="AA18" s="4">
        <f t="shared" si="18"/>
        <v>30000</v>
      </c>
      <c r="AB18" s="4">
        <f t="shared" si="18"/>
        <v>30000</v>
      </c>
      <c r="AC18" s="4">
        <f t="shared" si="18"/>
        <v>30000</v>
      </c>
      <c r="AD18" s="4">
        <f t="shared" si="18"/>
        <v>30000</v>
      </c>
      <c r="AE18" s="4">
        <f t="shared" si="18"/>
        <v>30000</v>
      </c>
      <c r="AF18" s="4">
        <f t="shared" si="18"/>
        <v>30000</v>
      </c>
      <c r="AG18" s="4">
        <f t="shared" si="18"/>
        <v>30000</v>
      </c>
      <c r="AH18" s="4">
        <f t="shared" si="18"/>
        <v>30000</v>
      </c>
      <c r="AI18" s="4">
        <f t="shared" si="18"/>
        <v>30000</v>
      </c>
      <c r="AJ18" s="27"/>
      <c r="AK18" s="10" t="str">
        <f>E18</f>
        <v>Ansiotulot</v>
      </c>
      <c r="AL18" s="38">
        <v>40000</v>
      </c>
      <c r="AM18" s="10">
        <f>AL18</f>
        <v>40000</v>
      </c>
      <c r="AN18" s="10">
        <f t="shared" ref="AN18:BC19" si="19">AM18</f>
        <v>40000</v>
      </c>
      <c r="AO18" s="10">
        <f t="shared" si="19"/>
        <v>40000</v>
      </c>
      <c r="AP18" s="10">
        <f t="shared" si="19"/>
        <v>40000</v>
      </c>
      <c r="AQ18" s="10">
        <f t="shared" si="19"/>
        <v>40000</v>
      </c>
      <c r="AR18" s="10">
        <f t="shared" si="19"/>
        <v>40000</v>
      </c>
      <c r="AS18" s="10">
        <f t="shared" si="19"/>
        <v>40000</v>
      </c>
      <c r="AT18" s="10">
        <f t="shared" si="19"/>
        <v>40000</v>
      </c>
      <c r="AU18" s="10">
        <f t="shared" si="19"/>
        <v>40000</v>
      </c>
      <c r="AV18" s="10">
        <f t="shared" si="19"/>
        <v>40000</v>
      </c>
      <c r="AW18" s="10">
        <f t="shared" si="19"/>
        <v>40000</v>
      </c>
      <c r="AX18" s="10">
        <f t="shared" si="19"/>
        <v>40000</v>
      </c>
      <c r="AY18" s="10">
        <f t="shared" si="19"/>
        <v>40000</v>
      </c>
      <c r="AZ18" s="10">
        <f t="shared" si="19"/>
        <v>40000</v>
      </c>
      <c r="BA18" s="10">
        <f t="shared" si="19"/>
        <v>40000</v>
      </c>
      <c r="BB18" s="10">
        <f t="shared" si="19"/>
        <v>40000</v>
      </c>
      <c r="BC18" s="10">
        <f t="shared" si="19"/>
        <v>40000</v>
      </c>
      <c r="BD18" s="10">
        <f t="shared" ref="BD18:BO19" si="20">BC18</f>
        <v>40000</v>
      </c>
      <c r="BE18" s="10">
        <f t="shared" si="20"/>
        <v>40000</v>
      </c>
      <c r="BF18" s="10">
        <f t="shared" si="20"/>
        <v>40000</v>
      </c>
      <c r="BG18" s="10">
        <f t="shared" si="20"/>
        <v>40000</v>
      </c>
      <c r="BH18" s="10">
        <f t="shared" si="20"/>
        <v>40000</v>
      </c>
      <c r="BI18" s="10">
        <f t="shared" si="20"/>
        <v>40000</v>
      </c>
      <c r="BJ18" s="10">
        <f t="shared" si="20"/>
        <v>40000</v>
      </c>
      <c r="BK18" s="10">
        <f t="shared" si="20"/>
        <v>40000</v>
      </c>
      <c r="BL18" s="10">
        <f t="shared" si="20"/>
        <v>40000</v>
      </c>
      <c r="BM18" s="10">
        <f t="shared" si="20"/>
        <v>40000</v>
      </c>
      <c r="BN18" s="10">
        <f t="shared" si="20"/>
        <v>40000</v>
      </c>
      <c r="BO18" s="10">
        <f t="shared" si="20"/>
        <v>40000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</row>
    <row r="19" spans="1:91" s="3" customFormat="1" x14ac:dyDescent="0.3">
      <c r="A19" s="12"/>
      <c r="B19" s="35"/>
      <c r="C19" s="35"/>
      <c r="D19" s="35"/>
      <c r="E19" s="3" t="s">
        <v>2</v>
      </c>
      <c r="F19" s="38">
        <v>-5649.84</v>
      </c>
      <c r="G19" s="4">
        <f>F19</f>
        <v>-5649.84</v>
      </c>
      <c r="H19" s="4">
        <f t="shared" si="17"/>
        <v>-5649.84</v>
      </c>
      <c r="I19" s="4">
        <f t="shared" si="17"/>
        <v>-5649.84</v>
      </c>
      <c r="J19" s="4">
        <f t="shared" si="17"/>
        <v>-5649.84</v>
      </c>
      <c r="K19" s="4">
        <f t="shared" si="17"/>
        <v>-5649.84</v>
      </c>
      <c r="L19" s="4">
        <f t="shared" si="17"/>
        <v>-5649.84</v>
      </c>
      <c r="M19" s="4">
        <f t="shared" si="17"/>
        <v>-5649.84</v>
      </c>
      <c r="N19" s="4">
        <f t="shared" si="17"/>
        <v>-5649.84</v>
      </c>
      <c r="O19" s="4">
        <f t="shared" si="17"/>
        <v>-5649.84</v>
      </c>
      <c r="P19" s="4">
        <f t="shared" si="17"/>
        <v>-5649.84</v>
      </c>
      <c r="Q19" s="4">
        <f t="shared" si="17"/>
        <v>-5649.84</v>
      </c>
      <c r="R19" s="4">
        <f t="shared" si="17"/>
        <v>-5649.84</v>
      </c>
      <c r="S19" s="4">
        <f t="shared" si="17"/>
        <v>-5649.84</v>
      </c>
      <c r="T19" s="4">
        <f t="shared" si="17"/>
        <v>-5649.84</v>
      </c>
      <c r="U19" s="4">
        <f t="shared" si="17"/>
        <v>-5649.84</v>
      </c>
      <c r="V19" s="4">
        <f t="shared" si="17"/>
        <v>-5649.84</v>
      </c>
      <c r="W19" s="4">
        <f t="shared" si="17"/>
        <v>-5649.84</v>
      </c>
      <c r="X19" s="4">
        <f t="shared" si="18"/>
        <v>-5649.84</v>
      </c>
      <c r="Y19" s="4">
        <f t="shared" si="18"/>
        <v>-5649.84</v>
      </c>
      <c r="Z19" s="4">
        <f t="shared" si="18"/>
        <v>-5649.84</v>
      </c>
      <c r="AA19" s="4">
        <f t="shared" si="18"/>
        <v>-5649.84</v>
      </c>
      <c r="AB19" s="4">
        <f t="shared" si="18"/>
        <v>-5649.84</v>
      </c>
      <c r="AC19" s="4">
        <f t="shared" si="18"/>
        <v>-5649.84</v>
      </c>
      <c r="AD19" s="4">
        <f t="shared" si="18"/>
        <v>-5649.84</v>
      </c>
      <c r="AE19" s="4">
        <f t="shared" si="18"/>
        <v>-5649.84</v>
      </c>
      <c r="AF19" s="4">
        <f t="shared" si="18"/>
        <v>-5649.84</v>
      </c>
      <c r="AG19" s="4">
        <f t="shared" si="18"/>
        <v>-5649.84</v>
      </c>
      <c r="AH19" s="4">
        <f t="shared" si="18"/>
        <v>-5649.84</v>
      </c>
      <c r="AI19" s="4">
        <f t="shared" si="18"/>
        <v>-5649.84</v>
      </c>
      <c r="AJ19" s="27"/>
      <c r="AK19" s="10" t="str">
        <f>E19</f>
        <v>Ennpid.</v>
      </c>
      <c r="AL19" s="38">
        <v>-9517.68</v>
      </c>
      <c r="AM19" s="10">
        <f>AL19</f>
        <v>-9517.68</v>
      </c>
      <c r="AN19" s="10">
        <f t="shared" si="19"/>
        <v>-9517.68</v>
      </c>
      <c r="AO19" s="10">
        <f t="shared" si="19"/>
        <v>-9517.68</v>
      </c>
      <c r="AP19" s="10">
        <f t="shared" si="19"/>
        <v>-9517.68</v>
      </c>
      <c r="AQ19" s="10">
        <f t="shared" si="19"/>
        <v>-9517.68</v>
      </c>
      <c r="AR19" s="10">
        <f t="shared" si="19"/>
        <v>-9517.68</v>
      </c>
      <c r="AS19" s="10">
        <f t="shared" si="19"/>
        <v>-9517.68</v>
      </c>
      <c r="AT19" s="10">
        <f t="shared" si="19"/>
        <v>-9517.68</v>
      </c>
      <c r="AU19" s="10">
        <f t="shared" si="19"/>
        <v>-9517.68</v>
      </c>
      <c r="AV19" s="10">
        <f t="shared" si="19"/>
        <v>-9517.68</v>
      </c>
      <c r="AW19" s="10">
        <f t="shared" si="19"/>
        <v>-9517.68</v>
      </c>
      <c r="AX19" s="10">
        <f t="shared" si="19"/>
        <v>-9517.68</v>
      </c>
      <c r="AY19" s="10">
        <f t="shared" si="19"/>
        <v>-9517.68</v>
      </c>
      <c r="AZ19" s="10">
        <f t="shared" si="19"/>
        <v>-9517.68</v>
      </c>
      <c r="BA19" s="10">
        <f t="shared" si="19"/>
        <v>-9517.68</v>
      </c>
      <c r="BB19" s="10">
        <f t="shared" si="19"/>
        <v>-9517.68</v>
      </c>
      <c r="BC19" s="10">
        <f t="shared" si="19"/>
        <v>-9517.68</v>
      </c>
      <c r="BD19" s="10">
        <f t="shared" si="20"/>
        <v>-9517.68</v>
      </c>
      <c r="BE19" s="10">
        <f t="shared" si="20"/>
        <v>-9517.68</v>
      </c>
      <c r="BF19" s="10">
        <f t="shared" si="20"/>
        <v>-9517.68</v>
      </c>
      <c r="BG19" s="10">
        <f t="shared" si="20"/>
        <v>-9517.68</v>
      </c>
      <c r="BH19" s="10">
        <f t="shared" si="20"/>
        <v>-9517.68</v>
      </c>
      <c r="BI19" s="10">
        <f t="shared" si="20"/>
        <v>-9517.68</v>
      </c>
      <c r="BJ19" s="10">
        <f t="shared" si="20"/>
        <v>-9517.68</v>
      </c>
      <c r="BK19" s="10">
        <f t="shared" si="20"/>
        <v>-9517.68</v>
      </c>
      <c r="BL19" s="10">
        <f t="shared" si="20"/>
        <v>-9517.68</v>
      </c>
      <c r="BM19" s="10">
        <f t="shared" si="20"/>
        <v>-9517.68</v>
      </c>
      <c r="BN19" s="10">
        <f t="shared" si="20"/>
        <v>-9517.68</v>
      </c>
      <c r="BO19" s="10">
        <f t="shared" si="20"/>
        <v>-9517.68</v>
      </c>
      <c r="BP19" s="27"/>
      <c r="BQ19" s="40">
        <f>F19/F18</f>
        <v>-0.188328</v>
      </c>
      <c r="BR19" s="40">
        <f>AL19/AL18</f>
        <v>-0.23794200000000001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</row>
    <row r="20" spans="1:91" s="3" customFormat="1" x14ac:dyDescent="0.3">
      <c r="A20" s="12"/>
      <c r="B20" s="35"/>
      <c r="C20" s="35"/>
      <c r="D20" s="35"/>
      <c r="E20" s="3" t="s">
        <v>66</v>
      </c>
      <c r="F20" s="4">
        <f>(1-7.5%)*-F13</f>
        <v>0</v>
      </c>
      <c r="G20" s="4">
        <f>(1-7.5%)*-G13</f>
        <v>2616.4920000000002</v>
      </c>
      <c r="H20" s="4">
        <f>(1-7.5%)*-H13</f>
        <v>5232.9840000000004</v>
      </c>
      <c r="I20" s="4">
        <f>(1-7.5%)*-I13</f>
        <v>7831.1605560000007</v>
      </c>
      <c r="J20" s="4">
        <f>(1-7.5%)*-J13</f>
        <v>10339.918497900002</v>
      </c>
      <c r="K20" s="4">
        <f>(1-7.5%)*-K13</f>
        <v>12758.066340655501</v>
      </c>
      <c r="L20" s="4">
        <f>(1-7.5%)*-L13</f>
        <v>15088.472323679587</v>
      </c>
      <c r="M20" s="4">
        <f>(1-7.5%)*-M13</f>
        <v>17334.286513358413</v>
      </c>
      <c r="N20" s="4">
        <f>(1-7.5%)*-N13</f>
        <v>19498.576621061326</v>
      </c>
      <c r="O20" s="4">
        <f>(1-7.5%)*-O13</f>
        <v>21584.301760679075</v>
      </c>
      <c r="P20" s="4">
        <f>(1-7.5%)*-P13</f>
        <v>23594.313864268839</v>
      </c>
      <c r="Q20" s="4">
        <f>(1-7.5%)*-Q13</f>
        <v>25531.361357274731</v>
      </c>
      <c r="R20" s="4">
        <f>(1-7.5%)*-R13</f>
        <v>27398.09289742192</v>
      </c>
      <c r="S20" s="4">
        <f>(1-7.5%)*-S13</f>
        <v>29197.06099476427</v>
      </c>
      <c r="T20" s="4">
        <f>(1-7.5%)*-T13</f>
        <v>30930.725501765777</v>
      </c>
      <c r="U20" s="4">
        <f>(1-7.5%)*-U13</f>
        <v>32601.456976813515</v>
      </c>
      <c r="V20" s="4">
        <f>(1-7.5%)*-V13</f>
        <v>34211.539925643679</v>
      </c>
      <c r="W20" s="4">
        <f>(1-7.5%)*-W13</f>
        <v>35763.175925102863</v>
      </c>
      <c r="X20" s="4">
        <f>(1-7.5%)*-X13</f>
        <v>37258.486633515124</v>
      </c>
      <c r="Y20" s="4">
        <f>(1-7.5%)*-Y13</f>
        <v>38699.516691770848</v>
      </c>
      <c r="Z20" s="4">
        <f>(1-7.5%)*-Z13</f>
        <v>40088.236519104546</v>
      </c>
      <c r="AA20" s="4">
        <f>(1-7.5%)*-AA13</f>
        <v>41426.545007384193</v>
      </c>
      <c r="AB20" s="4">
        <f>(1-7.5%)*-AB13</f>
        <v>42716.272117596302</v>
      </c>
      <c r="AC20" s="4">
        <f>(1-7.5%)*-AC13</f>
        <v>43959.181382077099</v>
      </c>
      <c r="AD20" s="4">
        <f>(1-7.5%)*-AD13</f>
        <v>45156.972315911276</v>
      </c>
      <c r="AE20" s="4">
        <f>(1-7.5%)*-AE13</f>
        <v>46311.282740795468</v>
      </c>
      <c r="AF20" s="4">
        <f>(1-7.5%)*-AF13</f>
        <v>47423.691024544263</v>
      </c>
      <c r="AG20" s="4">
        <f>(1-7.5%)*-AG13</f>
        <v>48495.718239300702</v>
      </c>
      <c r="AH20" s="4">
        <f>(1-7.5%)*-AH13</f>
        <v>49528.830241402611</v>
      </c>
      <c r="AI20" s="4">
        <f>(1-7.5%)*-AI13</f>
        <v>50524.43967574845</v>
      </c>
      <c r="AJ20" s="27"/>
      <c r="AK20" s="10" t="str">
        <f>E20</f>
        <v>Osinko (8%) netto</v>
      </c>
      <c r="AL20" s="10">
        <f>(1-7.5%)*-AL13</f>
        <v>0</v>
      </c>
      <c r="AM20" s="10">
        <f>(1-7.5%)*-AM13</f>
        <v>2008.6560000000002</v>
      </c>
      <c r="AN20" s="10">
        <f>(1-7.5%)*-AN13</f>
        <v>4017.3120000000004</v>
      </c>
      <c r="AO20" s="10">
        <f>(1-7.5%)*-AO13</f>
        <v>6011.9074080000009</v>
      </c>
      <c r="AP20" s="10">
        <f>(1-7.5%)*-AP13</f>
        <v>7937.8569972000014</v>
      </c>
      <c r="AQ20" s="10">
        <f>(1-7.5%)*-AQ13</f>
        <v>9794.2460758740017</v>
      </c>
      <c r="AR20" s="10">
        <f>(1-7.5%)*-AR13</f>
        <v>11583.276564114454</v>
      </c>
      <c r="AS20" s="10">
        <f>(1-7.5%)*-AS13</f>
        <v>13307.366737898097</v>
      </c>
      <c r="AT20" s="10">
        <f>(1-7.5%)*-AT13</f>
        <v>14968.871650039278</v>
      </c>
      <c r="AU20" s="10">
        <f>(1-7.5%)*-AU13</f>
        <v>16570.062984101842</v>
      </c>
      <c r="AV20" s="10">
        <f>(1-7.5%)*-AV13</f>
        <v>18113.130141176349</v>
      </c>
      <c r="AW20" s="10">
        <f>(1-7.5%)*-AW13</f>
        <v>19600.18306131188</v>
      </c>
      <c r="AX20" s="10">
        <f>(1-7.5%)*-AX13</f>
        <v>21033.255093829423</v>
      </c>
      <c r="AY20" s="10">
        <f>(1-7.5%)*-AY13</f>
        <v>22414.305776398029</v>
      </c>
      <c r="AZ20" s="10">
        <f>(1-7.5%)*-AZ13</f>
        <v>23745.223514337074</v>
      </c>
      <c r="BA20" s="10">
        <f>(1-7.5%)*-BA13</f>
        <v>25027.828162753158</v>
      </c>
      <c r="BB20" s="10">
        <f>(1-7.5%)*-BB13</f>
        <v>26263.873514951982</v>
      </c>
      <c r="BC20" s="10">
        <f>(1-7.5%)*-BC13</f>
        <v>27455.049700520172</v>
      </c>
      <c r="BD20" s="10">
        <f>(1-7.5%)*-BD13</f>
        <v>28602.985496355406</v>
      </c>
      <c r="BE20" s="10">
        <f>(1-7.5%)*-BE13</f>
        <v>29709.250553804741</v>
      </c>
      <c r="BF20" s="10">
        <f>(1-7.5%)*-BF13</f>
        <v>30775.357544956565</v>
      </c>
      <c r="BG20" s="10">
        <f>(1-7.5%)*-BG13</f>
        <v>31802.764231020898</v>
      </c>
      <c r="BH20" s="10">
        <f>(1-7.5%)*-BH13</f>
        <v>32792.875455626287</v>
      </c>
      <c r="BI20" s="10">
        <f>(1-7.5%)*-BI13</f>
        <v>33747.045065758837</v>
      </c>
      <c r="BJ20" s="10">
        <f>(1-7.5%)*-BJ13</f>
        <v>34666.577762970068</v>
      </c>
      <c r="BK20" s="10">
        <f>(1-7.5%)*-BK13</f>
        <v>35552.730887384816</v>
      </c>
      <c r="BL20" s="10">
        <f>(1-7.5%)*-BL13</f>
        <v>36406.716136948628</v>
      </c>
      <c r="BM20" s="10">
        <f>(1-7.5%)*-BM13</f>
        <v>37229.701224265467</v>
      </c>
      <c r="BN20" s="10">
        <f>(1-7.5%)*-BN13</f>
        <v>38022.811473291265</v>
      </c>
      <c r="BO20" s="10">
        <f>(1-7.5%)*-BO13</f>
        <v>38787.131358066523</v>
      </c>
      <c r="BP20" s="27"/>
      <c r="BQ20" s="50">
        <f>BQ19+$F$47</f>
        <v>-0.209728</v>
      </c>
      <c r="BR20" s="50">
        <f>BR19+$F$47</f>
        <v>-0.25934200000000002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</row>
    <row r="21" spans="1:91" s="7" customFormat="1" x14ac:dyDescent="0.3">
      <c r="A21" s="13"/>
      <c r="B21" s="35"/>
      <c r="C21" s="35"/>
      <c r="D21" s="35"/>
      <c r="E21" s="7" t="s">
        <v>20</v>
      </c>
      <c r="F21" s="8">
        <f>Graafi!$H$1</f>
        <v>-14001</v>
      </c>
      <c r="G21" s="8">
        <f>F21</f>
        <v>-14001</v>
      </c>
      <c r="H21" s="8">
        <f t="shared" ref="H21:AI21" si="21">G21</f>
        <v>-14001</v>
      </c>
      <c r="I21" s="8">
        <f t="shared" si="21"/>
        <v>-14001</v>
      </c>
      <c r="J21" s="8">
        <f t="shared" si="21"/>
        <v>-14001</v>
      </c>
      <c r="K21" s="8">
        <f t="shared" si="21"/>
        <v>-14001</v>
      </c>
      <c r="L21" s="8">
        <f t="shared" si="21"/>
        <v>-14001</v>
      </c>
      <c r="M21" s="8">
        <f t="shared" si="21"/>
        <v>-14001</v>
      </c>
      <c r="N21" s="8">
        <f t="shared" si="21"/>
        <v>-14001</v>
      </c>
      <c r="O21" s="8">
        <f t="shared" si="21"/>
        <v>-14001</v>
      </c>
      <c r="P21" s="8">
        <f t="shared" si="21"/>
        <v>-14001</v>
      </c>
      <c r="Q21" s="8">
        <f t="shared" si="21"/>
        <v>-14001</v>
      </c>
      <c r="R21" s="8">
        <f t="shared" si="21"/>
        <v>-14001</v>
      </c>
      <c r="S21" s="8">
        <f t="shared" si="21"/>
        <v>-14001</v>
      </c>
      <c r="T21" s="8">
        <f t="shared" si="21"/>
        <v>-14001</v>
      </c>
      <c r="U21" s="8">
        <f t="shared" si="21"/>
        <v>-14001</v>
      </c>
      <c r="V21" s="8">
        <f t="shared" si="21"/>
        <v>-14001</v>
      </c>
      <c r="W21" s="8">
        <f t="shared" si="21"/>
        <v>-14001</v>
      </c>
      <c r="X21" s="8">
        <f t="shared" si="21"/>
        <v>-14001</v>
      </c>
      <c r="Y21" s="8">
        <f t="shared" si="21"/>
        <v>-14001</v>
      </c>
      <c r="Z21" s="8">
        <f t="shared" si="21"/>
        <v>-14001</v>
      </c>
      <c r="AA21" s="8">
        <f t="shared" si="21"/>
        <v>-14001</v>
      </c>
      <c r="AB21" s="8">
        <f t="shared" si="21"/>
        <v>-14001</v>
      </c>
      <c r="AC21" s="8">
        <f t="shared" si="21"/>
        <v>-14001</v>
      </c>
      <c r="AD21" s="8">
        <f t="shared" si="21"/>
        <v>-14001</v>
      </c>
      <c r="AE21" s="8">
        <f t="shared" si="21"/>
        <v>-14001</v>
      </c>
      <c r="AF21" s="8">
        <f t="shared" si="21"/>
        <v>-14001</v>
      </c>
      <c r="AG21" s="8">
        <f t="shared" si="21"/>
        <v>-14001</v>
      </c>
      <c r="AH21" s="8">
        <f t="shared" si="21"/>
        <v>-14001</v>
      </c>
      <c r="AI21" s="8">
        <f t="shared" si="21"/>
        <v>-14001</v>
      </c>
      <c r="AJ21" s="70"/>
      <c r="AK21" s="17" t="str">
        <f>E21</f>
        <v>Elämiskustannukset</v>
      </c>
      <c r="AL21" s="17">
        <f>Graafi!$H$1</f>
        <v>-14001</v>
      </c>
      <c r="AM21" s="17">
        <f>AL21</f>
        <v>-14001</v>
      </c>
      <c r="AN21" s="17">
        <f t="shared" ref="AN21:BO21" si="22">AM21</f>
        <v>-14001</v>
      </c>
      <c r="AO21" s="17">
        <f t="shared" si="22"/>
        <v>-14001</v>
      </c>
      <c r="AP21" s="17">
        <f t="shared" si="22"/>
        <v>-14001</v>
      </c>
      <c r="AQ21" s="17">
        <f t="shared" si="22"/>
        <v>-14001</v>
      </c>
      <c r="AR21" s="17">
        <f t="shared" si="22"/>
        <v>-14001</v>
      </c>
      <c r="AS21" s="17">
        <f t="shared" si="22"/>
        <v>-14001</v>
      </c>
      <c r="AT21" s="17">
        <f t="shared" si="22"/>
        <v>-14001</v>
      </c>
      <c r="AU21" s="17">
        <f t="shared" si="22"/>
        <v>-14001</v>
      </c>
      <c r="AV21" s="17">
        <f t="shared" si="22"/>
        <v>-14001</v>
      </c>
      <c r="AW21" s="17">
        <f t="shared" si="22"/>
        <v>-14001</v>
      </c>
      <c r="AX21" s="17">
        <f t="shared" si="22"/>
        <v>-14001</v>
      </c>
      <c r="AY21" s="17">
        <f t="shared" si="22"/>
        <v>-14001</v>
      </c>
      <c r="AZ21" s="17">
        <f t="shared" si="22"/>
        <v>-14001</v>
      </c>
      <c r="BA21" s="17">
        <f t="shared" si="22"/>
        <v>-14001</v>
      </c>
      <c r="BB21" s="17">
        <f t="shared" si="22"/>
        <v>-14001</v>
      </c>
      <c r="BC21" s="17">
        <f t="shared" si="22"/>
        <v>-14001</v>
      </c>
      <c r="BD21" s="17">
        <f t="shared" si="22"/>
        <v>-14001</v>
      </c>
      <c r="BE21" s="17">
        <f t="shared" si="22"/>
        <v>-14001</v>
      </c>
      <c r="BF21" s="17">
        <f t="shared" si="22"/>
        <v>-14001</v>
      </c>
      <c r="BG21" s="17">
        <f t="shared" si="22"/>
        <v>-14001</v>
      </c>
      <c r="BH21" s="17">
        <f t="shared" si="22"/>
        <v>-14001</v>
      </c>
      <c r="BI21" s="17">
        <f t="shared" si="22"/>
        <v>-14001</v>
      </c>
      <c r="BJ21" s="17">
        <f t="shared" si="22"/>
        <v>-14001</v>
      </c>
      <c r="BK21" s="17">
        <f t="shared" si="22"/>
        <v>-14001</v>
      </c>
      <c r="BL21" s="17">
        <f t="shared" si="22"/>
        <v>-14001</v>
      </c>
      <c r="BM21" s="17">
        <f t="shared" si="22"/>
        <v>-14001</v>
      </c>
      <c r="BN21" s="17">
        <f t="shared" si="22"/>
        <v>-14001</v>
      </c>
      <c r="BO21" s="17">
        <f t="shared" si="22"/>
        <v>-14001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3" customFormat="1" x14ac:dyDescent="0.3">
      <c r="A22" s="12"/>
      <c r="B22" s="35"/>
      <c r="C22" s="35"/>
      <c r="D22" s="35"/>
      <c r="E22" s="3" t="s">
        <v>19</v>
      </c>
      <c r="F22" s="4">
        <f>SUM(F18:F21)</f>
        <v>10349.16</v>
      </c>
      <c r="G22" s="4">
        <f>SUM(G18:G21)</f>
        <v>12965.652000000002</v>
      </c>
      <c r="H22" s="4">
        <f>SUM(H18:H21)</f>
        <v>15582.144</v>
      </c>
      <c r="I22" s="4">
        <f>SUM(I18:I21)</f>
        <v>18180.320555999999</v>
      </c>
      <c r="J22" s="4">
        <f>SUM(J18:J21)</f>
        <v>20689.078497900002</v>
      </c>
      <c r="K22" s="4">
        <f>SUM(K18:K21)</f>
        <v>23107.226340655499</v>
      </c>
      <c r="L22" s="4">
        <f>SUM(L18:L21)</f>
        <v>25437.632323679587</v>
      </c>
      <c r="M22" s="4">
        <f>SUM(M18:M21)</f>
        <v>27683.446513358416</v>
      </c>
      <c r="N22" s="4">
        <f>SUM(N18:N21)</f>
        <v>29847.736621061325</v>
      </c>
      <c r="O22" s="4">
        <f>SUM(O18:O21)</f>
        <v>31933.461760679071</v>
      </c>
      <c r="P22" s="4">
        <f>SUM(P18:P21)</f>
        <v>33943.473864268839</v>
      </c>
      <c r="Q22" s="4">
        <f>SUM(Q18:Q21)</f>
        <v>35880.521357274731</v>
      </c>
      <c r="R22" s="4">
        <f>SUM(R18:R21)</f>
        <v>37747.252897421917</v>
      </c>
      <c r="S22" s="4">
        <f>SUM(S18:S21)</f>
        <v>39546.22099476427</v>
      </c>
      <c r="T22" s="4">
        <f>SUM(T18:T21)</f>
        <v>41279.885501765777</v>
      </c>
      <c r="U22" s="4">
        <f>SUM(U18:U21)</f>
        <v>42950.616976813515</v>
      </c>
      <c r="V22" s="4">
        <f>SUM(V18:V21)</f>
        <v>44560.699925643683</v>
      </c>
      <c r="W22" s="4">
        <f>SUM(W18:W21)</f>
        <v>46112.33592510286</v>
      </c>
      <c r="X22" s="4">
        <f>SUM(X18:X21)</f>
        <v>47607.64663351512</v>
      </c>
      <c r="Y22" s="4">
        <f>SUM(Y18:Y21)</f>
        <v>49048.676691770845</v>
      </c>
      <c r="Z22" s="4">
        <f>SUM(Z18:Z21)</f>
        <v>50437.396519104543</v>
      </c>
      <c r="AA22" s="4">
        <f>SUM(AA18:AA21)</f>
        <v>51775.705007384197</v>
      </c>
      <c r="AB22" s="4">
        <f>SUM(AB18:AB21)</f>
        <v>53065.432117596298</v>
      </c>
      <c r="AC22" s="4">
        <f>SUM(AC18:AC21)</f>
        <v>54308.341382077095</v>
      </c>
      <c r="AD22" s="4">
        <f>SUM(AD18:AD21)</f>
        <v>55506.13231591128</v>
      </c>
      <c r="AE22" s="4">
        <f>SUM(AE18:AE21)</f>
        <v>56660.442740795464</v>
      </c>
      <c r="AF22" s="4">
        <f>SUM(AF18:AF21)</f>
        <v>57772.851024544259</v>
      </c>
      <c r="AG22" s="4">
        <f>SUM(AG18:AG21)</f>
        <v>58844.878239300699</v>
      </c>
      <c r="AH22" s="4">
        <f>SUM(AH18:AH21)</f>
        <v>59877.990241402615</v>
      </c>
      <c r="AI22" s="4">
        <f>SUM(AI18:AI21)</f>
        <v>60873.599675748454</v>
      </c>
      <c r="AJ22" s="27"/>
      <c r="AK22" s="10" t="str">
        <f>E22</f>
        <v>Jää sijoitettavaksi</v>
      </c>
      <c r="AL22" s="10">
        <f>SUM(AL18:AL21)</f>
        <v>16481.32</v>
      </c>
      <c r="AM22" s="10">
        <f>SUM(AM18:AM21)</f>
        <v>18489.975999999999</v>
      </c>
      <c r="AN22" s="10">
        <f>SUM(AN18:AN21)</f>
        <v>20498.631999999998</v>
      </c>
      <c r="AO22" s="10">
        <f>SUM(AO18:AO21)</f>
        <v>22493.227407999999</v>
      </c>
      <c r="AP22" s="10">
        <f>SUM(AP18:AP21)</f>
        <v>24419.176997200004</v>
      </c>
      <c r="AQ22" s="10">
        <f>SUM(AQ18:AQ21)</f>
        <v>26275.566075873998</v>
      </c>
      <c r="AR22" s="10">
        <f>SUM(AR18:AR21)</f>
        <v>28064.596564114458</v>
      </c>
      <c r="AS22" s="10">
        <f>SUM(AS18:AS21)</f>
        <v>29788.686737898097</v>
      </c>
      <c r="AT22" s="10">
        <f>SUM(AT18:AT21)</f>
        <v>31450.191650039276</v>
      </c>
      <c r="AU22" s="10">
        <f>SUM(AU18:AU21)</f>
        <v>33051.382984101845</v>
      </c>
      <c r="AV22" s="10">
        <f>SUM(AV18:AV21)</f>
        <v>34594.450141176349</v>
      </c>
      <c r="AW22" s="10">
        <f>SUM(AW18:AW21)</f>
        <v>36081.50306131188</v>
      </c>
      <c r="AX22" s="10">
        <f>SUM(AX18:AX21)</f>
        <v>37514.575093829422</v>
      </c>
      <c r="AY22" s="10">
        <f>SUM(AY18:AY21)</f>
        <v>38895.625776398025</v>
      </c>
      <c r="AZ22" s="10">
        <f>SUM(AZ18:AZ21)</f>
        <v>40226.543514337071</v>
      </c>
      <c r="BA22" s="10">
        <f>SUM(BA18:BA21)</f>
        <v>41509.148162753161</v>
      </c>
      <c r="BB22" s="10">
        <f>SUM(BB18:BB21)</f>
        <v>42745.193514951985</v>
      </c>
      <c r="BC22" s="10">
        <f>SUM(BC18:BC21)</f>
        <v>43936.369700520168</v>
      </c>
      <c r="BD22" s="10">
        <f>SUM(BD18:BD21)</f>
        <v>45084.305496355402</v>
      </c>
      <c r="BE22" s="10">
        <f>SUM(BE18:BE21)</f>
        <v>46190.57055380474</v>
      </c>
      <c r="BF22" s="10">
        <f>SUM(BF18:BF21)</f>
        <v>47256.677544956561</v>
      </c>
      <c r="BG22" s="10">
        <f>SUM(BG18:BG21)</f>
        <v>48284.084231020897</v>
      </c>
      <c r="BH22" s="10">
        <f>SUM(BH18:BH21)</f>
        <v>49274.195455626286</v>
      </c>
      <c r="BI22" s="10">
        <f>SUM(BI18:BI21)</f>
        <v>50228.365065758837</v>
      </c>
      <c r="BJ22" s="10">
        <f>SUM(BJ18:BJ21)</f>
        <v>51147.897762970068</v>
      </c>
      <c r="BK22" s="10">
        <f>SUM(BK18:BK21)</f>
        <v>52034.050887384816</v>
      </c>
      <c r="BL22" s="10">
        <f>SUM(BL18:BL21)</f>
        <v>52888.03613694862</v>
      </c>
      <c r="BM22" s="10">
        <f>SUM(BM18:BM21)</f>
        <v>53711.021224265467</v>
      </c>
      <c r="BN22" s="10">
        <f>SUM(BN18:BN21)</f>
        <v>54504.131473291258</v>
      </c>
      <c r="BO22" s="10">
        <f>SUM(BO18:BO21)</f>
        <v>55268.451358066523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</row>
    <row r="23" spans="1:91" s="3" customFormat="1" x14ac:dyDescent="0.3">
      <c r="A23" s="12"/>
      <c r="B23" s="35"/>
      <c r="C23" s="35"/>
      <c r="D23" s="35"/>
      <c r="E23" s="3" t="s">
        <v>5</v>
      </c>
      <c r="F23" s="4">
        <f>F22</f>
        <v>10349.16</v>
      </c>
      <c r="G23" s="4">
        <f>F23+G22</f>
        <v>23314.812000000002</v>
      </c>
      <c r="H23" s="4">
        <f t="shared" ref="H23:U23" si="23">G23+H22</f>
        <v>38896.956000000006</v>
      </c>
      <c r="I23" s="4">
        <f t="shared" si="23"/>
        <v>57077.276556000004</v>
      </c>
      <c r="J23" s="4">
        <f t="shared" si="23"/>
        <v>77766.355053900013</v>
      </c>
      <c r="K23" s="4">
        <f t="shared" si="23"/>
        <v>100873.58139455551</v>
      </c>
      <c r="L23" s="4">
        <f t="shared" si="23"/>
        <v>126311.2137182351</v>
      </c>
      <c r="M23" s="4">
        <f t="shared" si="23"/>
        <v>153994.66023159353</v>
      </c>
      <c r="N23" s="4">
        <f t="shared" si="23"/>
        <v>183842.39685265487</v>
      </c>
      <c r="O23" s="4">
        <f t="shared" si="23"/>
        <v>215775.85861333396</v>
      </c>
      <c r="P23" s="4">
        <f t="shared" si="23"/>
        <v>249719.33247760279</v>
      </c>
      <c r="Q23" s="4">
        <f t="shared" si="23"/>
        <v>285599.85383487749</v>
      </c>
      <c r="R23" s="4">
        <f t="shared" si="23"/>
        <v>323347.10673229943</v>
      </c>
      <c r="S23" s="4">
        <f t="shared" si="23"/>
        <v>362893.32772706368</v>
      </c>
      <c r="T23" s="4">
        <f t="shared" si="23"/>
        <v>404173.21322882944</v>
      </c>
      <c r="U23" s="4">
        <f t="shared" si="23"/>
        <v>447123.83020564297</v>
      </c>
      <c r="V23" s="4">
        <f>U23+V22</f>
        <v>491684.53013128665</v>
      </c>
      <c r="W23" s="4">
        <f>V23+W22</f>
        <v>537796.86605638952</v>
      </c>
      <c r="X23" s="4">
        <f>W23+X22</f>
        <v>585404.51268990466</v>
      </c>
      <c r="Y23" s="4">
        <f>X23+Y22</f>
        <v>634453.18938167556</v>
      </c>
      <c r="Z23" s="4">
        <f>Y23+Z22</f>
        <v>684890.58590078005</v>
      </c>
      <c r="AA23" s="4">
        <f>Z23+AA22</f>
        <v>736666.29090816423</v>
      </c>
      <c r="AB23" s="4">
        <f>AA23+AB22</f>
        <v>789731.7230257605</v>
      </c>
      <c r="AC23" s="4">
        <f>AB23+AC22</f>
        <v>844040.06440783758</v>
      </c>
      <c r="AD23" s="4">
        <f>AC23+AD22</f>
        <v>899546.19672374881</v>
      </c>
      <c r="AE23" s="4">
        <f>AD23+AE22</f>
        <v>956206.63946454425</v>
      </c>
      <c r="AF23" s="4">
        <f>AE23+AF22</f>
        <v>1013979.4904890885</v>
      </c>
      <c r="AG23" s="4">
        <f>AF23+AG22</f>
        <v>1072824.3687283893</v>
      </c>
      <c r="AH23" s="4">
        <f>AG23+AH22</f>
        <v>1132702.3589697918</v>
      </c>
      <c r="AI23" s="4">
        <f>AH23+AI22</f>
        <v>1193575.9586455403</v>
      </c>
      <c r="AJ23" s="27"/>
      <c r="AK23" s="10" t="str">
        <f>E23</f>
        <v>Hankintahinta</v>
      </c>
      <c r="AL23" s="10">
        <f>AL22</f>
        <v>16481.32</v>
      </c>
      <c r="AM23" s="10">
        <f>AL23+AM22</f>
        <v>34971.296000000002</v>
      </c>
      <c r="AN23" s="10">
        <f t="shared" ref="AN23:BA23" si="24">AM23+AN22</f>
        <v>55469.928</v>
      </c>
      <c r="AO23" s="10">
        <f t="shared" si="24"/>
        <v>77963.155407999991</v>
      </c>
      <c r="AP23" s="10">
        <f t="shared" si="24"/>
        <v>102382.3324052</v>
      </c>
      <c r="AQ23" s="10">
        <f t="shared" si="24"/>
        <v>128657.89848107399</v>
      </c>
      <c r="AR23" s="10">
        <f t="shared" si="24"/>
        <v>156722.49504518847</v>
      </c>
      <c r="AS23" s="10">
        <f t="shared" si="24"/>
        <v>186511.18178308656</v>
      </c>
      <c r="AT23" s="10">
        <f t="shared" si="24"/>
        <v>217961.37343312585</v>
      </c>
      <c r="AU23" s="10">
        <f t="shared" si="24"/>
        <v>251012.75641722768</v>
      </c>
      <c r="AV23" s="10">
        <f t="shared" si="24"/>
        <v>285607.20655840402</v>
      </c>
      <c r="AW23" s="10">
        <f t="shared" si="24"/>
        <v>321688.70961971593</v>
      </c>
      <c r="AX23" s="10">
        <f t="shared" si="24"/>
        <v>359203.28471354535</v>
      </c>
      <c r="AY23" s="10">
        <f t="shared" si="24"/>
        <v>398098.91048994334</v>
      </c>
      <c r="AZ23" s="10">
        <f t="shared" si="24"/>
        <v>438325.45400428039</v>
      </c>
      <c r="BA23" s="10">
        <f t="shared" si="24"/>
        <v>479834.60216703353</v>
      </c>
      <c r="BB23" s="10">
        <f>BA23+BB22</f>
        <v>522579.7956819855</v>
      </c>
      <c r="BC23" s="10">
        <f>BB23+BC22</f>
        <v>566516.16538250563</v>
      </c>
      <c r="BD23" s="10">
        <f>BC23+BD22</f>
        <v>611600.47087886103</v>
      </c>
      <c r="BE23" s="10">
        <f>BD23+BE22</f>
        <v>657791.04143266578</v>
      </c>
      <c r="BF23" s="10">
        <f>BE23+BF22</f>
        <v>705047.71897762234</v>
      </c>
      <c r="BG23" s="10">
        <f>BF23+BG22</f>
        <v>753331.80320864322</v>
      </c>
      <c r="BH23" s="10">
        <f>BG23+BH22</f>
        <v>802605.99866426946</v>
      </c>
      <c r="BI23" s="10">
        <f>BH23+BI22</f>
        <v>852834.36373002827</v>
      </c>
      <c r="BJ23" s="10">
        <f>BI23+BJ22</f>
        <v>903982.26149299834</v>
      </c>
      <c r="BK23" s="10">
        <f>BJ23+BK22</f>
        <v>956016.31238038314</v>
      </c>
      <c r="BL23" s="10">
        <f>BK23+BL22</f>
        <v>1008904.3485173318</v>
      </c>
      <c r="BM23" s="10">
        <f>BL23+BM22</f>
        <v>1062615.3697415972</v>
      </c>
      <c r="BN23" s="10">
        <f>BM23+BN22</f>
        <v>1117119.5012148884</v>
      </c>
      <c r="BO23" s="10">
        <f>BN23+BO22</f>
        <v>1172387.9525729548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</row>
    <row r="24" spans="1:91" s="3" customFormat="1" x14ac:dyDescent="0.3">
      <c r="A24" s="12"/>
      <c r="B24" s="35"/>
      <c r="C24" s="35"/>
      <c r="D24" s="35"/>
      <c r="E24" s="3" t="s">
        <v>3</v>
      </c>
      <c r="F24" s="4">
        <f>F22</f>
        <v>10349.16</v>
      </c>
      <c r="G24" s="6">
        <f>F26+G22</f>
        <v>23314.812000000002</v>
      </c>
      <c r="H24" s="6">
        <f>G26+H22</f>
        <v>39738.555300000007</v>
      </c>
      <c r="I24" s="6">
        <f>H26+I22</f>
        <v>59495.210038500009</v>
      </c>
      <c r="J24" s="6">
        <f>I26+J22</f>
        <v>82665.132669862505</v>
      </c>
      <c r="K24" s="6">
        <f>J26+K22</f>
        <v>109326.36757822707</v>
      </c>
      <c r="L24" s="6">
        <f>K26+L22</f>
        <v>139563.78740810888</v>
      </c>
      <c r="M24" s="6">
        <f>L26+M22</f>
        <v>173469.4877961257</v>
      </c>
      <c r="N24" s="6">
        <f>M26+N22</f>
        <v>211143.05629729287</v>
      </c>
      <c r="O24" s="6">
        <f>N26+O22</f>
        <v>252691.83166030742</v>
      </c>
      <c r="P24" s="6">
        <f>O26+P22</f>
        <v>298231.1777235163</v>
      </c>
      <c r="Q24" s="6">
        <f>P26+Q22</f>
        <v>347884.7743153866</v>
      </c>
      <c r="R24" s="6">
        <f>Q26+R22</f>
        <v>401784.92601378111</v>
      </c>
      <c r="S24" s="6">
        <f>R26+S22</f>
        <v>460072.88951677456</v>
      </c>
      <c r="T24" s="6">
        <f>S26+T22</f>
        <v>522899.22040680423</v>
      </c>
      <c r="U24" s="6">
        <f>T26+U22</f>
        <v>590424.14013170719</v>
      </c>
      <c r="V24" s="6">
        <f>U26+V22</f>
        <v>662817.92407081369</v>
      </c>
      <c r="W24" s="6">
        <f>V26+W22</f>
        <v>740261.31160097953</v>
      </c>
      <c r="X24" s="6">
        <f>W26+X22</f>
        <v>822945.93912628945</v>
      </c>
      <c r="Y24" s="6">
        <f>X26+Y22</f>
        <v>911074.79708624212</v>
      </c>
      <c r="Z24" s="6">
        <f>Y26+Z22</f>
        <v>1004862.71201066</v>
      </c>
      <c r="AA24" s="6">
        <f>Z26+AA22</f>
        <v>1104536.8547454667</v>
      </c>
      <c r="AB24" s="6">
        <f>AA26+AB22</f>
        <v>1210337.2760319661</v>
      </c>
      <c r="AC24" s="6">
        <f>AB26+AC22</f>
        <v>1322517.470683479</v>
      </c>
      <c r="AD24" s="6">
        <f>AC26+AD22</f>
        <v>1441344.9716672765</v>
      </c>
      <c r="AE24" s="6">
        <f>AD26+AE22</f>
        <v>1567101.9754668407</v>
      </c>
      <c r="AF24" s="6">
        <f>AE26+AF22</f>
        <v>1700086.000169738</v>
      </c>
      <c r="AG24" s="6">
        <f>AF26+AG22</f>
        <v>1840610.5777999533</v>
      </c>
      <c r="AH24" s="6">
        <f>AG26+AH22</f>
        <v>1989005.982490598</v>
      </c>
      <c r="AI24" s="6">
        <f>AH26+AI22</f>
        <v>2145619.99617361</v>
      </c>
      <c r="AJ24" s="27"/>
      <c r="AK24" s="10" t="str">
        <f>E24</f>
        <v>Pääoma</v>
      </c>
      <c r="AL24" s="10">
        <f>AL22</f>
        <v>16481.32</v>
      </c>
      <c r="AM24" s="10">
        <f>AL26+AM22</f>
        <v>34971.296000000002</v>
      </c>
      <c r="AN24" s="10">
        <f>AM26+AN22</f>
        <v>56756.243399999999</v>
      </c>
      <c r="AO24" s="10">
        <f>AN26+AO22</f>
        <v>81542.659293000004</v>
      </c>
      <c r="AP24" s="10">
        <f>AO26+AP22</f>
        <v>109419.30885752501</v>
      </c>
      <c r="AQ24" s="10">
        <f>AP26+AQ22</f>
        <v>140468.92413716213</v>
      </c>
      <c r="AR24" s="10">
        <f>AQ26+AR22</f>
        <v>174780.72652614379</v>
      </c>
      <c r="AS24" s="10">
        <f>AR26+AS22</f>
        <v>212450.65453062454</v>
      </c>
      <c r="AT24" s="10">
        <f>AS26+AT22</f>
        <v>253581.63070708304</v>
      </c>
      <c r="AU24" s="10">
        <f>AT26+AU22</f>
        <v>298283.82082212757</v>
      </c>
      <c r="AV24" s="10">
        <f>AU26+AV22</f>
        <v>346674.90725153417</v>
      </c>
      <c r="AW24" s="10">
        <f>AV26+AW22</f>
        <v>398880.37851468759</v>
      </c>
      <c r="AX24" s="10">
        <f>AW26+AX22</f>
        <v>455033.83575267257</v>
      </c>
      <c r="AY24" s="10">
        <f>AX26+AY22</f>
        <v>515277.31688575458</v>
      </c>
      <c r="AZ24" s="10">
        <f>AY26+AZ22</f>
        <v>579761.63921605225</v>
      </c>
      <c r="BA24" s="10">
        <f>AZ26+BA22</f>
        <v>648646.76128135063</v>
      </c>
      <c r="BB24" s="10">
        <f>BA26+BB22</f>
        <v>722102.1648087377</v>
      </c>
      <c r="BC24" s="10">
        <f>BB26+BC22</f>
        <v>800307.25766151014</v>
      </c>
      <c r="BD24" s="10">
        <f>BC26+BD22</f>
        <v>883451.79871962173</v>
      </c>
      <c r="BE24" s="10">
        <f>BD26+BE22</f>
        <v>971736.34568295476</v>
      </c>
      <c r="BF24" s="10">
        <f>BE26+BF22</f>
        <v>1065372.7268379759</v>
      </c>
      <c r="BG24" s="10">
        <f>BF26+BG22</f>
        <v>1164584.53788202</v>
      </c>
      <c r="BH24" s="10">
        <f>BG26+BH22</f>
        <v>1269607.6649556463</v>
      </c>
      <c r="BI24" s="10">
        <f>BH26+BI22</f>
        <v>1380690.8350923466</v>
      </c>
      <c r="BJ24" s="10">
        <f>BI26+BJ22</f>
        <v>1498096.1953565166</v>
      </c>
      <c r="BK24" s="10">
        <f>BJ26+BK22</f>
        <v>1622099.9220051232</v>
      </c>
      <c r="BL24" s="10">
        <f>BK26+BL22</f>
        <v>1752992.8610761128</v>
      </c>
      <c r="BM24" s="10">
        <f>BL26+BM22</f>
        <v>1891081.2018774091</v>
      </c>
      <c r="BN24" s="10">
        <f>BM26+BN22</f>
        <v>2036687.1849245385</v>
      </c>
      <c r="BO24" s="10">
        <f>BN26+BO22</f>
        <v>2190149.8459526538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</row>
    <row r="25" spans="1:91" s="7" customFormat="1" x14ac:dyDescent="0.3">
      <c r="A25" s="13"/>
      <c r="B25" s="35"/>
      <c r="C25" s="35"/>
      <c r="D25" s="35"/>
      <c r="E25" s="7" t="s">
        <v>18</v>
      </c>
      <c r="F25" s="8"/>
      <c r="G25" s="8">
        <f>(F24+G24)/2*$F$3</f>
        <v>841.59930000000008</v>
      </c>
      <c r="H25" s="8">
        <f>(G24+H24)/2*$F$3</f>
        <v>1576.3341825000005</v>
      </c>
      <c r="I25" s="8">
        <f t="shared" ref="I25:U25" si="25">(H24+I24)/2*$F$3</f>
        <v>2480.8441334625004</v>
      </c>
      <c r="J25" s="8">
        <f t="shared" si="25"/>
        <v>3554.0085677090628</v>
      </c>
      <c r="K25" s="8">
        <f t="shared" si="25"/>
        <v>4799.7875062022395</v>
      </c>
      <c r="L25" s="8">
        <f t="shared" si="25"/>
        <v>6222.2538746583996</v>
      </c>
      <c r="M25" s="8">
        <f t="shared" si="25"/>
        <v>7825.8318801058649</v>
      </c>
      <c r="N25" s="8">
        <f t="shared" si="25"/>
        <v>9615.3136023354655</v>
      </c>
      <c r="O25" s="8">
        <f t="shared" si="25"/>
        <v>11595.872198940007</v>
      </c>
      <c r="P25" s="8">
        <f t="shared" si="25"/>
        <v>13773.075234595593</v>
      </c>
      <c r="Q25" s="8">
        <f t="shared" si="25"/>
        <v>16152.898800972573</v>
      </c>
      <c r="R25" s="8">
        <f t="shared" si="25"/>
        <v>18741.742508229196</v>
      </c>
      <c r="S25" s="8">
        <f t="shared" si="25"/>
        <v>21546.445388263892</v>
      </c>
      <c r="T25" s="8">
        <f t="shared" si="25"/>
        <v>24574.302748089471</v>
      </c>
      <c r="U25" s="8">
        <f t="shared" si="25"/>
        <v>27833.084013462791</v>
      </c>
      <c r="V25" s="8">
        <f>(U24+V24)/2*$F$3</f>
        <v>31331.051605063025</v>
      </c>
      <c r="W25" s="8">
        <f>(V24+W24)/2*$F$3</f>
        <v>35076.980891794832</v>
      </c>
      <c r="X25" s="8">
        <f>(W24+X24)/2*$F$3</f>
        <v>39080.181268181725</v>
      </c>
      <c r="Y25" s="8">
        <f>(X24+Y24)/2*$F$3</f>
        <v>43350.518405313291</v>
      </c>
      <c r="Z25" s="8">
        <f>(Y24+Z24)/2*$F$3</f>
        <v>47898.437727422555</v>
      </c>
      <c r="AA25" s="8">
        <f>(Z24+AA24)/2*$F$3</f>
        <v>52734.989168903165</v>
      </c>
      <c r="AB25" s="8">
        <f>(AA24+AB24)/2*$F$3</f>
        <v>57871.853269435815</v>
      </c>
      <c r="AC25" s="8">
        <f>(AB24+AC24)/2*$F$3</f>
        <v>63321.368667886127</v>
      </c>
      <c r="AD25" s="8">
        <f>(AC24+AD24)/2*$F$3</f>
        <v>69096.561058768886</v>
      </c>
      <c r="AE25" s="8">
        <f>(AD24+AE24)/2*$F$3</f>
        <v>75211.173678352934</v>
      </c>
      <c r="AF25" s="8">
        <f>(AE24+AF24)/2*$F$3</f>
        <v>81679.699390914466</v>
      </c>
      <c r="AG25" s="8">
        <f>(AF24+AG24)/2*$F$3</f>
        <v>88517.414449242293</v>
      </c>
      <c r="AH25" s="8">
        <f>(AG24+AH24)/2*$F$3</f>
        <v>95740.414007263782</v>
      </c>
      <c r="AI25" s="8">
        <f>(AH24+AI24)/2*$F$3</f>
        <v>103365.64946660522</v>
      </c>
      <c r="AJ25" s="70"/>
      <c r="AK25" s="17" t="str">
        <f>E25</f>
        <v>Vuotuinen tuotto</v>
      </c>
      <c r="AL25" s="17"/>
      <c r="AM25" s="17">
        <f>(AL24+AM24)/2*$F$3</f>
        <v>1286.3154000000002</v>
      </c>
      <c r="AN25" s="17">
        <f>(AM24+AN24)/2*$F$3</f>
        <v>2293.1884850000001</v>
      </c>
      <c r="AO25" s="17">
        <f t="shared" ref="AO25:BA25" si="26">(AN24+AO24)/2*$F$3</f>
        <v>3457.4725673250005</v>
      </c>
      <c r="AP25" s="17">
        <f t="shared" si="26"/>
        <v>4774.0492037631257</v>
      </c>
      <c r="AQ25" s="17">
        <f t="shared" si="26"/>
        <v>6247.2058248671792</v>
      </c>
      <c r="AR25" s="17">
        <f t="shared" si="26"/>
        <v>7881.2412665826478</v>
      </c>
      <c r="AS25" s="17">
        <f t="shared" si="26"/>
        <v>9680.7845264192092</v>
      </c>
      <c r="AT25" s="17">
        <f t="shared" si="26"/>
        <v>11650.807130942689</v>
      </c>
      <c r="AU25" s="17">
        <f t="shared" si="26"/>
        <v>13796.636288230267</v>
      </c>
      <c r="AV25" s="17">
        <f t="shared" si="26"/>
        <v>16123.968201841542</v>
      </c>
      <c r="AW25" s="17">
        <f t="shared" si="26"/>
        <v>18638.882144155545</v>
      </c>
      <c r="AX25" s="17">
        <f t="shared" si="26"/>
        <v>21347.855356684006</v>
      </c>
      <c r="AY25" s="17">
        <f t="shared" si="26"/>
        <v>24257.778815960683</v>
      </c>
      <c r="AZ25" s="17">
        <f t="shared" si="26"/>
        <v>27375.973902545171</v>
      </c>
      <c r="BA25" s="17">
        <f t="shared" si="26"/>
        <v>30710.210012435076</v>
      </c>
      <c r="BB25" s="17">
        <f>(BA24+BB24)/2*$F$3</f>
        <v>34268.723152252205</v>
      </c>
      <c r="BC25" s="17">
        <f>(BB24+BC24)/2*$F$3</f>
        <v>38060.235561756199</v>
      </c>
      <c r="BD25" s="17">
        <f>(BC24+BD24)/2*$F$3</f>
        <v>42093.976409528303</v>
      </c>
      <c r="BE25" s="17">
        <f>(BD24+BE24)/2*$F$3</f>
        <v>46379.703610064418</v>
      </c>
      <c r="BF25" s="17">
        <f>(BE24+BF24)/2*$F$3</f>
        <v>50927.72681302327</v>
      </c>
      <c r="BG25" s="17">
        <f>(BF24+BG24)/2*$F$3</f>
        <v>55748.931617999893</v>
      </c>
      <c r="BH25" s="17">
        <f>(BG24+BH24)/2*$F$3</f>
        <v>60854.805070941664</v>
      </c>
      <c r="BI25" s="17">
        <f>(BH24+BI24)/2*$F$3</f>
        <v>66257.462501199829</v>
      </c>
      <c r="BJ25" s="17">
        <f>(BI24+BJ24)/2*$F$3</f>
        <v>71969.675761221588</v>
      </c>
      <c r="BK25" s="17">
        <f>(BJ24+BK24)/2*$F$3</f>
        <v>78004.902934040991</v>
      </c>
      <c r="BL25" s="17">
        <f>(BK24+BL24)/2*$F$3</f>
        <v>84377.31957703091</v>
      </c>
      <c r="BM25" s="17">
        <f>(BL24+BM24)/2*$F$3</f>
        <v>91101.851573838052</v>
      </c>
      <c r="BN25" s="17">
        <f>(BM24+BN24)/2*$F$3</f>
        <v>98194.209670048702</v>
      </c>
      <c r="BO25" s="17">
        <f>(BN24+BO24)/2*$F$3</f>
        <v>105670.92577192982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7" customFormat="1" x14ac:dyDescent="0.3">
      <c r="A26" s="13"/>
      <c r="B26" s="35"/>
      <c r="C26" s="35"/>
      <c r="D26" s="35"/>
      <c r="E26" s="7" t="s">
        <v>4</v>
      </c>
      <c r="F26" s="9">
        <f>F24+F25</f>
        <v>10349.16</v>
      </c>
      <c r="G26" s="9">
        <f>G24+G25</f>
        <v>24156.411300000003</v>
      </c>
      <c r="H26" s="9">
        <f>H24+H25</f>
        <v>41314.88948250001</v>
      </c>
      <c r="I26" s="9">
        <f>I24+I25</f>
        <v>61976.054171962511</v>
      </c>
      <c r="J26" s="9">
        <f>J24+J25</f>
        <v>86219.141237571574</v>
      </c>
      <c r="K26" s="9">
        <f>K24+K25</f>
        <v>114126.15508442931</v>
      </c>
      <c r="L26" s="9">
        <f>L24+L25</f>
        <v>145786.04128276728</v>
      </c>
      <c r="M26" s="9">
        <f>M24+M25</f>
        <v>181295.31967623156</v>
      </c>
      <c r="N26" s="9">
        <f>N24+N25</f>
        <v>220758.36989962833</v>
      </c>
      <c r="O26" s="9">
        <f>O24+O25</f>
        <v>264287.70385924744</v>
      </c>
      <c r="P26" s="9">
        <f>P24+P25</f>
        <v>312004.25295811187</v>
      </c>
      <c r="Q26" s="9">
        <f>Q24+Q25</f>
        <v>364037.67311635916</v>
      </c>
      <c r="R26" s="9">
        <f>R24+R25</f>
        <v>420526.66852201032</v>
      </c>
      <c r="S26" s="9">
        <f>S24+S25</f>
        <v>481619.33490503847</v>
      </c>
      <c r="T26" s="9">
        <f>T24+T25</f>
        <v>547473.52315489366</v>
      </c>
      <c r="U26" s="9">
        <f>U24+U25</f>
        <v>618257.22414516995</v>
      </c>
      <c r="V26" s="9">
        <f>V24+V25</f>
        <v>694148.97567587672</v>
      </c>
      <c r="W26" s="9">
        <f>W24+W25</f>
        <v>775338.29249277432</v>
      </c>
      <c r="X26" s="9">
        <f>X24+X25</f>
        <v>862026.12039447122</v>
      </c>
      <c r="Y26" s="9">
        <f>Y24+Y25</f>
        <v>954425.31549155538</v>
      </c>
      <c r="Z26" s="9">
        <f>Z24+Z25</f>
        <v>1052761.1497380824</v>
      </c>
      <c r="AA26" s="9">
        <f>AA24+AA25</f>
        <v>1157271.8439143698</v>
      </c>
      <c r="AB26" s="9">
        <f>AB24+AB25</f>
        <v>1268209.1293014018</v>
      </c>
      <c r="AC26" s="9">
        <f>AC24+AC25</f>
        <v>1385838.8393513651</v>
      </c>
      <c r="AD26" s="9">
        <f>AD24+AD25</f>
        <v>1510441.5327260452</v>
      </c>
      <c r="AE26" s="9">
        <f>AE24+AE25</f>
        <v>1642313.1491451936</v>
      </c>
      <c r="AF26" s="9">
        <f>AF24+AF25</f>
        <v>1781765.6995606525</v>
      </c>
      <c r="AG26" s="9">
        <f>AG24+AG25</f>
        <v>1929127.9922491955</v>
      </c>
      <c r="AH26" s="9">
        <f>AH24+AH25</f>
        <v>2084746.3964978617</v>
      </c>
      <c r="AI26" s="9">
        <f>AI24+AI25</f>
        <v>2248985.6456402154</v>
      </c>
      <c r="AJ26" s="70"/>
      <c r="AK26" s="17" t="str">
        <f>E26</f>
        <v>Yhteensä</v>
      </c>
      <c r="AL26" s="17">
        <f>AL24+AL25</f>
        <v>16481.32</v>
      </c>
      <c r="AM26" s="17">
        <f>AM24+AM25</f>
        <v>36257.611400000002</v>
      </c>
      <c r="AN26" s="17">
        <f>AN24+AN25</f>
        <v>59049.431884999998</v>
      </c>
      <c r="AO26" s="17">
        <f>AO24+AO25</f>
        <v>85000.131860325011</v>
      </c>
      <c r="AP26" s="17">
        <f>AP24+AP25</f>
        <v>114193.35806128813</v>
      </c>
      <c r="AQ26" s="17">
        <f>AQ24+AQ25</f>
        <v>146716.12996202931</v>
      </c>
      <c r="AR26" s="17">
        <f>AR24+AR25</f>
        <v>182661.96779272644</v>
      </c>
      <c r="AS26" s="17">
        <f>AS24+AS25</f>
        <v>222131.43905704375</v>
      </c>
      <c r="AT26" s="17">
        <f>AT24+AT25</f>
        <v>265232.43783802574</v>
      </c>
      <c r="AU26" s="17">
        <f>AU24+AU25</f>
        <v>312080.45711035782</v>
      </c>
      <c r="AV26" s="17">
        <f>AV24+AV25</f>
        <v>362798.87545337569</v>
      </c>
      <c r="AW26" s="17">
        <f>AW24+AW25</f>
        <v>417519.26065884315</v>
      </c>
      <c r="AX26" s="17">
        <f>AX24+AX25</f>
        <v>476381.69110935659</v>
      </c>
      <c r="AY26" s="17">
        <f>AY24+AY25</f>
        <v>539535.09570171521</v>
      </c>
      <c r="AZ26" s="17">
        <f>AZ24+AZ25</f>
        <v>607137.61311859742</v>
      </c>
      <c r="BA26" s="17">
        <f>BA24+BA25</f>
        <v>679356.97129378573</v>
      </c>
      <c r="BB26" s="17">
        <f>BB24+BB25</f>
        <v>756370.88796098996</v>
      </c>
      <c r="BC26" s="17">
        <f>BC24+BC25</f>
        <v>838367.49322326633</v>
      </c>
      <c r="BD26" s="17">
        <f>BD24+BD25</f>
        <v>925545.77512915002</v>
      </c>
      <c r="BE26" s="17">
        <f>BE24+BE25</f>
        <v>1018116.0492930192</v>
      </c>
      <c r="BF26" s="17">
        <f>BF24+BF25</f>
        <v>1116300.4536509991</v>
      </c>
      <c r="BG26" s="17">
        <f>BG24+BG25</f>
        <v>1220333.4695000199</v>
      </c>
      <c r="BH26" s="17">
        <f>BH24+BH25</f>
        <v>1330462.4700265878</v>
      </c>
      <c r="BI26" s="17">
        <f>BI24+BI25</f>
        <v>1446948.2975935466</v>
      </c>
      <c r="BJ26" s="17">
        <f>BJ24+BJ25</f>
        <v>1570065.8711177383</v>
      </c>
      <c r="BK26" s="17">
        <f>BK24+BK25</f>
        <v>1700104.8249391643</v>
      </c>
      <c r="BL26" s="17">
        <f>BL24+BL25</f>
        <v>1837370.1806531437</v>
      </c>
      <c r="BM26" s="17">
        <f>BM24+BM25</f>
        <v>1982183.0534512473</v>
      </c>
      <c r="BN26" s="17">
        <f>BN24+BN25</f>
        <v>2134881.3945945874</v>
      </c>
      <c r="BO26" s="17">
        <f>BO24+BO25</f>
        <v>2295820.7717245836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x14ac:dyDescent="0.3">
      <c r="B27" s="14"/>
      <c r="C27" s="14"/>
      <c r="D27" s="1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L27" s="51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91" s="48" customFormat="1" x14ac:dyDescent="0.3">
      <c r="E28" s="48" t="s">
        <v>36</v>
      </c>
      <c r="AJ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</row>
    <row r="29" spans="1:91" s="3" customFormat="1" ht="14.4" customHeight="1" x14ac:dyDescent="0.3">
      <c r="A29" s="12"/>
      <c r="B29" s="36"/>
      <c r="C29" s="36"/>
      <c r="D29" s="36"/>
      <c r="E29" s="4" t="s">
        <v>23</v>
      </c>
      <c r="F29" s="4">
        <f>F16</f>
        <v>35358</v>
      </c>
      <c r="G29" s="4">
        <f>G16</f>
        <v>70468.494000000006</v>
      </c>
      <c r="H29" s="4">
        <f>H16</f>
        <v>104370.62835000001</v>
      </c>
      <c r="I29" s="4">
        <f>I16</f>
        <v>137048.30190075</v>
      </c>
      <c r="J29" s="4">
        <f>J16</f>
        <v>168540.27464431874</v>
      </c>
      <c r="K29" s="4">
        <f>K16</f>
        <v>198889.11504538395</v>
      </c>
      <c r="L29" s="4">
        <f>L16</f>
        <v>228136.2786629909</v>
      </c>
      <c r="M29" s="4">
        <f>M16</f>
        <v>256321.75352269015</v>
      </c>
      <c r="N29" s="4">
        <f>N16</f>
        <v>283484.07924687618</v>
      </c>
      <c r="O29" s="4">
        <f>O16</f>
        <v>309660.39671992877</v>
      </c>
      <c r="P29" s="4">
        <f>P16</f>
        <v>334886.4986138097</v>
      </c>
      <c r="Q29" s="4">
        <f>Q16</f>
        <v>359196.87830762524</v>
      </c>
      <c r="R29" s="4">
        <f>R16</f>
        <v>382624.77705088886</v>
      </c>
      <c r="S29" s="4">
        <f>S16</f>
        <v>405202.22941639886</v>
      </c>
      <c r="T29" s="4">
        <f>T16</f>
        <v>426960.10710329289</v>
      </c>
      <c r="U29" s="4">
        <f>U16</f>
        <v>447928.16115003871</v>
      </c>
      <c r="V29" s="4">
        <f>V16</f>
        <v>468135.06261506915</v>
      </c>
      <c r="W29" s="4">
        <f>W16</f>
        <v>487608.44178068708</v>
      </c>
      <c r="X29" s="4">
        <f>X16</f>
        <v>506374.92593384522</v>
      </c>
      <c r="Y29" s="4">
        <f>Y16</f>
        <v>524460.17577546206</v>
      </c>
      <c r="Z29" s="4">
        <f>Z16</f>
        <v>541888.92050805804</v>
      </c>
      <c r="AA29" s="4">
        <f>AA16</f>
        <v>558684.99164969055</v>
      </c>
      <c r="AB29" s="4">
        <f>AB16</f>
        <v>574871.35562042263</v>
      </c>
      <c r="AC29" s="4">
        <f>AC16</f>
        <v>590470.14514588472</v>
      </c>
      <c r="AD29" s="4">
        <f>AD16</f>
        <v>605502.68952086836</v>
      </c>
      <c r="AE29" s="4">
        <f>AE16</f>
        <v>619989.54377433378</v>
      </c>
      <c r="AF29" s="4">
        <f>AF16</f>
        <v>633950.51677571086</v>
      </c>
      <c r="AG29" s="4">
        <f>AG16</f>
        <v>647404.69832092489</v>
      </c>
      <c r="AH29" s="4">
        <f>AH16</f>
        <v>660370.48523518385</v>
      </c>
      <c r="AI29" s="4">
        <f>AI16</f>
        <v>672865.6065282193</v>
      </c>
      <c r="AJ29" s="27"/>
      <c r="AK29" s="10" t="str">
        <f>E29</f>
        <v>Yrityksellä</v>
      </c>
      <c r="AL29" s="10">
        <f>AL16</f>
        <v>27144</v>
      </c>
      <c r="AM29" s="10">
        <f>AM16</f>
        <v>54097.992000000006</v>
      </c>
      <c r="AN29" s="10">
        <f>AN16</f>
        <v>80124.337800000008</v>
      </c>
      <c r="AO29" s="10">
        <f>AO16</f>
        <v>105210.676701</v>
      </c>
      <c r="AP29" s="10">
        <f>AP16</f>
        <v>129386.76437992502</v>
      </c>
      <c r="AQ29" s="10">
        <f>AQ16</f>
        <v>152685.28024186616</v>
      </c>
      <c r="AR29" s="10">
        <f>AR16</f>
        <v>175138.04932485509</v>
      </c>
      <c r="AS29" s="10">
        <f>AS16</f>
        <v>196775.77005543024</v>
      </c>
      <c r="AT29" s="10">
        <f>AT16</f>
        <v>217628.02893481555</v>
      </c>
      <c r="AU29" s="10">
        <f>AU16</f>
        <v>237723.33866637672</v>
      </c>
      <c r="AV29" s="10">
        <f>AV16</f>
        <v>257089.17694364078</v>
      </c>
      <c r="AW29" s="10">
        <f>AW16</f>
        <v>275752.02400537871</v>
      </c>
      <c r="AX29" s="10">
        <f>AX16</f>
        <v>293737.3988423929</v>
      </c>
      <c r="AY29" s="10">
        <f>AY16</f>
        <v>311069.89409125887</v>
      </c>
      <c r="AZ29" s="10">
        <f>AZ16</f>
        <v>327773.20966151322</v>
      </c>
      <c r="BA29" s="10">
        <f>BA16</f>
        <v>343870.18514216447</v>
      </c>
      <c r="BB29" s="10">
        <f>BB16</f>
        <v>359382.83103182982</v>
      </c>
      <c r="BC29" s="10">
        <f>BC16</f>
        <v>374332.35883519921</v>
      </c>
      <c r="BD29" s="10">
        <f>BD16</f>
        <v>388739.21006698057</v>
      </c>
      <c r="BE29" s="10">
        <f>BE16</f>
        <v>402623.08420298505</v>
      </c>
      <c r="BF29" s="10">
        <f>BF16</f>
        <v>416002.96561657137</v>
      </c>
      <c r="BG29" s="10">
        <f>BG16</f>
        <v>428897.14953728154</v>
      </c>
      <c r="BH29" s="10">
        <f>BH16</f>
        <v>441323.26706716308</v>
      </c>
      <c r="BI29" s="10">
        <f>BI16</f>
        <v>453298.30928898399</v>
      </c>
      <c r="BJ29" s="10">
        <f>BJ16</f>
        <v>464838.65049930575</v>
      </c>
      <c r="BK29" s="10">
        <f>BK16</f>
        <v>475960.07059818198</v>
      </c>
      <c r="BL29" s="10">
        <f>BL16</f>
        <v>486677.77666609816</v>
      </c>
      <c r="BM29" s="10">
        <f>BM16</f>
        <v>497006.42375765566</v>
      </c>
      <c r="BN29" s="10">
        <f>BN16</f>
        <v>506960.13494043314</v>
      </c>
      <c r="BO29" s="10">
        <f>BO16</f>
        <v>516552.52060642536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</row>
    <row r="30" spans="1:91" s="7" customFormat="1" x14ac:dyDescent="0.3">
      <c r="A30" s="13"/>
      <c r="B30" s="36"/>
      <c r="C30" s="36"/>
      <c r="D30" s="36"/>
      <c r="E30" s="8" t="s">
        <v>24</v>
      </c>
      <c r="F30" s="8">
        <f t="shared" ref="F30:AI30" si="27">F26</f>
        <v>10349.16</v>
      </c>
      <c r="G30" s="8">
        <f t="shared" si="27"/>
        <v>24156.411300000003</v>
      </c>
      <c r="H30" s="8">
        <f t="shared" si="27"/>
        <v>41314.88948250001</v>
      </c>
      <c r="I30" s="8">
        <f t="shared" si="27"/>
        <v>61976.054171962511</v>
      </c>
      <c r="J30" s="8">
        <f t="shared" si="27"/>
        <v>86219.141237571574</v>
      </c>
      <c r="K30" s="8">
        <f t="shared" si="27"/>
        <v>114126.15508442931</v>
      </c>
      <c r="L30" s="8">
        <f t="shared" si="27"/>
        <v>145786.04128276728</v>
      </c>
      <c r="M30" s="8">
        <f t="shared" si="27"/>
        <v>181295.31967623156</v>
      </c>
      <c r="N30" s="8">
        <f t="shared" si="27"/>
        <v>220758.36989962833</v>
      </c>
      <c r="O30" s="8">
        <f t="shared" si="27"/>
        <v>264287.70385924744</v>
      </c>
      <c r="P30" s="8">
        <f t="shared" si="27"/>
        <v>312004.25295811187</v>
      </c>
      <c r="Q30" s="8">
        <f t="shared" si="27"/>
        <v>364037.67311635916</v>
      </c>
      <c r="R30" s="8">
        <f t="shared" si="27"/>
        <v>420526.66852201032</v>
      </c>
      <c r="S30" s="8">
        <f t="shared" si="27"/>
        <v>481619.33490503847</v>
      </c>
      <c r="T30" s="8">
        <f t="shared" si="27"/>
        <v>547473.52315489366</v>
      </c>
      <c r="U30" s="8">
        <f t="shared" si="27"/>
        <v>618257.22414516995</v>
      </c>
      <c r="V30" s="8">
        <f>V26</f>
        <v>694148.97567587672</v>
      </c>
      <c r="W30" s="8">
        <f>W26</f>
        <v>775338.29249277432</v>
      </c>
      <c r="X30" s="8">
        <f>X26</f>
        <v>862026.12039447122</v>
      </c>
      <c r="Y30" s="8">
        <f>Y26</f>
        <v>954425.31549155538</v>
      </c>
      <c r="Z30" s="8">
        <f>Z26</f>
        <v>1052761.1497380824</v>
      </c>
      <c r="AA30" s="8">
        <f>AA26</f>
        <v>1157271.8439143698</v>
      </c>
      <c r="AB30" s="8">
        <f>AB26</f>
        <v>1268209.1293014018</v>
      </c>
      <c r="AC30" s="8">
        <f>AC26</f>
        <v>1385838.8393513651</v>
      </c>
      <c r="AD30" s="8">
        <f>AD26</f>
        <v>1510441.5327260452</v>
      </c>
      <c r="AE30" s="8">
        <f>AE26</f>
        <v>1642313.1491451936</v>
      </c>
      <c r="AF30" s="8">
        <f>AF26</f>
        <v>1781765.6995606525</v>
      </c>
      <c r="AG30" s="8">
        <f>AG26</f>
        <v>1929127.9922491955</v>
      </c>
      <c r="AH30" s="8">
        <f>AH26</f>
        <v>2084746.3964978617</v>
      </c>
      <c r="AI30" s="8">
        <f>AI26</f>
        <v>2248985.6456402154</v>
      </c>
      <c r="AJ30" s="70"/>
      <c r="AK30" s="17" t="str">
        <f t="shared" ref="AK30:AK31" si="28">E30</f>
        <v>Yrittäjällä</v>
      </c>
      <c r="AL30" s="17">
        <f>AL26</f>
        <v>16481.32</v>
      </c>
      <c r="AM30" s="17">
        <f t="shared" ref="AM30:BO30" si="29">AM26</f>
        <v>36257.611400000002</v>
      </c>
      <c r="AN30" s="17">
        <f t="shared" si="29"/>
        <v>59049.431884999998</v>
      </c>
      <c r="AO30" s="17">
        <f t="shared" si="29"/>
        <v>85000.131860325011</v>
      </c>
      <c r="AP30" s="17">
        <f t="shared" si="29"/>
        <v>114193.35806128813</v>
      </c>
      <c r="AQ30" s="17">
        <f>AQ26</f>
        <v>146716.12996202931</v>
      </c>
      <c r="AR30" s="17">
        <f>AR26</f>
        <v>182661.96779272644</v>
      </c>
      <c r="AS30" s="17">
        <f>AS26</f>
        <v>222131.43905704375</v>
      </c>
      <c r="AT30" s="17">
        <f>AT26</f>
        <v>265232.43783802574</v>
      </c>
      <c r="AU30" s="17">
        <f>AU26</f>
        <v>312080.45711035782</v>
      </c>
      <c r="AV30" s="17">
        <f>AV26</f>
        <v>362798.87545337569</v>
      </c>
      <c r="AW30" s="17">
        <f>AW26</f>
        <v>417519.26065884315</v>
      </c>
      <c r="AX30" s="17">
        <f>AX26</f>
        <v>476381.69110935659</v>
      </c>
      <c r="AY30" s="17">
        <f>AY26</f>
        <v>539535.09570171521</v>
      </c>
      <c r="AZ30" s="17">
        <f>AZ26</f>
        <v>607137.61311859742</v>
      </c>
      <c r="BA30" s="17">
        <f>BA26</f>
        <v>679356.97129378573</v>
      </c>
      <c r="BB30" s="17">
        <f>BB26</f>
        <v>756370.88796098996</v>
      </c>
      <c r="BC30" s="17">
        <f>BC26</f>
        <v>838367.49322326633</v>
      </c>
      <c r="BD30" s="17">
        <f>BD26</f>
        <v>925545.77512915002</v>
      </c>
      <c r="BE30" s="17">
        <f>BE26</f>
        <v>1018116.0492930192</v>
      </c>
      <c r="BF30" s="17">
        <f>BF26</f>
        <v>1116300.4536509991</v>
      </c>
      <c r="BG30" s="17">
        <f>BG26</f>
        <v>1220333.4695000199</v>
      </c>
      <c r="BH30" s="17">
        <f>BH26</f>
        <v>1330462.4700265878</v>
      </c>
      <c r="BI30" s="17">
        <f>BI26</f>
        <v>1446948.2975935466</v>
      </c>
      <c r="BJ30" s="17">
        <f>BJ26</f>
        <v>1570065.8711177383</v>
      </c>
      <c r="BK30" s="17">
        <f>BK26</f>
        <v>1700104.8249391643</v>
      </c>
      <c r="BL30" s="17">
        <f>BL26</f>
        <v>1837370.1806531437</v>
      </c>
      <c r="BM30" s="17">
        <f>BM26</f>
        <v>1982183.0534512473</v>
      </c>
      <c r="BN30" s="17">
        <f>BN26</f>
        <v>2134881.3945945874</v>
      </c>
      <c r="BO30" s="17">
        <f>BO26</f>
        <v>2295820.7717245836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</row>
    <row r="31" spans="1:91" s="49" customFormat="1" x14ac:dyDescent="0.3">
      <c r="A31" s="12"/>
      <c r="B31" s="36"/>
      <c r="C31" s="36"/>
      <c r="D31" s="36"/>
      <c r="E31" s="4" t="s">
        <v>4</v>
      </c>
      <c r="F31" s="4">
        <f>SUM(F29:F30)</f>
        <v>45707.16</v>
      </c>
      <c r="G31" s="4">
        <f t="shared" ref="G31:BO31" si="30">SUM(G29:G30)</f>
        <v>94624.905300000013</v>
      </c>
      <c r="H31" s="4">
        <f t="shared" si="30"/>
        <v>145685.51783250002</v>
      </c>
      <c r="I31" s="4">
        <f t="shared" si="30"/>
        <v>199024.35607271252</v>
      </c>
      <c r="J31" s="4">
        <f t="shared" si="30"/>
        <v>254759.41588189031</v>
      </c>
      <c r="K31" s="4">
        <f t="shared" si="30"/>
        <v>313015.27012981323</v>
      </c>
      <c r="L31" s="4">
        <f t="shared" si="30"/>
        <v>373922.31994575821</v>
      </c>
      <c r="M31" s="4">
        <f t="shared" si="30"/>
        <v>437617.07319892175</v>
      </c>
      <c r="N31" s="4">
        <f t="shared" si="30"/>
        <v>504242.44914650451</v>
      </c>
      <c r="O31" s="4">
        <f t="shared" si="30"/>
        <v>573948.10057917621</v>
      </c>
      <c r="P31" s="4">
        <f t="shared" si="30"/>
        <v>646890.75157192163</v>
      </c>
      <c r="Q31" s="4">
        <f t="shared" si="30"/>
        <v>723234.55142398435</v>
      </c>
      <c r="R31" s="4">
        <f t="shared" si="30"/>
        <v>803151.44557289919</v>
      </c>
      <c r="S31" s="4">
        <f t="shared" si="30"/>
        <v>886821.56432143738</v>
      </c>
      <c r="T31" s="4">
        <f t="shared" si="30"/>
        <v>974433.63025818649</v>
      </c>
      <c r="U31" s="4">
        <f>SUM(U29:U30)</f>
        <v>1066185.3852952085</v>
      </c>
      <c r="V31" s="4">
        <f>SUM(V29:V30)</f>
        <v>1162284.0382909458</v>
      </c>
      <c r="W31" s="4">
        <f>SUM(W29:W30)</f>
        <v>1262946.7342734614</v>
      </c>
      <c r="X31" s="4">
        <f>SUM(X29:X30)</f>
        <v>1368401.0463283164</v>
      </c>
      <c r="Y31" s="4">
        <f>SUM(Y29:Y30)</f>
        <v>1478885.4912670176</v>
      </c>
      <c r="Z31" s="4">
        <f>SUM(Z29:Z30)</f>
        <v>1594650.0702461405</v>
      </c>
      <c r="AA31" s="4">
        <f>SUM(AA29:AA30)</f>
        <v>1715956.8355640604</v>
      </c>
      <c r="AB31" s="4">
        <f>SUM(AB29:AB30)</f>
        <v>1843080.4849218244</v>
      </c>
      <c r="AC31" s="4">
        <f>SUM(AC29:AC30)</f>
        <v>1976308.9844972498</v>
      </c>
      <c r="AD31" s="4">
        <f>SUM(AD29:AD30)</f>
        <v>2115944.2222469137</v>
      </c>
      <c r="AE31" s="4">
        <f>SUM(AE29:AE30)</f>
        <v>2262302.6929195272</v>
      </c>
      <c r="AF31" s="4">
        <f>SUM(AF29:AF30)</f>
        <v>2415716.2163363635</v>
      </c>
      <c r="AG31" s="4">
        <f>SUM(AG29:AG30)</f>
        <v>2576532.6905701202</v>
      </c>
      <c r="AH31" s="4">
        <f>SUM(AH29:AH30)</f>
        <v>2745116.8817330454</v>
      </c>
      <c r="AI31" s="4">
        <f>SUM(AI29:AI30)</f>
        <v>2921851.2521684347</v>
      </c>
      <c r="AJ31" s="27"/>
      <c r="AK31" s="10" t="str">
        <f t="shared" si="28"/>
        <v>Yhteensä</v>
      </c>
      <c r="AL31" s="10">
        <f t="shared" si="30"/>
        <v>43625.32</v>
      </c>
      <c r="AM31" s="10">
        <f t="shared" si="30"/>
        <v>90355.603400000007</v>
      </c>
      <c r="AN31" s="10">
        <f t="shared" si="30"/>
        <v>139173.76968500001</v>
      </c>
      <c r="AO31" s="10">
        <f t="shared" si="30"/>
        <v>190210.80856132502</v>
      </c>
      <c r="AP31" s="10">
        <f t="shared" si="30"/>
        <v>243580.12244121317</v>
      </c>
      <c r="AQ31" s="10">
        <f>SUM(AQ29:AQ30)</f>
        <v>299401.41020389547</v>
      </c>
      <c r="AR31" s="10">
        <f>SUM(AR29:AR30)</f>
        <v>357800.01711758156</v>
      </c>
      <c r="AS31" s="10">
        <f>SUM(AS29:AS30)</f>
        <v>418907.209112474</v>
      </c>
      <c r="AT31" s="10">
        <f>SUM(AT29:AT30)</f>
        <v>482860.46677284129</v>
      </c>
      <c r="AU31" s="10">
        <f>SUM(AU29:AU30)</f>
        <v>549803.79577673459</v>
      </c>
      <c r="AV31" s="10">
        <f>SUM(AV29:AV30)</f>
        <v>619888.05239701644</v>
      </c>
      <c r="AW31" s="10">
        <f>SUM(AW29:AW30)</f>
        <v>693271.28466422181</v>
      </c>
      <c r="AX31" s="10">
        <f>SUM(AX29:AX30)</f>
        <v>770119.08995174943</v>
      </c>
      <c r="AY31" s="10">
        <f>SUM(AY29:AY30)</f>
        <v>850604.98979297408</v>
      </c>
      <c r="AZ31" s="10">
        <f>SUM(AZ29:AZ30)</f>
        <v>934910.82278011064</v>
      </c>
      <c r="BA31" s="10">
        <f>SUM(BA29:BA30)</f>
        <v>1023227.1564359502</v>
      </c>
      <c r="BB31" s="10">
        <f>SUM(BB29:BB30)</f>
        <v>1115753.7189928198</v>
      </c>
      <c r="BC31" s="10">
        <f>SUM(BC29:BC30)</f>
        <v>1212699.8520584656</v>
      </c>
      <c r="BD31" s="10">
        <f>SUM(BD29:BD30)</f>
        <v>1314284.9851961306</v>
      </c>
      <c r="BE31" s="10">
        <f>SUM(BE29:BE30)</f>
        <v>1420739.1334960042</v>
      </c>
      <c r="BF31" s="10">
        <f>SUM(BF29:BF30)</f>
        <v>1532303.4192675706</v>
      </c>
      <c r="BG31" s="10">
        <f>SUM(BG29:BG30)</f>
        <v>1649230.6190373015</v>
      </c>
      <c r="BH31" s="10">
        <f>SUM(BH29:BH30)</f>
        <v>1771785.7370937509</v>
      </c>
      <c r="BI31" s="10">
        <f>SUM(BI29:BI30)</f>
        <v>1900246.6068825305</v>
      </c>
      <c r="BJ31" s="10">
        <f>SUM(BJ29:BJ30)</f>
        <v>2034904.521617044</v>
      </c>
      <c r="BK31" s="10">
        <f>SUM(BK29:BK30)</f>
        <v>2176064.8955373461</v>
      </c>
      <c r="BL31" s="10">
        <f>SUM(BL29:BL30)</f>
        <v>2324047.9573192419</v>
      </c>
      <c r="BM31" s="10">
        <f>SUM(BM29:BM30)</f>
        <v>2479189.4772089031</v>
      </c>
      <c r="BN31" s="10">
        <f>SUM(BN29:BN30)</f>
        <v>2641841.5295350207</v>
      </c>
      <c r="BO31" s="10">
        <f>SUM(BO29:BO30)</f>
        <v>2812373.2923310092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spans="1:91" x14ac:dyDescent="0.3">
      <c r="B32" s="36"/>
      <c r="C32" s="36"/>
      <c r="D32" s="36"/>
      <c r="E32" s="27" t="s">
        <v>8</v>
      </c>
      <c r="F32" s="24">
        <f t="shared" ref="F32:I32" si="31">F31-AL31</f>
        <v>2081.8400000000038</v>
      </c>
      <c r="G32" s="24">
        <f t="shared" si="31"/>
        <v>4269.3019000000058</v>
      </c>
      <c r="H32" s="24">
        <f t="shared" si="31"/>
        <v>6511.7481475000095</v>
      </c>
      <c r="I32" s="24">
        <f t="shared" si="31"/>
        <v>8813.5475113875</v>
      </c>
      <c r="J32" s="24">
        <f>J31-AP31</f>
        <v>11179.293440677138</v>
      </c>
      <c r="K32" s="24">
        <f>K31-AQ31</f>
        <v>13613.859925917757</v>
      </c>
      <c r="L32" s="24">
        <f>L31-AR31</f>
        <v>16122.302828176646</v>
      </c>
      <c r="M32" s="24">
        <f>M31-AS31</f>
        <v>18709.864086447749</v>
      </c>
      <c r="N32" s="24">
        <f>N31-AT31</f>
        <v>21381.982373663224</v>
      </c>
      <c r="O32" s="24">
        <f>O31-AU31</f>
        <v>24144.30480244162</v>
      </c>
      <c r="P32" s="24">
        <f>P31-AV31</f>
        <v>27002.699174905196</v>
      </c>
      <c r="Q32" s="24">
        <f>Q31-AW31</f>
        <v>29963.26675976254</v>
      </c>
      <c r="R32" s="24">
        <f>R31-AX31</f>
        <v>33032.355621149763</v>
      </c>
      <c r="S32" s="24">
        <f>S31-AY31</f>
        <v>36216.574528463301</v>
      </c>
      <c r="T32" s="24">
        <f>T31-AZ31</f>
        <v>39522.807478075847</v>
      </c>
      <c r="U32" s="24">
        <f>U31-BA31</f>
        <v>42958.22885925835</v>
      </c>
      <c r="V32" s="24">
        <f>V31-BB31</f>
        <v>46530.319298126036</v>
      </c>
      <c r="W32" s="24">
        <f>W31-BC31</f>
        <v>50246.8822149958</v>
      </c>
      <c r="X32" s="24">
        <f>X31-BD31</f>
        <v>54116.06113218586</v>
      </c>
      <c r="Y32" s="24">
        <f>Y31-BE31</f>
        <v>58146.357771013398</v>
      </c>
      <c r="Z32" s="24">
        <f>Z31-BF31</f>
        <v>62346.650978569873</v>
      </c>
      <c r="AA32" s="24">
        <f>AA31-BG31</f>
        <v>66726.216526758857</v>
      </c>
      <c r="AB32" s="24">
        <f>AB31-BH31</f>
        <v>71294.747828073567</v>
      </c>
      <c r="AC32" s="24">
        <f>AC31-BI31</f>
        <v>76062.377614719328</v>
      </c>
      <c r="AD32" s="24">
        <f>AD31-BJ31</f>
        <v>81039.700629869709</v>
      </c>
      <c r="AE32" s="24">
        <f>AE31-BK31</f>
        <v>86237.797382181045</v>
      </c>
      <c r="AF32" s="24">
        <f>AF31-BL31</f>
        <v>91668.259017121512</v>
      </c>
      <c r="AG32" s="24">
        <f>AG31-BM31</f>
        <v>97343.213361217175</v>
      </c>
      <c r="AH32" s="24">
        <f>AH31-BN31</f>
        <v>103275.35219802475</v>
      </c>
      <c r="AI32" s="24">
        <f>AI31-BO31</f>
        <v>109477.9598374255</v>
      </c>
      <c r="AL32" s="24">
        <f>AL31-F31</f>
        <v>-2081.8400000000038</v>
      </c>
      <c r="AM32" s="24">
        <f t="shared" ref="AM32:AO32" si="32">AM31-G31</f>
        <v>-4269.3019000000058</v>
      </c>
      <c r="AN32" s="24">
        <f t="shared" si="32"/>
        <v>-6511.7481475000095</v>
      </c>
      <c r="AO32" s="24">
        <f t="shared" si="32"/>
        <v>-8813.5475113875</v>
      </c>
      <c r="AP32" s="24">
        <f>AP31-J31</f>
        <v>-11179.293440677138</v>
      </c>
      <c r="AQ32" s="24">
        <f>AQ31-K31</f>
        <v>-13613.859925917757</v>
      </c>
      <c r="AR32" s="24">
        <f>AR31-L31</f>
        <v>-16122.302828176646</v>
      </c>
      <c r="AS32" s="24">
        <f>AS31-M31</f>
        <v>-18709.864086447749</v>
      </c>
      <c r="AT32" s="24">
        <f>AT31-N31</f>
        <v>-21381.982373663224</v>
      </c>
      <c r="AU32" s="24">
        <f>AU31-O31</f>
        <v>-24144.30480244162</v>
      </c>
      <c r="AV32" s="24">
        <f>AV31-P31</f>
        <v>-27002.699174905196</v>
      </c>
      <c r="AW32" s="24">
        <f>AW31-Q31</f>
        <v>-29963.26675976254</v>
      </c>
      <c r="AX32" s="24">
        <f>AX31-R31</f>
        <v>-33032.355621149763</v>
      </c>
      <c r="AY32" s="24">
        <f>AY31-S31</f>
        <v>-36216.574528463301</v>
      </c>
      <c r="AZ32" s="24">
        <f>AZ31-T31</f>
        <v>-39522.807478075847</v>
      </c>
      <c r="BA32" s="24">
        <f>BA31-U31</f>
        <v>-42958.22885925835</v>
      </c>
      <c r="BB32" s="24">
        <f>BB31-V31</f>
        <v>-46530.319298126036</v>
      </c>
      <c r="BC32" s="24">
        <f>BC31-W31</f>
        <v>-50246.8822149958</v>
      </c>
      <c r="BD32" s="24">
        <f>BD31-X31</f>
        <v>-54116.06113218586</v>
      </c>
      <c r="BE32" s="24">
        <f>BE31-Y31</f>
        <v>-58146.357771013398</v>
      </c>
      <c r="BF32" s="24">
        <f>BF31-Z31</f>
        <v>-62346.650978569873</v>
      </c>
      <c r="BG32" s="24">
        <f>BG31-AA31</f>
        <v>-66726.216526758857</v>
      </c>
      <c r="BH32" s="24">
        <f>BH31-AB31</f>
        <v>-71294.747828073567</v>
      </c>
      <c r="BI32" s="24">
        <f>BI31-AC31</f>
        <v>-76062.377614719328</v>
      </c>
      <c r="BJ32" s="24">
        <f>BJ31-AD31</f>
        <v>-81039.700629869709</v>
      </c>
      <c r="BK32" s="24">
        <f>BK31-AE31</f>
        <v>-86237.797382181045</v>
      </c>
      <c r="BL32" s="24">
        <f>BL31-AF31</f>
        <v>-91668.259017121512</v>
      </c>
      <c r="BM32" s="24">
        <f>BM31-AG31</f>
        <v>-97343.213361217175</v>
      </c>
      <c r="BN32" s="24">
        <f>BN31-AH31</f>
        <v>-103275.35219802475</v>
      </c>
      <c r="BO32" s="24">
        <f>BO31-AI31</f>
        <v>-109477.9598374255</v>
      </c>
    </row>
    <row r="33" spans="1:91" x14ac:dyDescent="0.3">
      <c r="B33" s="36"/>
      <c r="C33" s="36"/>
      <c r="D33" s="36"/>
      <c r="F33" s="5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91" s="48" customFormat="1" x14ac:dyDescent="0.3">
      <c r="E34" s="48" t="s">
        <v>12</v>
      </c>
      <c r="J34" s="48" t="s">
        <v>6</v>
      </c>
      <c r="O34" s="53">
        <v>0.2</v>
      </c>
      <c r="AJ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</row>
    <row r="35" spans="1:91" s="3" customFormat="1" ht="14.4" customHeight="1" x14ac:dyDescent="0.3">
      <c r="A35" s="12"/>
      <c r="B35" s="35" t="s">
        <v>13</v>
      </c>
      <c r="C35" s="35"/>
      <c r="D35" s="35"/>
      <c r="E35" s="4" t="s">
        <v>23</v>
      </c>
      <c r="F35" s="4">
        <f>F29-(F29-F11)*$O$34</f>
        <v>35358</v>
      </c>
      <c r="G35" s="4">
        <f>G29-(G29-G11)*$O$34</f>
        <v>69952.267200000002</v>
      </c>
      <c r="H35" s="4">
        <f>H29-(H29-H11)*$O$34</f>
        <v>103014.11868000001</v>
      </c>
      <c r="I35" s="4">
        <f>I29-(I29-I11)*$O$34</f>
        <v>134534.63361660001</v>
      </c>
      <c r="J35" s="4">
        <f>J29-(J29-J11)*$O$34</f>
        <v>164564.15375785498</v>
      </c>
      <c r="K35" s="4">
        <f>K29-(K29-K11)*$O$34</f>
        <v>193156.32524829515</v>
      </c>
      <c r="L35" s="4">
        <f>L29-(L29-L11)*$O$34</f>
        <v>220363.28374807161</v>
      </c>
      <c r="M35" s="4">
        <f>M29-(M29-M11)*$O$34</f>
        <v>246235.30979510487</v>
      </c>
      <c r="N35" s="4">
        <f>N29-(N29-N11)*$O$34</f>
        <v>270820.86191584583</v>
      </c>
      <c r="O35" s="4">
        <f>O29-(O29-O11)*$O$34</f>
        <v>294166.63983792486</v>
      </c>
      <c r="P35" s="6">
        <f>P29-(P29-P11)*$O$34</f>
        <v>316317.64808507962</v>
      </c>
      <c r="Q35" s="6">
        <f>Q29-(Q29-Q11)*$O$34</f>
        <v>337317.25749261316</v>
      </c>
      <c r="R35" s="6">
        <f>R29-(R29-R11)*$O$34</f>
        <v>357207.26450940309</v>
      </c>
      <c r="S35" s="6">
        <f>S29-(S29-S11)*$O$34</f>
        <v>376027.94834888907</v>
      </c>
      <c r="T35" s="6">
        <f>T29-(T29-T11)*$O$34</f>
        <v>393818.12606559007</v>
      </c>
      <c r="U35" s="6">
        <f>U29-(U29-U11)*$O$34</f>
        <v>410615.20563232439</v>
      </c>
      <c r="V35" s="6">
        <f>V29-(V29-V11)*$O$34</f>
        <v>426455.237090696</v>
      </c>
      <c r="W35" s="6">
        <f>W29-(W29-W11)*$O$34</f>
        <v>441372.96184478974</v>
      </c>
      <c r="X35" s="6">
        <f>X29-(X29-X11)*$O$34</f>
        <v>455401.86016547517</v>
      </c>
      <c r="Y35" s="6">
        <f>Y29-(Y29-Y11)*$O$34</f>
        <v>468574.19697027764</v>
      </c>
      <c r="Z35" s="6">
        <f>Z29-(Z29-Z11)*$O$34</f>
        <v>480921.06594141287</v>
      </c>
      <c r="AA35" s="6">
        <f>AA29-(AA29-AA11)*$O$34</f>
        <v>492472.43204231153</v>
      </c>
      <c r="AB35" s="6">
        <f>AB29-(AB29-AB11)*$O$34</f>
        <v>503257.17249076825</v>
      </c>
      <c r="AC35" s="6">
        <f>AC29-(AC29-AC11)*$O$34</f>
        <v>513303.11624474288</v>
      </c>
      <c r="AD35" s="6">
        <f>AD29-(AD29-AD11)*$O$34</f>
        <v>522637.08205480303</v>
      </c>
      <c r="AE35" s="6">
        <f>AE29-(AE29-AE11)*$O$34</f>
        <v>531284.91513524123</v>
      </c>
      <c r="AF35" s="6">
        <f>AF29-(AF29-AF11)*$O$34</f>
        <v>539271.52250400896</v>
      </c>
      <c r="AG35" s="6">
        <f>AG29-(AG29-AG11)*$O$34</f>
        <v>546620.90703979088</v>
      </c>
      <c r="AH35" s="6">
        <f>AH29-(AH29-AH11)*$O$34</f>
        <v>553356.20030278666</v>
      </c>
      <c r="AI35" s="6">
        <f>AI29-(AI29-AI11)*$O$34</f>
        <v>559499.6941640802</v>
      </c>
      <c r="AJ35" s="27"/>
      <c r="AK35" s="10" t="str">
        <f>E35</f>
        <v>Yrityksellä</v>
      </c>
      <c r="AL35" s="10">
        <f>AL29-(AL29-AL11)*$O$34</f>
        <v>27144</v>
      </c>
      <c r="AM35" s="10">
        <f>AM29-(AM29-AM11)*$O$34</f>
        <v>53701.689600000005</v>
      </c>
      <c r="AN35" s="10">
        <f>AN29-(AN29-AN11)*$O$34</f>
        <v>79082.958240000007</v>
      </c>
      <c r="AO35" s="10">
        <f>AO29-(AO29-AO11)*$O$34</f>
        <v>103280.95748880001</v>
      </c>
      <c r="AP35" s="10">
        <f>AP29-(AP29-AP11)*$O$34</f>
        <v>126334.33422714002</v>
      </c>
      <c r="AQ35" s="10">
        <f>AQ29-(AQ29-AQ11)*$O$34</f>
        <v>148284.27208947693</v>
      </c>
      <c r="AR35" s="10">
        <f>AR29-(AR29-AR11)*$O$34</f>
        <v>169170.79512578927</v>
      </c>
      <c r="AS35" s="10">
        <f>AS29-(AS29-AS11)*$O$34</f>
        <v>189032.50322637954</v>
      </c>
      <c r="AT35" s="10">
        <f>AT29-(AT29-AT11)*$O$34</f>
        <v>207906.5975406901</v>
      </c>
      <c r="AU35" s="10">
        <f>AU29-(AU29-AU11)*$O$34</f>
        <v>225828.92900505217</v>
      </c>
      <c r="AV35" s="10">
        <f>AV29-(AV29-AV11)*$O$34</f>
        <v>242834.04716390636</v>
      </c>
      <c r="AW35" s="10">
        <f>AW29-(AW29-AW11)*$O$34</f>
        <v>258955.24739463467</v>
      </c>
      <c r="AX35" s="10">
        <f>AX29-(AX29-AX11)*$O$34</f>
        <v>274224.61643314775</v>
      </c>
      <c r="AY35" s="10">
        <f>AY29-(AY29-AY11)*$O$34</f>
        <v>288673.07624815451</v>
      </c>
      <c r="AZ35" s="10">
        <f>AZ29-(AZ29-AZ11)*$O$34</f>
        <v>302330.42632287968</v>
      </c>
      <c r="BA35" s="10">
        <f>BA29-(BA29-BA11)*$O$34</f>
        <v>315225.38440194057</v>
      </c>
      <c r="BB35" s="10">
        <f>BB29-(BB29-BB11)*$O$34</f>
        <v>327385.62575908861</v>
      </c>
      <c r="BC35" s="10">
        <f>BC29-(BC29-BC11)*$O$34</f>
        <v>338837.82103950949</v>
      </c>
      <c r="BD35" s="10">
        <f>BD29-(BD29-BD11)*$O$34</f>
        <v>349607.6727284253</v>
      </c>
      <c r="BE35" s="10">
        <f>BE29-(BE29-BE11)*$O$34</f>
        <v>359719.95029586571</v>
      </c>
      <c r="BF35" s="10">
        <f>BF29-(BF29-BF11)*$O$34</f>
        <v>369198.52406566305</v>
      </c>
      <c r="BG35" s="10">
        <f>BG29-(BG29-BG11)*$O$34</f>
        <v>378066.39785498346</v>
      </c>
      <c r="BH35" s="10">
        <f>BH29-(BH29-BH11)*$O$34</f>
        <v>386345.74042902351</v>
      </c>
      <c r="BI35" s="10">
        <f>BI29-(BI29-BI11)*$O$34</f>
        <v>394057.91581388377</v>
      </c>
      <c r="BJ35" s="10">
        <f>BJ29-(BJ29-BJ11)*$O$34</f>
        <v>401223.51250906655</v>
      </c>
      <c r="BK35" s="10">
        <f>BK29-(BK29-BK11)*$O$34</f>
        <v>407862.3716395438</v>
      </c>
      <c r="BL35" s="10">
        <f>BL29-(BL29-BL11)*$O$34</f>
        <v>413993.61408588785</v>
      </c>
      <c r="BM35" s="10">
        <f>BM29-(BM29-BM11)*$O$34</f>
        <v>419635.66662956297</v>
      </c>
      <c r="BN35" s="10">
        <f>BN29-(BN29-BN11)*$O$34</f>
        <v>424806.28714912734</v>
      </c>
      <c r="BO35" s="10">
        <f>BO29-(BO29-BO11)*$O$34</f>
        <v>429522.58890179865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</row>
    <row r="36" spans="1:91" s="7" customFormat="1" x14ac:dyDescent="0.3">
      <c r="A36" s="13"/>
      <c r="B36" s="35"/>
      <c r="C36" s="35"/>
      <c r="D36" s="35"/>
      <c r="E36" s="8" t="s">
        <v>24</v>
      </c>
      <c r="F36" s="9">
        <f>F30</f>
        <v>10349.16</v>
      </c>
      <c r="G36" s="9">
        <f t="shared" ref="G36:AI36" si="33">G30</f>
        <v>24156.411300000003</v>
      </c>
      <c r="H36" s="9">
        <f t="shared" si="33"/>
        <v>41314.88948250001</v>
      </c>
      <c r="I36" s="9">
        <f t="shared" si="33"/>
        <v>61976.054171962511</v>
      </c>
      <c r="J36" s="9">
        <f t="shared" si="33"/>
        <v>86219.141237571574</v>
      </c>
      <c r="K36" s="9">
        <f t="shared" si="33"/>
        <v>114126.15508442931</v>
      </c>
      <c r="L36" s="9">
        <f t="shared" si="33"/>
        <v>145786.04128276728</v>
      </c>
      <c r="M36" s="9">
        <f t="shared" si="33"/>
        <v>181295.31967623156</v>
      </c>
      <c r="N36" s="9">
        <f t="shared" si="33"/>
        <v>220758.36989962833</v>
      </c>
      <c r="O36" s="9">
        <f t="shared" si="33"/>
        <v>264287.70385924744</v>
      </c>
      <c r="P36" s="9">
        <f t="shared" si="33"/>
        <v>312004.25295811187</v>
      </c>
      <c r="Q36" s="9">
        <f t="shared" si="33"/>
        <v>364037.67311635916</v>
      </c>
      <c r="R36" s="9">
        <f t="shared" si="33"/>
        <v>420526.66852201032</v>
      </c>
      <c r="S36" s="9">
        <f t="shared" si="33"/>
        <v>481619.33490503847</v>
      </c>
      <c r="T36" s="9">
        <f t="shared" si="33"/>
        <v>547473.52315489366</v>
      </c>
      <c r="U36" s="9">
        <f t="shared" si="33"/>
        <v>618257.22414516995</v>
      </c>
      <c r="V36" s="9">
        <f>V30</f>
        <v>694148.97567587672</v>
      </c>
      <c r="W36" s="9">
        <f>W30</f>
        <v>775338.29249277432</v>
      </c>
      <c r="X36" s="9">
        <f>X30</f>
        <v>862026.12039447122</v>
      </c>
      <c r="Y36" s="9">
        <f>Y30</f>
        <v>954425.31549155538</v>
      </c>
      <c r="Z36" s="9">
        <f>Z30</f>
        <v>1052761.1497380824</v>
      </c>
      <c r="AA36" s="9">
        <f>AA30</f>
        <v>1157271.8439143698</v>
      </c>
      <c r="AB36" s="9">
        <f>AB30</f>
        <v>1268209.1293014018</v>
      </c>
      <c r="AC36" s="9">
        <f>AC30</f>
        <v>1385838.8393513651</v>
      </c>
      <c r="AD36" s="9">
        <f>AD30</f>
        <v>1510441.5327260452</v>
      </c>
      <c r="AE36" s="9">
        <f>AE30</f>
        <v>1642313.1491451936</v>
      </c>
      <c r="AF36" s="9">
        <f>AF30</f>
        <v>1781765.6995606525</v>
      </c>
      <c r="AG36" s="9">
        <f>AG30</f>
        <v>1929127.9922491955</v>
      </c>
      <c r="AH36" s="9">
        <f>AH30</f>
        <v>2084746.3964978617</v>
      </c>
      <c r="AI36" s="9">
        <f>AI30</f>
        <v>2248985.6456402154</v>
      </c>
      <c r="AJ36" s="70"/>
      <c r="AK36" s="17" t="str">
        <f>E36</f>
        <v>Yrittäjällä</v>
      </c>
      <c r="AL36" s="17">
        <f>AL30</f>
        <v>16481.32</v>
      </c>
      <c r="AM36" s="17">
        <f t="shared" ref="AM36:BO36" si="34">AM30</f>
        <v>36257.611400000002</v>
      </c>
      <c r="AN36" s="17">
        <f t="shared" si="34"/>
        <v>59049.431884999998</v>
      </c>
      <c r="AO36" s="17">
        <f t="shared" si="34"/>
        <v>85000.131860325011</v>
      </c>
      <c r="AP36" s="17">
        <f t="shared" si="34"/>
        <v>114193.35806128813</v>
      </c>
      <c r="AQ36" s="17">
        <f>AQ30</f>
        <v>146716.12996202931</v>
      </c>
      <c r="AR36" s="17">
        <f>AR30</f>
        <v>182661.96779272644</v>
      </c>
      <c r="AS36" s="17">
        <f>AS30</f>
        <v>222131.43905704375</v>
      </c>
      <c r="AT36" s="17">
        <f>AT30</f>
        <v>265232.43783802574</v>
      </c>
      <c r="AU36" s="17">
        <f>AU30</f>
        <v>312080.45711035782</v>
      </c>
      <c r="AV36" s="17">
        <f>AV30</f>
        <v>362798.87545337569</v>
      </c>
      <c r="AW36" s="17">
        <f>AW30</f>
        <v>417519.26065884315</v>
      </c>
      <c r="AX36" s="17">
        <f>AX30</f>
        <v>476381.69110935659</v>
      </c>
      <c r="AY36" s="17">
        <f>AY30</f>
        <v>539535.09570171521</v>
      </c>
      <c r="AZ36" s="17">
        <f>AZ30</f>
        <v>607137.61311859742</v>
      </c>
      <c r="BA36" s="17">
        <f>BA30</f>
        <v>679356.97129378573</v>
      </c>
      <c r="BB36" s="17">
        <f>BB30</f>
        <v>756370.88796098996</v>
      </c>
      <c r="BC36" s="17">
        <f>BC30</f>
        <v>838367.49322326633</v>
      </c>
      <c r="BD36" s="17">
        <f>BD30</f>
        <v>925545.77512915002</v>
      </c>
      <c r="BE36" s="17">
        <f>BE30</f>
        <v>1018116.0492930192</v>
      </c>
      <c r="BF36" s="17">
        <f>BF30</f>
        <v>1116300.4536509991</v>
      </c>
      <c r="BG36" s="17">
        <f>BG30</f>
        <v>1220333.4695000199</v>
      </c>
      <c r="BH36" s="17">
        <f>BH30</f>
        <v>1330462.4700265878</v>
      </c>
      <c r="BI36" s="17">
        <f>BI30</f>
        <v>1446948.2975935466</v>
      </c>
      <c r="BJ36" s="17">
        <f>BJ30</f>
        <v>1570065.8711177383</v>
      </c>
      <c r="BK36" s="17">
        <f>BK30</f>
        <v>1700104.8249391643</v>
      </c>
      <c r="BL36" s="17">
        <f>BL30</f>
        <v>1837370.1806531437</v>
      </c>
      <c r="BM36" s="17">
        <f>BM30</f>
        <v>1982183.0534512473</v>
      </c>
      <c r="BN36" s="17">
        <f>BN30</f>
        <v>2134881.3945945874</v>
      </c>
      <c r="BO36" s="17">
        <f>BO30</f>
        <v>2295820.7717245836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</row>
    <row r="37" spans="1:91" s="49" customFormat="1" x14ac:dyDescent="0.3">
      <c r="A37" s="12"/>
      <c r="B37" s="35"/>
      <c r="C37" s="35"/>
      <c r="D37" s="35"/>
      <c r="E37" s="4" t="s">
        <v>4</v>
      </c>
      <c r="F37" s="4">
        <f>SUM(F35:F36)</f>
        <v>45707.16</v>
      </c>
      <c r="G37" s="4">
        <f t="shared" ref="G37:AI37" si="35">SUM(G35:G36)</f>
        <v>94108.678500000009</v>
      </c>
      <c r="H37" s="4">
        <f t="shared" si="35"/>
        <v>144329.00816250002</v>
      </c>
      <c r="I37" s="4">
        <f t="shared" si="35"/>
        <v>196510.68778856253</v>
      </c>
      <c r="J37" s="4">
        <f t="shared" si="35"/>
        <v>250783.29499542655</v>
      </c>
      <c r="K37" s="4">
        <f t="shared" si="35"/>
        <v>307282.48033272446</v>
      </c>
      <c r="L37" s="4">
        <f t="shared" si="35"/>
        <v>366149.3250308389</v>
      </c>
      <c r="M37" s="4">
        <f t="shared" si="35"/>
        <v>427530.62947133643</v>
      </c>
      <c r="N37" s="4">
        <f t="shared" si="35"/>
        <v>491579.23181547417</v>
      </c>
      <c r="O37" s="4">
        <f t="shared" si="35"/>
        <v>558454.34369717236</v>
      </c>
      <c r="P37" s="4">
        <f t="shared" si="35"/>
        <v>628321.90104319155</v>
      </c>
      <c r="Q37" s="4">
        <f t="shared" si="35"/>
        <v>701354.93060897232</v>
      </c>
      <c r="R37" s="4">
        <f t="shared" si="35"/>
        <v>777733.93303141347</v>
      </c>
      <c r="S37" s="4">
        <f t="shared" si="35"/>
        <v>857647.28325392748</v>
      </c>
      <c r="T37" s="4">
        <f t="shared" si="35"/>
        <v>941291.64922048373</v>
      </c>
      <c r="U37" s="4">
        <f>SUM(U35:U36)</f>
        <v>1028872.4297774944</v>
      </c>
      <c r="V37" s="4">
        <f>SUM(V35:V36)</f>
        <v>1120604.2127665728</v>
      </c>
      <c r="W37" s="4">
        <f>SUM(W35:W36)</f>
        <v>1216711.2543375641</v>
      </c>
      <c r="X37" s="4">
        <f>SUM(X35:X36)</f>
        <v>1317427.9805599465</v>
      </c>
      <c r="Y37" s="4">
        <f>SUM(Y35:Y36)</f>
        <v>1422999.512461833</v>
      </c>
      <c r="Z37" s="4">
        <f>SUM(Z35:Z36)</f>
        <v>1533682.2156794954</v>
      </c>
      <c r="AA37" s="4">
        <f>SUM(AA35:AA36)</f>
        <v>1649744.2759566815</v>
      </c>
      <c r="AB37" s="4">
        <f>SUM(AB35:AB36)</f>
        <v>1771466.3017921699</v>
      </c>
      <c r="AC37" s="4">
        <f>SUM(AC35:AC36)</f>
        <v>1899141.955596108</v>
      </c>
      <c r="AD37" s="4">
        <f>SUM(AD35:AD36)</f>
        <v>2033078.6147808484</v>
      </c>
      <c r="AE37" s="4">
        <f>SUM(AE35:AE36)</f>
        <v>2173598.064280435</v>
      </c>
      <c r="AF37" s="4">
        <f>SUM(AF35:AF36)</f>
        <v>2321037.2220646613</v>
      </c>
      <c r="AG37" s="4">
        <f>SUM(AG35:AG36)</f>
        <v>2475748.8992889863</v>
      </c>
      <c r="AH37" s="4">
        <f>SUM(AH35:AH36)</f>
        <v>2638102.5968006486</v>
      </c>
      <c r="AI37" s="4">
        <f>SUM(AI35:AI36)</f>
        <v>2808485.3398042955</v>
      </c>
      <c r="AJ37" s="27"/>
      <c r="AK37" s="10"/>
      <c r="AL37" s="10">
        <f t="shared" ref="AL37:BO37" si="36">SUM(AL35:AL36)</f>
        <v>43625.32</v>
      </c>
      <c r="AM37" s="10">
        <f t="shared" si="36"/>
        <v>89959.301000000007</v>
      </c>
      <c r="AN37" s="10">
        <f t="shared" si="36"/>
        <v>138132.39012500001</v>
      </c>
      <c r="AO37" s="10">
        <f t="shared" si="36"/>
        <v>188281.08934912502</v>
      </c>
      <c r="AP37" s="10">
        <f>SUM(AP35:AP36)</f>
        <v>240527.69228842814</v>
      </c>
      <c r="AQ37" s="10">
        <f>SUM(AQ35:AQ36)</f>
        <v>295000.40205150621</v>
      </c>
      <c r="AR37" s="10">
        <f>SUM(AR35:AR36)</f>
        <v>351832.76291851571</v>
      </c>
      <c r="AS37" s="10">
        <f>SUM(AS35:AS36)</f>
        <v>411163.94228342327</v>
      </c>
      <c r="AT37" s="10">
        <f>SUM(AT35:AT36)</f>
        <v>473139.03537871584</v>
      </c>
      <c r="AU37" s="10">
        <f>SUM(AU35:AU36)</f>
        <v>537909.38611541002</v>
      </c>
      <c r="AV37" s="10">
        <f>SUM(AV35:AV36)</f>
        <v>605632.92261728202</v>
      </c>
      <c r="AW37" s="10">
        <f>SUM(AW35:AW36)</f>
        <v>676474.50805347785</v>
      </c>
      <c r="AX37" s="10">
        <f>SUM(AX35:AX36)</f>
        <v>750606.30754250428</v>
      </c>
      <c r="AY37" s="10">
        <f>SUM(AY35:AY36)</f>
        <v>828208.17194986972</v>
      </c>
      <c r="AZ37" s="10">
        <f>SUM(AZ35:AZ36)</f>
        <v>909468.03944147704</v>
      </c>
      <c r="BA37" s="10">
        <f>SUM(BA35:BA36)</f>
        <v>994582.35569572635</v>
      </c>
      <c r="BB37" s="10">
        <f>SUM(BB35:BB36)</f>
        <v>1083756.5137200786</v>
      </c>
      <c r="BC37" s="10">
        <f>SUM(BC35:BC36)</f>
        <v>1177205.3142627757</v>
      </c>
      <c r="BD37" s="10">
        <f>SUM(BD35:BD36)</f>
        <v>1275153.4478575753</v>
      </c>
      <c r="BE37" s="10">
        <f>SUM(BE35:BE36)</f>
        <v>1377835.9995888849</v>
      </c>
      <c r="BF37" s="10">
        <f>SUM(BF35:BF36)</f>
        <v>1485498.9777166622</v>
      </c>
      <c r="BG37" s="10">
        <f>SUM(BG35:BG36)</f>
        <v>1598399.8673550035</v>
      </c>
      <c r="BH37" s="10">
        <f>SUM(BH35:BH36)</f>
        <v>1716808.2104556113</v>
      </c>
      <c r="BI37" s="10">
        <f>SUM(BI35:BI36)</f>
        <v>1841006.2134074303</v>
      </c>
      <c r="BJ37" s="10">
        <f>SUM(BJ35:BJ36)</f>
        <v>1971289.3836268049</v>
      </c>
      <c r="BK37" s="10">
        <f>SUM(BK35:BK36)</f>
        <v>2107967.196578708</v>
      </c>
      <c r="BL37" s="10">
        <f>SUM(BL35:BL36)</f>
        <v>2251363.7947390317</v>
      </c>
      <c r="BM37" s="10">
        <f>SUM(BM35:BM36)</f>
        <v>2401818.7200808101</v>
      </c>
      <c r="BN37" s="10">
        <f>SUM(BN35:BN36)</f>
        <v>2559687.681743715</v>
      </c>
      <c r="BO37" s="10">
        <f>SUM(BO35:BO36)</f>
        <v>2725343.3606263823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</row>
    <row r="38" spans="1:91" x14ac:dyDescent="0.3">
      <c r="E38" s="27" t="s">
        <v>8</v>
      </c>
      <c r="F38" s="24">
        <f t="shared" ref="F38:I38" si="37">F37-AL37</f>
        <v>2081.8400000000038</v>
      </c>
      <c r="G38" s="24">
        <f t="shared" si="37"/>
        <v>4149.3775000000023</v>
      </c>
      <c r="H38" s="24">
        <f t="shared" si="37"/>
        <v>6196.6180375000113</v>
      </c>
      <c r="I38" s="24">
        <f t="shared" si="37"/>
        <v>8229.5984394375118</v>
      </c>
      <c r="J38" s="24">
        <f>J37-AP37</f>
        <v>10255.602706998412</v>
      </c>
      <c r="K38" s="24">
        <f>K37-AQ37</f>
        <v>12282.078281218244</v>
      </c>
      <c r="L38" s="24">
        <f>L37-AR37</f>
        <v>14316.562112323183</v>
      </c>
      <c r="M38" s="24">
        <f>M37-AS37</f>
        <v>16366.687187913165</v>
      </c>
      <c r="N38" s="24">
        <f>N37-AT37</f>
        <v>18440.196436758328</v>
      </c>
      <c r="O38" s="24">
        <f>O37-AU37</f>
        <v>20544.957581762341</v>
      </c>
      <c r="P38" s="24">
        <f>P37-AV37</f>
        <v>22688.978425909532</v>
      </c>
      <c r="Q38" s="24">
        <f>Q37-AW37</f>
        <v>24880.422555494471</v>
      </c>
      <c r="R38" s="24">
        <f>R37-AX37</f>
        <v>27127.625488909194</v>
      </c>
      <c r="S38" s="24">
        <f>S37-AY37</f>
        <v>29439.111304057762</v>
      </c>
      <c r="T38" s="24">
        <f>T37-AZ37</f>
        <v>31823.609779006685</v>
      </c>
      <c r="U38" s="24">
        <f>U37-BA37</f>
        <v>34290.074081768049</v>
      </c>
      <c r="V38" s="24">
        <f>V37-BB37</f>
        <v>36847.699046494206</v>
      </c>
      <c r="W38" s="24">
        <f>W37-BC37</f>
        <v>39505.940074788406</v>
      </c>
      <c r="X38" s="24">
        <f>X37-BD37</f>
        <v>42274.532702371245</v>
      </c>
      <c r="Y38" s="24">
        <f>Y37-BE37</f>
        <v>45163.512872948078</v>
      </c>
      <c r="Z38" s="24">
        <f>Z37-BF37</f>
        <v>48183.23796283314</v>
      </c>
      <c r="AA38" s="24">
        <f>AA37-BG37</f>
        <v>51344.408601677977</v>
      </c>
      <c r="AB38" s="24">
        <f>AB37-BH37</f>
        <v>54658.091336558573</v>
      </c>
      <c r="AC38" s="24">
        <f>AC37-BI37</f>
        <v>58135.742188677657</v>
      </c>
      <c r="AD38" s="24">
        <f>AD37-BJ37</f>
        <v>61789.23115404346</v>
      </c>
      <c r="AE38" s="24">
        <f>AE37-BK37</f>
        <v>65630.867701726966</v>
      </c>
      <c r="AF38" s="24">
        <f>AF37-BL37</f>
        <v>69673.427325629629</v>
      </c>
      <c r="AG38" s="24">
        <f>AG37-BM37</f>
        <v>73930.179208176211</v>
      </c>
      <c r="AH38" s="24">
        <f>AH37-BN37</f>
        <v>78414.915056933649</v>
      </c>
      <c r="AI38" s="24">
        <f>AI37-BO37</f>
        <v>83141.979177913163</v>
      </c>
      <c r="AL38" s="24">
        <f>AL37-F37</f>
        <v>-2081.8400000000038</v>
      </c>
      <c r="AM38" s="24">
        <f t="shared" ref="AM38:AO38" si="38">AM37-G37</f>
        <v>-4149.3775000000023</v>
      </c>
      <c r="AN38" s="24">
        <f t="shared" si="38"/>
        <v>-6196.6180375000113</v>
      </c>
      <c r="AO38" s="24">
        <f t="shared" si="38"/>
        <v>-8229.5984394375118</v>
      </c>
      <c r="AP38" s="24">
        <f>AP37-J37</f>
        <v>-10255.602706998412</v>
      </c>
      <c r="AQ38" s="24">
        <f>AQ37-K37</f>
        <v>-12282.078281218244</v>
      </c>
      <c r="AR38" s="24">
        <f>AR37-L37</f>
        <v>-14316.562112323183</v>
      </c>
      <c r="AS38" s="24">
        <f>AS37-M37</f>
        <v>-16366.687187913165</v>
      </c>
      <c r="AT38" s="24">
        <f>AT37-N37</f>
        <v>-18440.196436758328</v>
      </c>
      <c r="AU38" s="24">
        <f>AU37-O37</f>
        <v>-20544.957581762341</v>
      </c>
      <c r="AV38" s="24">
        <f>AV37-P37</f>
        <v>-22688.978425909532</v>
      </c>
      <c r="AW38" s="24">
        <f>AW37-Q37</f>
        <v>-24880.422555494471</v>
      </c>
      <c r="AX38" s="24">
        <f>AX37-R37</f>
        <v>-27127.625488909194</v>
      </c>
      <c r="AY38" s="24">
        <f>AY37-S37</f>
        <v>-29439.111304057762</v>
      </c>
      <c r="AZ38" s="24">
        <f>AZ37-T37</f>
        <v>-31823.609779006685</v>
      </c>
      <c r="BA38" s="24">
        <f>BA37-U37</f>
        <v>-34290.074081768049</v>
      </c>
      <c r="BB38" s="24">
        <f>BB37-V37</f>
        <v>-36847.699046494206</v>
      </c>
      <c r="BC38" s="24">
        <f>BC37-W37</f>
        <v>-39505.940074788406</v>
      </c>
      <c r="BD38" s="24">
        <f>BD37-X37</f>
        <v>-42274.532702371245</v>
      </c>
      <c r="BE38" s="24">
        <f>BE37-Y37</f>
        <v>-45163.512872948078</v>
      </c>
      <c r="BF38" s="24">
        <f>BF37-Z37</f>
        <v>-48183.23796283314</v>
      </c>
      <c r="BG38" s="24">
        <f>BG37-AA37</f>
        <v>-51344.408601677977</v>
      </c>
      <c r="BH38" s="24">
        <f>BH37-AB37</f>
        <v>-54658.091336558573</v>
      </c>
      <c r="BI38" s="24">
        <f>BI37-AC37</f>
        <v>-58135.742188677657</v>
      </c>
      <c r="BJ38" s="24">
        <f>BJ37-AD37</f>
        <v>-61789.23115404346</v>
      </c>
      <c r="BK38" s="24">
        <f>BK37-AE37</f>
        <v>-65630.867701726966</v>
      </c>
      <c r="BL38" s="24">
        <f>BL37-AF37</f>
        <v>-69673.427325629629</v>
      </c>
      <c r="BM38" s="24">
        <f>BM37-AG37</f>
        <v>-73930.179208176211</v>
      </c>
      <c r="BN38" s="24">
        <f>BN37-AH37</f>
        <v>-78414.915056933649</v>
      </c>
      <c r="BO38" s="24">
        <f>BO37-AI37</f>
        <v>-83141.979177913163</v>
      </c>
    </row>
    <row r="39" spans="1:91" s="48" customFormat="1" x14ac:dyDescent="0.3">
      <c r="E39" s="48" t="s">
        <v>16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</row>
    <row r="40" spans="1:91" s="3" customFormat="1" ht="14.4" customHeight="1" x14ac:dyDescent="0.3">
      <c r="A40" s="12"/>
      <c r="B40" s="37" t="s">
        <v>26</v>
      </c>
      <c r="C40" s="37"/>
      <c r="D40" s="37"/>
      <c r="E40" s="3" t="s">
        <v>24</v>
      </c>
      <c r="F40" s="6">
        <f t="shared" ref="F40:N40" si="39">($F$45+(F35-$F$45)*(1-$F$43))+F36</f>
        <v>35192.6</v>
      </c>
      <c r="G40" s="6">
        <f t="shared" si="39"/>
        <v>72523.952996000007</v>
      </c>
      <c r="H40" s="6">
        <f t="shared" si="39"/>
        <v>112164.4901849</v>
      </c>
      <c r="I40" s="6">
        <f t="shared" si="39"/>
        <v>154259.60503125051</v>
      </c>
      <c r="J40" s="6">
        <f t="shared" si="39"/>
        <v>198922.76579291295</v>
      </c>
      <c r="K40" s="6">
        <f t="shared" si="39"/>
        <v>246272.45625326998</v>
      </c>
      <c r="L40" s="6">
        <f t="shared" si="39"/>
        <v>296433.07423145598</v>
      </c>
      <c r="M40" s="6">
        <f t="shared" si="39"/>
        <v>349535.33033690287</v>
      </c>
      <c r="N40" s="6">
        <f t="shared" si="39"/>
        <v>405716.55600240349</v>
      </c>
      <c r="O40" s="6">
        <f>(O35-(O35*(1-$F$44)*$F$43))+O36</f>
        <v>501974.34884829074</v>
      </c>
      <c r="P40" s="6">
        <f t="shared" ref="P40:AI40" si="40">(P35-(P35*(1-$F$44)*$F$43))+P36</f>
        <v>567588.91261085623</v>
      </c>
      <c r="Q40" s="6">
        <f t="shared" si="40"/>
        <v>636590.01717039058</v>
      </c>
      <c r="R40" s="6">
        <f t="shared" si="40"/>
        <v>709150.13824560796</v>
      </c>
      <c r="S40" s="6">
        <f t="shared" si="40"/>
        <v>785449.9171709409</v>
      </c>
      <c r="T40" s="6">
        <f t="shared" si="40"/>
        <v>865678.56901589036</v>
      </c>
      <c r="U40" s="6">
        <f>(U35-(U35*(1-$F$44)*$F$43))+U36</f>
        <v>950034.31029608799</v>
      </c>
      <c r="V40" s="6">
        <f>(V35-(V35*(1-$F$44)*$F$43))+V36</f>
        <v>1038724.8072451591</v>
      </c>
      <c r="W40" s="6">
        <f>(W35-(W35*(1-$F$44)*$F$43))+W36</f>
        <v>1131967.6456633643</v>
      </c>
      <c r="X40" s="6">
        <f>(X35-(X35*(1-$F$44)*$F$43))+X36</f>
        <v>1229990.8234081753</v>
      </c>
      <c r="Y40" s="6">
        <f>(Y35-(Y35*(1-$F$44)*$F$43))+Y36</f>
        <v>1333033.2666435398</v>
      </c>
      <c r="Z40" s="6">
        <f>(Z35-(Z35*(1-$F$44)*$F$43))+Z36</f>
        <v>1441345.3710187441</v>
      </c>
      <c r="AA40" s="6">
        <f>(AA35-(AA35*(1-$F$44)*$F$43))+AA36</f>
        <v>1555189.5690045576</v>
      </c>
      <c r="AB40" s="6">
        <f>(AB35-(AB35*(1-$F$44)*$F$43))+AB36</f>
        <v>1674840.9246739424</v>
      </c>
      <c r="AC40" s="6">
        <f>(AC35-(AC35*(1-$F$44)*$F$43))+AC36</f>
        <v>1800587.7572771173</v>
      </c>
      <c r="AD40" s="6">
        <f>(AD35-(AD35*(1-$F$44)*$F$43))+AD36</f>
        <v>1932732.2950263261</v>
      </c>
      <c r="AE40" s="6">
        <f>(AE35-(AE35*(1-$F$44)*$F$43))+AE36</f>
        <v>2071591.3605744685</v>
      </c>
      <c r="AF40" s="6">
        <f>(AF35-(AF35*(1-$F$44)*$F$43))+AF36</f>
        <v>2217497.0897438917</v>
      </c>
      <c r="AG40" s="6">
        <f>(AG35-(AG35*(1-$F$44)*$F$43))+AG36</f>
        <v>2370797.6851373464</v>
      </c>
      <c r="AH40" s="6">
        <f>(AH35-(AH35*(1-$F$44)*$F$43))+AH36</f>
        <v>2531858.2063425132</v>
      </c>
      <c r="AI40" s="6">
        <f>(AI35-(AI35*(1-$F$44)*$F$43))+AI36</f>
        <v>2701061.3985247919</v>
      </c>
      <c r="AJ40" s="27"/>
      <c r="AK40" s="10" t="str">
        <f>E40</f>
        <v>Yrittäjällä</v>
      </c>
      <c r="AL40" s="10">
        <f t="shared" ref="AL40:AT40" si="41">($F$45+(AL35-$F$45)*(1-$F$43))+AL36</f>
        <v>35739.24</v>
      </c>
      <c r="AM40" s="10">
        <f t="shared" si="41"/>
        <v>73574.760328000004</v>
      </c>
      <c r="AN40" s="10">
        <f t="shared" si="41"/>
        <v>113625.8434882</v>
      </c>
      <c r="AO40" s="10">
        <f t="shared" si="41"/>
        <v>156031.18295270903</v>
      </c>
      <c r="AP40" s="10">
        <f>($F$45+(AP35-$F$45)*(1-$F$43))+AP36</f>
        <v>200900.70533574332</v>
      </c>
      <c r="AQ40" s="10">
        <f>($F$45+(AQ35-$F$45)*(1-$F$43))+AQ36</f>
        <v>248349.43498287362</v>
      </c>
      <c r="AR40" s="10">
        <f>($F$45+(AR35-$F$45)*(1-$F$43))+AR36</f>
        <v>298498.10847826314</v>
      </c>
      <c r="AS40" s="10">
        <f>($F$45+(AS35-$F$45)*(1-$F$43))+AS36</f>
        <v>351473.54125098186</v>
      </c>
      <c r="AT40" s="10">
        <f>($F$45+(AT35-$F$45)*(1-$F$43))+AT36</f>
        <v>407408.92416569497</v>
      </c>
      <c r="AU40" s="10">
        <f>(AU35-(AU35*(1-$F$44)*$F$43))+AU36</f>
        <v>494550.23174643994</v>
      </c>
      <c r="AV40" s="10">
        <f>(AV35-(AV35*(1-$F$44)*$F$43))+AV36</f>
        <v>559008.78556181199</v>
      </c>
      <c r="AW40" s="10">
        <f>(AW35-(AW35*(1-$F$44)*$F$43))+AW36</f>
        <v>626755.10055370792</v>
      </c>
      <c r="AX40" s="10">
        <f>(AX35-(AX35*(1-$F$44)*$F$43))+AX36</f>
        <v>697955.18118733994</v>
      </c>
      <c r="AY40" s="10">
        <f>(AY35-(AY35*(1-$F$44)*$F$43))+AY36</f>
        <v>772782.94131022412</v>
      </c>
      <c r="AZ40" s="10">
        <f>(AZ35-(AZ35*(1-$F$44)*$F$43))+AZ36</f>
        <v>851420.59758748417</v>
      </c>
      <c r="BA40" s="10">
        <f>(BA35-(BA35*(1-$F$44)*$F$43))+BA36</f>
        <v>934059.0818905537</v>
      </c>
      <c r="BB40" s="10">
        <f>(BB35-(BB35*(1-$F$44)*$F$43))+BB36</f>
        <v>1020898.4735743336</v>
      </c>
      <c r="BC40" s="10">
        <f>(BC35-(BC35*(1-$F$44)*$F$43))+BC36</f>
        <v>1112148.4526231899</v>
      </c>
      <c r="BD40" s="10">
        <f>(BD35-(BD35*(1-$F$44)*$F$43))+BD36</f>
        <v>1208028.7746937177</v>
      </c>
      <c r="BE40" s="10">
        <f>(BE35-(BE35*(1-$F$44)*$F$43))+BE36</f>
        <v>1308769.7691320786</v>
      </c>
      <c r="BF40" s="10">
        <f>(BF35-(BF35*(1-$F$44)*$F$43))+BF36</f>
        <v>1414612.8610960548</v>
      </c>
      <c r="BG40" s="10">
        <f>(BG35-(BG35*(1-$F$44)*$F$43))+BG36</f>
        <v>1525811.1189668465</v>
      </c>
      <c r="BH40" s="10">
        <f>(BH35-(BH35*(1-$F$44)*$F$43))+BH36</f>
        <v>1642629.8282932388</v>
      </c>
      <c r="BI40" s="10">
        <f>(BI35-(BI35*(1-$F$44)*$F$43))+BI36</f>
        <v>1765347.0935711646</v>
      </c>
      <c r="BJ40" s="10">
        <f>(BJ35-(BJ35*(1-$F$44)*$F$43))+BJ36</f>
        <v>1894254.4692250642</v>
      </c>
      <c r="BK40" s="10">
        <f>(BK35-(BK35*(1-$F$44)*$F$43))+BK36</f>
        <v>2029657.6212239158</v>
      </c>
      <c r="BL40" s="10">
        <f>(BL35-(BL35*(1-$F$44)*$F$43))+BL36</f>
        <v>2171877.0208345409</v>
      </c>
      <c r="BM40" s="10">
        <f>(BM35-(BM35*(1-$F$44)*$F$43))+BM36</f>
        <v>2321248.6720879343</v>
      </c>
      <c r="BN40" s="10">
        <f>(BN35-(BN35*(1-$F$44)*$F$43))+BN36</f>
        <v>2478124.8746110825</v>
      </c>
      <c r="BO40" s="10">
        <f>(BO35-(BO35*(1-$F$44)*$F$43))+BO36</f>
        <v>2642875.0235572369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</row>
    <row r="41" spans="1:91" x14ac:dyDescent="0.3">
      <c r="B41" s="37"/>
      <c r="C41" s="37"/>
      <c r="D41" s="37"/>
      <c r="E41" s="27" t="s">
        <v>8</v>
      </c>
      <c r="F41" s="24">
        <f>F40-AL40</f>
        <v>-546.63999999999942</v>
      </c>
      <c r="G41" s="24">
        <f t="shared" ref="G41:I41" si="42">G40-AM40</f>
        <v>-1050.8073319999967</v>
      </c>
      <c r="H41" s="24">
        <f t="shared" si="42"/>
        <v>-1461.3533032999985</v>
      </c>
      <c r="I41" s="24">
        <f t="shared" si="42"/>
        <v>-1771.57792145852</v>
      </c>
      <c r="J41" s="24">
        <f>J40-AP40</f>
        <v>-1977.9395428303687</v>
      </c>
      <c r="K41" s="24">
        <f>K40-AQ40</f>
        <v>-2076.9787296036375</v>
      </c>
      <c r="L41" s="24">
        <f>L40-AR40</f>
        <v>-2065.0342468071613</v>
      </c>
      <c r="M41" s="24">
        <f>M40-AS40</f>
        <v>-1938.2109140789835</v>
      </c>
      <c r="N41" s="24">
        <f>N40-AT40</f>
        <v>-1692.3681632914813</v>
      </c>
      <c r="O41" s="24">
        <f>O40-AU40</f>
        <v>7424.117101850803</v>
      </c>
      <c r="P41" s="24">
        <f>P40-AV40</f>
        <v>8580.1270490442403</v>
      </c>
      <c r="Q41" s="24">
        <f>Q40-AW40</f>
        <v>9834.9166166826617</v>
      </c>
      <c r="R41" s="24">
        <f>R40-AX40</f>
        <v>11194.957058268017</v>
      </c>
      <c r="S41" s="24">
        <f>S40-AY40</f>
        <v>12666.975860716775</v>
      </c>
      <c r="T41" s="24">
        <f>T40-AZ40</f>
        <v>14257.971428406192</v>
      </c>
      <c r="U41" s="24">
        <f>U40-BA40</f>
        <v>15975.22840553429</v>
      </c>
      <c r="V41" s="24">
        <f>V40-BB40</f>
        <v>17826.333670825465</v>
      </c>
      <c r="W41" s="24">
        <f>W40-BC40</f>
        <v>19819.193040174432</v>
      </c>
      <c r="X41" s="24">
        <f>X40-BD40</f>
        <v>21962.048714457545</v>
      </c>
      <c r="Y41" s="24">
        <f>Y40-BE40</f>
        <v>24263.497511461144</v>
      </c>
      <c r="Z41" s="24">
        <f>Z40-BF40</f>
        <v>26732.509922689293</v>
      </c>
      <c r="AA41" s="24">
        <f>AA40-BG40</f>
        <v>29378.450037711067</v>
      </c>
      <c r="AB41" s="24">
        <f>AB40-BH40</f>
        <v>32211.096380703617</v>
      </c>
      <c r="AC41" s="24">
        <f>AC40-BI40</f>
        <v>35240.663705952698</v>
      </c>
      <c r="AD41" s="24">
        <f>AD40-BJ40</f>
        <v>38477.825801261934</v>
      </c>
      <c r="AE41" s="24">
        <f>AE40-BK40</f>
        <v>41933.739350552671</v>
      </c>
      <c r="AF41" s="24">
        <f>AF40-BL40</f>
        <v>45620.068909350783</v>
      </c>
      <c r="AG41" s="24">
        <f>AG40-BM40</f>
        <v>49549.013049412053</v>
      </c>
      <c r="AH41" s="24">
        <f>AH40-BN40</f>
        <v>53733.331731430721</v>
      </c>
      <c r="AI41" s="24">
        <f>AI40-BO40</f>
        <v>58186.37496755505</v>
      </c>
      <c r="AL41" s="24">
        <f>AL40-F40</f>
        <v>546.63999999999942</v>
      </c>
      <c r="AM41" s="24">
        <f t="shared" ref="AM41:AO41" si="43">AM40-G40</f>
        <v>1050.8073319999967</v>
      </c>
      <c r="AN41" s="24">
        <f t="shared" si="43"/>
        <v>1461.3533032999985</v>
      </c>
      <c r="AO41" s="24">
        <f t="shared" si="43"/>
        <v>1771.57792145852</v>
      </c>
      <c r="AP41" s="24">
        <f>AP40-J40</f>
        <v>1977.9395428303687</v>
      </c>
      <c r="AQ41" s="24">
        <f>AQ40-K40</f>
        <v>2076.9787296036375</v>
      </c>
      <c r="AR41" s="24">
        <f>AR40-L40</f>
        <v>2065.0342468071613</v>
      </c>
      <c r="AS41" s="24">
        <f>AS40-M40</f>
        <v>1938.2109140789835</v>
      </c>
      <c r="AT41" s="24">
        <f>AT40-N40</f>
        <v>1692.3681632914813</v>
      </c>
      <c r="AU41" s="24">
        <f>AU40-O40</f>
        <v>-7424.117101850803</v>
      </c>
      <c r="AV41" s="24">
        <f>AV40-P40</f>
        <v>-8580.1270490442403</v>
      </c>
      <c r="AW41" s="24">
        <f>AW40-Q40</f>
        <v>-9834.9166166826617</v>
      </c>
      <c r="AX41" s="24">
        <f>AX40-R40</f>
        <v>-11194.957058268017</v>
      </c>
      <c r="AY41" s="24">
        <f>AY40-S40</f>
        <v>-12666.975860716775</v>
      </c>
      <c r="AZ41" s="24">
        <f>AZ40-T40</f>
        <v>-14257.971428406192</v>
      </c>
      <c r="BA41" s="24">
        <f>BA40-U40</f>
        <v>-15975.22840553429</v>
      </c>
      <c r="BB41" s="24">
        <f>BB40-V40</f>
        <v>-17826.333670825465</v>
      </c>
      <c r="BC41" s="24">
        <f>BC40-W40</f>
        <v>-19819.193040174432</v>
      </c>
      <c r="BD41" s="24">
        <f>BD40-X40</f>
        <v>-21962.048714457545</v>
      </c>
      <c r="BE41" s="24">
        <f>BE40-Y40</f>
        <v>-24263.497511461144</v>
      </c>
      <c r="BF41" s="24">
        <f>BF40-Z40</f>
        <v>-26732.509922689293</v>
      </c>
      <c r="BG41" s="24">
        <f>BG40-AA40</f>
        <v>-29378.450037711067</v>
      </c>
      <c r="BH41" s="24">
        <f>BH40-AB40</f>
        <v>-32211.096380703617</v>
      </c>
      <c r="BI41" s="24">
        <f>BI40-AC40</f>
        <v>-35240.663705952698</v>
      </c>
      <c r="BJ41" s="24">
        <f>BJ40-AD40</f>
        <v>-38477.825801261934</v>
      </c>
      <c r="BK41" s="24">
        <f>BK40-AE40</f>
        <v>-41933.739350552671</v>
      </c>
      <c r="BL41" s="24">
        <f>BL40-AF40</f>
        <v>-45620.068909350783</v>
      </c>
      <c r="BM41" s="24">
        <f>BM40-AG40</f>
        <v>-49549.013049412053</v>
      </c>
      <c r="BN41" s="24">
        <f>BN40-AH40</f>
        <v>-53733.331731430721</v>
      </c>
      <c r="BO41" s="24">
        <f>BO40-AI40</f>
        <v>-58186.37496755505</v>
      </c>
    </row>
    <row r="42" spans="1:91" x14ac:dyDescent="0.3">
      <c r="B42" s="37"/>
      <c r="C42" s="37"/>
      <c r="D42" s="3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91" x14ac:dyDescent="0.3">
      <c r="B43" s="37"/>
      <c r="C43" s="37"/>
      <c r="D43" s="37"/>
      <c r="E43" s="27" t="s">
        <v>14</v>
      </c>
      <c r="F43" s="46">
        <v>0.32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91" x14ac:dyDescent="0.3">
      <c r="B44" s="37"/>
      <c r="C44" s="37"/>
      <c r="D44" s="37"/>
      <c r="E44" s="27" t="s">
        <v>15</v>
      </c>
      <c r="F44" s="46">
        <v>0.4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91" x14ac:dyDescent="0.3">
      <c r="B45" s="37"/>
      <c r="C45" s="37"/>
      <c r="D45" s="37"/>
      <c r="E45" s="27" t="s">
        <v>28</v>
      </c>
      <c r="F45" s="47">
        <v>2500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</row>
    <row r="46" spans="1:91" x14ac:dyDescent="0.3">
      <c r="B46" s="37"/>
      <c r="C46" s="37"/>
      <c r="D46" s="37"/>
      <c r="E46" s="27" t="s">
        <v>42</v>
      </c>
      <c r="F46" s="51">
        <v>0.08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91" x14ac:dyDescent="0.3">
      <c r="B47" s="37"/>
      <c r="C47" s="37"/>
      <c r="D47" s="37"/>
      <c r="E47" s="27" t="s">
        <v>25</v>
      </c>
      <c r="F47" s="55">
        <v>-2.1399999999999999E-2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91" x14ac:dyDescent="0.3">
      <c r="B48" s="37"/>
      <c r="C48" s="37"/>
      <c r="D48" s="37"/>
      <c r="F48" s="5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67" s="56" customFormat="1" x14ac:dyDescent="0.3">
      <c r="E49" s="56" t="s">
        <v>67</v>
      </c>
      <c r="G49" s="57"/>
      <c r="H49" s="58"/>
      <c r="I49" s="58"/>
      <c r="J49" s="58"/>
      <c r="K49" s="57"/>
      <c r="L49" s="57"/>
      <c r="M49" s="57"/>
      <c r="N49" s="57"/>
      <c r="O49" s="58"/>
      <c r="T49" s="58"/>
      <c r="Y49" s="58"/>
      <c r="AD49" s="58"/>
      <c r="AI49" s="58"/>
      <c r="AJ49" s="27"/>
    </row>
    <row r="50" spans="1:67" x14ac:dyDescent="0.3">
      <c r="B50" s="21"/>
      <c r="C50" s="21"/>
      <c r="E50" s="48" t="s">
        <v>44</v>
      </c>
      <c r="F50" s="54">
        <f>F19+F8</f>
        <v>-6291.84</v>
      </c>
      <c r="G50" s="54">
        <f>G19+G8</f>
        <v>-6291.84</v>
      </c>
      <c r="H50" s="54">
        <f>H19+H8</f>
        <v>-6291.84</v>
      </c>
      <c r="I50" s="54">
        <f>I19+I8</f>
        <v>-6291.84</v>
      </c>
      <c r="J50" s="54">
        <f>J19+J8</f>
        <v>-6291.84</v>
      </c>
      <c r="K50" s="54">
        <f>K19+K8</f>
        <v>-6291.84</v>
      </c>
      <c r="L50" s="54">
        <f>L19+L8</f>
        <v>-6291.84</v>
      </c>
      <c r="M50" s="54">
        <f>M19+M8</f>
        <v>-6291.84</v>
      </c>
      <c r="N50" s="54">
        <f>N19+N8</f>
        <v>-6291.84</v>
      </c>
      <c r="O50" s="54">
        <f>O19+O8</f>
        <v>-6291.84</v>
      </c>
      <c r="P50" s="54">
        <f>P19+P8</f>
        <v>-6291.84</v>
      </c>
      <c r="Q50" s="54">
        <f>Q19+Q8</f>
        <v>-6291.84</v>
      </c>
      <c r="R50" s="54">
        <f>R19+R8</f>
        <v>-6291.84</v>
      </c>
      <c r="S50" s="54">
        <f>S19+S8</f>
        <v>-6291.84</v>
      </c>
      <c r="T50" s="54">
        <f>T19+T8</f>
        <v>-6291.84</v>
      </c>
      <c r="U50" s="54">
        <f>U19+U8</f>
        <v>-6291.84</v>
      </c>
      <c r="V50" s="54">
        <f>V19+V8</f>
        <v>-6291.84</v>
      </c>
      <c r="W50" s="54">
        <f>W19+W8</f>
        <v>-6291.84</v>
      </c>
      <c r="X50" s="54">
        <f>X19+X8</f>
        <v>-6291.84</v>
      </c>
      <c r="Y50" s="54">
        <f>Y19+Y8</f>
        <v>-6291.84</v>
      </c>
      <c r="Z50" s="54">
        <f>Z19+Z8</f>
        <v>-6291.84</v>
      </c>
      <c r="AA50" s="54">
        <f>AA19+AA8</f>
        <v>-6291.84</v>
      </c>
      <c r="AB50" s="54">
        <f>AB19+AB8</f>
        <v>-6291.84</v>
      </c>
      <c r="AC50" s="54">
        <f>AC19+AC8</f>
        <v>-6291.84</v>
      </c>
      <c r="AD50" s="54">
        <f>AD19+AD8</f>
        <v>-6291.84</v>
      </c>
      <c r="AE50" s="54">
        <f>AE19+AE8</f>
        <v>-6291.84</v>
      </c>
      <c r="AF50" s="54">
        <f>AF19+AF8</f>
        <v>-6291.84</v>
      </c>
      <c r="AG50" s="54">
        <f>AG19+AG8</f>
        <v>-6291.84</v>
      </c>
      <c r="AH50" s="54">
        <f>AH19+AH8</f>
        <v>-6291.84</v>
      </c>
      <c r="AI50" s="54">
        <f>AI19+AI8</f>
        <v>-6291.84</v>
      </c>
      <c r="AK50" s="48"/>
      <c r="AL50" s="54">
        <f>AL19+AL8</f>
        <v>-10373.68</v>
      </c>
      <c r="AM50" s="54">
        <f>AM19+AM8</f>
        <v>-10373.68</v>
      </c>
      <c r="AN50" s="54">
        <f>AN19+AN8</f>
        <v>-10373.68</v>
      </c>
      <c r="AO50" s="54">
        <f>AO19+AO8</f>
        <v>-10373.68</v>
      </c>
      <c r="AP50" s="54">
        <f>AP19+AP8</f>
        <v>-10373.68</v>
      </c>
      <c r="AQ50" s="54">
        <f>AQ19+AQ8</f>
        <v>-10373.68</v>
      </c>
      <c r="AR50" s="54">
        <f>AR19+AR8</f>
        <v>-10373.68</v>
      </c>
      <c r="AS50" s="54">
        <f>AS19+AS8</f>
        <v>-10373.68</v>
      </c>
      <c r="AT50" s="54">
        <f>AT19+AT8</f>
        <v>-10373.68</v>
      </c>
      <c r="AU50" s="54">
        <f>AU19+AU8</f>
        <v>-10373.68</v>
      </c>
      <c r="AV50" s="54">
        <f>AV19+AV8</f>
        <v>-10373.68</v>
      </c>
      <c r="AW50" s="54">
        <f>AW19+AW8</f>
        <v>-10373.68</v>
      </c>
      <c r="AX50" s="54">
        <f>AX19+AX8</f>
        <v>-10373.68</v>
      </c>
      <c r="AY50" s="54">
        <f>AY19+AY8</f>
        <v>-10373.68</v>
      </c>
      <c r="AZ50" s="54">
        <f>AZ19+AZ8</f>
        <v>-10373.68</v>
      </c>
      <c r="BA50" s="54">
        <f>BA19+BA8</f>
        <v>-10373.68</v>
      </c>
      <c r="BB50" s="54">
        <f>BB19+BB8</f>
        <v>-10373.68</v>
      </c>
      <c r="BC50" s="54">
        <f>BC19+BC8</f>
        <v>-10373.68</v>
      </c>
      <c r="BD50" s="54">
        <f>BD19+BD8</f>
        <v>-10373.68</v>
      </c>
      <c r="BE50" s="54">
        <f>BE19+BE8</f>
        <v>-10373.68</v>
      </c>
      <c r="BF50" s="54">
        <f>BF19+BF8</f>
        <v>-10373.68</v>
      </c>
      <c r="BG50" s="54">
        <f>BG19+BG8</f>
        <v>-10373.68</v>
      </c>
      <c r="BH50" s="54">
        <f>BH19+BH8</f>
        <v>-10373.68</v>
      </c>
      <c r="BI50" s="54">
        <f>BI19+BI8</f>
        <v>-10373.68</v>
      </c>
      <c r="BJ50" s="54">
        <f>BJ19+BJ8</f>
        <v>-10373.68</v>
      </c>
      <c r="BK50" s="54">
        <f>BK19+BK8</f>
        <v>-10373.68</v>
      </c>
      <c r="BL50" s="54">
        <f>BL19+BL8</f>
        <v>-10373.68</v>
      </c>
      <c r="BM50" s="54">
        <f>BM19+BM8</f>
        <v>-10373.68</v>
      </c>
      <c r="BN50" s="54">
        <f>BN19+BN8</f>
        <v>-10373.68</v>
      </c>
      <c r="BO50" s="54">
        <f>BO19+BO8</f>
        <v>-10373.68</v>
      </c>
    </row>
    <row r="51" spans="1:67" x14ac:dyDescent="0.3">
      <c r="B51" s="21"/>
      <c r="C51" s="21"/>
      <c r="E51" s="48" t="s">
        <v>6</v>
      </c>
      <c r="F51" s="54">
        <f>F7*-F9</f>
        <v>-9000</v>
      </c>
      <c r="G51" s="54">
        <f>G7*-G9</f>
        <v>-9000</v>
      </c>
      <c r="H51" s="54">
        <f>H7*-H9</f>
        <v>-9000</v>
      </c>
      <c r="I51" s="54">
        <f>I7*-I9</f>
        <v>-9000</v>
      </c>
      <c r="J51" s="54">
        <f>J7*-J9</f>
        <v>-9000</v>
      </c>
      <c r="K51" s="54">
        <f>K7*-K9</f>
        <v>-9000</v>
      </c>
      <c r="L51" s="54">
        <f>L7*-L9</f>
        <v>-9000</v>
      </c>
      <c r="M51" s="54">
        <f>M7*-M9</f>
        <v>-9000</v>
      </c>
      <c r="N51" s="54">
        <f>N7*-N9</f>
        <v>-9000</v>
      </c>
      <c r="O51" s="54">
        <f>O7*-O9</f>
        <v>-9000</v>
      </c>
      <c r="P51" s="54">
        <f>P7*-P9</f>
        <v>-9000</v>
      </c>
      <c r="Q51" s="54">
        <f>Q7*-Q9</f>
        <v>-9000</v>
      </c>
      <c r="R51" s="54">
        <f>R7*-R9</f>
        <v>-9000</v>
      </c>
      <c r="S51" s="54">
        <f>S7*-S9</f>
        <v>-9000</v>
      </c>
      <c r="T51" s="54">
        <f>T7*-T9</f>
        <v>-9000</v>
      </c>
      <c r="U51" s="54">
        <f>U7*-U9</f>
        <v>-9000</v>
      </c>
      <c r="V51" s="54">
        <f>V7*-V9</f>
        <v>-9000</v>
      </c>
      <c r="W51" s="54">
        <f>W7*-W9</f>
        <v>-9000</v>
      </c>
      <c r="X51" s="54">
        <f>X7*-X9</f>
        <v>-9000</v>
      </c>
      <c r="Y51" s="54">
        <f>Y7*-Y9</f>
        <v>-9000</v>
      </c>
      <c r="Z51" s="54">
        <f>Z7*-Z9</f>
        <v>-9000</v>
      </c>
      <c r="AA51" s="54">
        <f>AA7*-AA9</f>
        <v>-9000</v>
      </c>
      <c r="AB51" s="54">
        <f>AB7*-AB9</f>
        <v>-9000</v>
      </c>
      <c r="AC51" s="54">
        <f>AC7*-AC9</f>
        <v>-9000</v>
      </c>
      <c r="AD51" s="54">
        <f>AD7*-AD9</f>
        <v>-9000</v>
      </c>
      <c r="AE51" s="54">
        <f>AE7*-AE9</f>
        <v>-9000</v>
      </c>
      <c r="AF51" s="54">
        <f>AF7*-AF9</f>
        <v>-9000</v>
      </c>
      <c r="AG51" s="54">
        <f>AG7*-AG9</f>
        <v>-9000</v>
      </c>
      <c r="AH51" s="54">
        <f>AH7*-AH9</f>
        <v>-9000</v>
      </c>
      <c r="AI51" s="54">
        <f>AI7*-AI9</f>
        <v>-9000</v>
      </c>
      <c r="AK51" s="48"/>
      <c r="AL51" s="54">
        <f>AL7*-AL9</f>
        <v>-7000</v>
      </c>
      <c r="AM51" s="54">
        <f>AM7*-AM9</f>
        <v>-7000</v>
      </c>
      <c r="AN51" s="54">
        <f>AN7*-AN9</f>
        <v>-7000</v>
      </c>
      <c r="AO51" s="54">
        <f>AO7*-AO9</f>
        <v>-7000</v>
      </c>
      <c r="AP51" s="54">
        <f>AP7*-AP9</f>
        <v>-7000</v>
      </c>
      <c r="AQ51" s="54">
        <f>AQ7*-AQ9</f>
        <v>-7000</v>
      </c>
      <c r="AR51" s="54">
        <f>AR7*-AR9</f>
        <v>-7000</v>
      </c>
      <c r="AS51" s="54">
        <f>AS7*-AS9</f>
        <v>-7000</v>
      </c>
      <c r="AT51" s="54">
        <f>AT7*-AT9</f>
        <v>-7000</v>
      </c>
      <c r="AU51" s="54">
        <f>AU7*-AU9</f>
        <v>-7000</v>
      </c>
      <c r="AV51" s="54">
        <f>AV7*-AV9</f>
        <v>-7000</v>
      </c>
      <c r="AW51" s="54">
        <f>AW7*-AW9</f>
        <v>-7000</v>
      </c>
      <c r="AX51" s="54">
        <f>AX7*-AX9</f>
        <v>-7000</v>
      </c>
      <c r="AY51" s="54">
        <f>AY7*-AY9</f>
        <v>-7000</v>
      </c>
      <c r="AZ51" s="54">
        <f>AZ7*-AZ9</f>
        <v>-7000</v>
      </c>
      <c r="BA51" s="54">
        <f>BA7*-BA9</f>
        <v>-7000</v>
      </c>
      <c r="BB51" s="54">
        <f>BB7*-BB9</f>
        <v>-7000</v>
      </c>
      <c r="BC51" s="54">
        <f>BC7*-BC9</f>
        <v>-7000</v>
      </c>
      <c r="BD51" s="54">
        <f>BD7*-BD9</f>
        <v>-7000</v>
      </c>
      <c r="BE51" s="54">
        <f>BE7*-BE9</f>
        <v>-7000</v>
      </c>
      <c r="BF51" s="54">
        <f>BF7*-BF9</f>
        <v>-7000</v>
      </c>
      <c r="BG51" s="54">
        <f>BG7*-BG9</f>
        <v>-7000</v>
      </c>
      <c r="BH51" s="54">
        <f>BH7*-BH9</f>
        <v>-7000</v>
      </c>
      <c r="BI51" s="54">
        <f>BI7*-BI9</f>
        <v>-7000</v>
      </c>
      <c r="BJ51" s="54">
        <f>BJ7*-BJ9</f>
        <v>-7000</v>
      </c>
      <c r="BK51" s="54">
        <f>BK7*-BK9</f>
        <v>-7000</v>
      </c>
      <c r="BL51" s="54">
        <f>BL7*-BL9</f>
        <v>-7000</v>
      </c>
      <c r="BM51" s="54">
        <f>BM7*-BM9</f>
        <v>-7000</v>
      </c>
      <c r="BN51" s="54">
        <f>BN7*-BN9</f>
        <v>-7000</v>
      </c>
      <c r="BO51" s="54">
        <f>BO7*-BO9</f>
        <v>-7000</v>
      </c>
    </row>
    <row r="52" spans="1:67" x14ac:dyDescent="0.3">
      <c r="B52" s="21"/>
      <c r="C52" s="21"/>
      <c r="E52" s="48" t="s">
        <v>43</v>
      </c>
      <c r="F52" s="54">
        <f>F13*0.25*30%</f>
        <v>0</v>
      </c>
      <c r="G52" s="54">
        <f>G13*0.25*30%</f>
        <v>-212.148</v>
      </c>
      <c r="H52" s="54">
        <f>H13*0.25*30%</f>
        <v>-424.29599999999999</v>
      </c>
      <c r="I52" s="54">
        <f>I13*0.25*30%</f>
        <v>-634.95896400000004</v>
      </c>
      <c r="J52" s="54">
        <f>J13*0.25*30%</f>
        <v>-838.37177010000005</v>
      </c>
      <c r="K52" s="54">
        <f>K13*0.25*30%</f>
        <v>-1034.4378114045001</v>
      </c>
      <c r="L52" s="54">
        <f>L13*0.25*30%</f>
        <v>-1223.3896478659124</v>
      </c>
      <c r="M52" s="54">
        <f>M13*0.25*30%</f>
        <v>-1405.4826902723037</v>
      </c>
      <c r="N52" s="54">
        <f>N13*0.25*30%</f>
        <v>-1580.9656719779452</v>
      </c>
      <c r="O52" s="54">
        <f>O13*0.25*30%</f>
        <v>-1750.078521136141</v>
      </c>
      <c r="P52" s="54">
        <f>P13*0.25*30%</f>
        <v>-1913.0524754812568</v>
      </c>
      <c r="Q52" s="54">
        <f>Q13*0.25*30%</f>
        <v>-2070.1103803195729</v>
      </c>
      <c r="R52" s="54">
        <f>R13*0.25*30%</f>
        <v>-2221.4669916828584</v>
      </c>
      <c r="S52" s="54">
        <f>S13*0.25*30%</f>
        <v>-2367.3292698457517</v>
      </c>
      <c r="T52" s="54">
        <f>T13*0.25*30%</f>
        <v>-2507.8966623053329</v>
      </c>
      <c r="U52" s="54">
        <f>U13*0.25*30%</f>
        <v>-2643.3613764983929</v>
      </c>
      <c r="V52" s="54">
        <f>V13*0.25*30%</f>
        <v>-2773.9086426197573</v>
      </c>
      <c r="W52" s="54">
        <f>W13*0.25*30%</f>
        <v>-2899.7169669002319</v>
      </c>
      <c r="X52" s="54">
        <f>X13*0.25*30%</f>
        <v>-3020.9583756904149</v>
      </c>
      <c r="Y52" s="54">
        <f>Y13*0.25*30%</f>
        <v>-3137.7986506841225</v>
      </c>
      <c r="Z52" s="54">
        <f>Z13*0.25*30%</f>
        <v>-3250.3975556030714</v>
      </c>
      <c r="AA52" s="54">
        <f>AA13*0.25*30%</f>
        <v>-3358.9090546527723</v>
      </c>
      <c r="AB52" s="54">
        <f>AB13*0.25*30%</f>
        <v>-3463.4815230483482</v>
      </c>
      <c r="AC52" s="54">
        <f>AC13*0.25*30%</f>
        <v>-3564.2579498981431</v>
      </c>
      <c r="AD52" s="54">
        <f>AD13*0.25*30%</f>
        <v>-3661.376133722536</v>
      </c>
      <c r="AE52" s="54">
        <f>AE13*0.25*30%</f>
        <v>-3754.9688708753083</v>
      </c>
      <c r="AF52" s="54">
        <f>AF13*0.25*30%</f>
        <v>-3845.1641371252099</v>
      </c>
      <c r="AG52" s="54">
        <f>AG13*0.25*30%</f>
        <v>-3932.0852626460028</v>
      </c>
      <c r="AH52" s="54">
        <f>AH13*0.25*30%</f>
        <v>-4015.8511006542653</v>
      </c>
      <c r="AI52" s="54">
        <f>AI13*0.25*30%</f>
        <v>-4096.5761899255494</v>
      </c>
      <c r="AK52" s="48"/>
      <c r="AL52" s="54">
        <f>AL13*0.25*30%</f>
        <v>0</v>
      </c>
      <c r="AM52" s="54">
        <f>AM13*0.25*30%</f>
        <v>-162.864</v>
      </c>
      <c r="AN52" s="54">
        <f>AN13*0.25*30%</f>
        <v>-325.72800000000001</v>
      </c>
      <c r="AO52" s="54">
        <f>AO13*0.25*30%</f>
        <v>-487.45195200000001</v>
      </c>
      <c r="AP52" s="54">
        <f>AP13*0.25*30%</f>
        <v>-643.61002680000013</v>
      </c>
      <c r="AQ52" s="54">
        <f>AQ13*0.25*30%</f>
        <v>-794.1280602060001</v>
      </c>
      <c r="AR52" s="54">
        <f>AR13*0.25*30%</f>
        <v>-939.18458627955022</v>
      </c>
      <c r="AS52" s="54">
        <f>AS13*0.25*30%</f>
        <v>-1078.975681451197</v>
      </c>
      <c r="AT52" s="54">
        <f>AT13*0.25*30%</f>
        <v>-1213.6922959491305</v>
      </c>
      <c r="AU52" s="54">
        <f>AU13*0.25*30%</f>
        <v>-1343.5186203325816</v>
      </c>
      <c r="AV52" s="54">
        <f>AV13*0.25*30%</f>
        <v>-1468.6321736088933</v>
      </c>
      <c r="AW52" s="54">
        <f>AW13*0.25*30%</f>
        <v>-1589.2040319982605</v>
      </c>
      <c r="AX52" s="54">
        <f>AX13*0.25*30%</f>
        <v>-1705.3990616618448</v>
      </c>
      <c r="AY52" s="54">
        <f>AY13*0.25*30%</f>
        <v>-1817.3761440322724</v>
      </c>
      <c r="AZ52" s="54">
        <f>AZ13*0.25*30%</f>
        <v>-1925.2883930543574</v>
      </c>
      <c r="BA52" s="54">
        <f>BA13*0.25*30%</f>
        <v>-2029.283364547553</v>
      </c>
      <c r="BB52" s="54">
        <f>BB13*0.25*30%</f>
        <v>-2129.5032579690792</v>
      </c>
      <c r="BC52" s="54">
        <f>BC13*0.25*30%</f>
        <v>-2226.0851108529869</v>
      </c>
      <c r="BD52" s="54">
        <f>BD13*0.25*30%</f>
        <v>-2319.1609861909787</v>
      </c>
      <c r="BE52" s="54">
        <f>BE13*0.25*30%</f>
        <v>-2408.8581530111951</v>
      </c>
      <c r="BF52" s="54">
        <f>BF13*0.25*30%</f>
        <v>-2495.2992604018837</v>
      </c>
      <c r="BG52" s="54">
        <f>BG13*0.25*30%</f>
        <v>-2578.6025052179107</v>
      </c>
      <c r="BH52" s="54">
        <f>BH13*0.25*30%</f>
        <v>-2658.8817936994283</v>
      </c>
      <c r="BI52" s="54">
        <f>BI13*0.25*30%</f>
        <v>-2736.2468972236893</v>
      </c>
      <c r="BJ52" s="54">
        <f>BJ13*0.25*30%</f>
        <v>-2810.8036024029784</v>
      </c>
      <c r="BK52" s="54">
        <f>BK13*0.25*30%</f>
        <v>-2882.6538557339036</v>
      </c>
      <c r="BL52" s="54">
        <f>BL13*0.25*30%</f>
        <v>-2951.8959029958346</v>
      </c>
      <c r="BM52" s="54">
        <f>BM13*0.25*30%</f>
        <v>-3018.6244235890917</v>
      </c>
      <c r="BN52" s="54">
        <f>BN13*0.25*30%</f>
        <v>-3082.9306599965889</v>
      </c>
      <c r="BO52" s="54">
        <f>BO13*0.25*30%</f>
        <v>-3144.902542545934</v>
      </c>
    </row>
    <row r="53" spans="1:67" x14ac:dyDescent="0.3">
      <c r="B53" s="21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</row>
    <row r="54" spans="1:67" x14ac:dyDescent="0.3">
      <c r="B54" s="21"/>
      <c r="E54" s="48" t="s">
        <v>30</v>
      </c>
      <c r="F54" s="54">
        <f>SUM(F50:F53)</f>
        <v>-15291.84</v>
      </c>
      <c r="G54" s="54">
        <f t="shared" ref="G54:AI54" si="44">SUM(G50:G53)</f>
        <v>-15503.987999999999</v>
      </c>
      <c r="H54" s="54">
        <f t="shared" si="44"/>
        <v>-15716.136</v>
      </c>
      <c r="I54" s="54">
        <f t="shared" si="44"/>
        <v>-15926.798964</v>
      </c>
      <c r="J54" s="54">
        <f t="shared" si="44"/>
        <v>-16130.211770100001</v>
      </c>
      <c r="K54" s="54">
        <f t="shared" si="44"/>
        <v>-16326.2778114045</v>
      </c>
      <c r="L54" s="54">
        <f t="shared" si="44"/>
        <v>-16515.229647865912</v>
      </c>
      <c r="M54" s="54">
        <f t="shared" si="44"/>
        <v>-16697.322690272304</v>
      </c>
      <c r="N54" s="54">
        <f t="shared" si="44"/>
        <v>-16872.805671977945</v>
      </c>
      <c r="O54" s="54">
        <f t="shared" si="44"/>
        <v>-17041.91852113614</v>
      </c>
      <c r="P54" s="54">
        <f t="shared" si="44"/>
        <v>-17204.892475481258</v>
      </c>
      <c r="Q54" s="54">
        <f t="shared" si="44"/>
        <v>-17361.950380319573</v>
      </c>
      <c r="R54" s="54">
        <f t="shared" si="44"/>
        <v>-17513.306991682857</v>
      </c>
      <c r="S54" s="54">
        <f t="shared" si="44"/>
        <v>-17659.169269845752</v>
      </c>
      <c r="T54" s="54">
        <f t="shared" si="44"/>
        <v>-17799.736662305331</v>
      </c>
      <c r="U54" s="54">
        <f t="shared" si="44"/>
        <v>-17935.201376498393</v>
      </c>
      <c r="V54" s="54">
        <f t="shared" si="44"/>
        <v>-18065.748642619757</v>
      </c>
      <c r="W54" s="54">
        <f>SUM(W50:W53)</f>
        <v>-18191.556966900233</v>
      </c>
      <c r="X54" s="54">
        <f>SUM(X50:X53)</f>
        <v>-18312.798375690414</v>
      </c>
      <c r="Y54" s="54">
        <f>SUM(Y50:Y53)</f>
        <v>-18429.638650684123</v>
      </c>
      <c r="Z54" s="54">
        <f>SUM(Z50:Z53)</f>
        <v>-18542.237555603071</v>
      </c>
      <c r="AA54" s="54">
        <f>SUM(AA50:AA53)</f>
        <v>-18650.749054652773</v>
      </c>
      <c r="AB54" s="54">
        <f>SUM(AB50:AB53)</f>
        <v>-18755.321523048347</v>
      </c>
      <c r="AC54" s="54">
        <f>SUM(AC50:AC53)</f>
        <v>-18856.097949898143</v>
      </c>
      <c r="AD54" s="54">
        <f>SUM(AD50:AD53)</f>
        <v>-18953.216133722537</v>
      </c>
      <c r="AE54" s="54">
        <f>SUM(AE50:AE53)</f>
        <v>-19046.808870875309</v>
      </c>
      <c r="AF54" s="54">
        <f>SUM(AF50:AF53)</f>
        <v>-19137.004137125208</v>
      </c>
      <c r="AG54" s="54">
        <f>SUM(AG50:AG53)</f>
        <v>-19223.925262646004</v>
      </c>
      <c r="AH54" s="54">
        <f>SUM(AH50:AH53)</f>
        <v>-19307.691100654265</v>
      </c>
      <c r="AI54" s="54">
        <f>SUM(AI50:AI53)</f>
        <v>-19388.416189925549</v>
      </c>
      <c r="AK54" s="48"/>
      <c r="AL54" s="54">
        <f>SUM(AL50:AL53)</f>
        <v>-17373.68</v>
      </c>
      <c r="AM54" s="54">
        <f t="shared" ref="AM54:BO54" si="45">SUM(AM50:AM53)</f>
        <v>-17536.544000000002</v>
      </c>
      <c r="AN54" s="54">
        <f t="shared" si="45"/>
        <v>-17699.407999999999</v>
      </c>
      <c r="AO54" s="54">
        <f t="shared" si="45"/>
        <v>-17861.131952</v>
      </c>
      <c r="AP54" s="54">
        <f t="shared" si="45"/>
        <v>-18017.290026800001</v>
      </c>
      <c r="AQ54" s="54">
        <f t="shared" si="45"/>
        <v>-18167.808060206</v>
      </c>
      <c r="AR54" s="54">
        <f t="shared" si="45"/>
        <v>-18312.864586279549</v>
      </c>
      <c r="AS54" s="54">
        <f t="shared" si="45"/>
        <v>-18452.655681451197</v>
      </c>
      <c r="AT54" s="54">
        <f t="shared" si="45"/>
        <v>-18587.372295949132</v>
      </c>
      <c r="AU54" s="54">
        <f t="shared" si="45"/>
        <v>-18717.198620332583</v>
      </c>
      <c r="AV54" s="54">
        <f t="shared" si="45"/>
        <v>-18842.312173608894</v>
      </c>
      <c r="AW54" s="54">
        <f t="shared" si="45"/>
        <v>-18962.884031998259</v>
      </c>
      <c r="AX54" s="54">
        <f t="shared" si="45"/>
        <v>-19079.079061661847</v>
      </c>
      <c r="AY54" s="54">
        <f t="shared" si="45"/>
        <v>-19191.056144032271</v>
      </c>
      <c r="AZ54" s="54">
        <f t="shared" si="45"/>
        <v>-19298.968393054358</v>
      </c>
      <c r="BA54" s="54">
        <f t="shared" si="45"/>
        <v>-19402.963364547555</v>
      </c>
      <c r="BB54" s="54">
        <f t="shared" si="45"/>
        <v>-19503.183257969078</v>
      </c>
      <c r="BC54" s="54">
        <f>SUM(BC50:BC53)</f>
        <v>-19599.765110852986</v>
      </c>
      <c r="BD54" s="54">
        <f>SUM(BD50:BD53)</f>
        <v>-19692.840986190979</v>
      </c>
      <c r="BE54" s="54">
        <f>SUM(BE50:BE53)</f>
        <v>-19782.538153011195</v>
      </c>
      <c r="BF54" s="54">
        <f>SUM(BF50:BF53)</f>
        <v>-19868.979260401884</v>
      </c>
      <c r="BG54" s="54">
        <f>SUM(BG50:BG53)</f>
        <v>-19952.282505217911</v>
      </c>
      <c r="BH54" s="54">
        <f>SUM(BH50:BH53)</f>
        <v>-20032.561793699428</v>
      </c>
      <c r="BI54" s="54">
        <f>SUM(BI50:BI53)</f>
        <v>-20109.92689722369</v>
      </c>
      <c r="BJ54" s="54">
        <f>SUM(BJ50:BJ53)</f>
        <v>-20184.483602402979</v>
      </c>
      <c r="BK54" s="54">
        <f>SUM(BK50:BK53)</f>
        <v>-20256.333855733905</v>
      </c>
      <c r="BL54" s="54">
        <f>SUM(BL50:BL53)</f>
        <v>-20325.575902995835</v>
      </c>
      <c r="BM54" s="54">
        <f>SUM(BM50:BM53)</f>
        <v>-20392.304423589092</v>
      </c>
      <c r="BN54" s="54">
        <f>SUM(BN50:BN53)</f>
        <v>-20456.61065999659</v>
      </c>
      <c r="BO54" s="54">
        <f>SUM(BO50:BO53)</f>
        <v>-20518.582542545933</v>
      </c>
    </row>
    <row r="55" spans="1:67" x14ac:dyDescent="0.3">
      <c r="B55" s="21"/>
      <c r="E55" s="48" t="s">
        <v>31</v>
      </c>
      <c r="F55" s="54">
        <f>F54</f>
        <v>-15291.84</v>
      </c>
      <c r="G55" s="54">
        <f>F55+G54</f>
        <v>-30795.828000000001</v>
      </c>
      <c r="H55" s="54">
        <f t="shared" ref="H55:V55" si="46">G55+H54</f>
        <v>-46511.964</v>
      </c>
      <c r="I55" s="54">
        <f t="shared" si="46"/>
        <v>-62438.762964000001</v>
      </c>
      <c r="J55" s="54">
        <f t="shared" si="46"/>
        <v>-78568.974734100004</v>
      </c>
      <c r="K55" s="54">
        <f t="shared" si="46"/>
        <v>-94895.252545504511</v>
      </c>
      <c r="L55" s="54">
        <f t="shared" si="46"/>
        <v>-111410.48219337042</v>
      </c>
      <c r="M55" s="54">
        <f t="shared" si="46"/>
        <v>-128107.80488364273</v>
      </c>
      <c r="N55" s="54">
        <f t="shared" si="46"/>
        <v>-144980.61055562069</v>
      </c>
      <c r="O55" s="54">
        <f t="shared" si="46"/>
        <v>-162022.52907675682</v>
      </c>
      <c r="P55" s="54">
        <f t="shared" si="46"/>
        <v>-179227.42155223808</v>
      </c>
      <c r="Q55" s="54">
        <f t="shared" si="46"/>
        <v>-196589.37193255767</v>
      </c>
      <c r="R55" s="54">
        <f t="shared" si="46"/>
        <v>-214102.67892424052</v>
      </c>
      <c r="S55" s="54">
        <f t="shared" si="46"/>
        <v>-231761.84819408628</v>
      </c>
      <c r="T55" s="54">
        <f t="shared" si="46"/>
        <v>-249561.58485639162</v>
      </c>
      <c r="U55" s="54">
        <f t="shared" si="46"/>
        <v>-267496.78623289004</v>
      </c>
      <c r="V55" s="54">
        <f t="shared" si="46"/>
        <v>-285562.53487550979</v>
      </c>
      <c r="W55" s="54">
        <f>V55+W54</f>
        <v>-303754.09184241004</v>
      </c>
      <c r="X55" s="54">
        <f>W55+X54</f>
        <v>-322066.89021810045</v>
      </c>
      <c r="Y55" s="54">
        <f>X55+Y54</f>
        <v>-340496.52886878455</v>
      </c>
      <c r="Z55" s="54">
        <f>Y55+Z54</f>
        <v>-359038.76642438764</v>
      </c>
      <c r="AA55" s="54">
        <f>Z55+AA54</f>
        <v>-377689.51547904039</v>
      </c>
      <c r="AB55" s="54">
        <f>AA55+AB54</f>
        <v>-396444.83700208872</v>
      </c>
      <c r="AC55" s="54">
        <f>AB55+AC54</f>
        <v>-415300.93495198688</v>
      </c>
      <c r="AD55" s="54">
        <f>AC55+AD54</f>
        <v>-434254.1510857094</v>
      </c>
      <c r="AE55" s="54">
        <f>AD55+AE54</f>
        <v>-453300.95995658473</v>
      </c>
      <c r="AF55" s="54">
        <f>AE55+AF54</f>
        <v>-472437.96409370995</v>
      </c>
      <c r="AG55" s="54">
        <f>AF55+AG54</f>
        <v>-491661.88935635594</v>
      </c>
      <c r="AH55" s="54">
        <f>AG55+AH54</f>
        <v>-510969.58045701019</v>
      </c>
      <c r="AI55" s="54">
        <f>AH55+AI54</f>
        <v>-530357.9966469357</v>
      </c>
      <c r="AK55" s="48"/>
      <c r="AL55" s="54">
        <f>AL54</f>
        <v>-17373.68</v>
      </c>
      <c r="AM55" s="54">
        <f>AL55+AM54</f>
        <v>-34910.224000000002</v>
      </c>
      <c r="AN55" s="54">
        <f t="shared" ref="AN55:BB55" si="47">AM55+AN54</f>
        <v>-52609.631999999998</v>
      </c>
      <c r="AO55" s="54">
        <f t="shared" si="47"/>
        <v>-70470.763951999994</v>
      </c>
      <c r="AP55" s="54">
        <f t="shared" si="47"/>
        <v>-88488.053978799988</v>
      </c>
      <c r="AQ55" s="54">
        <f t="shared" si="47"/>
        <v>-106655.862039006</v>
      </c>
      <c r="AR55" s="54">
        <f t="shared" si="47"/>
        <v>-124968.72662528555</v>
      </c>
      <c r="AS55" s="54">
        <f t="shared" si="47"/>
        <v>-143421.38230673675</v>
      </c>
      <c r="AT55" s="54">
        <f t="shared" si="47"/>
        <v>-162008.75460268589</v>
      </c>
      <c r="AU55" s="54">
        <f t="shared" si="47"/>
        <v>-180725.95322301847</v>
      </c>
      <c r="AV55" s="54">
        <f t="shared" si="47"/>
        <v>-199568.26539662736</v>
      </c>
      <c r="AW55" s="54">
        <f t="shared" si="47"/>
        <v>-218531.14942862562</v>
      </c>
      <c r="AX55" s="54">
        <f t="shared" si="47"/>
        <v>-237610.22849028747</v>
      </c>
      <c r="AY55" s="54">
        <f t="shared" si="47"/>
        <v>-256801.28463431975</v>
      </c>
      <c r="AZ55" s="54">
        <f t="shared" si="47"/>
        <v>-276100.2530273741</v>
      </c>
      <c r="BA55" s="54">
        <f t="shared" si="47"/>
        <v>-295503.21639192163</v>
      </c>
      <c r="BB55" s="54">
        <f t="shared" si="47"/>
        <v>-315006.39964989072</v>
      </c>
      <c r="BC55" s="54">
        <f>BB55+BC54</f>
        <v>-334606.16476074373</v>
      </c>
      <c r="BD55" s="54">
        <f>BC55+BD54</f>
        <v>-354299.00574693474</v>
      </c>
      <c r="BE55" s="54">
        <f>BD55+BE54</f>
        <v>-374081.54389994591</v>
      </c>
      <c r="BF55" s="54">
        <f>BE55+BF54</f>
        <v>-393950.52316034777</v>
      </c>
      <c r="BG55" s="54">
        <f>BF55+BG54</f>
        <v>-413902.80566556565</v>
      </c>
      <c r="BH55" s="54">
        <f>BG55+BH54</f>
        <v>-433935.36745926511</v>
      </c>
      <c r="BI55" s="54">
        <f>BH55+BI54</f>
        <v>-454045.2943564888</v>
      </c>
      <c r="BJ55" s="54">
        <f>BI55+BJ54</f>
        <v>-474229.77795889176</v>
      </c>
      <c r="BK55" s="54">
        <f>BJ55+BK54</f>
        <v>-494486.11181462568</v>
      </c>
      <c r="BL55" s="54">
        <f>BK55+BL54</f>
        <v>-514811.68771762151</v>
      </c>
      <c r="BM55" s="54">
        <f>BL55+BM54</f>
        <v>-535203.99214121059</v>
      </c>
      <c r="BN55" s="54">
        <f>BM55+BN54</f>
        <v>-555660.60280120722</v>
      </c>
      <c r="BO55" s="54">
        <f>BN55+BO54</f>
        <v>-576179.1853437532</v>
      </c>
    </row>
    <row r="56" spans="1:67" x14ac:dyDescent="0.3">
      <c r="E56" s="48" t="s">
        <v>32</v>
      </c>
      <c r="F56" s="54">
        <f t="shared" ref="F56:AI56" si="48">F35-F29</f>
        <v>0</v>
      </c>
      <c r="G56" s="54">
        <f t="shared" si="48"/>
        <v>-516.226800000004</v>
      </c>
      <c r="H56" s="54">
        <f t="shared" si="48"/>
        <v>-1356.5096699999995</v>
      </c>
      <c r="I56" s="54">
        <f t="shared" si="48"/>
        <v>-2513.668284149986</v>
      </c>
      <c r="J56" s="54">
        <f t="shared" si="48"/>
        <v>-3976.1208864637592</v>
      </c>
      <c r="K56" s="54">
        <f t="shared" si="48"/>
        <v>-5732.7897970888007</v>
      </c>
      <c r="L56" s="54">
        <f t="shared" si="48"/>
        <v>-7772.9949149192835</v>
      </c>
      <c r="M56" s="54">
        <f t="shared" si="48"/>
        <v>-10086.443727585283</v>
      </c>
      <c r="N56" s="54">
        <f t="shared" si="48"/>
        <v>-12663.217331030348</v>
      </c>
      <c r="O56" s="54">
        <f t="shared" si="48"/>
        <v>-15493.756882003916</v>
      </c>
      <c r="P56" s="54">
        <f t="shared" si="48"/>
        <v>-18568.85052873008</v>
      </c>
      <c r="Q56" s="54">
        <f t="shared" si="48"/>
        <v>-21879.62081501208</v>
      </c>
      <c r="R56" s="54">
        <f t="shared" si="48"/>
        <v>-25417.512541485776</v>
      </c>
      <c r="S56" s="54">
        <f t="shared" si="48"/>
        <v>-29174.281067509786</v>
      </c>
      <c r="T56" s="54">
        <f t="shared" si="48"/>
        <v>-33141.981037702819</v>
      </c>
      <c r="U56" s="54">
        <f>U35-U29</f>
        <v>-37312.955517714319</v>
      </c>
      <c r="V56" s="54">
        <f>V35-V29</f>
        <v>-41679.825524373155</v>
      </c>
      <c r="W56" s="54">
        <f>W35-W29</f>
        <v>-46235.47993589734</v>
      </c>
      <c r="X56" s="54">
        <f>X35-X29</f>
        <v>-50973.065768370056</v>
      </c>
      <c r="Y56" s="54">
        <f>Y35-Y29</f>
        <v>-55885.978805184423</v>
      </c>
      <c r="Z56" s="54">
        <f>Z35-Z29</f>
        <v>-60967.854566645168</v>
      </c>
      <c r="AA56" s="54">
        <f>AA35-AA29</f>
        <v>-66212.559607379022</v>
      </c>
      <c r="AB56" s="54">
        <f>AB35-AB29</f>
        <v>-71614.183129654382</v>
      </c>
      <c r="AC56" s="54">
        <f>AC35-AC29</f>
        <v>-77167.028901141835</v>
      </c>
      <c r="AD56" s="54">
        <f>AD35-AD29</f>
        <v>-82865.607466065325</v>
      </c>
      <c r="AE56" s="54">
        <f>AE35-AE29</f>
        <v>-88704.628639092552</v>
      </c>
      <c r="AF56" s="54">
        <f>AF35-AF29</f>
        <v>-94678.9942717019</v>
      </c>
      <c r="AG56" s="54">
        <f>AG35-AG29</f>
        <v>-100783.79128113401</v>
      </c>
      <c r="AH56" s="54">
        <f>AH35-AH29</f>
        <v>-107014.28493239719</v>
      </c>
      <c r="AI56" s="54">
        <f>AI35-AI29</f>
        <v>-113365.91236413911</v>
      </c>
      <c r="AK56" s="39"/>
      <c r="AL56" s="54">
        <f t="shared" ref="AL56:BO56" si="49">AL35-AL29</f>
        <v>0</v>
      </c>
      <c r="AM56" s="54">
        <f t="shared" si="49"/>
        <v>-396.30240000000049</v>
      </c>
      <c r="AN56" s="54">
        <f t="shared" si="49"/>
        <v>-1041.3795600000012</v>
      </c>
      <c r="AO56" s="54">
        <f t="shared" si="49"/>
        <v>-1929.7192121999979</v>
      </c>
      <c r="AP56" s="54">
        <f t="shared" si="49"/>
        <v>-3052.4301527850039</v>
      </c>
      <c r="AQ56" s="54">
        <f t="shared" si="49"/>
        <v>-4401.0081523892295</v>
      </c>
      <c r="AR56" s="54">
        <f t="shared" si="49"/>
        <v>-5967.254199065821</v>
      </c>
      <c r="AS56" s="54">
        <f t="shared" si="49"/>
        <v>-7743.266829050699</v>
      </c>
      <c r="AT56" s="54">
        <f t="shared" si="49"/>
        <v>-9721.4313941254513</v>
      </c>
      <c r="AU56" s="54">
        <f t="shared" si="49"/>
        <v>-11894.409661324549</v>
      </c>
      <c r="AV56" s="54">
        <f t="shared" si="49"/>
        <v>-14255.129779734416</v>
      </c>
      <c r="AW56" s="54">
        <f t="shared" si="49"/>
        <v>-16796.77661074404</v>
      </c>
      <c r="AX56" s="54">
        <f t="shared" si="49"/>
        <v>-19512.782409245148</v>
      </c>
      <c r="AY56" s="54">
        <f t="shared" si="49"/>
        <v>-22396.817843104363</v>
      </c>
      <c r="AZ56" s="54">
        <f t="shared" si="49"/>
        <v>-25442.783338633541</v>
      </c>
      <c r="BA56" s="54">
        <f>BA35-BA29</f>
        <v>-28644.800740223902</v>
      </c>
      <c r="BB56" s="54">
        <f>BB35-BB29</f>
        <v>-31997.205272741208</v>
      </c>
      <c r="BC56" s="54">
        <f>BC35-BC29</f>
        <v>-35494.537795689714</v>
      </c>
      <c r="BD56" s="54">
        <f>BD35-BD29</f>
        <v>-39131.537338555267</v>
      </c>
      <c r="BE56" s="54">
        <f>BE35-BE29</f>
        <v>-42903.133907119336</v>
      </c>
      <c r="BF56" s="54">
        <f>BF35-BF29</f>
        <v>-46804.441550908319</v>
      </c>
      <c r="BG56" s="54">
        <f>BG35-BG29</f>
        <v>-50830.751682298083</v>
      </c>
      <c r="BH56" s="54">
        <f>BH35-BH29</f>
        <v>-54977.526638139563</v>
      </c>
      <c r="BI56" s="54">
        <f>BI35-BI29</f>
        <v>-59240.393475100223</v>
      </c>
      <c r="BJ56" s="54">
        <f>BJ35-BJ29</f>
        <v>-63615.137990239193</v>
      </c>
      <c r="BK56" s="54">
        <f>BK35-BK29</f>
        <v>-68097.698958638182</v>
      </c>
      <c r="BL56" s="54">
        <f>BL35-BL29</f>
        <v>-72684.162580210308</v>
      </c>
      <c r="BM56" s="54">
        <f>BM35-BM29</f>
        <v>-77370.757128092693</v>
      </c>
      <c r="BN56" s="54">
        <f>BN35-BN29</f>
        <v>-82153.847791305801</v>
      </c>
      <c r="BO56" s="54">
        <f>BO35-BO29</f>
        <v>-87029.93170462671</v>
      </c>
    </row>
    <row r="57" spans="1:67" x14ac:dyDescent="0.3">
      <c r="A57" s="27"/>
      <c r="B57" s="21"/>
      <c r="E57" s="48" t="s">
        <v>29</v>
      </c>
      <c r="F57" s="54">
        <f t="shared" ref="F57:AI57" si="50">F40-F36-F35</f>
        <v>-10514.560000000001</v>
      </c>
      <c r="G57" s="54">
        <f t="shared" si="50"/>
        <v>-21584.725504000002</v>
      </c>
      <c r="H57" s="54">
        <f t="shared" si="50"/>
        <v>-32164.517977600015</v>
      </c>
      <c r="I57" s="54">
        <f t="shared" si="50"/>
        <v>-42251.082757312019</v>
      </c>
      <c r="J57" s="54">
        <f t="shared" si="50"/>
        <v>-51860.5292025136</v>
      </c>
      <c r="K57" s="54">
        <f t="shared" si="50"/>
        <v>-61010.024079454481</v>
      </c>
      <c r="L57" s="54">
        <f t="shared" si="50"/>
        <v>-69716.25079938292</v>
      </c>
      <c r="M57" s="54">
        <f t="shared" si="50"/>
        <v>-77995.299134433561</v>
      </c>
      <c r="N57" s="54">
        <f t="shared" si="50"/>
        <v>-85862.675813070673</v>
      </c>
      <c r="O57" s="54">
        <f t="shared" si="50"/>
        <v>-56479.994848881557</v>
      </c>
      <c r="P57" s="54">
        <f t="shared" si="50"/>
        <v>-60732.98843233526</v>
      </c>
      <c r="Q57" s="54">
        <f t="shared" si="50"/>
        <v>-64764.913438581745</v>
      </c>
      <c r="R57" s="54">
        <f t="shared" si="50"/>
        <v>-68583.794785805454</v>
      </c>
      <c r="S57" s="54">
        <f t="shared" si="50"/>
        <v>-72197.366082986642</v>
      </c>
      <c r="T57" s="54">
        <f>T40-T36-T35</f>
        <v>-75613.080204593367</v>
      </c>
      <c r="U57" s="54">
        <f>U40-U36-U35</f>
        <v>-78838.119481406349</v>
      </c>
      <c r="V57" s="54">
        <f>V40-V36-V35</f>
        <v>-81879.405521413661</v>
      </c>
      <c r="W57" s="54">
        <f>W40-W36-W35</f>
        <v>-84743.608674199728</v>
      </c>
      <c r="X57" s="54">
        <f>X40-X36-X35</f>
        <v>-87437.157151771127</v>
      </c>
      <c r="Y57" s="54">
        <f>Y40-Y36-Y35</f>
        <v>-89966.245818293246</v>
      </c>
      <c r="Z57" s="54">
        <f>Z40-Z36-Z35</f>
        <v>-92336.844660751231</v>
      </c>
      <c r="AA57" s="54">
        <f>AA40-AA36-AA35</f>
        <v>-94554.706952123786</v>
      </c>
      <c r="AB57" s="54">
        <f>AB40-AB36-AB35</f>
        <v>-96625.377118227654</v>
      </c>
      <c r="AC57" s="54">
        <f>AC40-AC36-AC35</f>
        <v>-98554.198318990646</v>
      </c>
      <c r="AD57" s="54">
        <f>AD40-AD36-AD35</f>
        <v>-100346.31975452218</v>
      </c>
      <c r="AE57" s="54">
        <f>AE40-AE36-AE35</f>
        <v>-102006.70370596636</v>
      </c>
      <c r="AF57" s="54">
        <f>AF40-AF36-AF35</f>
        <v>-103540.13232076971</v>
      </c>
      <c r="AG57" s="54">
        <f>AG40-AG36-AG35</f>
        <v>-104951.21415163996</v>
      </c>
      <c r="AH57" s="54">
        <f>AH40-AH36-AH35</f>
        <v>-106244.39045813517</v>
      </c>
      <c r="AI57" s="54">
        <f>AI40-AI36-AI35</f>
        <v>-107423.94127950363</v>
      </c>
      <c r="AK57" s="54"/>
      <c r="AL57" s="54">
        <f t="shared" ref="AL57:BO57" si="51">AL40-AL36-AL35</f>
        <v>-7886.0800000000017</v>
      </c>
      <c r="AM57" s="54">
        <f t="shared" si="51"/>
        <v>-16384.540672000003</v>
      </c>
      <c r="AN57" s="54">
        <f t="shared" si="51"/>
        <v>-24506.546636800005</v>
      </c>
      <c r="AO57" s="54">
        <f t="shared" si="51"/>
        <v>-32249.906396415987</v>
      </c>
      <c r="AP57" s="54">
        <f t="shared" si="51"/>
        <v>-39626.986952684834</v>
      </c>
      <c r="AQ57" s="54">
        <f t="shared" si="51"/>
        <v>-46650.967068632628</v>
      </c>
      <c r="AR57" s="54">
        <f t="shared" si="51"/>
        <v>-53334.654440252576</v>
      </c>
      <c r="AS57" s="54">
        <f t="shared" si="51"/>
        <v>-59690.401032441441</v>
      </c>
      <c r="AT57" s="54">
        <f t="shared" si="51"/>
        <v>-65730.111213020864</v>
      </c>
      <c r="AU57" s="54">
        <f t="shared" si="51"/>
        <v>-43359.154368970048</v>
      </c>
      <c r="AV57" s="54">
        <f t="shared" si="51"/>
        <v>-46624.137055470055</v>
      </c>
      <c r="AW57" s="54">
        <f t="shared" si="51"/>
        <v>-49719.407499769906</v>
      </c>
      <c r="AX57" s="54">
        <f t="shared" si="51"/>
        <v>-52651.126355164393</v>
      </c>
      <c r="AY57" s="54">
        <f t="shared" si="51"/>
        <v>-55425.230639645597</v>
      </c>
      <c r="AZ57" s="54">
        <f>AZ40-AZ36-AZ35</f>
        <v>-58047.441853992932</v>
      </c>
      <c r="BA57" s="54">
        <f>BA40-BA36-BA35</f>
        <v>-60523.27380517259</v>
      </c>
      <c r="BB57" s="54">
        <f>BB40-BB36-BB35</f>
        <v>-62858.040145744977</v>
      </c>
      <c r="BC57" s="54">
        <f>BC40-BC36-BC35</f>
        <v>-65056.861639585928</v>
      </c>
      <c r="BD57" s="54">
        <f>BD40-BD36-BD35</f>
        <v>-67124.673163857602</v>
      </c>
      <c r="BE57" s="54">
        <f>BE40-BE36-BE35</f>
        <v>-69066.230456806312</v>
      </c>
      <c r="BF57" s="54">
        <f>BF40-BF36-BF35</f>
        <v>-70886.116620607383</v>
      </c>
      <c r="BG57" s="54">
        <f>BG40-BG36-BG35</f>
        <v>-72588.748388156877</v>
      </c>
      <c r="BH57" s="54">
        <f>BH40-BH36-BH35</f>
        <v>-74178.382162372582</v>
      </c>
      <c r="BI57" s="54">
        <f>BI40-BI36-BI35</f>
        <v>-75659.119836265687</v>
      </c>
      <c r="BJ57" s="54">
        <f>BJ40-BJ36-BJ35</f>
        <v>-77034.914401740709</v>
      </c>
      <c r="BK57" s="54">
        <f>BK40-BK36-BK35</f>
        <v>-78309.575354792294</v>
      </c>
      <c r="BL57" s="54">
        <f>BL40-BL36-BL35</f>
        <v>-79486.773904490576</v>
      </c>
      <c r="BM57" s="54">
        <f>BM40-BM36-BM35</f>
        <v>-80570.047992875916</v>
      </c>
      <c r="BN57" s="54">
        <f>BN40-BN36-BN35</f>
        <v>-81562.807132632239</v>
      </c>
      <c r="BO57" s="54">
        <f>BO40-BO36-BO35</f>
        <v>-82468.337069145346</v>
      </c>
    </row>
    <row r="58" spans="1:67" x14ac:dyDescent="0.3">
      <c r="A58" s="27"/>
      <c r="E58" s="48" t="s">
        <v>33</v>
      </c>
      <c r="F58" s="54">
        <f>F55+F57+F56</f>
        <v>-25806.400000000001</v>
      </c>
      <c r="G58" s="54">
        <f t="shared" ref="G58:AI58" si="52">G55+G57+G56</f>
        <v>-52896.780304000007</v>
      </c>
      <c r="H58" s="54">
        <f t="shared" si="52"/>
        <v>-80032.991647600022</v>
      </c>
      <c r="I58" s="54">
        <f t="shared" si="52"/>
        <v>-107203.514005462</v>
      </c>
      <c r="J58" s="54">
        <f t="shared" si="52"/>
        <v>-134405.62482307735</v>
      </c>
      <c r="K58" s="54">
        <f t="shared" si="52"/>
        <v>-161638.06642204779</v>
      </c>
      <c r="L58" s="54">
        <f t="shared" si="52"/>
        <v>-188899.72790767261</v>
      </c>
      <c r="M58" s="54">
        <f t="shared" si="52"/>
        <v>-216189.54774566158</v>
      </c>
      <c r="N58" s="54">
        <f t="shared" si="52"/>
        <v>-243506.50369972171</v>
      </c>
      <c r="O58" s="54">
        <f t="shared" si="52"/>
        <v>-233996.2808076423</v>
      </c>
      <c r="P58" s="54">
        <f t="shared" si="52"/>
        <v>-258529.26051330342</v>
      </c>
      <c r="Q58" s="54">
        <f t="shared" si="52"/>
        <v>-283233.90618615149</v>
      </c>
      <c r="R58" s="54">
        <f t="shared" si="52"/>
        <v>-308103.98625153175</v>
      </c>
      <c r="S58" s="54">
        <f t="shared" si="52"/>
        <v>-333133.49534458271</v>
      </c>
      <c r="T58" s="54">
        <f>T55+T57+T56</f>
        <v>-358316.64609868784</v>
      </c>
      <c r="U58" s="54">
        <f>U55+U57+U56</f>
        <v>-383647.86123201071</v>
      </c>
      <c r="V58" s="54">
        <f>V55+V57+V56</f>
        <v>-409121.76592129661</v>
      </c>
      <c r="W58" s="54">
        <f>W55+W57+W56</f>
        <v>-434733.18045250711</v>
      </c>
      <c r="X58" s="54">
        <f>X55+X57+X56</f>
        <v>-460477.11313824164</v>
      </c>
      <c r="Y58" s="54">
        <f>Y55+Y57+Y56</f>
        <v>-486348.75349226221</v>
      </c>
      <c r="Z58" s="54">
        <f>Z55+Z57+Z56</f>
        <v>-512343.46565178403</v>
      </c>
      <c r="AA58" s="54">
        <f>AA55+AA57+AA56</f>
        <v>-538456.78203854314</v>
      </c>
      <c r="AB58" s="54">
        <f>AB55+AB57+AB56</f>
        <v>-564684.39724997082</v>
      </c>
      <c r="AC58" s="54">
        <f>AC55+AC57+AC56</f>
        <v>-591022.16217211937</v>
      </c>
      <c r="AD58" s="54">
        <f>AD55+AD57+AD56</f>
        <v>-617466.07830629684</v>
      </c>
      <c r="AE58" s="54">
        <f>AE55+AE57+AE56</f>
        <v>-644012.29230164364</v>
      </c>
      <c r="AF58" s="54">
        <f>AF55+AF57+AF56</f>
        <v>-670657.09068618156</v>
      </c>
      <c r="AG58" s="54">
        <f>AG55+AG57+AG56</f>
        <v>-697396.89478912984</v>
      </c>
      <c r="AH58" s="54">
        <f>AH55+AH57+AH56</f>
        <v>-724228.25584754255</v>
      </c>
      <c r="AI58" s="54">
        <f>AI55+AI57+AI56</f>
        <v>-751147.85029057844</v>
      </c>
      <c r="AK58" s="54"/>
      <c r="AL58" s="54">
        <f>AL55+AL57+AL56</f>
        <v>-25259.760000000002</v>
      </c>
      <c r="AM58" s="54">
        <f t="shared" ref="AM58:BO58" si="53">AM55+AM57+AM56</f>
        <v>-51691.067072000005</v>
      </c>
      <c r="AN58" s="54">
        <f t="shared" si="53"/>
        <v>-78157.558196800004</v>
      </c>
      <c r="AO58" s="54">
        <f t="shared" si="53"/>
        <v>-104650.38956061598</v>
      </c>
      <c r="AP58" s="54">
        <f t="shared" si="53"/>
        <v>-131167.47108426981</v>
      </c>
      <c r="AQ58" s="54">
        <f t="shared" si="53"/>
        <v>-157707.83726002785</v>
      </c>
      <c r="AR58" s="54">
        <f t="shared" si="53"/>
        <v>-184270.63526460394</v>
      </c>
      <c r="AS58" s="54">
        <f t="shared" si="53"/>
        <v>-210855.05016822889</v>
      </c>
      <c r="AT58" s="54">
        <f t="shared" si="53"/>
        <v>-237460.29720983221</v>
      </c>
      <c r="AU58" s="54">
        <f t="shared" si="53"/>
        <v>-235979.51725331307</v>
      </c>
      <c r="AV58" s="54">
        <f t="shared" si="53"/>
        <v>-260447.53223183184</v>
      </c>
      <c r="AW58" s="54">
        <f t="shared" si="53"/>
        <v>-285047.3335391396</v>
      </c>
      <c r="AX58" s="54">
        <f t="shared" si="53"/>
        <v>-309774.13725469704</v>
      </c>
      <c r="AY58" s="54">
        <f t="shared" si="53"/>
        <v>-334623.33311706968</v>
      </c>
      <c r="AZ58" s="54">
        <f>AZ55+AZ57+AZ56</f>
        <v>-359590.47822000057</v>
      </c>
      <c r="BA58" s="54">
        <f>BA55+BA57+BA56</f>
        <v>-384671.29093731812</v>
      </c>
      <c r="BB58" s="54">
        <f>BB55+BB57+BB56</f>
        <v>-409861.64506837691</v>
      </c>
      <c r="BC58" s="54">
        <f>BC55+BC57+BC56</f>
        <v>-435157.56419601938</v>
      </c>
      <c r="BD58" s="54">
        <f>BD55+BD57+BD56</f>
        <v>-460555.21624934761</v>
      </c>
      <c r="BE58" s="54">
        <f>BE55+BE57+BE56</f>
        <v>-486050.90826387156</v>
      </c>
      <c r="BF58" s="54">
        <f>BF55+BF57+BF56</f>
        <v>-511641.08133186348</v>
      </c>
      <c r="BG58" s="54">
        <f>BG55+BG57+BG56</f>
        <v>-537322.30573602067</v>
      </c>
      <c r="BH58" s="54">
        <f>BH55+BH57+BH56</f>
        <v>-563091.27625977725</v>
      </c>
      <c r="BI58" s="54">
        <f>BI55+BI57+BI56</f>
        <v>-588944.80766785471</v>
      </c>
      <c r="BJ58" s="54">
        <f>BJ55+BJ57+BJ56</f>
        <v>-614879.83035087166</v>
      </c>
      <c r="BK58" s="54">
        <f>BK55+BK57+BK56</f>
        <v>-640893.3861280561</v>
      </c>
      <c r="BL58" s="54">
        <f>BL55+BL57+BL56</f>
        <v>-666982.62420232245</v>
      </c>
      <c r="BM58" s="54">
        <f>BM55+BM57+BM56</f>
        <v>-693144.7972621792</v>
      </c>
      <c r="BN58" s="54">
        <f>BN55+BN57+BN56</f>
        <v>-719377.2577251452</v>
      </c>
      <c r="BO58" s="54">
        <f>BO55+BO57+BO56</f>
        <v>-745677.45411752514</v>
      </c>
    </row>
    <row r="59" spans="1:67" x14ac:dyDescent="0.3">
      <c r="A59" s="27"/>
      <c r="E59" s="48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</row>
    <row r="60" spans="1:67" x14ac:dyDescent="0.3">
      <c r="A60" s="27"/>
      <c r="E60" s="48" t="s">
        <v>9</v>
      </c>
      <c r="F60" s="54">
        <f>F21</f>
        <v>-14001</v>
      </c>
      <c r="G60" s="54">
        <f>G21</f>
        <v>-14001</v>
      </c>
      <c r="H60" s="54">
        <f>H21</f>
        <v>-14001</v>
      </c>
      <c r="I60" s="54">
        <f>I21</f>
        <v>-14001</v>
      </c>
      <c r="J60" s="54">
        <f>J21</f>
        <v>-14001</v>
      </c>
      <c r="K60" s="54">
        <f>K21</f>
        <v>-14001</v>
      </c>
      <c r="L60" s="54">
        <f>L21</f>
        <v>-14001</v>
      </c>
      <c r="M60" s="54">
        <f>M21</f>
        <v>-14001</v>
      </c>
      <c r="N60" s="54">
        <f>N21</f>
        <v>-14001</v>
      </c>
      <c r="O60" s="54">
        <f>O21</f>
        <v>-14001</v>
      </c>
      <c r="P60" s="54">
        <f>P21</f>
        <v>-14001</v>
      </c>
      <c r="Q60" s="54">
        <f>Q21</f>
        <v>-14001</v>
      </c>
      <c r="R60" s="54">
        <f>R21</f>
        <v>-14001</v>
      </c>
      <c r="S60" s="54">
        <f>S21</f>
        <v>-14001</v>
      </c>
      <c r="T60" s="54">
        <f>T21</f>
        <v>-14001</v>
      </c>
      <c r="U60" s="54">
        <f>U21</f>
        <v>-14001</v>
      </c>
      <c r="V60" s="54">
        <f>V21</f>
        <v>-14001</v>
      </c>
      <c r="W60" s="54">
        <f>W21</f>
        <v>-14001</v>
      </c>
      <c r="X60" s="54">
        <f>X21</f>
        <v>-14001</v>
      </c>
      <c r="Y60" s="54">
        <f>Y21</f>
        <v>-14001</v>
      </c>
      <c r="Z60" s="54">
        <f>Z21</f>
        <v>-14001</v>
      </c>
      <c r="AA60" s="54">
        <f>AA21</f>
        <v>-14001</v>
      </c>
      <c r="AB60" s="54">
        <f>AB21</f>
        <v>-14001</v>
      </c>
      <c r="AC60" s="54">
        <f>AC21</f>
        <v>-14001</v>
      </c>
      <c r="AD60" s="54">
        <f>AD21</f>
        <v>-14001</v>
      </c>
      <c r="AE60" s="54">
        <f>AE21</f>
        <v>-14001</v>
      </c>
      <c r="AF60" s="54">
        <f>AF21</f>
        <v>-14001</v>
      </c>
      <c r="AG60" s="54">
        <f>AG21</f>
        <v>-14001</v>
      </c>
      <c r="AH60" s="54">
        <f>AH21</f>
        <v>-14001</v>
      </c>
      <c r="AI60" s="54">
        <f>AI21</f>
        <v>-14001</v>
      </c>
      <c r="AK60" s="54"/>
      <c r="AL60" s="54">
        <f>AL21</f>
        <v>-14001</v>
      </c>
      <c r="AM60" s="54">
        <f>AM21</f>
        <v>-14001</v>
      </c>
      <c r="AN60" s="54">
        <f>AN21</f>
        <v>-14001</v>
      </c>
      <c r="AO60" s="54">
        <f>AO21</f>
        <v>-14001</v>
      </c>
      <c r="AP60" s="54">
        <f>AP21</f>
        <v>-14001</v>
      </c>
      <c r="AQ60" s="54">
        <f>AQ21</f>
        <v>-14001</v>
      </c>
      <c r="AR60" s="54">
        <f>AR21</f>
        <v>-14001</v>
      </c>
      <c r="AS60" s="54">
        <f>AS21</f>
        <v>-14001</v>
      </c>
      <c r="AT60" s="54">
        <f>AT21</f>
        <v>-14001</v>
      </c>
      <c r="AU60" s="54">
        <f>AU21</f>
        <v>-14001</v>
      </c>
      <c r="AV60" s="54">
        <f>AV21</f>
        <v>-14001</v>
      </c>
      <c r="AW60" s="54">
        <f>AW21</f>
        <v>-14001</v>
      </c>
      <c r="AX60" s="54">
        <f>AX21</f>
        <v>-14001</v>
      </c>
      <c r="AY60" s="54">
        <f>AY21</f>
        <v>-14001</v>
      </c>
      <c r="AZ60" s="54">
        <f>AZ21</f>
        <v>-14001</v>
      </c>
      <c r="BA60" s="54">
        <f>BA21</f>
        <v>-14001</v>
      </c>
      <c r="BB60" s="54">
        <f>BB21</f>
        <v>-14001</v>
      </c>
      <c r="BC60" s="54">
        <f>BC21</f>
        <v>-14001</v>
      </c>
      <c r="BD60" s="54">
        <f>BD21</f>
        <v>-14001</v>
      </c>
      <c r="BE60" s="54">
        <f>BE21</f>
        <v>-14001</v>
      </c>
      <c r="BF60" s="54">
        <f>BF21</f>
        <v>-14001</v>
      </c>
      <c r="BG60" s="54">
        <f>BG21</f>
        <v>-14001</v>
      </c>
      <c r="BH60" s="54">
        <f>BH21</f>
        <v>-14001</v>
      </c>
      <c r="BI60" s="54">
        <f>BI21</f>
        <v>-14001</v>
      </c>
      <c r="BJ60" s="54">
        <f>BJ21</f>
        <v>-14001</v>
      </c>
      <c r="BK60" s="54">
        <f>BK21</f>
        <v>-14001</v>
      </c>
      <c r="BL60" s="54">
        <f>BL21</f>
        <v>-14001</v>
      </c>
      <c r="BM60" s="54">
        <f>BM21</f>
        <v>-14001</v>
      </c>
      <c r="BN60" s="54">
        <f>BN21</f>
        <v>-14001</v>
      </c>
      <c r="BO60" s="54">
        <f>BO21</f>
        <v>-14001</v>
      </c>
    </row>
    <row r="61" spans="1:67" x14ac:dyDescent="0.3">
      <c r="A61" s="27"/>
      <c r="E61" s="48" t="s">
        <v>39</v>
      </c>
      <c r="F61" s="54">
        <f>F60</f>
        <v>-14001</v>
      </c>
      <c r="G61" s="54">
        <f>F61+G60</f>
        <v>-28002</v>
      </c>
      <c r="H61" s="54">
        <f t="shared" ref="H61:AI61" si="54">G61+H60</f>
        <v>-42003</v>
      </c>
      <c r="I61" s="54">
        <f t="shared" si="54"/>
        <v>-56004</v>
      </c>
      <c r="J61" s="54">
        <f t="shared" si="54"/>
        <v>-70005</v>
      </c>
      <c r="K61" s="54">
        <f t="shared" si="54"/>
        <v>-84006</v>
      </c>
      <c r="L61" s="54">
        <f t="shared" si="54"/>
        <v>-98007</v>
      </c>
      <c r="M61" s="54">
        <f t="shared" si="54"/>
        <v>-112008</v>
      </c>
      <c r="N61" s="54">
        <f t="shared" si="54"/>
        <v>-126009</v>
      </c>
      <c r="O61" s="54">
        <f t="shared" si="54"/>
        <v>-140010</v>
      </c>
      <c r="P61" s="54">
        <f t="shared" si="54"/>
        <v>-154011</v>
      </c>
      <c r="Q61" s="54">
        <f t="shared" si="54"/>
        <v>-168012</v>
      </c>
      <c r="R61" s="54">
        <f t="shared" si="54"/>
        <v>-182013</v>
      </c>
      <c r="S61" s="54">
        <f t="shared" si="54"/>
        <v>-196014</v>
      </c>
      <c r="T61" s="54">
        <f t="shared" si="54"/>
        <v>-210015</v>
      </c>
      <c r="U61" s="54">
        <f t="shared" si="54"/>
        <v>-224016</v>
      </c>
      <c r="V61" s="54">
        <f t="shared" si="54"/>
        <v>-238017</v>
      </c>
      <c r="W61" s="54">
        <f t="shared" si="54"/>
        <v>-252018</v>
      </c>
      <c r="X61" s="54">
        <f t="shared" si="54"/>
        <v>-266019</v>
      </c>
      <c r="Y61" s="54">
        <f t="shared" si="54"/>
        <v>-280020</v>
      </c>
      <c r="Z61" s="54">
        <f t="shared" si="54"/>
        <v>-294021</v>
      </c>
      <c r="AA61" s="54">
        <f t="shared" si="54"/>
        <v>-308022</v>
      </c>
      <c r="AB61" s="54">
        <f t="shared" si="54"/>
        <v>-322023</v>
      </c>
      <c r="AC61" s="54">
        <f t="shared" si="54"/>
        <v>-336024</v>
      </c>
      <c r="AD61" s="54">
        <f t="shared" si="54"/>
        <v>-350025</v>
      </c>
      <c r="AE61" s="54">
        <f t="shared" si="54"/>
        <v>-364026</v>
      </c>
      <c r="AF61" s="54">
        <f t="shared" si="54"/>
        <v>-378027</v>
      </c>
      <c r="AG61" s="54">
        <f t="shared" si="54"/>
        <v>-392028</v>
      </c>
      <c r="AH61" s="54">
        <f t="shared" si="54"/>
        <v>-406029</v>
      </c>
      <c r="AI61" s="54">
        <f t="shared" si="54"/>
        <v>-420030</v>
      </c>
      <c r="AK61" s="54"/>
      <c r="AL61" s="54">
        <f>AL60</f>
        <v>-14001</v>
      </c>
      <c r="AM61" s="54">
        <f>AL61+AM60</f>
        <v>-28002</v>
      </c>
      <c r="AN61" s="54">
        <f t="shared" ref="AN61:BO61" si="55">AM61+AN60</f>
        <v>-42003</v>
      </c>
      <c r="AO61" s="54">
        <f t="shared" si="55"/>
        <v>-56004</v>
      </c>
      <c r="AP61" s="54">
        <f t="shared" si="55"/>
        <v>-70005</v>
      </c>
      <c r="AQ61" s="54">
        <f t="shared" si="55"/>
        <v>-84006</v>
      </c>
      <c r="AR61" s="54">
        <f t="shared" si="55"/>
        <v>-98007</v>
      </c>
      <c r="AS61" s="54">
        <f t="shared" si="55"/>
        <v>-112008</v>
      </c>
      <c r="AT61" s="54">
        <f t="shared" si="55"/>
        <v>-126009</v>
      </c>
      <c r="AU61" s="54">
        <f t="shared" si="55"/>
        <v>-140010</v>
      </c>
      <c r="AV61" s="54">
        <f t="shared" si="55"/>
        <v>-154011</v>
      </c>
      <c r="AW61" s="54">
        <f t="shared" si="55"/>
        <v>-168012</v>
      </c>
      <c r="AX61" s="54">
        <f t="shared" si="55"/>
        <v>-182013</v>
      </c>
      <c r="AY61" s="54">
        <f t="shared" si="55"/>
        <v>-196014</v>
      </c>
      <c r="AZ61" s="54">
        <f t="shared" si="55"/>
        <v>-210015</v>
      </c>
      <c r="BA61" s="54">
        <f t="shared" si="55"/>
        <v>-224016</v>
      </c>
      <c r="BB61" s="54">
        <f t="shared" si="55"/>
        <v>-238017</v>
      </c>
      <c r="BC61" s="54">
        <f t="shared" si="55"/>
        <v>-252018</v>
      </c>
      <c r="BD61" s="54">
        <f t="shared" si="55"/>
        <v>-266019</v>
      </c>
      <c r="BE61" s="54">
        <f t="shared" si="55"/>
        <v>-280020</v>
      </c>
      <c r="BF61" s="54">
        <f t="shared" si="55"/>
        <v>-294021</v>
      </c>
      <c r="BG61" s="54">
        <f t="shared" si="55"/>
        <v>-308022</v>
      </c>
      <c r="BH61" s="54">
        <f t="shared" si="55"/>
        <v>-322023</v>
      </c>
      <c r="BI61" s="54">
        <f t="shared" si="55"/>
        <v>-336024</v>
      </c>
      <c r="BJ61" s="54">
        <f t="shared" si="55"/>
        <v>-350025</v>
      </c>
      <c r="BK61" s="54">
        <f t="shared" si="55"/>
        <v>-364026</v>
      </c>
      <c r="BL61" s="54">
        <f t="shared" si="55"/>
        <v>-378027</v>
      </c>
      <c r="BM61" s="54">
        <f t="shared" si="55"/>
        <v>-392028</v>
      </c>
      <c r="BN61" s="54">
        <f t="shared" si="55"/>
        <v>-406029</v>
      </c>
      <c r="BO61" s="54">
        <f t="shared" si="55"/>
        <v>-420030</v>
      </c>
    </row>
    <row r="62" spans="1:67" x14ac:dyDescent="0.3">
      <c r="A62" s="27"/>
      <c r="E62" s="48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</row>
    <row r="63" spans="1:67" x14ac:dyDescent="0.3">
      <c r="A63" s="27"/>
      <c r="E63" s="48" t="s">
        <v>11</v>
      </c>
      <c r="F63" s="54">
        <f>Graafi!$F$1</f>
        <v>75000</v>
      </c>
      <c r="G63" s="54">
        <f>Graafi!$F$1</f>
        <v>75000</v>
      </c>
      <c r="H63" s="54">
        <f>Graafi!$F$1</f>
        <v>75000</v>
      </c>
      <c r="I63" s="54">
        <f>Graafi!$F$1</f>
        <v>75000</v>
      </c>
      <c r="J63" s="54">
        <f>Graafi!$F$1</f>
        <v>75000</v>
      </c>
      <c r="K63" s="54">
        <f>Graafi!$F$1</f>
        <v>75000</v>
      </c>
      <c r="L63" s="54">
        <f>Graafi!$F$1</f>
        <v>75000</v>
      </c>
      <c r="M63" s="54">
        <f>Graafi!$F$1</f>
        <v>75000</v>
      </c>
      <c r="N63" s="54">
        <f>Graafi!$F$1</f>
        <v>75000</v>
      </c>
      <c r="O63" s="54">
        <f>Graafi!$F$1</f>
        <v>75000</v>
      </c>
      <c r="P63" s="54">
        <f>Graafi!$F$1</f>
        <v>75000</v>
      </c>
      <c r="Q63" s="54">
        <f>Graafi!$F$1</f>
        <v>75000</v>
      </c>
      <c r="R63" s="54">
        <f>Graafi!$F$1</f>
        <v>75000</v>
      </c>
      <c r="S63" s="54">
        <f>Graafi!$F$1</f>
        <v>75000</v>
      </c>
      <c r="T63" s="54">
        <f>Graafi!$F$1</f>
        <v>75000</v>
      </c>
      <c r="U63" s="54">
        <f>Graafi!$F$1</f>
        <v>75000</v>
      </c>
      <c r="V63" s="54">
        <f>Graafi!$F$1</f>
        <v>75000</v>
      </c>
      <c r="W63" s="54">
        <f>Graafi!$F$1</f>
        <v>75000</v>
      </c>
      <c r="X63" s="54">
        <f>Graafi!$F$1</f>
        <v>75000</v>
      </c>
      <c r="Y63" s="54">
        <f>Graafi!$F$1</f>
        <v>75000</v>
      </c>
      <c r="Z63" s="54">
        <f>Graafi!$F$1</f>
        <v>75000</v>
      </c>
      <c r="AA63" s="54">
        <f>Graafi!$F$1</f>
        <v>75000</v>
      </c>
      <c r="AB63" s="54">
        <f>Graafi!$F$1</f>
        <v>75000</v>
      </c>
      <c r="AC63" s="54">
        <f>Graafi!$F$1</f>
        <v>75000</v>
      </c>
      <c r="AD63" s="54">
        <f>Graafi!$F$1</f>
        <v>75000</v>
      </c>
      <c r="AE63" s="54">
        <f>Graafi!$F$1</f>
        <v>75000</v>
      </c>
      <c r="AF63" s="54">
        <f>Graafi!$F$1</f>
        <v>75000</v>
      </c>
      <c r="AG63" s="54">
        <f>Graafi!$F$1</f>
        <v>75000</v>
      </c>
      <c r="AH63" s="54">
        <f>Graafi!$F$1</f>
        <v>75000</v>
      </c>
      <c r="AI63" s="54">
        <f>Graafi!$F$1</f>
        <v>75000</v>
      </c>
      <c r="AK63" s="48"/>
      <c r="AL63" s="54">
        <f>Graafi!$F$1</f>
        <v>75000</v>
      </c>
      <c r="AM63" s="54">
        <f>Graafi!$F$1</f>
        <v>75000</v>
      </c>
      <c r="AN63" s="54">
        <f>Graafi!$F$1</f>
        <v>75000</v>
      </c>
      <c r="AO63" s="54">
        <f>Graafi!$F$1</f>
        <v>75000</v>
      </c>
      <c r="AP63" s="54">
        <f>Graafi!$F$1</f>
        <v>75000</v>
      </c>
      <c r="AQ63" s="54">
        <f>Graafi!$F$1</f>
        <v>75000</v>
      </c>
      <c r="AR63" s="54">
        <f>Graafi!$F$1</f>
        <v>75000</v>
      </c>
      <c r="AS63" s="54">
        <f>Graafi!$F$1</f>
        <v>75000</v>
      </c>
      <c r="AT63" s="54">
        <f>Graafi!$F$1</f>
        <v>75000</v>
      </c>
      <c r="AU63" s="54">
        <f>Graafi!$F$1</f>
        <v>75000</v>
      </c>
      <c r="AV63" s="54">
        <f>Graafi!$F$1</f>
        <v>75000</v>
      </c>
      <c r="AW63" s="54">
        <f>Graafi!$F$1</f>
        <v>75000</v>
      </c>
      <c r="AX63" s="54">
        <f>Graafi!$F$1</f>
        <v>75000</v>
      </c>
      <c r="AY63" s="54">
        <f>Graafi!$F$1</f>
        <v>75000</v>
      </c>
      <c r="AZ63" s="54">
        <f>Graafi!$F$1</f>
        <v>75000</v>
      </c>
      <c r="BA63" s="54">
        <f>Graafi!$F$1</f>
        <v>75000</v>
      </c>
      <c r="BB63" s="54">
        <f>Graafi!$F$1</f>
        <v>75000</v>
      </c>
      <c r="BC63" s="54">
        <f>Graafi!$F$1</f>
        <v>75000</v>
      </c>
      <c r="BD63" s="54">
        <f>Graafi!$F$1</f>
        <v>75000</v>
      </c>
      <c r="BE63" s="54">
        <f>Graafi!$F$1</f>
        <v>75000</v>
      </c>
      <c r="BF63" s="54">
        <f>Graafi!$F$1</f>
        <v>75000</v>
      </c>
      <c r="BG63" s="54">
        <f>Graafi!$F$1</f>
        <v>75000</v>
      </c>
      <c r="BH63" s="54">
        <f>Graafi!$F$1</f>
        <v>75000</v>
      </c>
      <c r="BI63" s="54">
        <f>Graafi!$F$1</f>
        <v>75000</v>
      </c>
      <c r="BJ63" s="54">
        <f>Graafi!$F$1</f>
        <v>75000</v>
      </c>
      <c r="BK63" s="54">
        <f>Graafi!$F$1</f>
        <v>75000</v>
      </c>
      <c r="BL63" s="54">
        <f>Graafi!$F$1</f>
        <v>75000</v>
      </c>
      <c r="BM63" s="54">
        <f>Graafi!$F$1</f>
        <v>75000</v>
      </c>
      <c r="BN63" s="54">
        <f>Graafi!$F$1</f>
        <v>75000</v>
      </c>
      <c r="BO63" s="54">
        <f>Graafi!$F$1</f>
        <v>75000</v>
      </c>
    </row>
    <row r="64" spans="1:67" x14ac:dyDescent="0.3">
      <c r="A64" s="27"/>
      <c r="E64" s="48" t="s">
        <v>37</v>
      </c>
      <c r="F64" s="54">
        <f>F15+F25</f>
        <v>0</v>
      </c>
      <c r="G64" s="54">
        <f>G15+G25</f>
        <v>3422.7332999999999</v>
      </c>
      <c r="H64" s="54">
        <f>H15+H25</f>
        <v>5777.7485325000016</v>
      </c>
      <c r="I64" s="54">
        <f>I15+I25</f>
        <v>8266.6372042125004</v>
      </c>
      <c r="J64" s="54">
        <f>J15+J25</f>
        <v>10866.271579277813</v>
      </c>
      <c r="K64" s="54">
        <f>K15+K25</f>
        <v>13583.13205932746</v>
      </c>
      <c r="L64" s="54">
        <f>L15+L25</f>
        <v>16423.279463810832</v>
      </c>
      <c r="M64" s="54">
        <f>M15+M25</f>
        <v>19393.075943435833</v>
      </c>
      <c r="N64" s="54">
        <f>N15+N25</f>
        <v>22499.181619560743</v>
      </c>
      <c r="O64" s="54">
        <f>O15+O25</f>
        <v>25748.569953807804</v>
      </c>
      <c r="P64" s="54">
        <f>P15+P25</f>
        <v>29148.543468226584</v>
      </c>
      <c r="Q64" s="54">
        <f>Q15+Q25</f>
        <v>32706.750232382426</v>
      </c>
      <c r="R64" s="54">
        <f>R15+R25</f>
        <v>36431.201140597594</v>
      </c>
      <c r="S64" s="54">
        <f>S15+S25</f>
        <v>40330.288018383872</v>
      </c>
      <c r="T64" s="54">
        <f>T15+T25</f>
        <v>44412.80259905463</v>
      </c>
      <c r="U64" s="54">
        <f>U15+U25</f>
        <v>48687.956413520515</v>
      </c>
      <c r="V64" s="54">
        <f>V15+V25</f>
        <v>53165.401638356932</v>
      </c>
      <c r="W64" s="54">
        <f>W15+W25</f>
        <v>57855.252949415866</v>
      </c>
      <c r="X64" s="54">
        <f>X15+X25</f>
        <v>62768.110430545421</v>
      </c>
      <c r="Y64" s="54">
        <f>Y15+Y25</f>
        <v>67915.083589385089</v>
      </c>
      <c r="Z64" s="54">
        <f>Z15+Z25</f>
        <v>73307.816534726182</v>
      </c>
      <c r="AA64" s="54">
        <f>AA15+AA25</f>
        <v>78958.51437257255</v>
      </c>
      <c r="AB64" s="54">
        <f>AB15+AB25</f>
        <v>84879.970880812485</v>
      </c>
      <c r="AC64" s="54">
        <f>AC15+AC25</f>
        <v>91085.597525323465</v>
      </c>
      <c r="AD64" s="54">
        <f>AD15+AD25</f>
        <v>97589.453883386348</v>
      </c>
      <c r="AE64" s="54">
        <f>AE15+AE25</f>
        <v>104406.27954348914</v>
      </c>
      <c r="AF64" s="54">
        <f>AF15+AF25</f>
        <v>111551.52755396102</v>
      </c>
      <c r="AG64" s="54">
        <f>AG15+AG25</f>
        <v>119041.399496403</v>
      </c>
      <c r="AH64" s="54">
        <f>AH15+AH25</f>
        <v>126892.88226357958</v>
      </c>
      <c r="AI64" s="54">
        <f>AI15+AI25</f>
        <v>135123.78662531468</v>
      </c>
      <c r="AK64" s="48"/>
      <c r="AL64" s="54">
        <f>AL15+AL25</f>
        <v>0</v>
      </c>
      <c r="AM64" s="54">
        <f>AM15+AM25</f>
        <v>3267.8274000000006</v>
      </c>
      <c r="AN64" s="54">
        <f>AN15+AN25</f>
        <v>5518.5742850000006</v>
      </c>
      <c r="AO64" s="54">
        <f>AO15+AO25</f>
        <v>7899.1708283250009</v>
      </c>
      <c r="AP64" s="54">
        <f>AP15+AP25</f>
        <v>10387.603906688128</v>
      </c>
      <c r="AQ64" s="54">
        <f>AQ15+AQ25</f>
        <v>12990.095822888306</v>
      </c>
      <c r="AR64" s="54">
        <f>AR15+AR25</f>
        <v>15712.471499965577</v>
      </c>
      <c r="AS64" s="54">
        <f>AS15+AS25</f>
        <v>18560.847676343656</v>
      </c>
      <c r="AT64" s="54">
        <f>AT15+AT25</f>
        <v>21541.629956316381</v>
      </c>
      <c r="AU64" s="54">
        <f>AU15+AU25</f>
        <v>24661.527624225841</v>
      </c>
      <c r="AV64" s="54">
        <f>AV15+AV25</f>
        <v>27927.56879389086</v>
      </c>
      <c r="AW64" s="54">
        <f>AW15+AW25</f>
        <v>31347.116299203601</v>
      </c>
      <c r="AX64" s="54">
        <f>AX15+AX25</f>
        <v>34927.884349189459</v>
      </c>
      <c r="AY64" s="54">
        <f>AY15+AY25</f>
        <v>38677.955985256936</v>
      </c>
      <c r="AZ64" s="54">
        <f>AZ15+AZ25</f>
        <v>42605.801380190926</v>
      </c>
      <c r="BA64" s="54">
        <f>BA15+BA25</f>
        <v>46720.297020387079</v>
      </c>
      <c r="BB64" s="54">
        <f>BB15+BB25</f>
        <v>51030.745814838607</v>
      </c>
      <c r="BC64" s="54">
        <f>BC15+BC25</f>
        <v>55546.898176498704</v>
      </c>
      <c r="BD64" s="54">
        <f>BD15+BD25</f>
        <v>60278.974123856038</v>
      </c>
      <c r="BE64" s="54">
        <f>BE15+BE25</f>
        <v>65237.686452884853</v>
      </c>
      <c r="BF64" s="54">
        <f>BF15+BF25</f>
        <v>70434.265031968054</v>
      </c>
      <c r="BG64" s="54">
        <f>BG15+BG25</f>
        <v>75880.482274948881</v>
      </c>
      <c r="BH64" s="54">
        <f>BH15+BH25</f>
        <v>81588.679850148881</v>
      </c>
      <c r="BI64" s="54">
        <f>BI15+BI25</f>
        <v>87571.796686003247</v>
      </c>
      <c r="BJ64" s="54">
        <f>BJ15+BJ25</f>
        <v>93843.398336916376</v>
      </c>
      <c r="BK64" s="54">
        <f>BK15+BK25</f>
        <v>100417.70777603594</v>
      </c>
      <c r="BL64" s="54">
        <f>BL15+BL25</f>
        <v>107309.63768489152</v>
      </c>
      <c r="BM64" s="54">
        <f>BM15+BM25</f>
        <v>114534.82431325008</v>
      </c>
      <c r="BN64" s="54">
        <f>BN15+BN25</f>
        <v>122109.66298611398</v>
      </c>
      <c r="BO64" s="54">
        <f>BO15+BO25</f>
        <v>130051.34533853453</v>
      </c>
    </row>
    <row r="65" spans="1:67" x14ac:dyDescent="0.3">
      <c r="A65" s="27"/>
      <c r="E65" s="48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K65" s="48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</row>
    <row r="66" spans="1:67" x14ac:dyDescent="0.3">
      <c r="A66" s="27"/>
      <c r="E66" s="48" t="s">
        <v>38</v>
      </c>
      <c r="F66" s="54">
        <f>SUM(F63:F65)</f>
        <v>75000</v>
      </c>
      <c r="G66" s="54">
        <f t="shared" ref="G66:AI66" si="56">SUM(G63:G65)</f>
        <v>78422.733299999993</v>
      </c>
      <c r="H66" s="54">
        <f t="shared" si="56"/>
        <v>80777.748532500002</v>
      </c>
      <c r="I66" s="54">
        <f t="shared" si="56"/>
        <v>83266.6372042125</v>
      </c>
      <c r="J66" s="54">
        <f t="shared" si="56"/>
        <v>85866.271579277818</v>
      </c>
      <c r="K66" s="54">
        <f t="shared" si="56"/>
        <v>88583.132059327458</v>
      </c>
      <c r="L66" s="54">
        <f t="shared" si="56"/>
        <v>91423.279463810832</v>
      </c>
      <c r="M66" s="54">
        <f t="shared" si="56"/>
        <v>94393.075943435833</v>
      </c>
      <c r="N66" s="54">
        <f t="shared" si="56"/>
        <v>97499.181619560739</v>
      </c>
      <c r="O66" s="54">
        <f t="shared" si="56"/>
        <v>100748.5699538078</v>
      </c>
      <c r="P66" s="54">
        <f t="shared" si="56"/>
        <v>104148.54346822659</v>
      </c>
      <c r="Q66" s="54">
        <f t="shared" si="56"/>
        <v>107706.75023238243</v>
      </c>
      <c r="R66" s="54">
        <f t="shared" si="56"/>
        <v>111431.20114059759</v>
      </c>
      <c r="S66" s="54">
        <f t="shared" si="56"/>
        <v>115330.28801838387</v>
      </c>
      <c r="T66" s="54">
        <f t="shared" si="56"/>
        <v>119412.80259905463</v>
      </c>
      <c r="U66" s="54">
        <f t="shared" si="56"/>
        <v>123687.95641352051</v>
      </c>
      <c r="V66" s="54">
        <f>SUM(V63:V65)</f>
        <v>128165.40163835694</v>
      </c>
      <c r="W66" s="54">
        <f>SUM(W63:W65)</f>
        <v>132855.25294941588</v>
      </c>
      <c r="X66" s="54">
        <f>SUM(X63:X65)</f>
        <v>137768.11043054541</v>
      </c>
      <c r="Y66" s="54">
        <f>SUM(Y63:Y65)</f>
        <v>142915.08358938509</v>
      </c>
      <c r="Z66" s="54">
        <f>SUM(Z63:Z65)</f>
        <v>148307.81653472618</v>
      </c>
      <c r="AA66" s="54">
        <f>SUM(AA63:AA65)</f>
        <v>153958.51437257254</v>
      </c>
      <c r="AB66" s="54">
        <f>SUM(AB63:AB65)</f>
        <v>159879.9708808125</v>
      </c>
      <c r="AC66" s="54">
        <f>SUM(AC63:AC65)</f>
        <v>166085.59752532345</v>
      </c>
      <c r="AD66" s="54">
        <f>SUM(AD63:AD65)</f>
        <v>172589.45388338633</v>
      </c>
      <c r="AE66" s="54">
        <f>SUM(AE63:AE65)</f>
        <v>179406.27954348916</v>
      </c>
      <c r="AF66" s="54">
        <f>SUM(AF63:AF65)</f>
        <v>186551.52755396103</v>
      </c>
      <c r="AG66" s="54">
        <f>SUM(AG63:AG65)</f>
        <v>194041.399496403</v>
      </c>
      <c r="AH66" s="54">
        <f>SUM(AH63:AH65)</f>
        <v>201892.88226357958</v>
      </c>
      <c r="AI66" s="54">
        <f>SUM(AI63:AI65)</f>
        <v>210123.78662531468</v>
      </c>
      <c r="AK66" s="48"/>
      <c r="AL66" s="54">
        <f>SUM(AL63:AL65)</f>
        <v>75000</v>
      </c>
      <c r="AM66" s="54">
        <f t="shared" ref="AM66:BO66" si="57">SUM(AM63:AM65)</f>
        <v>78267.827399999995</v>
      </c>
      <c r="AN66" s="54">
        <f t="shared" si="57"/>
        <v>80518.574284999995</v>
      </c>
      <c r="AO66" s="54">
        <f t="shared" si="57"/>
        <v>82899.170828325005</v>
      </c>
      <c r="AP66" s="54">
        <f t="shared" si="57"/>
        <v>85387.603906688135</v>
      </c>
      <c r="AQ66" s="54">
        <f t="shared" si="57"/>
        <v>87990.09582288831</v>
      </c>
      <c r="AR66" s="54">
        <f t="shared" si="57"/>
        <v>90712.471499965584</v>
      </c>
      <c r="AS66" s="54">
        <f t="shared" si="57"/>
        <v>93560.847676343663</v>
      </c>
      <c r="AT66" s="54">
        <f t="shared" si="57"/>
        <v>96541.629956316378</v>
      </c>
      <c r="AU66" s="54">
        <f t="shared" si="57"/>
        <v>99661.527624225841</v>
      </c>
      <c r="AV66" s="54">
        <f t="shared" si="57"/>
        <v>102927.56879389085</v>
      </c>
      <c r="AW66" s="54">
        <f t="shared" si="57"/>
        <v>106347.1162992036</v>
      </c>
      <c r="AX66" s="54">
        <f t="shared" si="57"/>
        <v>109927.88434918947</v>
      </c>
      <c r="AY66" s="54">
        <f t="shared" si="57"/>
        <v>113677.95598525694</v>
      </c>
      <c r="AZ66" s="54">
        <f t="shared" si="57"/>
        <v>117605.80138019093</v>
      </c>
      <c r="BA66" s="54">
        <f t="shared" si="57"/>
        <v>121720.29702038708</v>
      </c>
      <c r="BB66" s="54">
        <f>SUM(BB63:BB65)</f>
        <v>126030.74581483861</v>
      </c>
      <c r="BC66" s="54">
        <f>SUM(BC63:BC65)</f>
        <v>130546.89817649871</v>
      </c>
      <c r="BD66" s="54">
        <f>SUM(BD63:BD65)</f>
        <v>135278.97412385605</v>
      </c>
      <c r="BE66" s="54">
        <f>SUM(BE63:BE65)</f>
        <v>140237.68645288487</v>
      </c>
      <c r="BF66" s="54">
        <f>SUM(BF63:BF65)</f>
        <v>145434.26503196807</v>
      </c>
      <c r="BG66" s="54">
        <f>SUM(BG63:BG65)</f>
        <v>150880.48227494888</v>
      </c>
      <c r="BH66" s="54">
        <f>SUM(BH63:BH65)</f>
        <v>156588.67985014888</v>
      </c>
      <c r="BI66" s="54">
        <f>SUM(BI63:BI65)</f>
        <v>162571.79668600325</v>
      </c>
      <c r="BJ66" s="54">
        <f>SUM(BJ63:BJ65)</f>
        <v>168843.39833691638</v>
      </c>
      <c r="BK66" s="54">
        <f>SUM(BK63:BK65)</f>
        <v>175417.70777603594</v>
      </c>
      <c r="BL66" s="54">
        <f>SUM(BL63:BL65)</f>
        <v>182309.63768489152</v>
      </c>
      <c r="BM66" s="54">
        <f>SUM(BM63:BM65)</f>
        <v>189534.82431325008</v>
      </c>
      <c r="BN66" s="54">
        <f>SUM(BN63:BN65)</f>
        <v>197109.66298611398</v>
      </c>
      <c r="BO66" s="54">
        <f>SUM(BO63:BO65)</f>
        <v>205051.34533853453</v>
      </c>
    </row>
    <row r="67" spans="1:67" x14ac:dyDescent="0.3">
      <c r="A67" s="27"/>
      <c r="B67" s="27"/>
      <c r="C67" s="27"/>
      <c r="D67" s="27"/>
      <c r="E67" s="48" t="s">
        <v>41</v>
      </c>
      <c r="F67" s="54">
        <f>F66</f>
        <v>75000</v>
      </c>
      <c r="G67" s="54">
        <f>F67+G66</f>
        <v>153422.73329999999</v>
      </c>
      <c r="H67" s="54">
        <f t="shared" ref="H67:U67" si="58">G67+H66</f>
        <v>234200.48183249999</v>
      </c>
      <c r="I67" s="54">
        <f t="shared" si="58"/>
        <v>317467.11903671251</v>
      </c>
      <c r="J67" s="54">
        <f t="shared" si="58"/>
        <v>403333.39061599033</v>
      </c>
      <c r="K67" s="54">
        <f t="shared" si="58"/>
        <v>491916.52267531777</v>
      </c>
      <c r="L67" s="54">
        <f t="shared" si="58"/>
        <v>583339.80213912856</v>
      </c>
      <c r="M67" s="54">
        <f t="shared" si="58"/>
        <v>677732.87808256433</v>
      </c>
      <c r="N67" s="54">
        <f t="shared" si="58"/>
        <v>775232.05970212503</v>
      </c>
      <c r="O67" s="54">
        <f t="shared" si="58"/>
        <v>875980.62965593277</v>
      </c>
      <c r="P67" s="54">
        <f t="shared" si="58"/>
        <v>980129.17312415934</v>
      </c>
      <c r="Q67" s="54">
        <f t="shared" si="58"/>
        <v>1087835.9233565417</v>
      </c>
      <c r="R67" s="54">
        <f t="shared" si="58"/>
        <v>1199267.1244971394</v>
      </c>
      <c r="S67" s="54">
        <f t="shared" si="58"/>
        <v>1314597.4125155231</v>
      </c>
      <c r="T67" s="54">
        <f t="shared" si="58"/>
        <v>1434010.2151145777</v>
      </c>
      <c r="U67" s="54">
        <f t="shared" si="58"/>
        <v>1557698.1715280982</v>
      </c>
      <c r="V67" s="54">
        <f>U67+V66</f>
        <v>1685863.5731664551</v>
      </c>
      <c r="W67" s="54">
        <f>V67+W66</f>
        <v>1818718.8261158711</v>
      </c>
      <c r="X67" s="54">
        <f>W67+X66</f>
        <v>1956486.9365464165</v>
      </c>
      <c r="Y67" s="54">
        <f>X67+Y66</f>
        <v>2099402.0201358018</v>
      </c>
      <c r="Z67" s="54">
        <f>Y67+Z66</f>
        <v>2247709.8366705282</v>
      </c>
      <c r="AA67" s="54">
        <f>Z67+AA66</f>
        <v>2401668.3510431005</v>
      </c>
      <c r="AB67" s="54">
        <f>AA67+AB66</f>
        <v>2561548.321923913</v>
      </c>
      <c r="AC67" s="54">
        <f>AB67+AC66</f>
        <v>2727633.9194492362</v>
      </c>
      <c r="AD67" s="54">
        <f>AC67+AD66</f>
        <v>2900223.3733326225</v>
      </c>
      <c r="AE67" s="54">
        <f>AD67+AE66</f>
        <v>3079629.6528761117</v>
      </c>
      <c r="AF67" s="54">
        <f>AE67+AF66</f>
        <v>3266181.1804300728</v>
      </c>
      <c r="AG67" s="54">
        <f>AF67+AG66</f>
        <v>3460222.5799264759</v>
      </c>
      <c r="AH67" s="54">
        <f>AG67+AH66</f>
        <v>3662115.4621900553</v>
      </c>
      <c r="AI67" s="54">
        <f>AH67+AI66</f>
        <v>3872239.2488153698</v>
      </c>
      <c r="AK67" s="54"/>
      <c r="AL67" s="54">
        <f>AL66</f>
        <v>75000</v>
      </c>
      <c r="AM67" s="54">
        <f>AL67+AM66</f>
        <v>153267.82740000001</v>
      </c>
      <c r="AN67" s="54">
        <f t="shared" ref="AN67:BA67" si="59">AM67+AN66</f>
        <v>233786.40168499999</v>
      </c>
      <c r="AO67" s="54">
        <f t="shared" si="59"/>
        <v>316685.57251332502</v>
      </c>
      <c r="AP67" s="54">
        <f t="shared" si="59"/>
        <v>402073.17642001319</v>
      </c>
      <c r="AQ67" s="54">
        <f t="shared" si="59"/>
        <v>490063.2722429015</v>
      </c>
      <c r="AR67" s="54">
        <f t="shared" si="59"/>
        <v>580775.74374286714</v>
      </c>
      <c r="AS67" s="54">
        <f t="shared" si="59"/>
        <v>674336.59141921077</v>
      </c>
      <c r="AT67" s="54">
        <f t="shared" si="59"/>
        <v>770878.22137552709</v>
      </c>
      <c r="AU67" s="54">
        <f t="shared" si="59"/>
        <v>870539.74899975292</v>
      </c>
      <c r="AV67" s="54">
        <f t="shared" si="59"/>
        <v>973467.3177936438</v>
      </c>
      <c r="AW67" s="54">
        <f t="shared" si="59"/>
        <v>1079814.4340928474</v>
      </c>
      <c r="AX67" s="54">
        <f t="shared" si="59"/>
        <v>1189742.3184420369</v>
      </c>
      <c r="AY67" s="54">
        <f t="shared" si="59"/>
        <v>1303420.2744272938</v>
      </c>
      <c r="AZ67" s="54">
        <f t="shared" si="59"/>
        <v>1421026.0758074848</v>
      </c>
      <c r="BA67" s="54">
        <f t="shared" si="59"/>
        <v>1542746.3728278719</v>
      </c>
      <c r="BB67" s="54">
        <f>BA67+BB66</f>
        <v>1668777.1186427106</v>
      </c>
      <c r="BC67" s="54">
        <f>BB67+BC66</f>
        <v>1799324.0168192093</v>
      </c>
      <c r="BD67" s="54">
        <f>BC67+BD66</f>
        <v>1934602.9909430654</v>
      </c>
      <c r="BE67" s="54">
        <f>BD67+BE66</f>
        <v>2074840.6773959503</v>
      </c>
      <c r="BF67" s="54">
        <f>BE67+BF66</f>
        <v>2220274.9424279183</v>
      </c>
      <c r="BG67" s="54">
        <f>BF67+BG66</f>
        <v>2371155.4247028674</v>
      </c>
      <c r="BH67" s="54">
        <f>BG67+BH66</f>
        <v>2527744.1045530164</v>
      </c>
      <c r="BI67" s="54">
        <f>BH67+BI66</f>
        <v>2690315.9012390198</v>
      </c>
      <c r="BJ67" s="54">
        <f>BI67+BJ66</f>
        <v>2859159.299575936</v>
      </c>
      <c r="BK67" s="54">
        <f>BJ67+BK66</f>
        <v>3034577.0073519722</v>
      </c>
      <c r="BL67" s="54">
        <f>BK67+BL66</f>
        <v>3216886.6450368636</v>
      </c>
      <c r="BM67" s="54">
        <f>BL67+BM66</f>
        <v>3406421.4693501135</v>
      </c>
      <c r="BN67" s="54">
        <f>BM67+BN66</f>
        <v>3603531.1323362277</v>
      </c>
      <c r="BO67" s="54">
        <f>BN67+BO66</f>
        <v>3808582.4776747623</v>
      </c>
    </row>
    <row r="68" spans="1:67" x14ac:dyDescent="0.3">
      <c r="A68" s="27"/>
      <c r="B68" s="27"/>
      <c r="C68" s="27"/>
      <c r="D68" s="27"/>
      <c r="E68" s="48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</row>
    <row r="69" spans="1:67" x14ac:dyDescent="0.3">
      <c r="A69" s="27"/>
      <c r="B69" s="27"/>
      <c r="C69" s="27"/>
      <c r="D69" s="27"/>
      <c r="E69" s="48"/>
      <c r="F69" s="54">
        <f>F67+F61+F58</f>
        <v>35192.6</v>
      </c>
      <c r="G69" s="54">
        <f>G67+G61+G58</f>
        <v>72523.952995999978</v>
      </c>
      <c r="H69" s="54">
        <f t="shared" ref="H69:AI69" si="60">H67+H61+H58</f>
        <v>112164.49018489997</v>
      </c>
      <c r="I69" s="54">
        <f t="shared" si="60"/>
        <v>154259.60503125051</v>
      </c>
      <c r="J69" s="54">
        <f t="shared" si="60"/>
        <v>198922.76579291298</v>
      </c>
      <c r="K69" s="54">
        <f t="shared" si="60"/>
        <v>246272.45625326998</v>
      </c>
      <c r="L69" s="54">
        <f t="shared" si="60"/>
        <v>296433.07423145592</v>
      </c>
      <c r="M69" s="54">
        <f t="shared" si="60"/>
        <v>349535.33033690276</v>
      </c>
      <c r="N69" s="54">
        <f t="shared" si="60"/>
        <v>405716.55600240332</v>
      </c>
      <c r="O69" s="54">
        <f t="shared" si="60"/>
        <v>501974.34884829051</v>
      </c>
      <c r="P69" s="54">
        <f t="shared" si="60"/>
        <v>567588.91261085588</v>
      </c>
      <c r="Q69" s="54">
        <f t="shared" si="60"/>
        <v>636590.01717039011</v>
      </c>
      <c r="R69" s="54">
        <f t="shared" si="60"/>
        <v>709150.13824560761</v>
      </c>
      <c r="S69" s="54">
        <f t="shared" si="60"/>
        <v>785449.91717094043</v>
      </c>
      <c r="T69" s="54">
        <f>T67+T61+T58</f>
        <v>865678.56901588989</v>
      </c>
      <c r="U69" s="54">
        <f>U67+U61+U58</f>
        <v>950034.31029608753</v>
      </c>
      <c r="V69" s="54">
        <f>V67+V61+V58</f>
        <v>1038724.8072451586</v>
      </c>
      <c r="W69" s="54">
        <f>W67+W61+W58</f>
        <v>1131967.6456633639</v>
      </c>
      <c r="X69" s="54">
        <f>X67+X61+X58</f>
        <v>1229990.8234081748</v>
      </c>
      <c r="Y69" s="54">
        <f>Y67+Y61+Y58</f>
        <v>1333033.2666435395</v>
      </c>
      <c r="Z69" s="54">
        <f>Z67+Z61+Z58</f>
        <v>1441345.3710187441</v>
      </c>
      <c r="AA69" s="54">
        <f>AA67+AA61+AA58</f>
        <v>1555189.5690045573</v>
      </c>
      <c r="AB69" s="54">
        <f>AB67+AB61+AB58</f>
        <v>1674840.9246739422</v>
      </c>
      <c r="AC69" s="54">
        <f>AC67+AC61+AC58</f>
        <v>1800587.7572771169</v>
      </c>
      <c r="AD69" s="54">
        <f>AD67+AD61+AD58</f>
        <v>1932732.2950263256</v>
      </c>
      <c r="AE69" s="54">
        <f>AE67+AE61+AE58</f>
        <v>2071591.360574468</v>
      </c>
      <c r="AF69" s="54">
        <f>AF67+AF61+AF58</f>
        <v>2217497.0897438913</v>
      </c>
      <c r="AG69" s="54">
        <f>AG67+AG61+AG58</f>
        <v>2370797.6851373459</v>
      </c>
      <c r="AH69" s="54">
        <f>AH67+AH61+AH58</f>
        <v>2531858.2063425127</v>
      </c>
      <c r="AI69" s="54">
        <f>AI67+AI61+AI58</f>
        <v>2701061.3985247915</v>
      </c>
      <c r="AK69" s="54"/>
      <c r="AL69" s="54">
        <f>AL67+AL61+AL58</f>
        <v>35739.24</v>
      </c>
      <c r="AM69" s="54">
        <f>AM67+AM61+AM58</f>
        <v>73574.760328000004</v>
      </c>
      <c r="AN69" s="54">
        <f t="shared" ref="AN69:BO69" si="61">AN67+AN61+AN58</f>
        <v>113625.84348819999</v>
      </c>
      <c r="AO69" s="54">
        <f t="shared" si="61"/>
        <v>156031.18295270903</v>
      </c>
      <c r="AP69" s="54">
        <f t="shared" si="61"/>
        <v>200900.70533574338</v>
      </c>
      <c r="AQ69" s="54">
        <f t="shared" si="61"/>
        <v>248349.43498287364</v>
      </c>
      <c r="AR69" s="54">
        <f t="shared" si="61"/>
        <v>298498.1084782632</v>
      </c>
      <c r="AS69" s="54">
        <f t="shared" si="61"/>
        <v>351473.54125098186</v>
      </c>
      <c r="AT69" s="54">
        <f t="shared" si="61"/>
        <v>407408.92416569486</v>
      </c>
      <c r="AU69" s="54">
        <f t="shared" si="61"/>
        <v>494550.23174643982</v>
      </c>
      <c r="AV69" s="54">
        <f t="shared" si="61"/>
        <v>559008.78556181199</v>
      </c>
      <c r="AW69" s="54">
        <f t="shared" si="61"/>
        <v>626755.1005537078</v>
      </c>
      <c r="AX69" s="54">
        <f t="shared" si="61"/>
        <v>697955.18118733983</v>
      </c>
      <c r="AY69" s="54">
        <f t="shared" si="61"/>
        <v>772782.94131022412</v>
      </c>
      <c r="AZ69" s="54">
        <f>AZ67+AZ61+AZ58</f>
        <v>851420.59758748417</v>
      </c>
      <c r="BA69" s="54">
        <f>BA67+BA61+BA58</f>
        <v>934059.08189055382</v>
      </c>
      <c r="BB69" s="54">
        <f>BB67+BB61+BB58</f>
        <v>1020898.4735743337</v>
      </c>
      <c r="BC69" s="54">
        <f>BC67+BC61+BC58</f>
        <v>1112148.4526231899</v>
      </c>
      <c r="BD69" s="54">
        <f>BD67+BD61+BD58</f>
        <v>1208028.7746937177</v>
      </c>
      <c r="BE69" s="54">
        <f>BE67+BE61+BE58</f>
        <v>1308769.7691320786</v>
      </c>
      <c r="BF69" s="54">
        <f>BF67+BF61+BF58</f>
        <v>1414612.8610960548</v>
      </c>
      <c r="BG69" s="54">
        <f>BG67+BG61+BG58</f>
        <v>1525811.1189668467</v>
      </c>
      <c r="BH69" s="54">
        <f>BH67+BH61+BH58</f>
        <v>1642629.8282932392</v>
      </c>
      <c r="BI69" s="54">
        <f>BI67+BI61+BI58</f>
        <v>1765347.0935711651</v>
      </c>
      <c r="BJ69" s="54">
        <f>BJ67+BJ61+BJ58</f>
        <v>1894254.4692250644</v>
      </c>
      <c r="BK69" s="54">
        <f>BK67+BK61+BK58</f>
        <v>2029657.6212239161</v>
      </c>
      <c r="BL69" s="54">
        <f>BL67+BL61+BL58</f>
        <v>2171877.0208345409</v>
      </c>
      <c r="BM69" s="54">
        <f>BM67+BM61+BM58</f>
        <v>2321248.6720879343</v>
      </c>
      <c r="BN69" s="54">
        <f>BN67+BN61+BN58</f>
        <v>2478124.8746110825</v>
      </c>
      <c r="BO69" s="54">
        <f>BO67+BO61+BO58</f>
        <v>2642875.0235572373</v>
      </c>
    </row>
    <row r="70" spans="1:67" x14ac:dyDescent="0.3">
      <c r="A70" s="27"/>
      <c r="B70" s="27"/>
      <c r="C70" s="27"/>
      <c r="D70" s="27"/>
      <c r="E70" s="48"/>
      <c r="F70" s="54">
        <f>F69-F40</f>
        <v>0</v>
      </c>
      <c r="G70" s="54">
        <f t="shared" ref="G70:AI70" si="62">G69-G40</f>
        <v>0</v>
      </c>
      <c r="H70" s="54">
        <f t="shared" si="62"/>
        <v>0</v>
      </c>
      <c r="I70" s="54">
        <f t="shared" si="62"/>
        <v>0</v>
      </c>
      <c r="J70" s="54">
        <f t="shared" si="62"/>
        <v>0</v>
      </c>
      <c r="K70" s="54">
        <f t="shared" si="62"/>
        <v>0</v>
      </c>
      <c r="L70" s="54">
        <f t="shared" si="62"/>
        <v>0</v>
      </c>
      <c r="M70" s="54">
        <f t="shared" si="62"/>
        <v>0</v>
      </c>
      <c r="N70" s="54">
        <f t="shared" si="62"/>
        <v>0</v>
      </c>
      <c r="O70" s="54">
        <f t="shared" si="62"/>
        <v>0</v>
      </c>
      <c r="P70" s="54">
        <f t="shared" si="62"/>
        <v>0</v>
      </c>
      <c r="Q70" s="54">
        <f t="shared" si="62"/>
        <v>0</v>
      </c>
      <c r="R70" s="54">
        <f t="shared" si="62"/>
        <v>0</v>
      </c>
      <c r="S70" s="54">
        <f t="shared" si="62"/>
        <v>0</v>
      </c>
      <c r="T70" s="54">
        <f>T69-T40</f>
        <v>0</v>
      </c>
      <c r="U70" s="54">
        <f>U69-U40</f>
        <v>0</v>
      </c>
      <c r="V70" s="54">
        <f>V69-V40</f>
        <v>0</v>
      </c>
      <c r="W70" s="54">
        <f>W69-W40</f>
        <v>0</v>
      </c>
      <c r="X70" s="54">
        <f>X69-X40</f>
        <v>0</v>
      </c>
      <c r="Y70" s="54">
        <f>Y69-Y40</f>
        <v>0</v>
      </c>
      <c r="Z70" s="54">
        <f>Z69-Z40</f>
        <v>0</v>
      </c>
      <c r="AA70" s="54">
        <f>AA69-AA40</f>
        <v>0</v>
      </c>
      <c r="AB70" s="54">
        <f>AB69-AB40</f>
        <v>0</v>
      </c>
      <c r="AC70" s="54">
        <f>AC69-AC40</f>
        <v>0</v>
      </c>
      <c r="AD70" s="54">
        <f>AD69-AD40</f>
        <v>0</v>
      </c>
      <c r="AE70" s="54">
        <f>AE69-AE40</f>
        <v>0</v>
      </c>
      <c r="AF70" s="54">
        <f>AF69-AF40</f>
        <v>0</v>
      </c>
      <c r="AG70" s="54">
        <f>AG69-AG40</f>
        <v>0</v>
      </c>
      <c r="AH70" s="54">
        <f>AH69-AH40</f>
        <v>0</v>
      </c>
      <c r="AI70" s="54">
        <f>AI69-AI40</f>
        <v>0</v>
      </c>
      <c r="AK70" s="54"/>
      <c r="AL70" s="54">
        <f>AL69-AL40</f>
        <v>0</v>
      </c>
      <c r="AM70" s="54">
        <f t="shared" ref="AM70:BO70" si="63">AM69-AM40</f>
        <v>0</v>
      </c>
      <c r="AN70" s="54">
        <f t="shared" si="63"/>
        <v>0</v>
      </c>
      <c r="AO70" s="54">
        <f t="shared" si="63"/>
        <v>0</v>
      </c>
      <c r="AP70" s="54">
        <f t="shared" si="63"/>
        <v>0</v>
      </c>
      <c r="AQ70" s="54">
        <f t="shared" si="63"/>
        <v>0</v>
      </c>
      <c r="AR70" s="54">
        <f t="shared" si="63"/>
        <v>0</v>
      </c>
      <c r="AS70" s="54">
        <f t="shared" si="63"/>
        <v>0</v>
      </c>
      <c r="AT70" s="54">
        <f t="shared" si="63"/>
        <v>0</v>
      </c>
      <c r="AU70" s="54">
        <f t="shared" si="63"/>
        <v>0</v>
      </c>
      <c r="AV70" s="54">
        <f t="shared" si="63"/>
        <v>0</v>
      </c>
      <c r="AW70" s="54">
        <f t="shared" si="63"/>
        <v>0</v>
      </c>
      <c r="AX70" s="54">
        <f t="shared" si="63"/>
        <v>0</v>
      </c>
      <c r="AY70" s="54">
        <f t="shared" si="63"/>
        <v>0</v>
      </c>
      <c r="AZ70" s="54">
        <f>AZ69-AZ40</f>
        <v>0</v>
      </c>
      <c r="BA70" s="54">
        <f>BA69-BA40</f>
        <v>0</v>
      </c>
      <c r="BB70" s="54">
        <f>BB69-BB40</f>
        <v>0</v>
      </c>
      <c r="BC70" s="54">
        <f>BC69-BC40</f>
        <v>0</v>
      </c>
      <c r="BD70" s="54">
        <f>BD69-BD40</f>
        <v>0</v>
      </c>
      <c r="BE70" s="54">
        <f>BE69-BE40</f>
        <v>0</v>
      </c>
      <c r="BF70" s="54">
        <f>BF69-BF40</f>
        <v>0</v>
      </c>
      <c r="BG70" s="54">
        <f>BG69-BG40</f>
        <v>0</v>
      </c>
      <c r="BH70" s="54">
        <f>BH69-BH40</f>
        <v>0</v>
      </c>
      <c r="BI70" s="54">
        <f>BI69-BI40</f>
        <v>0</v>
      </c>
      <c r="BJ70" s="54">
        <f>BJ69-BJ40</f>
        <v>0</v>
      </c>
      <c r="BK70" s="54">
        <f>BK69-BK40</f>
        <v>0</v>
      </c>
      <c r="BL70" s="54">
        <f>BL69-BL40</f>
        <v>0</v>
      </c>
      <c r="BM70" s="54">
        <f>BM69-BM40</f>
        <v>0</v>
      </c>
      <c r="BN70" s="54">
        <f>BN69-BN40</f>
        <v>0</v>
      </c>
      <c r="BO70" s="54">
        <f>BO69-BO40</f>
        <v>0</v>
      </c>
    </row>
    <row r="71" spans="1:67" x14ac:dyDescent="0.3">
      <c r="A71" s="27"/>
      <c r="B71" s="27"/>
      <c r="C71" s="27"/>
      <c r="D71" s="27"/>
      <c r="E71" s="48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1:67" x14ac:dyDescent="0.3">
      <c r="A72" s="27"/>
      <c r="B72" s="27"/>
      <c r="C72" s="27"/>
      <c r="D72" s="27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K72" s="59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</row>
    <row r="73" spans="1:67" x14ac:dyDescent="0.3">
      <c r="A73" s="27"/>
      <c r="B73" s="27"/>
      <c r="C73" s="27"/>
      <c r="D73" s="2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67" x14ac:dyDescent="0.3">
      <c r="A74" s="27"/>
      <c r="B74" s="2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67" x14ac:dyDescent="0.3">
      <c r="A75" s="27"/>
      <c r="B75" s="27"/>
      <c r="D75" s="2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67" x14ac:dyDescent="0.3">
      <c r="A76" s="27"/>
      <c r="B76" s="27"/>
      <c r="D76" s="2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67" x14ac:dyDescent="0.3">
      <c r="A77" s="27"/>
      <c r="B77" s="27"/>
      <c r="C77" s="61"/>
      <c r="D77" s="6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67" x14ac:dyDescent="0.3">
      <c r="A78" s="27"/>
      <c r="B78" s="27"/>
      <c r="C78" s="62"/>
      <c r="D78" s="61"/>
    </row>
    <row r="79" spans="1:67" x14ac:dyDescent="0.3">
      <c r="A79" s="27"/>
      <c r="B79" s="27"/>
      <c r="C79" s="62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1" spans="1:37" x14ac:dyDescent="0.3">
      <c r="A81" s="27"/>
      <c r="B81" s="27"/>
      <c r="AK81" s="63"/>
    </row>
    <row r="83" spans="1:37" x14ac:dyDescent="0.3">
      <c r="A83" s="27"/>
      <c r="B83" s="27"/>
      <c r="AK83" s="63"/>
    </row>
    <row r="88" spans="1:37" x14ac:dyDescent="0.3">
      <c r="G88" s="64"/>
      <c r="H88" s="64"/>
      <c r="I88" s="29"/>
      <c r="J88" s="29"/>
    </row>
  </sheetData>
  <mergeCells count="6">
    <mergeCell ref="B29:D33"/>
    <mergeCell ref="B35:D37"/>
    <mergeCell ref="B40:D48"/>
    <mergeCell ref="B11:D26"/>
    <mergeCell ref="E1:AI2"/>
    <mergeCell ref="AK1:BO2"/>
  </mergeCells>
  <conditionalFormatting sqref="F41:AI42 G43:AI45">
    <cfRule type="cellIs" dxfId="47" priority="11" operator="greaterThan">
      <formula>0</formula>
    </cfRule>
    <cfRule type="cellIs" dxfId="46" priority="12" operator="lessThan">
      <formula>0</formula>
    </cfRule>
  </conditionalFormatting>
  <conditionalFormatting sqref="F38:AI38">
    <cfRule type="cellIs" dxfId="43" priority="9" operator="greaterThan">
      <formula>0</formula>
    </cfRule>
    <cfRule type="cellIs" dxfId="42" priority="10" operator="lessThan">
      <formula>0</formula>
    </cfRule>
  </conditionalFormatting>
  <conditionalFormatting sqref="F32:AI32">
    <cfRule type="cellIs" dxfId="39" priority="7" operator="greaterThan">
      <formula>0</formula>
    </cfRule>
    <cfRule type="cellIs" dxfId="38" priority="8" operator="lessThan">
      <formula>0</formula>
    </cfRule>
  </conditionalFormatting>
  <conditionalFormatting sqref="E32:AI32 E38:AI38 F41:AI42 G43:AI45 AK41:BO45 AK38:BO38 AK32:BO32">
    <cfRule type="cellIs" dxfId="35" priority="5" operator="greaterThan">
      <formula>0</formula>
    </cfRule>
    <cfRule type="cellIs" dxfId="34" priority="6" operator="lessThan">
      <formula>0</formula>
    </cfRule>
  </conditionalFormatting>
  <conditionalFormatting sqref="F27:AI27">
    <cfRule type="cellIs" dxfId="31" priority="3" operator="greaterThan">
      <formula>0</formula>
    </cfRule>
    <cfRule type="cellIs" dxfId="30" priority="4" operator="lessThan">
      <formula>0</formula>
    </cfRule>
  </conditionalFormatting>
  <conditionalFormatting sqref="E27:AI27 AK27:BO27">
    <cfRule type="cellIs" dxfId="27" priority="1" operator="greaterThan">
      <formula>0</formula>
    </cfRule>
    <cfRule type="cellIs" dxfId="26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88"/>
  <sheetViews>
    <sheetView zoomScale="55" zoomScaleNormal="55" workbookViewId="0">
      <pane ySplit="4" topLeftCell="A14" activePane="bottomLeft" state="frozen"/>
      <selection pane="bottomLeft" activeCell="AI43" sqref="AI43"/>
    </sheetView>
  </sheetViews>
  <sheetFormatPr defaultRowHeight="15.05" outlineLevelCol="1" x14ac:dyDescent="0.3"/>
  <cols>
    <col min="1" max="1" width="3.109375" style="12" customWidth="1"/>
    <col min="2" max="2" width="8.88671875" style="12"/>
    <col min="3" max="3" width="9.21875" style="12" bestFit="1" customWidth="1"/>
    <col min="4" max="4" width="8.88671875" style="12"/>
    <col min="5" max="5" width="18.21875" style="27" customWidth="1"/>
    <col min="6" max="6" width="14" style="27" bestFit="1" customWidth="1"/>
    <col min="7" max="7" width="11.44140625" style="27" customWidth="1" outlineLevel="1"/>
    <col min="8" max="9" width="11.77734375" style="27" customWidth="1" outlineLevel="1"/>
    <col min="10" max="10" width="12.44140625" style="27" bestFit="1" customWidth="1"/>
    <col min="11" max="14" width="11.77734375" style="27" hidden="1" customWidth="1" outlineLevel="1"/>
    <col min="15" max="15" width="13" style="27" bestFit="1" customWidth="1" collapsed="1"/>
    <col min="16" max="16" width="12.6640625" style="27" hidden="1" customWidth="1" outlineLevel="1"/>
    <col min="17" max="19" width="13" style="27" hidden="1" customWidth="1" outlineLevel="1"/>
    <col min="20" max="20" width="13" style="27" bestFit="1" customWidth="1" collapsed="1"/>
    <col min="21" max="21" width="12.6640625" style="27" hidden="1" customWidth="1" outlineLevel="1"/>
    <col min="22" max="23" width="13" style="27" hidden="1" customWidth="1" outlineLevel="1"/>
    <col min="24" max="24" width="13.44140625" style="27" hidden="1" customWidth="1" outlineLevel="1"/>
    <col min="25" max="25" width="13.44140625" style="27" bestFit="1" customWidth="1" collapsed="1"/>
    <col min="26" max="27" width="13.44140625" style="27" hidden="1" customWidth="1" outlineLevel="1"/>
    <col min="28" max="28" width="13" style="27" hidden="1" customWidth="1" outlineLevel="1"/>
    <col min="29" max="29" width="13.44140625" style="27" hidden="1" customWidth="1" outlineLevel="1"/>
    <col min="30" max="30" width="13.44140625" style="27" bestFit="1" customWidth="1" collapsed="1"/>
    <col min="31" max="32" width="13.44140625" style="27" hidden="1" customWidth="1" outlineLevel="1"/>
    <col min="33" max="33" width="13" style="27" hidden="1" customWidth="1" outlineLevel="1"/>
    <col min="34" max="34" width="13.44140625" style="27" hidden="1" customWidth="1" outlineLevel="1"/>
    <col min="35" max="35" width="13.44140625" style="27" bestFit="1" customWidth="1" collapsed="1"/>
    <col min="36" max="36" width="3.6640625" style="27" customWidth="1"/>
    <col min="37" max="37" width="22.109375" style="27" bestFit="1" customWidth="1"/>
    <col min="38" max="38" width="10.6640625" style="27" bestFit="1" customWidth="1"/>
    <col min="39" max="39" width="11.44140625" style="27" customWidth="1" outlineLevel="1"/>
    <col min="40" max="41" width="11.77734375" style="27" customWidth="1" outlineLevel="1"/>
    <col min="42" max="42" width="11.77734375" style="27" bestFit="1" customWidth="1"/>
    <col min="43" max="46" width="11.77734375" style="27" hidden="1" customWidth="1" outlineLevel="1"/>
    <col min="47" max="47" width="11.77734375" style="27" bestFit="1" customWidth="1" collapsed="1"/>
    <col min="48" max="48" width="12.21875" style="27" hidden="1" customWidth="1" outlineLevel="1"/>
    <col min="49" max="49" width="11.77734375" style="27" hidden="1" customWidth="1" outlineLevel="1"/>
    <col min="50" max="51" width="13" style="27" hidden="1" customWidth="1" outlineLevel="1"/>
    <col min="52" max="52" width="13" style="27" bestFit="1" customWidth="1" collapsed="1"/>
    <col min="53" max="56" width="13" style="27" hidden="1" customWidth="1" outlineLevel="1"/>
    <col min="57" max="57" width="13" style="27" bestFit="1" customWidth="1" collapsed="1"/>
    <col min="58" max="58" width="13" style="27" hidden="1" customWidth="1" outlineLevel="1"/>
    <col min="59" max="59" width="13.44140625" style="27" hidden="1" customWidth="1" outlineLevel="1"/>
    <col min="60" max="61" width="13" style="27" hidden="1" customWidth="1" outlineLevel="1"/>
    <col min="62" max="62" width="13.44140625" style="27" bestFit="1" customWidth="1" collapsed="1"/>
    <col min="63" max="66" width="13.44140625" style="27" hidden="1" customWidth="1" outlineLevel="1"/>
    <col min="67" max="67" width="13.44140625" style="27" bestFit="1" customWidth="1" collapsed="1"/>
    <col min="68" max="16384" width="8.88671875" style="27"/>
  </cols>
  <sheetData>
    <row r="1" spans="1:91" x14ac:dyDescent="0.3">
      <c r="E1" s="33" t="s">
        <v>54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K1" s="34" t="s">
        <v>53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91" x14ac:dyDescent="0.3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:91" x14ac:dyDescent="0.3">
      <c r="E3" s="27" t="s">
        <v>18</v>
      </c>
      <c r="F3" s="28">
        <f>Graafi!C1</f>
        <v>0.05</v>
      </c>
      <c r="G3" s="28"/>
    </row>
    <row r="4" spans="1:91" x14ac:dyDescent="0.3">
      <c r="E4" s="27" t="s">
        <v>35</v>
      </c>
      <c r="F4" s="27">
        <v>1</v>
      </c>
      <c r="G4" s="27">
        <v>2</v>
      </c>
      <c r="H4" s="27">
        <v>3</v>
      </c>
      <c r="I4" s="27">
        <v>4</v>
      </c>
      <c r="J4" s="27">
        <v>5</v>
      </c>
      <c r="K4" s="27">
        <v>6</v>
      </c>
      <c r="L4" s="27">
        <v>7</v>
      </c>
      <c r="M4" s="27">
        <v>8</v>
      </c>
      <c r="N4" s="27">
        <v>9</v>
      </c>
      <c r="O4" s="27">
        <v>10</v>
      </c>
      <c r="P4" s="27">
        <v>11</v>
      </c>
      <c r="Q4" s="27">
        <v>12</v>
      </c>
      <c r="R4" s="27">
        <v>13</v>
      </c>
      <c r="S4" s="27">
        <v>14</v>
      </c>
      <c r="T4" s="27">
        <v>15</v>
      </c>
      <c r="U4" s="27">
        <v>16</v>
      </c>
      <c r="V4" s="27">
        <v>17</v>
      </c>
      <c r="W4" s="27">
        <v>18</v>
      </c>
      <c r="X4" s="27">
        <v>19</v>
      </c>
      <c r="Y4" s="27">
        <v>20</v>
      </c>
      <c r="Z4" s="27">
        <v>21</v>
      </c>
      <c r="AA4" s="27">
        <v>22</v>
      </c>
      <c r="AB4" s="27">
        <v>23</v>
      </c>
      <c r="AC4" s="27">
        <v>24</v>
      </c>
      <c r="AD4" s="27">
        <v>25</v>
      </c>
      <c r="AE4" s="27">
        <v>26</v>
      </c>
      <c r="AF4" s="27">
        <v>27</v>
      </c>
      <c r="AG4" s="27">
        <v>28</v>
      </c>
      <c r="AH4" s="27">
        <v>29</v>
      </c>
      <c r="AI4" s="27">
        <v>30</v>
      </c>
      <c r="AK4" s="27" t="s">
        <v>35</v>
      </c>
      <c r="AL4" s="27">
        <v>1</v>
      </c>
      <c r="AM4" s="27">
        <v>2</v>
      </c>
      <c r="AN4" s="27">
        <v>3</v>
      </c>
      <c r="AO4" s="27">
        <v>4</v>
      </c>
      <c r="AP4" s="27">
        <v>5</v>
      </c>
      <c r="AQ4" s="27">
        <v>6</v>
      </c>
      <c r="AR4" s="27">
        <v>7</v>
      </c>
      <c r="AS4" s="27">
        <v>8</v>
      </c>
      <c r="AT4" s="27">
        <v>9</v>
      </c>
      <c r="AU4" s="27">
        <v>10</v>
      </c>
      <c r="AV4" s="27">
        <v>11</v>
      </c>
      <c r="AW4" s="27">
        <v>12</v>
      </c>
      <c r="AX4" s="27">
        <v>13</v>
      </c>
      <c r="AY4" s="27">
        <v>14</v>
      </c>
      <c r="AZ4" s="27">
        <v>15</v>
      </c>
      <c r="BA4" s="27">
        <v>16</v>
      </c>
      <c r="BB4" s="27">
        <v>17</v>
      </c>
      <c r="BC4" s="27">
        <v>18</v>
      </c>
      <c r="BD4" s="27">
        <v>19</v>
      </c>
      <c r="BE4" s="27">
        <v>20</v>
      </c>
      <c r="BF4" s="27">
        <v>21</v>
      </c>
      <c r="BG4" s="27">
        <v>22</v>
      </c>
      <c r="BH4" s="27">
        <v>23</v>
      </c>
      <c r="BI4" s="27">
        <v>24</v>
      </c>
      <c r="BJ4" s="27">
        <v>25</v>
      </c>
      <c r="BK4" s="27">
        <v>26</v>
      </c>
      <c r="BL4" s="27">
        <v>27</v>
      </c>
      <c r="BM4" s="27">
        <v>28</v>
      </c>
      <c r="BN4" s="27">
        <v>29</v>
      </c>
      <c r="BO4" s="27">
        <v>30</v>
      </c>
    </row>
    <row r="5" spans="1:91" s="48" customFormat="1" x14ac:dyDescent="0.3">
      <c r="E5" s="48" t="s">
        <v>17</v>
      </c>
      <c r="AJ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2" customFormat="1" x14ac:dyDescent="0.3">
      <c r="A6" s="12"/>
      <c r="B6" s="12"/>
      <c r="C6" s="21"/>
      <c r="D6" s="12"/>
      <c r="E6" s="67" t="s"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69" t="s">
        <v>0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</row>
    <row r="7" spans="1:91" s="3" customFormat="1" x14ac:dyDescent="0.3">
      <c r="A7" s="12"/>
      <c r="B7" s="12"/>
      <c r="C7" s="12"/>
      <c r="D7" s="12"/>
      <c r="E7" s="3" t="s">
        <v>10</v>
      </c>
      <c r="F7" s="4">
        <f>Graafi!$F$1-F18</f>
        <v>25000</v>
      </c>
      <c r="G7" s="4">
        <f>F7</f>
        <v>25000</v>
      </c>
      <c r="H7" s="4">
        <f t="shared" ref="H7:AI7" si="0">G7</f>
        <v>25000</v>
      </c>
      <c r="I7" s="4">
        <f t="shared" si="0"/>
        <v>25000</v>
      </c>
      <c r="J7" s="4">
        <f t="shared" si="0"/>
        <v>25000</v>
      </c>
      <c r="K7" s="4">
        <f t="shared" si="0"/>
        <v>25000</v>
      </c>
      <c r="L7" s="4">
        <f t="shared" si="0"/>
        <v>25000</v>
      </c>
      <c r="M7" s="4">
        <f t="shared" si="0"/>
        <v>25000</v>
      </c>
      <c r="N7" s="4">
        <f t="shared" si="0"/>
        <v>25000</v>
      </c>
      <c r="O7" s="4">
        <f t="shared" si="0"/>
        <v>25000</v>
      </c>
      <c r="P7" s="4">
        <f t="shared" si="0"/>
        <v>25000</v>
      </c>
      <c r="Q7" s="4">
        <f t="shared" si="0"/>
        <v>25000</v>
      </c>
      <c r="R7" s="4">
        <f t="shared" si="0"/>
        <v>25000</v>
      </c>
      <c r="S7" s="4">
        <f t="shared" si="0"/>
        <v>25000</v>
      </c>
      <c r="T7" s="4">
        <f t="shared" si="0"/>
        <v>25000</v>
      </c>
      <c r="U7" s="4">
        <f t="shared" si="0"/>
        <v>25000</v>
      </c>
      <c r="V7" s="4">
        <f t="shared" si="0"/>
        <v>25000</v>
      </c>
      <c r="W7" s="4">
        <f t="shared" si="0"/>
        <v>25000</v>
      </c>
      <c r="X7" s="4">
        <f t="shared" si="0"/>
        <v>25000</v>
      </c>
      <c r="Y7" s="4">
        <f t="shared" si="0"/>
        <v>25000</v>
      </c>
      <c r="Z7" s="4">
        <f t="shared" si="0"/>
        <v>25000</v>
      </c>
      <c r="AA7" s="4">
        <f t="shared" si="0"/>
        <v>25000</v>
      </c>
      <c r="AB7" s="4">
        <f t="shared" si="0"/>
        <v>25000</v>
      </c>
      <c r="AC7" s="4">
        <f t="shared" si="0"/>
        <v>25000</v>
      </c>
      <c r="AD7" s="4">
        <f t="shared" si="0"/>
        <v>25000</v>
      </c>
      <c r="AE7" s="4">
        <f t="shared" si="0"/>
        <v>25000</v>
      </c>
      <c r="AF7" s="4">
        <f t="shared" si="0"/>
        <v>25000</v>
      </c>
      <c r="AG7" s="4">
        <f t="shared" si="0"/>
        <v>25000</v>
      </c>
      <c r="AH7" s="4">
        <f t="shared" si="0"/>
        <v>25000</v>
      </c>
      <c r="AI7" s="4">
        <f t="shared" si="0"/>
        <v>25000</v>
      </c>
      <c r="AJ7" s="27"/>
      <c r="AK7" s="10" t="str">
        <f>E7</f>
        <v>Tulos</v>
      </c>
      <c r="AL7" s="10">
        <f>Graafi!$F$1-AL18</f>
        <v>15000</v>
      </c>
      <c r="AM7" s="10">
        <f>AL7</f>
        <v>15000</v>
      </c>
      <c r="AN7" s="10">
        <f t="shared" ref="AN7:BO7" si="1">AM7</f>
        <v>15000</v>
      </c>
      <c r="AO7" s="10">
        <f t="shared" si="1"/>
        <v>15000</v>
      </c>
      <c r="AP7" s="10">
        <f t="shared" si="1"/>
        <v>15000</v>
      </c>
      <c r="AQ7" s="10">
        <f t="shared" si="1"/>
        <v>15000</v>
      </c>
      <c r="AR7" s="10">
        <f t="shared" si="1"/>
        <v>15000</v>
      </c>
      <c r="AS7" s="10">
        <f t="shared" si="1"/>
        <v>15000</v>
      </c>
      <c r="AT7" s="10">
        <f t="shared" si="1"/>
        <v>15000</v>
      </c>
      <c r="AU7" s="10">
        <f t="shared" si="1"/>
        <v>15000</v>
      </c>
      <c r="AV7" s="10">
        <f t="shared" si="1"/>
        <v>15000</v>
      </c>
      <c r="AW7" s="10">
        <f t="shared" si="1"/>
        <v>15000</v>
      </c>
      <c r="AX7" s="10">
        <f t="shared" si="1"/>
        <v>15000</v>
      </c>
      <c r="AY7" s="10">
        <f t="shared" si="1"/>
        <v>15000</v>
      </c>
      <c r="AZ7" s="10">
        <f t="shared" si="1"/>
        <v>15000</v>
      </c>
      <c r="BA7" s="10">
        <f t="shared" si="1"/>
        <v>15000</v>
      </c>
      <c r="BB7" s="10">
        <f t="shared" si="1"/>
        <v>15000</v>
      </c>
      <c r="BC7" s="10">
        <f t="shared" si="1"/>
        <v>15000</v>
      </c>
      <c r="BD7" s="10">
        <f t="shared" si="1"/>
        <v>15000</v>
      </c>
      <c r="BE7" s="10">
        <f t="shared" si="1"/>
        <v>15000</v>
      </c>
      <c r="BF7" s="10">
        <f t="shared" si="1"/>
        <v>15000</v>
      </c>
      <c r="BG7" s="10">
        <f t="shared" si="1"/>
        <v>15000</v>
      </c>
      <c r="BH7" s="10">
        <f t="shared" si="1"/>
        <v>15000</v>
      </c>
      <c r="BI7" s="10">
        <f t="shared" si="1"/>
        <v>15000</v>
      </c>
      <c r="BJ7" s="10">
        <f t="shared" si="1"/>
        <v>15000</v>
      </c>
      <c r="BK7" s="10">
        <f t="shared" si="1"/>
        <v>15000</v>
      </c>
      <c r="BL7" s="10">
        <f t="shared" si="1"/>
        <v>15000</v>
      </c>
      <c r="BM7" s="10">
        <f t="shared" si="1"/>
        <v>15000</v>
      </c>
      <c r="BN7" s="10">
        <f t="shared" si="1"/>
        <v>15000</v>
      </c>
      <c r="BO7" s="10">
        <f t="shared" si="1"/>
        <v>15000</v>
      </c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</row>
    <row r="8" spans="1:91" s="3" customFormat="1" x14ac:dyDescent="0.3">
      <c r="A8" s="12"/>
      <c r="B8" s="27"/>
      <c r="C8" s="27"/>
      <c r="D8" s="27"/>
      <c r="E8" s="3" t="s">
        <v>25</v>
      </c>
      <c r="F8" s="4">
        <f>F18*$F$47</f>
        <v>-1070</v>
      </c>
      <c r="G8" s="4">
        <f>G18*$F$47</f>
        <v>-1070</v>
      </c>
      <c r="H8" s="4">
        <f>H18*$F$47</f>
        <v>-1070</v>
      </c>
      <c r="I8" s="4">
        <f>I18*$F$47</f>
        <v>-1070</v>
      </c>
      <c r="J8" s="4">
        <f>J18*$F$47</f>
        <v>-1070</v>
      </c>
      <c r="K8" s="4">
        <f>K18*$F$47</f>
        <v>-1070</v>
      </c>
      <c r="L8" s="4">
        <f>L18*$F$47</f>
        <v>-1070</v>
      </c>
      <c r="M8" s="4">
        <f>M18*$F$47</f>
        <v>-1070</v>
      </c>
      <c r="N8" s="4">
        <f>N18*$F$47</f>
        <v>-1070</v>
      </c>
      <c r="O8" s="4">
        <f>O18*$F$47</f>
        <v>-1070</v>
      </c>
      <c r="P8" s="4">
        <f>P18*$F$47</f>
        <v>-1070</v>
      </c>
      <c r="Q8" s="4">
        <f>Q18*$F$47</f>
        <v>-1070</v>
      </c>
      <c r="R8" s="4">
        <f>R18*$F$47</f>
        <v>-1070</v>
      </c>
      <c r="S8" s="4">
        <f>S18*$F$47</f>
        <v>-1070</v>
      </c>
      <c r="T8" s="4">
        <f>T18*$F$47</f>
        <v>-1070</v>
      </c>
      <c r="U8" s="4">
        <f>U18*$F$47</f>
        <v>-1070</v>
      </c>
      <c r="V8" s="4">
        <f>V18*$F$47</f>
        <v>-1070</v>
      </c>
      <c r="W8" s="4">
        <f>W18*$F$47</f>
        <v>-1070</v>
      </c>
      <c r="X8" s="4">
        <f>X18*$F$47</f>
        <v>-1070</v>
      </c>
      <c r="Y8" s="4">
        <f>Y18*$F$47</f>
        <v>-1070</v>
      </c>
      <c r="Z8" s="4">
        <f>Z18*$F$47</f>
        <v>-1070</v>
      </c>
      <c r="AA8" s="4">
        <f>AA18*$F$47</f>
        <v>-1070</v>
      </c>
      <c r="AB8" s="4">
        <f>AB18*$F$47</f>
        <v>-1070</v>
      </c>
      <c r="AC8" s="4">
        <f>AC18*$F$47</f>
        <v>-1070</v>
      </c>
      <c r="AD8" s="4">
        <f>AD18*$F$47</f>
        <v>-1070</v>
      </c>
      <c r="AE8" s="4">
        <f>AE18*$F$47</f>
        <v>-1070</v>
      </c>
      <c r="AF8" s="4">
        <f>AF18*$F$47</f>
        <v>-1070</v>
      </c>
      <c r="AG8" s="4">
        <f>AG18*$F$47</f>
        <v>-1070</v>
      </c>
      <c r="AH8" s="4">
        <f>AH18*$F$47</f>
        <v>-1070</v>
      </c>
      <c r="AI8" s="4">
        <f>AI18*$F$47</f>
        <v>-1070</v>
      </c>
      <c r="AJ8" s="27"/>
      <c r="AK8" s="10" t="str">
        <f>E8</f>
        <v>Sotu</v>
      </c>
      <c r="AL8" s="10">
        <f>AL18*$F$47</f>
        <v>-1284</v>
      </c>
      <c r="AM8" s="10">
        <f>AM18*$F$47</f>
        <v>-1284</v>
      </c>
      <c r="AN8" s="10">
        <f>AN18*$F$47</f>
        <v>-1284</v>
      </c>
      <c r="AO8" s="10">
        <f>AO18*$F$47</f>
        <v>-1284</v>
      </c>
      <c r="AP8" s="10">
        <f>AP18*$F$47</f>
        <v>-1284</v>
      </c>
      <c r="AQ8" s="10">
        <f>AQ18*$F$47</f>
        <v>-1284</v>
      </c>
      <c r="AR8" s="10">
        <f>AR18*$F$47</f>
        <v>-1284</v>
      </c>
      <c r="AS8" s="10">
        <f>AS18*$F$47</f>
        <v>-1284</v>
      </c>
      <c r="AT8" s="10">
        <f>AT18*$F$47</f>
        <v>-1284</v>
      </c>
      <c r="AU8" s="10">
        <f>AU18*$F$47</f>
        <v>-1284</v>
      </c>
      <c r="AV8" s="10">
        <f>AV18*$F$47</f>
        <v>-1284</v>
      </c>
      <c r="AW8" s="10">
        <f>AW18*$F$47</f>
        <v>-1284</v>
      </c>
      <c r="AX8" s="10">
        <f>AX18*$F$47</f>
        <v>-1284</v>
      </c>
      <c r="AY8" s="10">
        <f>AY18*$F$47</f>
        <v>-1284</v>
      </c>
      <c r="AZ8" s="10">
        <f>AZ18*$F$47</f>
        <v>-1284</v>
      </c>
      <c r="BA8" s="10">
        <f>BA18*$F$47</f>
        <v>-1284</v>
      </c>
      <c r="BB8" s="10">
        <f>BB18*$F$47</f>
        <v>-1284</v>
      </c>
      <c r="BC8" s="10">
        <f>BC18*$F$47</f>
        <v>-1284</v>
      </c>
      <c r="BD8" s="10">
        <f>BD18*$F$47</f>
        <v>-1284</v>
      </c>
      <c r="BE8" s="10">
        <f>BE18*$F$47</f>
        <v>-1284</v>
      </c>
      <c r="BF8" s="10">
        <f>BF18*$F$47</f>
        <v>-1284</v>
      </c>
      <c r="BG8" s="10">
        <f>BG18*$F$47</f>
        <v>-1284</v>
      </c>
      <c r="BH8" s="10">
        <f>BH18*$F$47</f>
        <v>-1284</v>
      </c>
      <c r="BI8" s="10">
        <f>BI18*$F$47</f>
        <v>-1284</v>
      </c>
      <c r="BJ8" s="10">
        <f>BJ18*$F$47</f>
        <v>-1284</v>
      </c>
      <c r="BK8" s="10">
        <f>BK18*$F$47</f>
        <v>-1284</v>
      </c>
      <c r="BL8" s="10">
        <f>BL18*$F$47</f>
        <v>-1284</v>
      </c>
      <c r="BM8" s="10">
        <f>BM18*$F$47</f>
        <v>-1284</v>
      </c>
      <c r="BN8" s="10">
        <f>BN18*$F$47</f>
        <v>-1284</v>
      </c>
      <c r="BO8" s="10">
        <f>BO18*$F$47</f>
        <v>-1284</v>
      </c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</row>
    <row r="9" spans="1:91" s="3" customFormat="1" x14ac:dyDescent="0.3">
      <c r="A9" s="12"/>
      <c r="B9" s="27"/>
      <c r="C9" s="27"/>
      <c r="D9" s="27"/>
      <c r="E9" s="3" t="s">
        <v>6</v>
      </c>
      <c r="F9" s="5">
        <v>0.2</v>
      </c>
      <c r="G9" s="5">
        <f>F9</f>
        <v>0.2</v>
      </c>
      <c r="H9" s="5">
        <f t="shared" ref="H9:AI9" si="2">G9</f>
        <v>0.2</v>
      </c>
      <c r="I9" s="5">
        <f t="shared" si="2"/>
        <v>0.2</v>
      </c>
      <c r="J9" s="5">
        <f t="shared" si="2"/>
        <v>0.2</v>
      </c>
      <c r="K9" s="5">
        <f t="shared" si="2"/>
        <v>0.2</v>
      </c>
      <c r="L9" s="5">
        <f t="shared" si="2"/>
        <v>0.2</v>
      </c>
      <c r="M9" s="5">
        <f t="shared" si="2"/>
        <v>0.2</v>
      </c>
      <c r="N9" s="5">
        <f t="shared" si="2"/>
        <v>0.2</v>
      </c>
      <c r="O9" s="5">
        <f t="shared" si="2"/>
        <v>0.2</v>
      </c>
      <c r="P9" s="5">
        <f t="shared" si="2"/>
        <v>0.2</v>
      </c>
      <c r="Q9" s="5">
        <f t="shared" si="2"/>
        <v>0.2</v>
      </c>
      <c r="R9" s="5">
        <f t="shared" si="2"/>
        <v>0.2</v>
      </c>
      <c r="S9" s="5">
        <f t="shared" si="2"/>
        <v>0.2</v>
      </c>
      <c r="T9" s="5">
        <f t="shared" si="2"/>
        <v>0.2</v>
      </c>
      <c r="U9" s="5">
        <f t="shared" si="2"/>
        <v>0.2</v>
      </c>
      <c r="V9" s="5">
        <f t="shared" si="2"/>
        <v>0.2</v>
      </c>
      <c r="W9" s="5">
        <f t="shared" si="2"/>
        <v>0.2</v>
      </c>
      <c r="X9" s="5">
        <f t="shared" si="2"/>
        <v>0.2</v>
      </c>
      <c r="Y9" s="5">
        <f t="shared" si="2"/>
        <v>0.2</v>
      </c>
      <c r="Z9" s="5">
        <f t="shared" si="2"/>
        <v>0.2</v>
      </c>
      <c r="AA9" s="5">
        <f t="shared" si="2"/>
        <v>0.2</v>
      </c>
      <c r="AB9" s="5">
        <f t="shared" si="2"/>
        <v>0.2</v>
      </c>
      <c r="AC9" s="5">
        <f t="shared" si="2"/>
        <v>0.2</v>
      </c>
      <c r="AD9" s="5">
        <f t="shared" si="2"/>
        <v>0.2</v>
      </c>
      <c r="AE9" s="5">
        <f t="shared" si="2"/>
        <v>0.2</v>
      </c>
      <c r="AF9" s="5">
        <f t="shared" si="2"/>
        <v>0.2</v>
      </c>
      <c r="AG9" s="5">
        <f t="shared" si="2"/>
        <v>0.2</v>
      </c>
      <c r="AH9" s="5">
        <f t="shared" si="2"/>
        <v>0.2</v>
      </c>
      <c r="AI9" s="5">
        <f t="shared" si="2"/>
        <v>0.2</v>
      </c>
      <c r="AJ9" s="27"/>
      <c r="AK9" s="10" t="str">
        <f t="shared" ref="AK9:AK15" si="3">E9</f>
        <v>Yhteisövero</v>
      </c>
      <c r="AL9" s="16">
        <v>0.2</v>
      </c>
      <c r="AM9" s="16">
        <f>AL9</f>
        <v>0.2</v>
      </c>
      <c r="AN9" s="16">
        <f t="shared" ref="AN9:BO9" si="4">AM9</f>
        <v>0.2</v>
      </c>
      <c r="AO9" s="16">
        <f t="shared" si="4"/>
        <v>0.2</v>
      </c>
      <c r="AP9" s="16">
        <f t="shared" si="4"/>
        <v>0.2</v>
      </c>
      <c r="AQ9" s="16">
        <f t="shared" si="4"/>
        <v>0.2</v>
      </c>
      <c r="AR9" s="16">
        <f t="shared" si="4"/>
        <v>0.2</v>
      </c>
      <c r="AS9" s="16">
        <f t="shared" si="4"/>
        <v>0.2</v>
      </c>
      <c r="AT9" s="16">
        <f t="shared" si="4"/>
        <v>0.2</v>
      </c>
      <c r="AU9" s="16">
        <f t="shared" si="4"/>
        <v>0.2</v>
      </c>
      <c r="AV9" s="16">
        <f t="shared" si="4"/>
        <v>0.2</v>
      </c>
      <c r="AW9" s="16">
        <f t="shared" si="4"/>
        <v>0.2</v>
      </c>
      <c r="AX9" s="16">
        <f t="shared" si="4"/>
        <v>0.2</v>
      </c>
      <c r="AY9" s="16">
        <f t="shared" si="4"/>
        <v>0.2</v>
      </c>
      <c r="AZ9" s="16">
        <f t="shared" si="4"/>
        <v>0.2</v>
      </c>
      <c r="BA9" s="16">
        <f t="shared" si="4"/>
        <v>0.2</v>
      </c>
      <c r="BB9" s="16">
        <f t="shared" si="4"/>
        <v>0.2</v>
      </c>
      <c r="BC9" s="16">
        <f t="shared" si="4"/>
        <v>0.2</v>
      </c>
      <c r="BD9" s="16">
        <f t="shared" si="4"/>
        <v>0.2</v>
      </c>
      <c r="BE9" s="16">
        <f t="shared" si="4"/>
        <v>0.2</v>
      </c>
      <c r="BF9" s="16">
        <f t="shared" si="4"/>
        <v>0.2</v>
      </c>
      <c r="BG9" s="16">
        <f t="shared" si="4"/>
        <v>0.2</v>
      </c>
      <c r="BH9" s="16">
        <f t="shared" si="4"/>
        <v>0.2</v>
      </c>
      <c r="BI9" s="16">
        <f t="shared" si="4"/>
        <v>0.2</v>
      </c>
      <c r="BJ9" s="16">
        <f t="shared" si="4"/>
        <v>0.2</v>
      </c>
      <c r="BK9" s="16">
        <f t="shared" si="4"/>
        <v>0.2</v>
      </c>
      <c r="BL9" s="16">
        <f t="shared" si="4"/>
        <v>0.2</v>
      </c>
      <c r="BM9" s="16">
        <f t="shared" si="4"/>
        <v>0.2</v>
      </c>
      <c r="BN9" s="16">
        <f t="shared" si="4"/>
        <v>0.2</v>
      </c>
      <c r="BO9" s="16">
        <f t="shared" si="4"/>
        <v>0.2</v>
      </c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</row>
    <row r="10" spans="1:91" s="7" customFormat="1" x14ac:dyDescent="0.3">
      <c r="A10" s="13"/>
      <c r="B10" s="13"/>
      <c r="C10" s="13"/>
      <c r="D10" s="13"/>
      <c r="E10" s="7" t="s">
        <v>19</v>
      </c>
      <c r="F10" s="8">
        <f>F7*(1-F9)+F8</f>
        <v>18930</v>
      </c>
      <c r="G10" s="8">
        <f>G7*(1-G9)+G8</f>
        <v>18930</v>
      </c>
      <c r="H10" s="8">
        <f>H7*(1-H9)+H8</f>
        <v>18930</v>
      </c>
      <c r="I10" s="8">
        <f>I7*(1-I9)+I8</f>
        <v>18930</v>
      </c>
      <c r="J10" s="8">
        <f>J7*(1-J9)+J8</f>
        <v>18930</v>
      </c>
      <c r="K10" s="8">
        <f>K7*(1-K9)+K8</f>
        <v>18930</v>
      </c>
      <c r="L10" s="8">
        <f>L7*(1-L9)+L8</f>
        <v>18930</v>
      </c>
      <c r="M10" s="8">
        <f>M7*(1-M9)+M8</f>
        <v>18930</v>
      </c>
      <c r="N10" s="8">
        <f>N7*(1-N9)+N8</f>
        <v>18930</v>
      </c>
      <c r="O10" s="8">
        <f>O7*(1-O9)+O8</f>
        <v>18930</v>
      </c>
      <c r="P10" s="8">
        <f>P7*(1-P9)+P8</f>
        <v>18930</v>
      </c>
      <c r="Q10" s="8">
        <f>Q7*(1-Q9)+Q8</f>
        <v>18930</v>
      </c>
      <c r="R10" s="8">
        <f>R7*(1-R9)+R8</f>
        <v>18930</v>
      </c>
      <c r="S10" s="8">
        <f>S7*(1-S9)+S8</f>
        <v>18930</v>
      </c>
      <c r="T10" s="8">
        <f>T7*(1-T9)+T8</f>
        <v>18930</v>
      </c>
      <c r="U10" s="8">
        <f>U7*(1-U9)+U8</f>
        <v>18930</v>
      </c>
      <c r="V10" s="8">
        <f>V7*(1-V9)+V8</f>
        <v>18930</v>
      </c>
      <c r="W10" s="8">
        <f>W7*(1-W9)+W8</f>
        <v>18930</v>
      </c>
      <c r="X10" s="8">
        <f>X7*(1-X9)+X8</f>
        <v>18930</v>
      </c>
      <c r="Y10" s="8">
        <f>Y7*(1-Y9)+Y8</f>
        <v>18930</v>
      </c>
      <c r="Z10" s="8">
        <f>Z7*(1-Z9)+Z8</f>
        <v>18930</v>
      </c>
      <c r="AA10" s="8">
        <f>AA7*(1-AA9)+AA8</f>
        <v>18930</v>
      </c>
      <c r="AB10" s="8">
        <f>AB7*(1-AB9)+AB8</f>
        <v>18930</v>
      </c>
      <c r="AC10" s="8">
        <f>AC7*(1-AC9)+AC8</f>
        <v>18930</v>
      </c>
      <c r="AD10" s="8">
        <f>AD7*(1-AD9)+AD8</f>
        <v>18930</v>
      </c>
      <c r="AE10" s="8">
        <f>AE7*(1-AE9)+AE8</f>
        <v>18930</v>
      </c>
      <c r="AF10" s="8">
        <f>AF7*(1-AF9)+AF8</f>
        <v>18930</v>
      </c>
      <c r="AG10" s="8">
        <f>AG7*(1-AG9)+AG8</f>
        <v>18930</v>
      </c>
      <c r="AH10" s="8">
        <f>AH7*(1-AH9)+AH8</f>
        <v>18930</v>
      </c>
      <c r="AI10" s="8">
        <f>AI7*(1-AI9)+AI8</f>
        <v>18930</v>
      </c>
      <c r="AJ10" s="70"/>
      <c r="AK10" s="17" t="str">
        <f t="shared" si="3"/>
        <v>Jää sijoitettavaksi</v>
      </c>
      <c r="AL10" s="17">
        <f>AL7*(1-AL9)+AL8</f>
        <v>10716</v>
      </c>
      <c r="AM10" s="17">
        <f>AM7*(1-AM9)+AM8</f>
        <v>10716</v>
      </c>
      <c r="AN10" s="17">
        <f>AN7*(1-AN9)+AN8</f>
        <v>10716</v>
      </c>
      <c r="AO10" s="17">
        <f>AO7*(1-AO9)+AO8</f>
        <v>10716</v>
      </c>
      <c r="AP10" s="17">
        <f>AP7*(1-AP9)+AP8</f>
        <v>10716</v>
      </c>
      <c r="AQ10" s="17">
        <f>AQ7*(1-AQ9)+AQ8</f>
        <v>10716</v>
      </c>
      <c r="AR10" s="17">
        <f>AR7*(1-AR9)+AR8</f>
        <v>10716</v>
      </c>
      <c r="AS10" s="17">
        <f>AS7*(1-AS9)+AS8</f>
        <v>10716</v>
      </c>
      <c r="AT10" s="17">
        <f>AT7*(1-AT9)+AT8</f>
        <v>10716</v>
      </c>
      <c r="AU10" s="17">
        <f>AU7*(1-AU9)+AU8</f>
        <v>10716</v>
      </c>
      <c r="AV10" s="17">
        <f>AV7*(1-AV9)+AV8</f>
        <v>10716</v>
      </c>
      <c r="AW10" s="17">
        <f>AW7*(1-AW9)+AW8</f>
        <v>10716</v>
      </c>
      <c r="AX10" s="17">
        <f>AX7*(1-AX9)+AX8</f>
        <v>10716</v>
      </c>
      <c r="AY10" s="17">
        <f>AY7*(1-AY9)+AY8</f>
        <v>10716</v>
      </c>
      <c r="AZ10" s="17">
        <f>AZ7*(1-AZ9)+AZ8</f>
        <v>10716</v>
      </c>
      <c r="BA10" s="17">
        <f>BA7*(1-BA9)+BA8</f>
        <v>10716</v>
      </c>
      <c r="BB10" s="17">
        <f>BB7*(1-BB9)+BB8</f>
        <v>10716</v>
      </c>
      <c r="BC10" s="17">
        <f>BC7*(1-BC9)+BC8</f>
        <v>10716</v>
      </c>
      <c r="BD10" s="17">
        <f>BD7*(1-BD9)+BD8</f>
        <v>10716</v>
      </c>
      <c r="BE10" s="17">
        <f>BE7*(1-BE9)+BE8</f>
        <v>10716</v>
      </c>
      <c r="BF10" s="17">
        <f>BF7*(1-BF9)+BF8</f>
        <v>10716</v>
      </c>
      <c r="BG10" s="17">
        <f>BG7*(1-BG9)+BG8</f>
        <v>10716</v>
      </c>
      <c r="BH10" s="17">
        <f>BH7*(1-BH9)+BH8</f>
        <v>10716</v>
      </c>
      <c r="BI10" s="17">
        <f>BI7*(1-BI9)+BI8</f>
        <v>10716</v>
      </c>
      <c r="BJ10" s="17">
        <f>BJ7*(1-BJ9)+BJ8</f>
        <v>10716</v>
      </c>
      <c r="BK10" s="17">
        <f>BK7*(1-BK9)+BK8</f>
        <v>10716</v>
      </c>
      <c r="BL10" s="17">
        <f>BL7*(1-BL9)+BL8</f>
        <v>10716</v>
      </c>
      <c r="BM10" s="17">
        <f>BM7*(1-BM9)+BM8</f>
        <v>10716</v>
      </c>
      <c r="BN10" s="17">
        <f>BN7*(1-BN9)+BN8</f>
        <v>10716</v>
      </c>
      <c r="BO10" s="17">
        <f>BO7*(1-BO9)+BO8</f>
        <v>10716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</row>
    <row r="11" spans="1:91" s="3" customFormat="1" x14ac:dyDescent="0.3">
      <c r="A11" s="12"/>
      <c r="B11" s="35" t="s">
        <v>56</v>
      </c>
      <c r="C11" s="35"/>
      <c r="D11" s="35"/>
      <c r="E11" s="3" t="s">
        <v>5</v>
      </c>
      <c r="F11" s="4">
        <f>F10</f>
        <v>18930</v>
      </c>
      <c r="G11" s="4">
        <f>F11+G10+G13</f>
        <v>36345.599999999999</v>
      </c>
      <c r="H11" s="4">
        <f t="shared" ref="H11:AI11" si="5">G11+H10+H13</f>
        <v>52246.799999999996</v>
      </c>
      <c r="I11" s="4">
        <f t="shared" si="5"/>
        <v>66644.200799999991</v>
      </c>
      <c r="J11" s="4">
        <f t="shared" si="5"/>
        <v>79589.557019999993</v>
      </c>
      <c r="K11" s="4">
        <f t="shared" si="5"/>
        <v>91135.312899899989</v>
      </c>
      <c r="L11" s="4">
        <f t="shared" si="5"/>
        <v>101332.25257065748</v>
      </c>
      <c r="M11" s="4">
        <f t="shared" si="5"/>
        <v>110229.33693558961</v>
      </c>
      <c r="N11" s="4">
        <f t="shared" si="5"/>
        <v>117873.75133665207</v>
      </c>
      <c r="O11" s="4">
        <f t="shared" si="5"/>
        <v>124310.96840959846</v>
      </c>
      <c r="P11" s="4">
        <f t="shared" si="5"/>
        <v>129584.81011977806</v>
      </c>
      <c r="Q11" s="4">
        <f t="shared" si="5"/>
        <v>133737.50767075209</v>
      </c>
      <c r="R11" s="4">
        <f t="shared" si="5"/>
        <v>136809.75924887435</v>
      </c>
      <c r="S11" s="4">
        <f t="shared" si="5"/>
        <v>138840.78567262378</v>
      </c>
      <c r="T11" s="4">
        <f t="shared" si="5"/>
        <v>139868.38402191203</v>
      </c>
      <c r="U11" s="4">
        <f t="shared" si="5"/>
        <v>139928.97932062251</v>
      </c>
      <c r="V11" s="4">
        <f t="shared" si="5"/>
        <v>139057.67434304385</v>
      </c>
      <c r="W11" s="4">
        <f t="shared" si="5"/>
        <v>137288.29761230064</v>
      </c>
      <c r="X11" s="4">
        <f t="shared" si="5"/>
        <v>134653.4496564134</v>
      </c>
      <c r="Y11" s="4">
        <f t="shared" si="5"/>
        <v>131184.54758523652</v>
      </c>
      <c r="Z11" s="4">
        <f t="shared" si="5"/>
        <v>126911.86804922725</v>
      </c>
      <c r="AA11" s="4">
        <f t="shared" si="5"/>
        <v>121864.58863878662</v>
      </c>
      <c r="AB11" s="4">
        <f t="shared" si="5"/>
        <v>116070.82778077986</v>
      </c>
      <c r="AC11" s="4">
        <f t="shared" si="5"/>
        <v>109557.68318679006</v>
      </c>
      <c r="AD11" s="4">
        <f t="shared" si="5"/>
        <v>102351.26890567779</v>
      </c>
      <c r="AE11" s="4">
        <f t="shared" si="5"/>
        <v>94476.75103111114</v>
      </c>
      <c r="AF11" s="4">
        <f t="shared" si="5"/>
        <v>85958.382112891704</v>
      </c>
      <c r="AG11" s="4">
        <f t="shared" si="5"/>
        <v>76819.534319129307</v>
      </c>
      <c r="AH11" s="4">
        <f t="shared" si="5"/>
        <v>67082.731394610484</v>
      </c>
      <c r="AI11" s="4">
        <f t="shared" si="5"/>
        <v>56769.679459059582</v>
      </c>
      <c r="AJ11" s="27"/>
      <c r="AK11" s="10" t="str">
        <f t="shared" si="3"/>
        <v>Hankintahinta</v>
      </c>
      <c r="AL11" s="10">
        <f>AL10</f>
        <v>10716</v>
      </c>
      <c r="AM11" s="10">
        <f>AL11+AM10+AM13</f>
        <v>20574.72</v>
      </c>
      <c r="AN11" s="10">
        <f t="shared" ref="AN11:BO11" si="6">AM11+AN10+AN13</f>
        <v>29576.16</v>
      </c>
      <c r="AO11" s="10">
        <f t="shared" si="6"/>
        <v>37726.320960000005</v>
      </c>
      <c r="AP11" s="10">
        <f t="shared" si="6"/>
        <v>45054.500424000005</v>
      </c>
      <c r="AQ11" s="10">
        <f t="shared" si="6"/>
        <v>51590.386319880003</v>
      </c>
      <c r="AR11" s="10">
        <f t="shared" si="6"/>
        <v>57362.726811789005</v>
      </c>
      <c r="AS11" s="10">
        <f t="shared" si="6"/>
        <v>62399.237961002567</v>
      </c>
      <c r="AT11" s="10">
        <f t="shared" si="6"/>
        <v>66726.630709115896</v>
      </c>
      <c r="AU11" s="10">
        <f t="shared" si="6"/>
        <v>70370.646459443073</v>
      </c>
      <c r="AV11" s="10">
        <f t="shared" si="6"/>
        <v>73356.092194587545</v>
      </c>
      <c r="AW11" s="10">
        <f t="shared" si="6"/>
        <v>75706.874389845747</v>
      </c>
      <c r="AX11" s="10">
        <f t="shared" si="6"/>
        <v>77446.031701581524</v>
      </c>
      <c r="AY11" s="10">
        <f t="shared" si="6"/>
        <v>78595.76646951068</v>
      </c>
      <c r="AZ11" s="10">
        <f t="shared" si="6"/>
        <v>79177.475075478607</v>
      </c>
      <c r="BA11" s="10">
        <f t="shared" si="6"/>
        <v>79211.777200200304</v>
      </c>
      <c r="BB11" s="10">
        <f t="shared" si="6"/>
        <v>78718.544017964014</v>
      </c>
      <c r="BC11" s="10">
        <f t="shared" si="6"/>
        <v>77716.925367850738</v>
      </c>
      <c r="BD11" s="10">
        <f t="shared" si="6"/>
        <v>76225.375938622659</v>
      </c>
      <c r="BE11" s="10">
        <f t="shared" si="6"/>
        <v>74261.680503084805</v>
      </c>
      <c r="BF11" s="10">
        <f t="shared" si="6"/>
        <v>71842.978236424737</v>
      </c>
      <c r="BG11" s="10">
        <f t="shared" si="6"/>
        <v>68985.786151782275</v>
      </c>
      <c r="BH11" s="10">
        <f t="shared" si="6"/>
        <v>65706.021685094456</v>
      </c>
      <c r="BI11" s="10">
        <f t="shared" si="6"/>
        <v>62019.024460097382</v>
      </c>
      <c r="BJ11" s="10">
        <f t="shared" si="6"/>
        <v>57939.577263245868</v>
      </c>
      <c r="BK11" s="10">
        <f t="shared" si="6"/>
        <v>53481.92625723128</v>
      </c>
      <c r="BL11" s="10">
        <f t="shared" si="6"/>
        <v>48659.800460736857</v>
      </c>
      <c r="BM11" s="10">
        <f t="shared" si="6"/>
        <v>43486.430521066606</v>
      </c>
      <c r="BN11" s="10">
        <f t="shared" si="6"/>
        <v>37974.566805316812</v>
      </c>
      <c r="BO11" s="10">
        <f t="shared" si="6"/>
        <v>32136.496834827463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</row>
    <row r="12" spans="1:91" s="3" customFormat="1" x14ac:dyDescent="0.3">
      <c r="A12" s="12"/>
      <c r="B12" s="35"/>
      <c r="C12" s="35"/>
      <c r="D12" s="35"/>
      <c r="E12" s="3" t="s">
        <v>64</v>
      </c>
      <c r="F12" s="4">
        <f>F10</f>
        <v>18930</v>
      </c>
      <c r="G12" s="6">
        <f>F16+G10</f>
        <v>37860</v>
      </c>
      <c r="H12" s="6">
        <f t="shared" ref="H12:AI12" si="7">G16+H10</f>
        <v>56657.49</v>
      </c>
      <c r="I12" s="6">
        <f t="shared" si="7"/>
        <v>74808.047250000003</v>
      </c>
      <c r="J12" s="6">
        <f t="shared" si="7"/>
        <v>92303.051501250011</v>
      </c>
      <c r="K12" s="6">
        <f t="shared" si="7"/>
        <v>109163.25411553126</v>
      </c>
      <c r="L12" s="6">
        <f t="shared" si="7"/>
        <v>125411.4454383483</v>
      </c>
      <c r="M12" s="6">
        <f t="shared" si="7"/>
        <v>141069.81998671923</v>
      </c>
      <c r="N12" s="6">
        <f t="shared" si="7"/>
        <v>156159.7865881703</v>
      </c>
      <c r="O12" s="6">
        <f t="shared" si="7"/>
        <v>170701.97862275489</v>
      </c>
      <c r="P12" s="6">
        <f t="shared" si="7"/>
        <v>184716.2806128246</v>
      </c>
      <c r="Q12" s="6">
        <f t="shared" si="7"/>
        <v>198221.85527347185</v>
      </c>
      <c r="R12" s="6">
        <f t="shared" si="7"/>
        <v>211237.16970313212</v>
      </c>
      <c r="S12" s="6">
        <f t="shared" si="7"/>
        <v>223780.0206338969</v>
      </c>
      <c r="T12" s="6">
        <f t="shared" si="7"/>
        <v>235867.55876611883</v>
      </c>
      <c r="U12" s="6">
        <f t="shared" si="7"/>
        <v>247516.31221973343</v>
      </c>
      <c r="V12" s="6">
        <f t="shared" si="7"/>
        <v>258742.2091342902</v>
      </c>
      <c r="W12" s="6">
        <f t="shared" si="7"/>
        <v>269560.59944859042</v>
      </c>
      <c r="X12" s="6">
        <f t="shared" si="7"/>
        <v>279986.27588971116</v>
      </c>
      <c r="Y12" s="6">
        <f t="shared" si="7"/>
        <v>290033.49420011573</v>
      </c>
      <c r="Z12" s="6">
        <f t="shared" si="7"/>
        <v>299715.99263050791</v>
      </c>
      <c r="AA12" s="6">
        <f t="shared" si="7"/>
        <v>309047.01072508458</v>
      </c>
      <c r="AB12" s="6">
        <f t="shared" si="7"/>
        <v>318039.30742487247</v>
      </c>
      <c r="AC12" s="6">
        <f t="shared" si="7"/>
        <v>326705.17851390346</v>
      </c>
      <c r="AD12" s="6">
        <f t="shared" si="7"/>
        <v>335056.47343208315</v>
      </c>
      <c r="AE12" s="6">
        <f t="shared" si="7"/>
        <v>343104.61147774302</v>
      </c>
      <c r="AF12" s="6">
        <f t="shared" si="7"/>
        <v>350860.59742203006</v>
      </c>
      <c r="AG12" s="6">
        <f t="shared" si="7"/>
        <v>358335.03655648528</v>
      </c>
      <c r="AH12" s="6">
        <f t="shared" si="7"/>
        <v>365538.14919438621</v>
      </c>
      <c r="AI12" s="6">
        <f t="shared" si="7"/>
        <v>372479.78464568214</v>
      </c>
      <c r="AJ12" s="27"/>
      <c r="AK12" s="10" t="str">
        <f t="shared" si="3"/>
        <v>Voittovarat</v>
      </c>
      <c r="AL12" s="10">
        <f>AL10</f>
        <v>10716</v>
      </c>
      <c r="AM12" s="10">
        <f>AL16+AM10</f>
        <v>21432</v>
      </c>
      <c r="AN12" s="10">
        <f t="shared" ref="AN12:BO12" si="8">AM16+AN10</f>
        <v>32072.988000000001</v>
      </c>
      <c r="AO12" s="10">
        <f t="shared" si="8"/>
        <v>42347.756699999998</v>
      </c>
      <c r="AP12" s="10">
        <f t="shared" si="8"/>
        <v>52251.426301499996</v>
      </c>
      <c r="AQ12" s="10">
        <f t="shared" si="8"/>
        <v>61795.743851137493</v>
      </c>
      <c r="AR12" s="10">
        <f t="shared" si="8"/>
        <v>70993.610634830431</v>
      </c>
      <c r="AS12" s="10">
        <f t="shared" si="8"/>
        <v>79857.590648583355</v>
      </c>
      <c r="AT12" s="10">
        <f t="shared" si="8"/>
        <v>88399.803120910321</v>
      </c>
      <c r="AU12" s="10">
        <f t="shared" si="8"/>
        <v>96631.928310694158</v>
      </c>
      <c r="AV12" s="10">
        <f t="shared" si="8"/>
        <v>104565.22255927246</v>
      </c>
      <c r="AW12" s="10">
        <f t="shared" si="8"/>
        <v>112210.53360330289</v>
      </c>
      <c r="AX12" s="10">
        <f t="shared" si="8"/>
        <v>119578.31540088553</v>
      </c>
      <c r="AY12" s="10">
        <f t="shared" si="8"/>
        <v>126678.64242540086</v>
      </c>
      <c r="AZ12" s="10">
        <f t="shared" si="8"/>
        <v>133521.22344097879</v>
      </c>
      <c r="BA12" s="10">
        <f t="shared" si="8"/>
        <v>140115.41477795364</v>
      </c>
      <c r="BB12" s="10">
        <f t="shared" si="8"/>
        <v>146470.2331264159</v>
      </c>
      <c r="BC12" s="10">
        <f t="shared" si="8"/>
        <v>152594.36786535097</v>
      </c>
      <c r="BD12" s="10">
        <f t="shared" si="8"/>
        <v>158496.19294422315</v>
      </c>
      <c r="BE12" s="10">
        <f t="shared" si="8"/>
        <v>164183.77833325087</v>
      </c>
      <c r="BF12" s="10">
        <f t="shared" si="8"/>
        <v>169664.90105803072</v>
      </c>
      <c r="BG12" s="10">
        <f t="shared" si="8"/>
        <v>174947.05583359773</v>
      </c>
      <c r="BH12" s="10">
        <f t="shared" si="8"/>
        <v>180037.46531246344</v>
      </c>
      <c r="BI12" s="10">
        <f t="shared" si="8"/>
        <v>184943.08996064388</v>
      </c>
      <c r="BJ12" s="10">
        <f t="shared" si="8"/>
        <v>189670.63757518237</v>
      </c>
      <c r="BK12" s="10">
        <f t="shared" si="8"/>
        <v>194226.57245618029</v>
      </c>
      <c r="BL12" s="10">
        <f t="shared" si="8"/>
        <v>198617.12424587813</v>
      </c>
      <c r="BM12" s="10">
        <f t="shared" si="8"/>
        <v>202848.29644687244</v>
      </c>
      <c r="BN12" s="10">
        <f t="shared" si="8"/>
        <v>206925.87463111684</v>
      </c>
      <c r="BO12" s="10">
        <f t="shared" si="8"/>
        <v>210855.43435093129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</row>
    <row r="13" spans="1:91" s="3" customFormat="1" x14ac:dyDescent="0.3">
      <c r="A13" s="12"/>
      <c r="B13" s="35"/>
      <c r="C13" s="35"/>
      <c r="D13" s="35"/>
      <c r="E13" s="3" t="s">
        <v>42</v>
      </c>
      <c r="F13" s="4">
        <v>0</v>
      </c>
      <c r="G13" s="4">
        <f>-F12*$F$46</f>
        <v>-1514.4</v>
      </c>
      <c r="H13" s="4">
        <f t="shared" ref="H13:AI13" si="9">-G12*$F$46</f>
        <v>-3028.8</v>
      </c>
      <c r="I13" s="4">
        <f t="shared" si="9"/>
        <v>-4532.5991999999997</v>
      </c>
      <c r="J13" s="4">
        <f t="shared" si="9"/>
        <v>-5984.6437800000003</v>
      </c>
      <c r="K13" s="4">
        <f t="shared" si="9"/>
        <v>-7384.2441201000011</v>
      </c>
      <c r="L13" s="4">
        <f t="shared" si="9"/>
        <v>-8733.0603292425021</v>
      </c>
      <c r="M13" s="4">
        <f t="shared" si="9"/>
        <v>-10032.915635067864</v>
      </c>
      <c r="N13" s="4">
        <f t="shared" si="9"/>
        <v>-11285.58559893754</v>
      </c>
      <c r="O13" s="4">
        <f t="shared" si="9"/>
        <v>-12492.782927053624</v>
      </c>
      <c r="P13" s="4">
        <f t="shared" si="9"/>
        <v>-13656.158289820392</v>
      </c>
      <c r="Q13" s="4">
        <f t="shared" si="9"/>
        <v>-14777.302449025969</v>
      </c>
      <c r="R13" s="4">
        <f t="shared" si="9"/>
        <v>-15857.748421877748</v>
      </c>
      <c r="S13" s="4">
        <f t="shared" si="9"/>
        <v>-16898.97357625057</v>
      </c>
      <c r="T13" s="4">
        <f t="shared" si="9"/>
        <v>-17902.401650711752</v>
      </c>
      <c r="U13" s="4">
        <f t="shared" si="9"/>
        <v>-18869.404701289506</v>
      </c>
      <c r="V13" s="4">
        <f t="shared" si="9"/>
        <v>-19801.304977578675</v>
      </c>
      <c r="W13" s="4">
        <f t="shared" si="9"/>
        <v>-20699.376730743217</v>
      </c>
      <c r="X13" s="4">
        <f t="shared" si="9"/>
        <v>-21564.847955887235</v>
      </c>
      <c r="Y13" s="4">
        <f t="shared" si="9"/>
        <v>-22398.902071176894</v>
      </c>
      <c r="Z13" s="4">
        <f t="shared" si="9"/>
        <v>-23202.679536009258</v>
      </c>
      <c r="AA13" s="4">
        <f t="shared" si="9"/>
        <v>-23977.279410440635</v>
      </c>
      <c r="AB13" s="4">
        <f t="shared" si="9"/>
        <v>-24723.760858006768</v>
      </c>
      <c r="AC13" s="4">
        <f t="shared" si="9"/>
        <v>-25443.144593989797</v>
      </c>
      <c r="AD13" s="4">
        <f t="shared" si="9"/>
        <v>-26136.414281112277</v>
      </c>
      <c r="AE13" s="4">
        <f t="shared" si="9"/>
        <v>-26804.517874566653</v>
      </c>
      <c r="AF13" s="4">
        <f t="shared" si="9"/>
        <v>-27448.368918219443</v>
      </c>
      <c r="AG13" s="4">
        <f t="shared" si="9"/>
        <v>-28068.847793762405</v>
      </c>
      <c r="AH13" s="4">
        <f t="shared" si="9"/>
        <v>-28666.802924518823</v>
      </c>
      <c r="AI13" s="4">
        <f t="shared" si="9"/>
        <v>-29243.051935550899</v>
      </c>
      <c r="AJ13" s="27"/>
      <c r="AK13" s="10" t="str">
        <f t="shared" si="3"/>
        <v>Osinko</v>
      </c>
      <c r="AL13" s="10">
        <v>0</v>
      </c>
      <c r="AM13" s="10">
        <f>-AL12*$F$46</f>
        <v>-857.28</v>
      </c>
      <c r="AN13" s="10">
        <f t="shared" ref="AN13:BO13" si="10">-AM12*$F$46</f>
        <v>-1714.56</v>
      </c>
      <c r="AO13" s="10">
        <f t="shared" si="10"/>
        <v>-2565.8390400000003</v>
      </c>
      <c r="AP13" s="10">
        <f t="shared" si="10"/>
        <v>-3387.8205359999997</v>
      </c>
      <c r="AQ13" s="10">
        <f t="shared" si="10"/>
        <v>-4180.1141041199999</v>
      </c>
      <c r="AR13" s="10">
        <f t="shared" si="10"/>
        <v>-4943.6595080909992</v>
      </c>
      <c r="AS13" s="10">
        <f t="shared" si="10"/>
        <v>-5679.4888507864343</v>
      </c>
      <c r="AT13" s="10">
        <f t="shared" si="10"/>
        <v>-6388.6072518866686</v>
      </c>
      <c r="AU13" s="10">
        <f t="shared" si="10"/>
        <v>-7071.9842496728261</v>
      </c>
      <c r="AV13" s="10">
        <f t="shared" si="10"/>
        <v>-7730.5542648555329</v>
      </c>
      <c r="AW13" s="10">
        <f t="shared" si="10"/>
        <v>-8365.2178047417965</v>
      </c>
      <c r="AX13" s="10">
        <f t="shared" si="10"/>
        <v>-8976.8426882642307</v>
      </c>
      <c r="AY13" s="10">
        <f t="shared" si="10"/>
        <v>-9566.2652320708421</v>
      </c>
      <c r="AZ13" s="10">
        <f t="shared" si="10"/>
        <v>-10134.291394032069</v>
      </c>
      <c r="BA13" s="10">
        <f t="shared" si="10"/>
        <v>-10681.697875278303</v>
      </c>
      <c r="BB13" s="10">
        <f t="shared" si="10"/>
        <v>-11209.233182236292</v>
      </c>
      <c r="BC13" s="10">
        <f t="shared" si="10"/>
        <v>-11717.618650113272</v>
      </c>
      <c r="BD13" s="10">
        <f t="shared" si="10"/>
        <v>-12207.549429228078</v>
      </c>
      <c r="BE13" s="10">
        <f t="shared" si="10"/>
        <v>-12679.695435537853</v>
      </c>
      <c r="BF13" s="10">
        <f t="shared" si="10"/>
        <v>-13134.70226666007</v>
      </c>
      <c r="BG13" s="10">
        <f t="shared" si="10"/>
        <v>-13573.192084642458</v>
      </c>
      <c r="BH13" s="10">
        <f t="shared" si="10"/>
        <v>-13995.764466687819</v>
      </c>
      <c r="BI13" s="10">
        <f t="shared" si="10"/>
        <v>-14402.997224997074</v>
      </c>
      <c r="BJ13" s="10">
        <f t="shared" si="10"/>
        <v>-14795.44719685151</v>
      </c>
      <c r="BK13" s="10">
        <f t="shared" si="10"/>
        <v>-15173.65100601459</v>
      </c>
      <c r="BL13" s="10">
        <f t="shared" si="10"/>
        <v>-15538.125796494423</v>
      </c>
      <c r="BM13" s="10">
        <f t="shared" si="10"/>
        <v>-15889.36993967025</v>
      </c>
      <c r="BN13" s="10">
        <f t="shared" si="10"/>
        <v>-16227.863715749796</v>
      </c>
      <c r="BO13" s="10">
        <f t="shared" si="10"/>
        <v>-16554.069970489349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</row>
    <row r="14" spans="1:91" s="3" customFormat="1" x14ac:dyDescent="0.3">
      <c r="A14" s="12"/>
      <c r="B14" s="35"/>
      <c r="C14" s="35"/>
      <c r="D14" s="35"/>
      <c r="E14" s="3" t="s">
        <v>65</v>
      </c>
      <c r="F14" s="4">
        <f>F13+F12</f>
        <v>18930</v>
      </c>
      <c r="G14" s="4">
        <f>G13+G12</f>
        <v>36345.599999999999</v>
      </c>
      <c r="H14" s="4">
        <f t="shared" ref="H14:AI14" si="11">H13+H12</f>
        <v>53628.689999999995</v>
      </c>
      <c r="I14" s="4">
        <f t="shared" si="11"/>
        <v>70275.448050000006</v>
      </c>
      <c r="J14" s="4">
        <f t="shared" si="11"/>
        <v>86318.407721250012</v>
      </c>
      <c r="K14" s="4">
        <f t="shared" si="11"/>
        <v>101779.00999543126</v>
      </c>
      <c r="L14" s="4">
        <f t="shared" si="11"/>
        <v>116678.38510910579</v>
      </c>
      <c r="M14" s="4">
        <f t="shared" si="11"/>
        <v>131036.90435165136</v>
      </c>
      <c r="N14" s="4">
        <f t="shared" si="11"/>
        <v>144874.20098923278</v>
      </c>
      <c r="O14" s="4">
        <f t="shared" si="11"/>
        <v>158209.19569570126</v>
      </c>
      <c r="P14" s="4">
        <f t="shared" si="11"/>
        <v>171060.12232300421</v>
      </c>
      <c r="Q14" s="4">
        <f t="shared" si="11"/>
        <v>183444.55282444588</v>
      </c>
      <c r="R14" s="4">
        <f t="shared" si="11"/>
        <v>195379.42128125438</v>
      </c>
      <c r="S14" s="4">
        <f t="shared" si="11"/>
        <v>206881.04705764633</v>
      </c>
      <c r="T14" s="4">
        <f t="shared" si="11"/>
        <v>217965.15711540708</v>
      </c>
      <c r="U14" s="4">
        <f t="shared" si="11"/>
        <v>228646.90751844391</v>
      </c>
      <c r="V14" s="4">
        <f t="shared" si="11"/>
        <v>238940.90415671153</v>
      </c>
      <c r="W14" s="4">
        <f t="shared" si="11"/>
        <v>248861.22271784721</v>
      </c>
      <c r="X14" s="4">
        <f t="shared" si="11"/>
        <v>258421.42793382393</v>
      </c>
      <c r="Y14" s="4">
        <f t="shared" si="11"/>
        <v>267634.59212893882</v>
      </c>
      <c r="Z14" s="4">
        <f t="shared" si="11"/>
        <v>276513.31309449865</v>
      </c>
      <c r="AA14" s="4">
        <f t="shared" si="11"/>
        <v>285069.73131464393</v>
      </c>
      <c r="AB14" s="4">
        <f t="shared" si="11"/>
        <v>293315.5465668657</v>
      </c>
      <c r="AC14" s="4">
        <f t="shared" si="11"/>
        <v>301262.03391991369</v>
      </c>
      <c r="AD14" s="4">
        <f t="shared" si="11"/>
        <v>308920.05915097089</v>
      </c>
      <c r="AE14" s="4">
        <f t="shared" si="11"/>
        <v>316300.09360317636</v>
      </c>
      <c r="AF14" s="4">
        <f t="shared" si="11"/>
        <v>323412.22850381059</v>
      </c>
      <c r="AG14" s="4">
        <f t="shared" si="11"/>
        <v>330266.18876272289</v>
      </c>
      <c r="AH14" s="4">
        <f t="shared" si="11"/>
        <v>336871.34626986738</v>
      </c>
      <c r="AI14" s="4">
        <f t="shared" si="11"/>
        <v>343236.73271013127</v>
      </c>
      <c r="AJ14" s="27"/>
      <c r="AK14" s="10" t="str">
        <f t="shared" si="3"/>
        <v>Voittovarat os jaon jälkeen</v>
      </c>
      <c r="AL14" s="10">
        <f>AL13+AL12</f>
        <v>10716</v>
      </c>
      <c r="AM14" s="10">
        <f>AM13+AM12</f>
        <v>20574.72</v>
      </c>
      <c r="AN14" s="10">
        <f t="shared" ref="AN14:BO14" si="12">AN13+AN12</f>
        <v>30358.428</v>
      </c>
      <c r="AO14" s="10">
        <f t="shared" si="12"/>
        <v>39781.917659999999</v>
      </c>
      <c r="AP14" s="10">
        <f t="shared" si="12"/>
        <v>48863.605765499997</v>
      </c>
      <c r="AQ14" s="10">
        <f t="shared" si="12"/>
        <v>57615.62974701749</v>
      </c>
      <c r="AR14" s="10">
        <f t="shared" si="12"/>
        <v>66049.951126739426</v>
      </c>
      <c r="AS14" s="10">
        <f t="shared" si="12"/>
        <v>74178.101797796917</v>
      </c>
      <c r="AT14" s="10">
        <f t="shared" si="12"/>
        <v>82011.19586902365</v>
      </c>
      <c r="AU14" s="10">
        <f t="shared" si="12"/>
        <v>89559.944061021335</v>
      </c>
      <c r="AV14" s="10">
        <f t="shared" si="12"/>
        <v>96834.66829441693</v>
      </c>
      <c r="AW14" s="10">
        <f t="shared" si="12"/>
        <v>103845.31579856109</v>
      </c>
      <c r="AX14" s="10">
        <f t="shared" si="12"/>
        <v>110601.4727126213</v>
      </c>
      <c r="AY14" s="10">
        <f t="shared" si="12"/>
        <v>117112.37719333002</v>
      </c>
      <c r="AZ14" s="10">
        <f t="shared" si="12"/>
        <v>123386.93204694672</v>
      </c>
      <c r="BA14" s="10">
        <f t="shared" si="12"/>
        <v>129433.71690267534</v>
      </c>
      <c r="BB14" s="10">
        <f t="shared" si="12"/>
        <v>135260.99994417961</v>
      </c>
      <c r="BC14" s="10">
        <f t="shared" si="12"/>
        <v>140876.74921523771</v>
      </c>
      <c r="BD14" s="10">
        <f t="shared" si="12"/>
        <v>146288.64351499506</v>
      </c>
      <c r="BE14" s="10">
        <f t="shared" si="12"/>
        <v>151504.08289771303</v>
      </c>
      <c r="BF14" s="10">
        <f t="shared" si="12"/>
        <v>156530.19879137064</v>
      </c>
      <c r="BG14" s="10">
        <f t="shared" si="12"/>
        <v>161373.86374895528</v>
      </c>
      <c r="BH14" s="10">
        <f t="shared" si="12"/>
        <v>166041.7008457756</v>
      </c>
      <c r="BI14" s="10">
        <f t="shared" si="12"/>
        <v>170540.09273564682</v>
      </c>
      <c r="BJ14" s="10">
        <f t="shared" si="12"/>
        <v>174875.19037833085</v>
      </c>
      <c r="BK14" s="10">
        <f t="shared" si="12"/>
        <v>179052.92145016571</v>
      </c>
      <c r="BL14" s="10">
        <f t="shared" si="12"/>
        <v>183078.99844938371</v>
      </c>
      <c r="BM14" s="10">
        <f t="shared" si="12"/>
        <v>186958.92650720218</v>
      </c>
      <c r="BN14" s="10">
        <f t="shared" si="12"/>
        <v>190698.01091536705</v>
      </c>
      <c r="BO14" s="10">
        <f t="shared" si="12"/>
        <v>194301.36438044196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</row>
    <row r="15" spans="1:91" s="7" customFormat="1" x14ac:dyDescent="0.3">
      <c r="A15" s="13"/>
      <c r="B15" s="35"/>
      <c r="C15" s="35"/>
      <c r="D15" s="35"/>
      <c r="E15" s="7" t="s">
        <v>7</v>
      </c>
      <c r="F15" s="8">
        <v>0</v>
      </c>
      <c r="G15" s="8">
        <f>(F14+G14)/2*$F$3</f>
        <v>1381.89</v>
      </c>
      <c r="H15" s="8">
        <f t="shared" ref="H15:AI15" si="13">(G14+H14)/2*$F$3</f>
        <v>2249.35725</v>
      </c>
      <c r="I15" s="8">
        <f t="shared" si="13"/>
        <v>3097.6034512500005</v>
      </c>
      <c r="J15" s="8">
        <f t="shared" si="13"/>
        <v>3914.8463942812509</v>
      </c>
      <c r="K15" s="8">
        <f t="shared" si="13"/>
        <v>4702.4354429170317</v>
      </c>
      <c r="L15" s="8">
        <f t="shared" si="13"/>
        <v>5461.4348776134266</v>
      </c>
      <c r="M15" s="8">
        <f t="shared" si="13"/>
        <v>6192.8822365189299</v>
      </c>
      <c r="N15" s="8">
        <f t="shared" si="13"/>
        <v>6897.7776335221033</v>
      </c>
      <c r="O15" s="8">
        <f t="shared" si="13"/>
        <v>7577.0849171233513</v>
      </c>
      <c r="P15" s="8">
        <f t="shared" si="13"/>
        <v>8231.7329504676363</v>
      </c>
      <c r="Q15" s="8">
        <f t="shared" si="13"/>
        <v>8862.6168786862527</v>
      </c>
      <c r="R15" s="8">
        <f t="shared" si="13"/>
        <v>9470.5993526425063</v>
      </c>
      <c r="S15" s="8">
        <f t="shared" si="13"/>
        <v>10056.511708472519</v>
      </c>
      <c r="T15" s="8">
        <f t="shared" si="13"/>
        <v>10621.155104326335</v>
      </c>
      <c r="U15" s="8">
        <f t="shared" si="13"/>
        <v>11165.301615846276</v>
      </c>
      <c r="V15" s="8">
        <f t="shared" si="13"/>
        <v>11689.695291878887</v>
      </c>
      <c r="W15" s="8">
        <f t="shared" si="13"/>
        <v>12195.053171863969</v>
      </c>
      <c r="X15" s="8">
        <f t="shared" si="13"/>
        <v>12682.066266291778</v>
      </c>
      <c r="Y15" s="8">
        <f t="shared" si="13"/>
        <v>13151.400501569071</v>
      </c>
      <c r="Z15" s="8">
        <f t="shared" si="13"/>
        <v>13603.697630585937</v>
      </c>
      <c r="AA15" s="8">
        <f t="shared" si="13"/>
        <v>14039.576110228565</v>
      </c>
      <c r="AB15" s="8">
        <f t="shared" si="13"/>
        <v>14459.631947037742</v>
      </c>
      <c r="AC15" s="8">
        <f t="shared" si="13"/>
        <v>14864.439512169483</v>
      </c>
      <c r="AD15" s="8">
        <f t="shared" si="13"/>
        <v>15254.552326772115</v>
      </c>
      <c r="AE15" s="8">
        <f t="shared" si="13"/>
        <v>15630.503818853684</v>
      </c>
      <c r="AF15" s="8">
        <f t="shared" si="13"/>
        <v>15992.808052674676</v>
      </c>
      <c r="AG15" s="8">
        <f t="shared" si="13"/>
        <v>16341.960431663338</v>
      </c>
      <c r="AH15" s="8">
        <f t="shared" si="13"/>
        <v>16678.438375814756</v>
      </c>
      <c r="AI15" s="8">
        <f t="shared" si="13"/>
        <v>17002.701974499967</v>
      </c>
      <c r="AJ15" s="70"/>
      <c r="AK15" s="17" t="str">
        <f t="shared" si="3"/>
        <v>Tuotto</v>
      </c>
      <c r="AL15" s="17">
        <v>0</v>
      </c>
      <c r="AM15" s="17">
        <f>(AL14+AM14)/2*$F$3</f>
        <v>782.26800000000003</v>
      </c>
      <c r="AN15" s="17">
        <f t="shared" ref="AN15:BO15" si="14">(AM14+AN14)/2*$F$3</f>
        <v>1273.3287</v>
      </c>
      <c r="AO15" s="17">
        <f t="shared" si="14"/>
        <v>1753.5086414999998</v>
      </c>
      <c r="AP15" s="17">
        <f t="shared" si="14"/>
        <v>2216.1380856374999</v>
      </c>
      <c r="AQ15" s="17">
        <f t="shared" si="14"/>
        <v>2661.980887812937</v>
      </c>
      <c r="AR15" s="17">
        <f t="shared" si="14"/>
        <v>3091.6395218439229</v>
      </c>
      <c r="AS15" s="17">
        <f t="shared" si="14"/>
        <v>3505.7013231134088</v>
      </c>
      <c r="AT15" s="17">
        <f t="shared" si="14"/>
        <v>3904.7324416705146</v>
      </c>
      <c r="AU15" s="17">
        <f t="shared" si="14"/>
        <v>4289.2784982511248</v>
      </c>
      <c r="AV15" s="17">
        <f t="shared" si="14"/>
        <v>4659.8653088859564</v>
      </c>
      <c r="AW15" s="17">
        <f t="shared" si="14"/>
        <v>5016.9996023244503</v>
      </c>
      <c r="AX15" s="17">
        <f t="shared" si="14"/>
        <v>5361.1697127795596</v>
      </c>
      <c r="AY15" s="17">
        <f t="shared" si="14"/>
        <v>5692.846247648783</v>
      </c>
      <c r="AZ15" s="17">
        <f t="shared" si="14"/>
        <v>6012.4827310069195</v>
      </c>
      <c r="BA15" s="17">
        <f t="shared" si="14"/>
        <v>6320.5162237405521</v>
      </c>
      <c r="BB15" s="17">
        <f t="shared" si="14"/>
        <v>6617.3679211713743</v>
      </c>
      <c r="BC15" s="17">
        <f t="shared" si="14"/>
        <v>6903.4437289854341</v>
      </c>
      <c r="BD15" s="17">
        <f t="shared" si="14"/>
        <v>7179.1348182558204</v>
      </c>
      <c r="BE15" s="17">
        <f t="shared" si="14"/>
        <v>7444.8181603177018</v>
      </c>
      <c r="BF15" s="17">
        <f t="shared" si="14"/>
        <v>7700.8570422270923</v>
      </c>
      <c r="BG15" s="17">
        <f t="shared" si="14"/>
        <v>7947.6015635081485</v>
      </c>
      <c r="BH15" s="17">
        <f t="shared" si="14"/>
        <v>8185.3891148682715</v>
      </c>
      <c r="BI15" s="17">
        <f t="shared" si="14"/>
        <v>8414.5448395355616</v>
      </c>
      <c r="BJ15" s="17">
        <f t="shared" si="14"/>
        <v>8635.382077849441</v>
      </c>
      <c r="BK15" s="17">
        <f t="shared" si="14"/>
        <v>8848.2027957124137</v>
      </c>
      <c r="BL15" s="17">
        <f t="shared" si="14"/>
        <v>9053.2979974887367</v>
      </c>
      <c r="BM15" s="17">
        <f t="shared" si="14"/>
        <v>9250.9481239146462</v>
      </c>
      <c r="BN15" s="17">
        <f t="shared" si="14"/>
        <v>9441.4234355642311</v>
      </c>
      <c r="BO15" s="17">
        <f t="shared" si="14"/>
        <v>9624.9843823952251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</row>
    <row r="16" spans="1:91" s="7" customFormat="1" ht="14.4" customHeight="1" x14ac:dyDescent="0.3">
      <c r="A16" s="13"/>
      <c r="B16" s="35"/>
      <c r="C16" s="35"/>
      <c r="D16" s="35"/>
      <c r="E16" s="7" t="s">
        <v>4</v>
      </c>
      <c r="F16" s="9">
        <f>F14+F15</f>
        <v>18930</v>
      </c>
      <c r="G16" s="9">
        <f>G14+G15</f>
        <v>37727.49</v>
      </c>
      <c r="H16" s="9">
        <f t="shared" ref="H16:AI16" si="15">H14+H15</f>
        <v>55878.047249999996</v>
      </c>
      <c r="I16" s="9">
        <f t="shared" si="15"/>
        <v>73373.051501250011</v>
      </c>
      <c r="J16" s="9">
        <f t="shared" si="15"/>
        <v>90233.254115531265</v>
      </c>
      <c r="K16" s="9">
        <f t="shared" si="15"/>
        <v>106481.4454383483</v>
      </c>
      <c r="L16" s="9">
        <f t="shared" si="15"/>
        <v>122139.81998671922</v>
      </c>
      <c r="M16" s="9">
        <f t="shared" si="15"/>
        <v>137229.7865881703</v>
      </c>
      <c r="N16" s="9">
        <f t="shared" si="15"/>
        <v>151771.97862275489</v>
      </c>
      <c r="O16" s="9">
        <f t="shared" si="15"/>
        <v>165786.2806128246</v>
      </c>
      <c r="P16" s="9">
        <f t="shared" si="15"/>
        <v>179291.85527347185</v>
      </c>
      <c r="Q16" s="9">
        <f t="shared" si="15"/>
        <v>192307.16970313212</v>
      </c>
      <c r="R16" s="9">
        <f t="shared" si="15"/>
        <v>204850.0206338969</v>
      </c>
      <c r="S16" s="9">
        <f t="shared" si="15"/>
        <v>216937.55876611883</v>
      </c>
      <c r="T16" s="9">
        <f t="shared" si="15"/>
        <v>228586.31221973343</v>
      </c>
      <c r="U16" s="9">
        <f t="shared" si="15"/>
        <v>239812.2091342902</v>
      </c>
      <c r="V16" s="9">
        <f t="shared" si="15"/>
        <v>250630.59944859042</v>
      </c>
      <c r="W16" s="9">
        <f t="shared" si="15"/>
        <v>261056.27588971116</v>
      </c>
      <c r="X16" s="9">
        <f t="shared" si="15"/>
        <v>271103.49420011573</v>
      </c>
      <c r="Y16" s="9">
        <f t="shared" si="15"/>
        <v>280785.99263050791</v>
      </c>
      <c r="Z16" s="9">
        <f t="shared" si="15"/>
        <v>290117.01072508458</v>
      </c>
      <c r="AA16" s="9">
        <f t="shared" si="15"/>
        <v>299109.30742487247</v>
      </c>
      <c r="AB16" s="9">
        <f t="shared" si="15"/>
        <v>307775.17851390346</v>
      </c>
      <c r="AC16" s="9">
        <f t="shared" si="15"/>
        <v>316126.47343208315</v>
      </c>
      <c r="AD16" s="9">
        <f t="shared" si="15"/>
        <v>324174.61147774302</v>
      </c>
      <c r="AE16" s="9">
        <f t="shared" si="15"/>
        <v>331930.59742203006</v>
      </c>
      <c r="AF16" s="9">
        <f t="shared" si="15"/>
        <v>339405.03655648528</v>
      </c>
      <c r="AG16" s="9">
        <f t="shared" si="15"/>
        <v>346608.14919438621</v>
      </c>
      <c r="AH16" s="9">
        <f t="shared" si="15"/>
        <v>353549.78464568214</v>
      </c>
      <c r="AI16" s="9">
        <f t="shared" si="15"/>
        <v>360239.43468463124</v>
      </c>
      <c r="AJ16" s="70"/>
      <c r="AK16" s="11" t="s">
        <v>4</v>
      </c>
      <c r="AL16" s="17">
        <f>AL14+AL15</f>
        <v>10716</v>
      </c>
      <c r="AM16" s="17">
        <f>AM14+AM15</f>
        <v>21356.988000000001</v>
      </c>
      <c r="AN16" s="17">
        <f t="shared" ref="AN16:BO16" si="16">AN14+AN15</f>
        <v>31631.756699999998</v>
      </c>
      <c r="AO16" s="17">
        <f t="shared" si="16"/>
        <v>41535.426301499996</v>
      </c>
      <c r="AP16" s="17">
        <f t="shared" si="16"/>
        <v>51079.743851137493</v>
      </c>
      <c r="AQ16" s="17">
        <f t="shared" si="16"/>
        <v>60277.610634830431</v>
      </c>
      <c r="AR16" s="17">
        <f t="shared" si="16"/>
        <v>69141.590648583355</v>
      </c>
      <c r="AS16" s="17">
        <f t="shared" si="16"/>
        <v>77683.803120910321</v>
      </c>
      <c r="AT16" s="17">
        <f t="shared" si="16"/>
        <v>85915.928310694158</v>
      </c>
      <c r="AU16" s="17">
        <f t="shared" si="16"/>
        <v>93849.222559272457</v>
      </c>
      <c r="AV16" s="17">
        <f t="shared" si="16"/>
        <v>101494.53360330289</v>
      </c>
      <c r="AW16" s="17">
        <f t="shared" si="16"/>
        <v>108862.31540088553</v>
      </c>
      <c r="AX16" s="17">
        <f t="shared" si="16"/>
        <v>115962.64242540086</v>
      </c>
      <c r="AY16" s="17">
        <f t="shared" si="16"/>
        <v>122805.22344097879</v>
      </c>
      <c r="AZ16" s="17">
        <f t="shared" si="16"/>
        <v>129399.41477795364</v>
      </c>
      <c r="BA16" s="17">
        <f t="shared" si="16"/>
        <v>135754.2331264159</v>
      </c>
      <c r="BB16" s="17">
        <f t="shared" si="16"/>
        <v>141878.36786535097</v>
      </c>
      <c r="BC16" s="17">
        <f t="shared" si="16"/>
        <v>147780.19294422315</v>
      </c>
      <c r="BD16" s="17">
        <f t="shared" si="16"/>
        <v>153467.77833325087</v>
      </c>
      <c r="BE16" s="17">
        <f t="shared" si="16"/>
        <v>158948.90105803072</v>
      </c>
      <c r="BF16" s="17">
        <f t="shared" si="16"/>
        <v>164231.05583359773</v>
      </c>
      <c r="BG16" s="17">
        <f t="shared" si="16"/>
        <v>169321.46531246344</v>
      </c>
      <c r="BH16" s="17">
        <f t="shared" si="16"/>
        <v>174227.08996064388</v>
      </c>
      <c r="BI16" s="17">
        <f t="shared" si="16"/>
        <v>178954.63757518237</v>
      </c>
      <c r="BJ16" s="17">
        <f t="shared" si="16"/>
        <v>183510.57245618029</v>
      </c>
      <c r="BK16" s="17">
        <f t="shared" si="16"/>
        <v>187901.12424587813</v>
      </c>
      <c r="BL16" s="17">
        <f t="shared" si="16"/>
        <v>192132.29644687244</v>
      </c>
      <c r="BM16" s="17">
        <f t="shared" si="16"/>
        <v>196209.87463111684</v>
      </c>
      <c r="BN16" s="17">
        <f t="shared" si="16"/>
        <v>200139.43435093129</v>
      </c>
      <c r="BO16" s="17">
        <f t="shared" si="16"/>
        <v>203926.34876283718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</row>
    <row r="17" spans="1:91" s="2" customFormat="1" x14ac:dyDescent="0.3">
      <c r="A17" s="12"/>
      <c r="B17" s="35"/>
      <c r="C17" s="35"/>
      <c r="D17" s="35"/>
      <c r="E17" s="67" t="s">
        <v>21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  <c r="AK17" s="69" t="s">
        <v>21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s="3" customFormat="1" x14ac:dyDescent="0.3">
      <c r="A18" s="12"/>
      <c r="B18" s="35"/>
      <c r="C18" s="35"/>
      <c r="D18" s="35"/>
      <c r="E18" s="3" t="s">
        <v>11</v>
      </c>
      <c r="F18" s="38">
        <v>50000</v>
      </c>
      <c r="G18" s="4">
        <f>F18</f>
        <v>50000</v>
      </c>
      <c r="H18" s="4">
        <f t="shared" ref="H18:W19" si="17">G18</f>
        <v>50000</v>
      </c>
      <c r="I18" s="4">
        <f t="shared" si="17"/>
        <v>50000</v>
      </c>
      <c r="J18" s="4">
        <f t="shared" si="17"/>
        <v>50000</v>
      </c>
      <c r="K18" s="4">
        <f t="shared" si="17"/>
        <v>50000</v>
      </c>
      <c r="L18" s="4">
        <f t="shared" si="17"/>
        <v>50000</v>
      </c>
      <c r="M18" s="4">
        <f t="shared" si="17"/>
        <v>50000</v>
      </c>
      <c r="N18" s="4">
        <f t="shared" si="17"/>
        <v>50000</v>
      </c>
      <c r="O18" s="4">
        <f t="shared" si="17"/>
        <v>50000</v>
      </c>
      <c r="P18" s="4">
        <f t="shared" si="17"/>
        <v>50000</v>
      </c>
      <c r="Q18" s="4">
        <f t="shared" si="17"/>
        <v>50000</v>
      </c>
      <c r="R18" s="4">
        <f t="shared" si="17"/>
        <v>50000</v>
      </c>
      <c r="S18" s="4">
        <f t="shared" si="17"/>
        <v>50000</v>
      </c>
      <c r="T18" s="4">
        <f t="shared" si="17"/>
        <v>50000</v>
      </c>
      <c r="U18" s="4">
        <f t="shared" si="17"/>
        <v>50000</v>
      </c>
      <c r="V18" s="4">
        <f t="shared" si="17"/>
        <v>50000</v>
      </c>
      <c r="W18" s="4">
        <f t="shared" si="17"/>
        <v>50000</v>
      </c>
      <c r="X18" s="4">
        <f t="shared" ref="X18:AI19" si="18">W18</f>
        <v>50000</v>
      </c>
      <c r="Y18" s="4">
        <f t="shared" si="18"/>
        <v>50000</v>
      </c>
      <c r="Z18" s="4">
        <f t="shared" si="18"/>
        <v>50000</v>
      </c>
      <c r="AA18" s="4">
        <f t="shared" si="18"/>
        <v>50000</v>
      </c>
      <c r="AB18" s="4">
        <f t="shared" si="18"/>
        <v>50000</v>
      </c>
      <c r="AC18" s="4">
        <f t="shared" si="18"/>
        <v>50000</v>
      </c>
      <c r="AD18" s="4">
        <f t="shared" si="18"/>
        <v>50000</v>
      </c>
      <c r="AE18" s="4">
        <f t="shared" si="18"/>
        <v>50000</v>
      </c>
      <c r="AF18" s="4">
        <f t="shared" si="18"/>
        <v>50000</v>
      </c>
      <c r="AG18" s="4">
        <f t="shared" si="18"/>
        <v>50000</v>
      </c>
      <c r="AH18" s="4">
        <f t="shared" si="18"/>
        <v>50000</v>
      </c>
      <c r="AI18" s="4">
        <f t="shared" si="18"/>
        <v>50000</v>
      </c>
      <c r="AJ18" s="27"/>
      <c r="AK18" s="10" t="str">
        <f>E18</f>
        <v>Ansiotulot</v>
      </c>
      <c r="AL18" s="38">
        <v>60000</v>
      </c>
      <c r="AM18" s="10">
        <f>AL18</f>
        <v>60000</v>
      </c>
      <c r="AN18" s="10">
        <f t="shared" ref="AN18:BC19" si="19">AM18</f>
        <v>60000</v>
      </c>
      <c r="AO18" s="10">
        <f t="shared" si="19"/>
        <v>60000</v>
      </c>
      <c r="AP18" s="10">
        <f t="shared" si="19"/>
        <v>60000</v>
      </c>
      <c r="AQ18" s="10">
        <f t="shared" si="19"/>
        <v>60000</v>
      </c>
      <c r="AR18" s="10">
        <f t="shared" si="19"/>
        <v>60000</v>
      </c>
      <c r="AS18" s="10">
        <f t="shared" si="19"/>
        <v>60000</v>
      </c>
      <c r="AT18" s="10">
        <f t="shared" si="19"/>
        <v>60000</v>
      </c>
      <c r="AU18" s="10">
        <f t="shared" si="19"/>
        <v>60000</v>
      </c>
      <c r="AV18" s="10">
        <f t="shared" si="19"/>
        <v>60000</v>
      </c>
      <c r="AW18" s="10">
        <f t="shared" si="19"/>
        <v>60000</v>
      </c>
      <c r="AX18" s="10">
        <f t="shared" si="19"/>
        <v>60000</v>
      </c>
      <c r="AY18" s="10">
        <f t="shared" si="19"/>
        <v>60000</v>
      </c>
      <c r="AZ18" s="10">
        <f t="shared" si="19"/>
        <v>60000</v>
      </c>
      <c r="BA18" s="10">
        <f t="shared" si="19"/>
        <v>60000</v>
      </c>
      <c r="BB18" s="10">
        <f t="shared" si="19"/>
        <v>60000</v>
      </c>
      <c r="BC18" s="10">
        <f t="shared" si="19"/>
        <v>60000</v>
      </c>
      <c r="BD18" s="10">
        <f t="shared" ref="BD18:BO19" si="20">BC18</f>
        <v>60000</v>
      </c>
      <c r="BE18" s="10">
        <f t="shared" si="20"/>
        <v>60000</v>
      </c>
      <c r="BF18" s="10">
        <f t="shared" si="20"/>
        <v>60000</v>
      </c>
      <c r="BG18" s="10">
        <f t="shared" si="20"/>
        <v>60000</v>
      </c>
      <c r="BH18" s="10">
        <f t="shared" si="20"/>
        <v>60000</v>
      </c>
      <c r="BI18" s="10">
        <f t="shared" si="20"/>
        <v>60000</v>
      </c>
      <c r="BJ18" s="10">
        <f t="shared" si="20"/>
        <v>60000</v>
      </c>
      <c r="BK18" s="10">
        <f t="shared" si="20"/>
        <v>60000</v>
      </c>
      <c r="BL18" s="10">
        <f t="shared" si="20"/>
        <v>60000</v>
      </c>
      <c r="BM18" s="10">
        <f t="shared" si="20"/>
        <v>60000</v>
      </c>
      <c r="BN18" s="10">
        <f t="shared" si="20"/>
        <v>60000</v>
      </c>
      <c r="BO18" s="10">
        <f t="shared" si="20"/>
        <v>60000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</row>
    <row r="19" spans="1:91" s="3" customFormat="1" x14ac:dyDescent="0.3">
      <c r="A19" s="12"/>
      <c r="B19" s="35"/>
      <c r="C19" s="35"/>
      <c r="D19" s="35"/>
      <c r="E19" s="3" t="s">
        <v>2</v>
      </c>
      <c r="F19" s="38">
        <v>-13676.54</v>
      </c>
      <c r="G19" s="4">
        <f>F19</f>
        <v>-13676.54</v>
      </c>
      <c r="H19" s="4">
        <f t="shared" si="17"/>
        <v>-13676.54</v>
      </c>
      <c r="I19" s="4">
        <f t="shared" si="17"/>
        <v>-13676.54</v>
      </c>
      <c r="J19" s="4">
        <f t="shared" si="17"/>
        <v>-13676.54</v>
      </c>
      <c r="K19" s="4">
        <f t="shared" si="17"/>
        <v>-13676.54</v>
      </c>
      <c r="L19" s="4">
        <f t="shared" si="17"/>
        <v>-13676.54</v>
      </c>
      <c r="M19" s="4">
        <f t="shared" si="17"/>
        <v>-13676.54</v>
      </c>
      <c r="N19" s="4">
        <f t="shared" si="17"/>
        <v>-13676.54</v>
      </c>
      <c r="O19" s="4">
        <f t="shared" si="17"/>
        <v>-13676.54</v>
      </c>
      <c r="P19" s="4">
        <f t="shared" si="17"/>
        <v>-13676.54</v>
      </c>
      <c r="Q19" s="4">
        <f t="shared" si="17"/>
        <v>-13676.54</v>
      </c>
      <c r="R19" s="4">
        <f t="shared" si="17"/>
        <v>-13676.54</v>
      </c>
      <c r="S19" s="4">
        <f t="shared" si="17"/>
        <v>-13676.54</v>
      </c>
      <c r="T19" s="4">
        <f t="shared" si="17"/>
        <v>-13676.54</v>
      </c>
      <c r="U19" s="4">
        <f t="shared" si="17"/>
        <v>-13676.54</v>
      </c>
      <c r="V19" s="4">
        <f t="shared" si="17"/>
        <v>-13676.54</v>
      </c>
      <c r="W19" s="4">
        <f t="shared" si="17"/>
        <v>-13676.54</v>
      </c>
      <c r="X19" s="4">
        <f t="shared" si="18"/>
        <v>-13676.54</v>
      </c>
      <c r="Y19" s="4">
        <f t="shared" si="18"/>
        <v>-13676.54</v>
      </c>
      <c r="Z19" s="4">
        <f t="shared" si="18"/>
        <v>-13676.54</v>
      </c>
      <c r="AA19" s="4">
        <f t="shared" si="18"/>
        <v>-13676.54</v>
      </c>
      <c r="AB19" s="4">
        <f t="shared" si="18"/>
        <v>-13676.54</v>
      </c>
      <c r="AC19" s="4">
        <f t="shared" si="18"/>
        <v>-13676.54</v>
      </c>
      <c r="AD19" s="4">
        <f t="shared" si="18"/>
        <v>-13676.54</v>
      </c>
      <c r="AE19" s="4">
        <f t="shared" si="18"/>
        <v>-13676.54</v>
      </c>
      <c r="AF19" s="4">
        <f t="shared" si="18"/>
        <v>-13676.54</v>
      </c>
      <c r="AG19" s="4">
        <f t="shared" si="18"/>
        <v>-13676.54</v>
      </c>
      <c r="AH19" s="4">
        <f t="shared" si="18"/>
        <v>-13676.54</v>
      </c>
      <c r="AI19" s="4">
        <f t="shared" si="18"/>
        <v>-13676.54</v>
      </c>
      <c r="AJ19" s="27"/>
      <c r="AK19" s="10" t="str">
        <f>E19</f>
        <v>Ennpid.</v>
      </c>
      <c r="AL19" s="38">
        <v>-17958.46</v>
      </c>
      <c r="AM19" s="10">
        <f>AL19</f>
        <v>-17958.46</v>
      </c>
      <c r="AN19" s="10">
        <f t="shared" si="19"/>
        <v>-17958.46</v>
      </c>
      <c r="AO19" s="10">
        <f t="shared" si="19"/>
        <v>-17958.46</v>
      </c>
      <c r="AP19" s="10">
        <f t="shared" si="19"/>
        <v>-17958.46</v>
      </c>
      <c r="AQ19" s="10">
        <f t="shared" si="19"/>
        <v>-17958.46</v>
      </c>
      <c r="AR19" s="10">
        <f t="shared" si="19"/>
        <v>-17958.46</v>
      </c>
      <c r="AS19" s="10">
        <f t="shared" si="19"/>
        <v>-17958.46</v>
      </c>
      <c r="AT19" s="10">
        <f t="shared" si="19"/>
        <v>-17958.46</v>
      </c>
      <c r="AU19" s="10">
        <f t="shared" si="19"/>
        <v>-17958.46</v>
      </c>
      <c r="AV19" s="10">
        <f t="shared" si="19"/>
        <v>-17958.46</v>
      </c>
      <c r="AW19" s="10">
        <f t="shared" si="19"/>
        <v>-17958.46</v>
      </c>
      <c r="AX19" s="10">
        <f t="shared" si="19"/>
        <v>-17958.46</v>
      </c>
      <c r="AY19" s="10">
        <f t="shared" si="19"/>
        <v>-17958.46</v>
      </c>
      <c r="AZ19" s="10">
        <f t="shared" si="19"/>
        <v>-17958.46</v>
      </c>
      <c r="BA19" s="10">
        <f t="shared" si="19"/>
        <v>-17958.46</v>
      </c>
      <c r="BB19" s="10">
        <f t="shared" si="19"/>
        <v>-17958.46</v>
      </c>
      <c r="BC19" s="10">
        <f t="shared" si="19"/>
        <v>-17958.46</v>
      </c>
      <c r="BD19" s="10">
        <f t="shared" si="20"/>
        <v>-17958.46</v>
      </c>
      <c r="BE19" s="10">
        <f t="shared" si="20"/>
        <v>-17958.46</v>
      </c>
      <c r="BF19" s="10">
        <f t="shared" si="20"/>
        <v>-17958.46</v>
      </c>
      <c r="BG19" s="10">
        <f t="shared" si="20"/>
        <v>-17958.46</v>
      </c>
      <c r="BH19" s="10">
        <f t="shared" si="20"/>
        <v>-17958.46</v>
      </c>
      <c r="BI19" s="10">
        <f t="shared" si="20"/>
        <v>-17958.46</v>
      </c>
      <c r="BJ19" s="10">
        <f t="shared" si="20"/>
        <v>-17958.46</v>
      </c>
      <c r="BK19" s="10">
        <f t="shared" si="20"/>
        <v>-17958.46</v>
      </c>
      <c r="BL19" s="10">
        <f t="shared" si="20"/>
        <v>-17958.46</v>
      </c>
      <c r="BM19" s="10">
        <f t="shared" si="20"/>
        <v>-17958.46</v>
      </c>
      <c r="BN19" s="10">
        <f t="shared" si="20"/>
        <v>-17958.46</v>
      </c>
      <c r="BO19" s="10">
        <f t="shared" si="20"/>
        <v>-17958.46</v>
      </c>
      <c r="BP19" s="27"/>
      <c r="BQ19" s="40">
        <f>F19/F18</f>
        <v>-0.27353080000000002</v>
      </c>
      <c r="BR19" s="40">
        <f>AL19/AL18</f>
        <v>-0.29930766666666664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</row>
    <row r="20" spans="1:91" s="3" customFormat="1" x14ac:dyDescent="0.3">
      <c r="A20" s="12"/>
      <c r="B20" s="35"/>
      <c r="C20" s="35"/>
      <c r="D20" s="35"/>
      <c r="E20" s="3" t="s">
        <v>66</v>
      </c>
      <c r="F20" s="4">
        <f>(1-7.5%)*-F13</f>
        <v>0</v>
      </c>
      <c r="G20" s="4">
        <f>(1-7.5%)*-G13</f>
        <v>1400.8200000000002</v>
      </c>
      <c r="H20" s="4">
        <f>(1-7.5%)*-H13</f>
        <v>2801.6400000000003</v>
      </c>
      <c r="I20" s="4">
        <f>(1-7.5%)*-I13</f>
        <v>4192.6542600000002</v>
      </c>
      <c r="J20" s="4">
        <f>(1-7.5%)*-J13</f>
        <v>5535.7954965000008</v>
      </c>
      <c r="K20" s="4">
        <f>(1-7.5%)*-K13</f>
        <v>6830.4258110925011</v>
      </c>
      <c r="L20" s="4">
        <f>(1-7.5%)*-L13</f>
        <v>8078.080804549315</v>
      </c>
      <c r="M20" s="4">
        <f>(1-7.5%)*-M13</f>
        <v>9280.4469624377743</v>
      </c>
      <c r="N20" s="4">
        <f>(1-7.5%)*-N13</f>
        <v>10439.166679017224</v>
      </c>
      <c r="O20" s="4">
        <f>(1-7.5%)*-O13</f>
        <v>11555.824207524603</v>
      </c>
      <c r="P20" s="4">
        <f>(1-7.5%)*-P13</f>
        <v>12631.946418083864</v>
      </c>
      <c r="Q20" s="4">
        <f>(1-7.5%)*-Q13</f>
        <v>13669.004765349022</v>
      </c>
      <c r="R20" s="4">
        <f>(1-7.5%)*-R13</f>
        <v>14668.417290236917</v>
      </c>
      <c r="S20" s="4">
        <f>(1-7.5%)*-S13</f>
        <v>15631.550558031779</v>
      </c>
      <c r="T20" s="4">
        <f>(1-7.5%)*-T13</f>
        <v>16559.721526908372</v>
      </c>
      <c r="U20" s="4">
        <f>(1-7.5%)*-U13</f>
        <v>17454.199348692793</v>
      </c>
      <c r="V20" s="4">
        <f>(1-7.5%)*-V13</f>
        <v>18316.207104260277</v>
      </c>
      <c r="W20" s="4">
        <f>(1-7.5%)*-W13</f>
        <v>19146.923475937478</v>
      </c>
      <c r="X20" s="4">
        <f>(1-7.5%)*-X13</f>
        <v>19947.484359195692</v>
      </c>
      <c r="Y20" s="4">
        <f>(1-7.5%)*-Y13</f>
        <v>20718.984415838626</v>
      </c>
      <c r="Z20" s="4">
        <f>(1-7.5%)*-Z13</f>
        <v>21462.478570808566</v>
      </c>
      <c r="AA20" s="4">
        <f>(1-7.5%)*-AA13</f>
        <v>22178.983454657588</v>
      </c>
      <c r="AB20" s="4">
        <f>(1-7.5%)*-AB13</f>
        <v>22869.478793656261</v>
      </c>
      <c r="AC20" s="4">
        <f>(1-7.5%)*-AC13</f>
        <v>23534.908749440565</v>
      </c>
      <c r="AD20" s="4">
        <f>(1-7.5%)*-AD13</f>
        <v>24176.183210028856</v>
      </c>
      <c r="AE20" s="4">
        <f>(1-7.5%)*-AE13</f>
        <v>24794.179033974156</v>
      </c>
      <c r="AF20" s="4">
        <f>(1-7.5%)*-AF13</f>
        <v>25389.741249352985</v>
      </c>
      <c r="AG20" s="4">
        <f>(1-7.5%)*-AG13</f>
        <v>25963.684209230225</v>
      </c>
      <c r="AH20" s="4">
        <f>(1-7.5%)*-AH13</f>
        <v>26516.792705179912</v>
      </c>
      <c r="AI20" s="4">
        <f>(1-7.5%)*-AI13</f>
        <v>27049.823040384581</v>
      </c>
      <c r="AJ20" s="27"/>
      <c r="AK20" s="10" t="str">
        <f>E20</f>
        <v>Osinko (8%) netto</v>
      </c>
      <c r="AL20" s="10">
        <f>(1-7.5%)*-AL13</f>
        <v>0</v>
      </c>
      <c r="AM20" s="10">
        <f>(1-7.5%)*-AM13</f>
        <v>792.98400000000004</v>
      </c>
      <c r="AN20" s="10">
        <f>(1-7.5%)*-AN13</f>
        <v>1585.9680000000001</v>
      </c>
      <c r="AO20" s="10">
        <f>(1-7.5%)*-AO13</f>
        <v>2373.4011120000005</v>
      </c>
      <c r="AP20" s="10">
        <f>(1-7.5%)*-AP13</f>
        <v>3133.7339957999998</v>
      </c>
      <c r="AQ20" s="10">
        <f>(1-7.5%)*-AQ13</f>
        <v>3866.6055463110001</v>
      </c>
      <c r="AR20" s="10">
        <f>(1-7.5%)*-AR13</f>
        <v>4572.8850449841748</v>
      </c>
      <c r="AS20" s="10">
        <f>(1-7.5%)*-AS13</f>
        <v>5253.5271869774524</v>
      </c>
      <c r="AT20" s="10">
        <f>(1-7.5%)*-AT13</f>
        <v>5909.4617079951686</v>
      </c>
      <c r="AU20" s="10">
        <f>(1-7.5%)*-AU13</f>
        <v>6541.5854309473643</v>
      </c>
      <c r="AV20" s="10">
        <f>(1-7.5%)*-AV13</f>
        <v>7150.7626949913683</v>
      </c>
      <c r="AW20" s="10">
        <f>(1-7.5%)*-AW13</f>
        <v>7737.826469386162</v>
      </c>
      <c r="AX20" s="10">
        <f>(1-7.5%)*-AX13</f>
        <v>8303.5794866444139</v>
      </c>
      <c r="AY20" s="10">
        <f>(1-7.5%)*-AY13</f>
        <v>8848.7953396655303</v>
      </c>
      <c r="AZ20" s="10">
        <f>(1-7.5%)*-AZ13</f>
        <v>9374.2195394796636</v>
      </c>
      <c r="BA20" s="10">
        <f>(1-7.5%)*-BA13</f>
        <v>9880.5705346324303</v>
      </c>
      <c r="BB20" s="10">
        <f>(1-7.5%)*-BB13</f>
        <v>10368.540693568571</v>
      </c>
      <c r="BC20" s="10">
        <f>(1-7.5%)*-BC13</f>
        <v>10838.797251354777</v>
      </c>
      <c r="BD20" s="10">
        <f>(1-7.5%)*-BD13</f>
        <v>11291.983222035973</v>
      </c>
      <c r="BE20" s="10">
        <f>(1-7.5%)*-BE13</f>
        <v>11728.718277872515</v>
      </c>
      <c r="BF20" s="10">
        <f>(1-7.5%)*-BF13</f>
        <v>12149.599596660564</v>
      </c>
      <c r="BG20" s="10">
        <f>(1-7.5%)*-BG13</f>
        <v>12555.202678294274</v>
      </c>
      <c r="BH20" s="10">
        <f>(1-7.5%)*-BH13</f>
        <v>12946.082131686233</v>
      </c>
      <c r="BI20" s="10">
        <f>(1-7.5%)*-BI13</f>
        <v>13322.772433122294</v>
      </c>
      <c r="BJ20" s="10">
        <f>(1-7.5%)*-BJ13</f>
        <v>13685.788657087647</v>
      </c>
      <c r="BK20" s="10">
        <f>(1-7.5%)*-BK13</f>
        <v>14035.627180563497</v>
      </c>
      <c r="BL20" s="10">
        <f>(1-7.5%)*-BL13</f>
        <v>14372.766361757342</v>
      </c>
      <c r="BM20" s="10">
        <f>(1-7.5%)*-BM13</f>
        <v>14697.667194194983</v>
      </c>
      <c r="BN20" s="10">
        <f>(1-7.5%)*-BN13</f>
        <v>15010.773937068561</v>
      </c>
      <c r="BO20" s="10">
        <f>(1-7.5%)*-BO13</f>
        <v>15312.514722702648</v>
      </c>
      <c r="BP20" s="27"/>
      <c r="BQ20" s="50">
        <f>BQ19+$F$47</f>
        <v>-0.29493079999999999</v>
      </c>
      <c r="BR20" s="50">
        <f>BR19+$F$47</f>
        <v>-0.32070766666666661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</row>
    <row r="21" spans="1:91" s="7" customFormat="1" x14ac:dyDescent="0.3">
      <c r="A21" s="13"/>
      <c r="B21" s="35"/>
      <c r="C21" s="35"/>
      <c r="D21" s="35"/>
      <c r="E21" s="7" t="s">
        <v>20</v>
      </c>
      <c r="F21" s="8">
        <f>Graafi!$H$1</f>
        <v>-14001</v>
      </c>
      <c r="G21" s="8">
        <f>F21</f>
        <v>-14001</v>
      </c>
      <c r="H21" s="8">
        <f t="shared" ref="H21:AI21" si="21">G21</f>
        <v>-14001</v>
      </c>
      <c r="I21" s="8">
        <f t="shared" si="21"/>
        <v>-14001</v>
      </c>
      <c r="J21" s="8">
        <f t="shared" si="21"/>
        <v>-14001</v>
      </c>
      <c r="K21" s="8">
        <f t="shared" si="21"/>
        <v>-14001</v>
      </c>
      <c r="L21" s="8">
        <f t="shared" si="21"/>
        <v>-14001</v>
      </c>
      <c r="M21" s="8">
        <f t="shared" si="21"/>
        <v>-14001</v>
      </c>
      <c r="N21" s="8">
        <f t="shared" si="21"/>
        <v>-14001</v>
      </c>
      <c r="O21" s="8">
        <f t="shared" si="21"/>
        <v>-14001</v>
      </c>
      <c r="P21" s="8">
        <f t="shared" si="21"/>
        <v>-14001</v>
      </c>
      <c r="Q21" s="8">
        <f t="shared" si="21"/>
        <v>-14001</v>
      </c>
      <c r="R21" s="8">
        <f t="shared" si="21"/>
        <v>-14001</v>
      </c>
      <c r="S21" s="8">
        <f t="shared" si="21"/>
        <v>-14001</v>
      </c>
      <c r="T21" s="8">
        <f t="shared" si="21"/>
        <v>-14001</v>
      </c>
      <c r="U21" s="8">
        <f t="shared" si="21"/>
        <v>-14001</v>
      </c>
      <c r="V21" s="8">
        <f t="shared" si="21"/>
        <v>-14001</v>
      </c>
      <c r="W21" s="8">
        <f t="shared" si="21"/>
        <v>-14001</v>
      </c>
      <c r="X21" s="8">
        <f t="shared" si="21"/>
        <v>-14001</v>
      </c>
      <c r="Y21" s="8">
        <f t="shared" si="21"/>
        <v>-14001</v>
      </c>
      <c r="Z21" s="8">
        <f t="shared" si="21"/>
        <v>-14001</v>
      </c>
      <c r="AA21" s="8">
        <f t="shared" si="21"/>
        <v>-14001</v>
      </c>
      <c r="AB21" s="8">
        <f t="shared" si="21"/>
        <v>-14001</v>
      </c>
      <c r="AC21" s="8">
        <f t="shared" si="21"/>
        <v>-14001</v>
      </c>
      <c r="AD21" s="8">
        <f t="shared" si="21"/>
        <v>-14001</v>
      </c>
      <c r="AE21" s="8">
        <f t="shared" si="21"/>
        <v>-14001</v>
      </c>
      <c r="AF21" s="8">
        <f t="shared" si="21"/>
        <v>-14001</v>
      </c>
      <c r="AG21" s="8">
        <f t="shared" si="21"/>
        <v>-14001</v>
      </c>
      <c r="AH21" s="8">
        <f t="shared" si="21"/>
        <v>-14001</v>
      </c>
      <c r="AI21" s="8">
        <f t="shared" si="21"/>
        <v>-14001</v>
      </c>
      <c r="AJ21" s="70"/>
      <c r="AK21" s="17" t="str">
        <f>E21</f>
        <v>Elämiskustannukset</v>
      </c>
      <c r="AL21" s="17">
        <f>Graafi!$H$1</f>
        <v>-14001</v>
      </c>
      <c r="AM21" s="17">
        <f>AL21</f>
        <v>-14001</v>
      </c>
      <c r="AN21" s="17">
        <f t="shared" ref="AN21:BO21" si="22">AM21</f>
        <v>-14001</v>
      </c>
      <c r="AO21" s="17">
        <f t="shared" si="22"/>
        <v>-14001</v>
      </c>
      <c r="AP21" s="17">
        <f t="shared" si="22"/>
        <v>-14001</v>
      </c>
      <c r="AQ21" s="17">
        <f t="shared" si="22"/>
        <v>-14001</v>
      </c>
      <c r="AR21" s="17">
        <f t="shared" si="22"/>
        <v>-14001</v>
      </c>
      <c r="AS21" s="17">
        <f t="shared" si="22"/>
        <v>-14001</v>
      </c>
      <c r="AT21" s="17">
        <f t="shared" si="22"/>
        <v>-14001</v>
      </c>
      <c r="AU21" s="17">
        <f t="shared" si="22"/>
        <v>-14001</v>
      </c>
      <c r="AV21" s="17">
        <f t="shared" si="22"/>
        <v>-14001</v>
      </c>
      <c r="AW21" s="17">
        <f t="shared" si="22"/>
        <v>-14001</v>
      </c>
      <c r="AX21" s="17">
        <f t="shared" si="22"/>
        <v>-14001</v>
      </c>
      <c r="AY21" s="17">
        <f t="shared" si="22"/>
        <v>-14001</v>
      </c>
      <c r="AZ21" s="17">
        <f t="shared" si="22"/>
        <v>-14001</v>
      </c>
      <c r="BA21" s="17">
        <f t="shared" si="22"/>
        <v>-14001</v>
      </c>
      <c r="BB21" s="17">
        <f t="shared" si="22"/>
        <v>-14001</v>
      </c>
      <c r="BC21" s="17">
        <f t="shared" si="22"/>
        <v>-14001</v>
      </c>
      <c r="BD21" s="17">
        <f t="shared" si="22"/>
        <v>-14001</v>
      </c>
      <c r="BE21" s="17">
        <f t="shared" si="22"/>
        <v>-14001</v>
      </c>
      <c r="BF21" s="17">
        <f t="shared" si="22"/>
        <v>-14001</v>
      </c>
      <c r="BG21" s="17">
        <f t="shared" si="22"/>
        <v>-14001</v>
      </c>
      <c r="BH21" s="17">
        <f t="shared" si="22"/>
        <v>-14001</v>
      </c>
      <c r="BI21" s="17">
        <f t="shared" si="22"/>
        <v>-14001</v>
      </c>
      <c r="BJ21" s="17">
        <f t="shared" si="22"/>
        <v>-14001</v>
      </c>
      <c r="BK21" s="17">
        <f t="shared" si="22"/>
        <v>-14001</v>
      </c>
      <c r="BL21" s="17">
        <f t="shared" si="22"/>
        <v>-14001</v>
      </c>
      <c r="BM21" s="17">
        <f t="shared" si="22"/>
        <v>-14001</v>
      </c>
      <c r="BN21" s="17">
        <f t="shared" si="22"/>
        <v>-14001</v>
      </c>
      <c r="BO21" s="17">
        <f t="shared" si="22"/>
        <v>-14001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3" customFormat="1" x14ac:dyDescent="0.3">
      <c r="A22" s="12"/>
      <c r="B22" s="35"/>
      <c r="C22" s="35"/>
      <c r="D22" s="35"/>
      <c r="E22" s="3" t="s">
        <v>19</v>
      </c>
      <c r="F22" s="4">
        <f>SUM(F18:F21)</f>
        <v>22322.46</v>
      </c>
      <c r="G22" s="4">
        <f>SUM(G18:G21)</f>
        <v>23723.279999999999</v>
      </c>
      <c r="H22" s="4">
        <f>SUM(H18:H21)</f>
        <v>25124.1</v>
      </c>
      <c r="I22" s="4">
        <f>SUM(I18:I21)</f>
        <v>26515.114260000002</v>
      </c>
      <c r="J22" s="4">
        <f>SUM(J18:J21)</f>
        <v>27858.255496500002</v>
      </c>
      <c r="K22" s="4">
        <f>SUM(K18:K21)</f>
        <v>29152.885811092499</v>
      </c>
      <c r="L22" s="4">
        <f>SUM(L18:L21)</f>
        <v>30400.540804549317</v>
      </c>
      <c r="M22" s="4">
        <f>SUM(M18:M21)</f>
        <v>31602.906962437773</v>
      </c>
      <c r="N22" s="4">
        <f>SUM(N18:N21)</f>
        <v>32761.626679017223</v>
      </c>
      <c r="O22" s="4">
        <f>SUM(O18:O21)</f>
        <v>33878.284207524601</v>
      </c>
      <c r="P22" s="4">
        <f>SUM(P18:P21)</f>
        <v>34954.406418083861</v>
      </c>
      <c r="Q22" s="4">
        <f>SUM(Q18:Q21)</f>
        <v>35991.464765349025</v>
      </c>
      <c r="R22" s="4">
        <f>SUM(R18:R21)</f>
        <v>36990.877290236916</v>
      </c>
      <c r="S22" s="4">
        <f>SUM(S18:S21)</f>
        <v>37954.010558031776</v>
      </c>
      <c r="T22" s="4">
        <f>SUM(T18:T21)</f>
        <v>38882.181526908375</v>
      </c>
      <c r="U22" s="4">
        <f>SUM(U18:U21)</f>
        <v>39776.659348692789</v>
      </c>
      <c r="V22" s="4">
        <f>SUM(V18:V21)</f>
        <v>40638.667104260276</v>
      </c>
      <c r="W22" s="4">
        <f>SUM(W18:W21)</f>
        <v>41469.383475937473</v>
      </c>
      <c r="X22" s="4">
        <f>SUM(X18:X21)</f>
        <v>42269.944359195695</v>
      </c>
      <c r="Y22" s="4">
        <f>SUM(Y18:Y21)</f>
        <v>43041.444415838625</v>
      </c>
      <c r="Z22" s="4">
        <f>SUM(Z18:Z21)</f>
        <v>43784.938570808561</v>
      </c>
      <c r="AA22" s="4">
        <f>SUM(AA18:AA21)</f>
        <v>44501.443454657587</v>
      </c>
      <c r="AB22" s="4">
        <f>SUM(AB18:AB21)</f>
        <v>45191.938793656256</v>
      </c>
      <c r="AC22" s="4">
        <f>SUM(AC18:AC21)</f>
        <v>45857.36874944056</v>
      </c>
      <c r="AD22" s="4">
        <f>SUM(AD18:AD21)</f>
        <v>46498.643210028851</v>
      </c>
      <c r="AE22" s="4">
        <f>SUM(AE18:AE21)</f>
        <v>47116.639033974156</v>
      </c>
      <c r="AF22" s="4">
        <f>SUM(AF18:AF21)</f>
        <v>47712.201249352984</v>
      </c>
      <c r="AG22" s="4">
        <f>SUM(AG18:AG21)</f>
        <v>48286.144209230224</v>
      </c>
      <c r="AH22" s="4">
        <f>SUM(AH18:AH21)</f>
        <v>48839.252705179912</v>
      </c>
      <c r="AI22" s="4">
        <f>SUM(AI18:AI21)</f>
        <v>49372.28304038458</v>
      </c>
      <c r="AJ22" s="27"/>
      <c r="AK22" s="10" t="str">
        <f>E22</f>
        <v>Jää sijoitettavaksi</v>
      </c>
      <c r="AL22" s="10">
        <f>SUM(AL18:AL21)</f>
        <v>28040.54</v>
      </c>
      <c r="AM22" s="10">
        <f>SUM(AM18:AM21)</f>
        <v>28833.523999999998</v>
      </c>
      <c r="AN22" s="10">
        <f>SUM(AN18:AN21)</f>
        <v>29626.508000000002</v>
      </c>
      <c r="AO22" s="10">
        <f>SUM(AO18:AO21)</f>
        <v>30413.941112</v>
      </c>
      <c r="AP22" s="10">
        <f>SUM(AP18:AP21)</f>
        <v>31174.273995800002</v>
      </c>
      <c r="AQ22" s="10">
        <f>SUM(AQ18:AQ21)</f>
        <v>31907.145546311003</v>
      </c>
      <c r="AR22" s="10">
        <f>SUM(AR18:AR21)</f>
        <v>32613.425044984178</v>
      </c>
      <c r="AS22" s="10">
        <f>SUM(AS18:AS21)</f>
        <v>33294.067186977452</v>
      </c>
      <c r="AT22" s="10">
        <f>SUM(AT18:AT21)</f>
        <v>33950.001707995172</v>
      </c>
      <c r="AU22" s="10">
        <f>SUM(AU18:AU21)</f>
        <v>34582.125430947366</v>
      </c>
      <c r="AV22" s="10">
        <f>SUM(AV18:AV21)</f>
        <v>35191.302694991369</v>
      </c>
      <c r="AW22" s="10">
        <f>SUM(AW18:AW21)</f>
        <v>35778.366469386165</v>
      </c>
      <c r="AX22" s="10">
        <f>SUM(AX18:AX21)</f>
        <v>36344.119486644413</v>
      </c>
      <c r="AY22" s="10">
        <f>SUM(AY18:AY21)</f>
        <v>36889.335339665529</v>
      </c>
      <c r="AZ22" s="10">
        <f>SUM(AZ18:AZ21)</f>
        <v>37414.759539479666</v>
      </c>
      <c r="BA22" s="10">
        <f>SUM(BA18:BA21)</f>
        <v>37921.110534632433</v>
      </c>
      <c r="BB22" s="10">
        <f>SUM(BB18:BB21)</f>
        <v>38409.080693568569</v>
      </c>
      <c r="BC22" s="10">
        <f>SUM(BC18:BC21)</f>
        <v>38879.33725135478</v>
      </c>
      <c r="BD22" s="10">
        <f>SUM(BD18:BD21)</f>
        <v>39332.523222035976</v>
      </c>
      <c r="BE22" s="10">
        <f>SUM(BE18:BE21)</f>
        <v>39769.258277872519</v>
      </c>
      <c r="BF22" s="10">
        <f>SUM(BF18:BF21)</f>
        <v>40190.139596660563</v>
      </c>
      <c r="BG22" s="10">
        <f>SUM(BG18:BG21)</f>
        <v>40595.742678294278</v>
      </c>
      <c r="BH22" s="10">
        <f>SUM(BH18:BH21)</f>
        <v>40986.622131686236</v>
      </c>
      <c r="BI22" s="10">
        <f>SUM(BI18:BI21)</f>
        <v>41363.312433122293</v>
      </c>
      <c r="BJ22" s="10">
        <f>SUM(BJ18:BJ21)</f>
        <v>41726.328657087652</v>
      </c>
      <c r="BK22" s="10">
        <f>SUM(BK18:BK21)</f>
        <v>42076.167180563498</v>
      </c>
      <c r="BL22" s="10">
        <f>SUM(BL18:BL21)</f>
        <v>42413.306361757343</v>
      </c>
      <c r="BM22" s="10">
        <f>SUM(BM18:BM21)</f>
        <v>42738.207194194983</v>
      </c>
      <c r="BN22" s="10">
        <f>SUM(BN18:BN21)</f>
        <v>43051.31393706856</v>
      </c>
      <c r="BO22" s="10">
        <f>SUM(BO18:BO21)</f>
        <v>43353.054722702647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</row>
    <row r="23" spans="1:91" s="3" customFormat="1" x14ac:dyDescent="0.3">
      <c r="A23" s="12"/>
      <c r="B23" s="35"/>
      <c r="C23" s="35"/>
      <c r="D23" s="35"/>
      <c r="E23" s="3" t="s">
        <v>5</v>
      </c>
      <c r="F23" s="4">
        <f>F22</f>
        <v>22322.46</v>
      </c>
      <c r="G23" s="4">
        <f>F23+G22</f>
        <v>46045.74</v>
      </c>
      <c r="H23" s="4">
        <f t="shared" ref="H23:U23" si="23">G23+H22</f>
        <v>71169.84</v>
      </c>
      <c r="I23" s="4">
        <f t="shared" si="23"/>
        <v>97684.954259999999</v>
      </c>
      <c r="J23" s="4">
        <f t="shared" si="23"/>
        <v>125543.2097565</v>
      </c>
      <c r="K23" s="4">
        <f t="shared" si="23"/>
        <v>154696.09556759251</v>
      </c>
      <c r="L23" s="4">
        <f t="shared" si="23"/>
        <v>185096.63637214183</v>
      </c>
      <c r="M23" s="4">
        <f t="shared" si="23"/>
        <v>216699.54333457962</v>
      </c>
      <c r="N23" s="4">
        <f t="shared" si="23"/>
        <v>249461.17001359683</v>
      </c>
      <c r="O23" s="4">
        <f t="shared" si="23"/>
        <v>283339.45422112144</v>
      </c>
      <c r="P23" s="4">
        <f t="shared" si="23"/>
        <v>318293.86063920532</v>
      </c>
      <c r="Q23" s="4">
        <f t="shared" si="23"/>
        <v>354285.32540455437</v>
      </c>
      <c r="R23" s="4">
        <f t="shared" si="23"/>
        <v>391276.20269479131</v>
      </c>
      <c r="S23" s="4">
        <f t="shared" si="23"/>
        <v>429230.2132528231</v>
      </c>
      <c r="T23" s="4">
        <f t="shared" si="23"/>
        <v>468112.39477973146</v>
      </c>
      <c r="U23" s="4">
        <f t="shared" si="23"/>
        <v>507889.05412842426</v>
      </c>
      <c r="V23" s="4">
        <f>U23+V22</f>
        <v>548527.72123268456</v>
      </c>
      <c r="W23" s="4">
        <f>V23+W22</f>
        <v>589997.10470862198</v>
      </c>
      <c r="X23" s="4">
        <f>W23+X22</f>
        <v>632267.04906781763</v>
      </c>
      <c r="Y23" s="4">
        <f>X23+Y22</f>
        <v>675308.4934836562</v>
      </c>
      <c r="Z23" s="4">
        <f>Y23+Z22</f>
        <v>719093.43205446471</v>
      </c>
      <c r="AA23" s="4">
        <f>Z23+AA22</f>
        <v>763594.87550912227</v>
      </c>
      <c r="AB23" s="4">
        <f>AA23+AB22</f>
        <v>808786.81430277857</v>
      </c>
      <c r="AC23" s="4">
        <f>AB23+AC22</f>
        <v>854644.1830522191</v>
      </c>
      <c r="AD23" s="4">
        <f>AC23+AD22</f>
        <v>901142.82626224798</v>
      </c>
      <c r="AE23" s="4">
        <f>AD23+AE22</f>
        <v>948259.46529622213</v>
      </c>
      <c r="AF23" s="4">
        <f>AE23+AF22</f>
        <v>995971.66654557514</v>
      </c>
      <c r="AG23" s="4">
        <f>AF23+AG22</f>
        <v>1044257.8107548053</v>
      </c>
      <c r="AH23" s="4">
        <f>AG23+AH22</f>
        <v>1093097.0634599852</v>
      </c>
      <c r="AI23" s="4">
        <f>AH23+AI22</f>
        <v>1142469.3465003697</v>
      </c>
      <c r="AJ23" s="27"/>
      <c r="AK23" s="10" t="str">
        <f>E23</f>
        <v>Hankintahinta</v>
      </c>
      <c r="AL23" s="10">
        <f>AL22</f>
        <v>28040.54</v>
      </c>
      <c r="AM23" s="10">
        <f>AL23+AM22</f>
        <v>56874.063999999998</v>
      </c>
      <c r="AN23" s="10">
        <f t="shared" ref="AN23:BA23" si="24">AM23+AN22</f>
        <v>86500.572</v>
      </c>
      <c r="AO23" s="10">
        <f t="shared" si="24"/>
        <v>116914.513112</v>
      </c>
      <c r="AP23" s="10">
        <f t="shared" si="24"/>
        <v>148088.78710780002</v>
      </c>
      <c r="AQ23" s="10">
        <f t="shared" si="24"/>
        <v>179995.93265411101</v>
      </c>
      <c r="AR23" s="10">
        <f t="shared" si="24"/>
        <v>212609.35769909518</v>
      </c>
      <c r="AS23" s="10">
        <f t="shared" si="24"/>
        <v>245903.42488607264</v>
      </c>
      <c r="AT23" s="10">
        <f t="shared" si="24"/>
        <v>279853.42659406783</v>
      </c>
      <c r="AU23" s="10">
        <f t="shared" si="24"/>
        <v>314435.55202501517</v>
      </c>
      <c r="AV23" s="10">
        <f t="shared" si="24"/>
        <v>349626.85472000652</v>
      </c>
      <c r="AW23" s="10">
        <f t="shared" si="24"/>
        <v>385405.22118939267</v>
      </c>
      <c r="AX23" s="10">
        <f t="shared" si="24"/>
        <v>421749.34067603707</v>
      </c>
      <c r="AY23" s="10">
        <f t="shared" si="24"/>
        <v>458638.6760157026</v>
      </c>
      <c r="AZ23" s="10">
        <f t="shared" si="24"/>
        <v>496053.43555518228</v>
      </c>
      <c r="BA23" s="10">
        <f t="shared" si="24"/>
        <v>533974.54608981474</v>
      </c>
      <c r="BB23" s="10">
        <f>BA23+BB22</f>
        <v>572383.62678338331</v>
      </c>
      <c r="BC23" s="10">
        <f>BB23+BC22</f>
        <v>611262.96403473814</v>
      </c>
      <c r="BD23" s="10">
        <f>BC23+BD22</f>
        <v>650595.4872567741</v>
      </c>
      <c r="BE23" s="10">
        <f>BD23+BE22</f>
        <v>690364.74553464656</v>
      </c>
      <c r="BF23" s="10">
        <f>BE23+BF22</f>
        <v>730554.88513130718</v>
      </c>
      <c r="BG23" s="10">
        <f>BF23+BG22</f>
        <v>771150.62780960149</v>
      </c>
      <c r="BH23" s="10">
        <f>BG23+BH22</f>
        <v>812137.24994128768</v>
      </c>
      <c r="BI23" s="10">
        <f>BH23+BI22</f>
        <v>853500.56237440999</v>
      </c>
      <c r="BJ23" s="10">
        <f>BI23+BJ22</f>
        <v>895226.89103149762</v>
      </c>
      <c r="BK23" s="10">
        <f>BJ23+BK22</f>
        <v>937303.05821206118</v>
      </c>
      <c r="BL23" s="10">
        <f>BK23+BL22</f>
        <v>979716.36457381852</v>
      </c>
      <c r="BM23" s="10">
        <f>BL23+BM22</f>
        <v>1022454.5717680135</v>
      </c>
      <c r="BN23" s="10">
        <f>BM23+BN22</f>
        <v>1065505.885705082</v>
      </c>
      <c r="BO23" s="10">
        <f>BN23+BO22</f>
        <v>1108858.9404277846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</row>
    <row r="24" spans="1:91" s="3" customFormat="1" x14ac:dyDescent="0.3">
      <c r="A24" s="12"/>
      <c r="B24" s="35"/>
      <c r="C24" s="35"/>
      <c r="D24" s="35"/>
      <c r="E24" s="3" t="s">
        <v>3</v>
      </c>
      <c r="F24" s="4">
        <f>F22</f>
        <v>22322.46</v>
      </c>
      <c r="G24" s="6">
        <f>F26+G22</f>
        <v>46045.74</v>
      </c>
      <c r="H24" s="6">
        <f>G26+H22</f>
        <v>72879.044999999998</v>
      </c>
      <c r="I24" s="6">
        <f>H26+I22</f>
        <v>102367.27888500001</v>
      </c>
      <c r="J24" s="6">
        <f>I26+J22</f>
        <v>134606.69247862502</v>
      </c>
      <c r="K24" s="6">
        <f>J26+K22</f>
        <v>169683.92757380815</v>
      </c>
      <c r="L24" s="6">
        <f>K26+L22</f>
        <v>207691.73387966829</v>
      </c>
      <c r="M24" s="6">
        <f>L26+M22</f>
        <v>248729.03237844299</v>
      </c>
      <c r="N24" s="6">
        <f>M26+N22</f>
        <v>292901.17821391299</v>
      </c>
      <c r="O24" s="6">
        <f>N26+O22</f>
        <v>340320.2176862465</v>
      </c>
      <c r="P24" s="6">
        <f>O26+P22</f>
        <v>391105.15900183434</v>
      </c>
      <c r="Q24" s="6">
        <f>P26+Q22</f>
        <v>445382.25818438537</v>
      </c>
      <c r="R24" s="6">
        <f>Q26+R22</f>
        <v>503285.32090427779</v>
      </c>
      <c r="S24" s="6">
        <f>R26+S22</f>
        <v>564956.02093952615</v>
      </c>
      <c r="T24" s="6">
        <f>S26+T22</f>
        <v>630544.2360125297</v>
      </c>
      <c r="U24" s="6">
        <f>T26+U22</f>
        <v>700208.40178502386</v>
      </c>
      <c r="V24" s="6">
        <f>U26+V22</f>
        <v>774115.88483422296</v>
      </c>
      <c r="W24" s="6">
        <f>V26+W22</f>
        <v>852443.37547564157</v>
      </c>
      <c r="X24" s="6">
        <f>W26+X22</f>
        <v>935377.30134258384</v>
      </c>
      <c r="Y24" s="6">
        <f>X26+Y22</f>
        <v>1023114.262678878</v>
      </c>
      <c r="Z24" s="6">
        <f>Y26+Z22</f>
        <v>1115861.4903502231</v>
      </c>
      <c r="AA24" s="6">
        <f>Z26+AA22</f>
        <v>1213837.3276306083</v>
      </c>
      <c r="AB24" s="6">
        <f>AA26+AB22</f>
        <v>1317271.7368737853</v>
      </c>
      <c r="AC24" s="6">
        <f>AB26+AC22</f>
        <v>1426406.8322358357</v>
      </c>
      <c r="AD24" s="6">
        <f>AC26+AD22</f>
        <v>1541497.4396736049</v>
      </c>
      <c r="AE24" s="6">
        <f>AD26+AE22</f>
        <v>1662811.6855053152</v>
      </c>
      <c r="AF24" s="6">
        <f>AE26+AF22</f>
        <v>1790631.6148841411</v>
      </c>
      <c r="AG24" s="6">
        <f>AF26+AG22</f>
        <v>1925253.8416031078</v>
      </c>
      <c r="AH24" s="6">
        <f>AG26+AH22</f>
        <v>2066990.2307204688</v>
      </c>
      <c r="AI24" s="6">
        <f>AH26+AI22</f>
        <v>2216168.6155689429</v>
      </c>
      <c r="AJ24" s="27"/>
      <c r="AK24" s="10" t="str">
        <f>E24</f>
        <v>Pääoma</v>
      </c>
      <c r="AL24" s="10">
        <f>AL22</f>
        <v>28040.54</v>
      </c>
      <c r="AM24" s="10">
        <f>AL26+AM22</f>
        <v>56874.063999999998</v>
      </c>
      <c r="AN24" s="10">
        <f>AM26+AN22</f>
        <v>88623.43710000001</v>
      </c>
      <c r="AO24" s="10">
        <f>AN26+AO22</f>
        <v>122674.81573950002</v>
      </c>
      <c r="AP24" s="10">
        <f>AO26+AP22</f>
        <v>159131.54605628754</v>
      </c>
      <c r="AQ24" s="10">
        <f>AP26+AQ22</f>
        <v>198083.85064749321</v>
      </c>
      <c r="AR24" s="10">
        <f>AQ26+AR22</f>
        <v>239627.66061007191</v>
      </c>
      <c r="AS24" s="10">
        <f>AR26+AS22</f>
        <v>283864.51557848847</v>
      </c>
      <c r="AT24" s="10">
        <f>AS26+AT22</f>
        <v>330901.82169119769</v>
      </c>
      <c r="AU24" s="10">
        <f>AT26+AU22</f>
        <v>380853.1055538872</v>
      </c>
      <c r="AV24" s="10">
        <f>AU26+AV22</f>
        <v>433838.28143000568</v>
      </c>
      <c r="AW24" s="10">
        <f>AV26+AW22</f>
        <v>489983.93257398915</v>
      </c>
      <c r="AX24" s="10">
        <f>AW26+AX22</f>
        <v>549423.60741073347</v>
      </c>
      <c r="AY24" s="10">
        <f>AX26+AY22</f>
        <v>612298.13125001709</v>
      </c>
      <c r="AZ24" s="10">
        <f>AY26+AZ22</f>
        <v>678755.93425601546</v>
      </c>
      <c r="BA24" s="10">
        <f>AZ26+BA22</f>
        <v>748953.39642829879</v>
      </c>
      <c r="BB24" s="10">
        <f>BA26+BB22</f>
        <v>823055.21038897522</v>
      </c>
      <c r="BC24" s="10">
        <f>BB26+BC22</f>
        <v>901234.76281076192</v>
      </c>
      <c r="BD24" s="10">
        <f>BC26+BD22</f>
        <v>983674.53536279127</v>
      </c>
      <c r="BE24" s="10">
        <f>BD26+BE22</f>
        <v>1070566.5260950027</v>
      </c>
      <c r="BF24" s="10">
        <f>BE26+BF22</f>
        <v>1162112.6922281082</v>
      </c>
      <c r="BG24" s="10">
        <f>BF26+BG22</f>
        <v>1258525.4153644801</v>
      </c>
      <c r="BH24" s="10">
        <f>BG26+BH22</f>
        <v>1360027.9901859809</v>
      </c>
      <c r="BI24" s="10">
        <f>BH26+BI22</f>
        <v>1466855.1377578645</v>
      </c>
      <c r="BJ24" s="10">
        <f>BI26+BJ22</f>
        <v>1579253.5446135483</v>
      </c>
      <c r="BK24" s="10">
        <f>BJ26+BK22</f>
        <v>1697482.4288533973</v>
      </c>
      <c r="BL24" s="10">
        <f>BK26+BL22</f>
        <v>1821814.1345518283</v>
      </c>
      <c r="BM24" s="10">
        <f>BL26+BM22</f>
        <v>1952534.7558311538</v>
      </c>
      <c r="BN24" s="10">
        <f>BM26+BN22</f>
        <v>2089944.7920277969</v>
      </c>
      <c r="BO24" s="10">
        <f>BN26+BO22</f>
        <v>2234359.8354469733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</row>
    <row r="25" spans="1:91" s="7" customFormat="1" x14ac:dyDescent="0.3">
      <c r="A25" s="13"/>
      <c r="B25" s="35"/>
      <c r="C25" s="35"/>
      <c r="D25" s="35"/>
      <c r="E25" s="7" t="s">
        <v>18</v>
      </c>
      <c r="F25" s="8"/>
      <c r="G25" s="8">
        <f>(F24+G24)/2*$F$3</f>
        <v>1709.2049999999999</v>
      </c>
      <c r="H25" s="8">
        <f>(G24+H24)/2*$F$3</f>
        <v>2973.1196250000003</v>
      </c>
      <c r="I25" s="8">
        <f t="shared" ref="I25:U25" si="25">(H24+I24)/2*$F$3</f>
        <v>4381.1580971250005</v>
      </c>
      <c r="J25" s="8">
        <f t="shared" si="25"/>
        <v>5924.3492840906256</v>
      </c>
      <c r="K25" s="8">
        <f t="shared" si="25"/>
        <v>7607.2655013108297</v>
      </c>
      <c r="L25" s="8">
        <f t="shared" si="25"/>
        <v>9434.3915363369106</v>
      </c>
      <c r="M25" s="8">
        <f t="shared" si="25"/>
        <v>11410.519156452783</v>
      </c>
      <c r="N25" s="8">
        <f t="shared" si="25"/>
        <v>13540.755264808902</v>
      </c>
      <c r="O25" s="8">
        <f t="shared" si="25"/>
        <v>15830.534897503989</v>
      </c>
      <c r="P25" s="8">
        <f t="shared" si="25"/>
        <v>18285.634417202022</v>
      </c>
      <c r="Q25" s="8">
        <f t="shared" si="25"/>
        <v>20912.185429655496</v>
      </c>
      <c r="R25" s="8">
        <f t="shared" si="25"/>
        <v>23716.689477216583</v>
      </c>
      <c r="S25" s="8">
        <f t="shared" si="25"/>
        <v>26706.033546095099</v>
      </c>
      <c r="T25" s="8">
        <f t="shared" si="25"/>
        <v>29887.506423801395</v>
      </c>
      <c r="U25" s="8">
        <f t="shared" si="25"/>
        <v>33268.81594493884</v>
      </c>
      <c r="V25" s="8">
        <f>(U24+V24)/2*$F$3</f>
        <v>36858.107165481175</v>
      </c>
      <c r="W25" s="8">
        <f>(V24+W24)/2*$F$3</f>
        <v>40663.981507746619</v>
      </c>
      <c r="X25" s="8">
        <f>(W24+X24)/2*$F$3</f>
        <v>44695.516920455644</v>
      </c>
      <c r="Y25" s="8">
        <f>(X24+Y24)/2*$F$3</f>
        <v>48962.289100536553</v>
      </c>
      <c r="Z25" s="8">
        <f>(Y24+Z24)/2*$F$3</f>
        <v>53474.393825727529</v>
      </c>
      <c r="AA25" s="8">
        <f>(Z24+AA24)/2*$F$3</f>
        <v>58242.470449520792</v>
      </c>
      <c r="AB25" s="8">
        <f>(AA24+AB24)/2*$F$3</f>
        <v>63277.72661260984</v>
      </c>
      <c r="AC25" s="8">
        <f>(AB24+AC24)/2*$F$3</f>
        <v>68591.964227740522</v>
      </c>
      <c r="AD25" s="8">
        <f>(AC24+AD24)/2*$F$3</f>
        <v>74197.606797736022</v>
      </c>
      <c r="AE25" s="8">
        <f>(AD24+AE24)/2*$F$3</f>
        <v>80107.728129473006</v>
      </c>
      <c r="AF25" s="8">
        <f>(AE24+AF24)/2*$F$3</f>
        <v>86336.082509736414</v>
      </c>
      <c r="AG25" s="8">
        <f>(AF24+AG24)/2*$F$3</f>
        <v>92897.136412181222</v>
      </c>
      <c r="AH25" s="8">
        <f>(AG24+AH24)/2*$F$3</f>
        <v>99806.101808089414</v>
      </c>
      <c r="AI25" s="8">
        <f>(AH24+AI24)/2*$F$3</f>
        <v>107078.97115723528</v>
      </c>
      <c r="AJ25" s="70"/>
      <c r="AK25" s="17" t="str">
        <f>E25</f>
        <v>Vuotuinen tuotto</v>
      </c>
      <c r="AL25" s="17"/>
      <c r="AM25" s="17">
        <f>(AL24+AM24)/2*$F$3</f>
        <v>2122.8651</v>
      </c>
      <c r="AN25" s="17">
        <f>(AM24+AN24)/2*$F$3</f>
        <v>3637.4375275000002</v>
      </c>
      <c r="AO25" s="17">
        <f t="shared" ref="AO25:BA25" si="26">(AN24+AO24)/2*$F$3</f>
        <v>5282.4563209875014</v>
      </c>
      <c r="AP25" s="17">
        <f t="shared" si="26"/>
        <v>7045.1590448946899</v>
      </c>
      <c r="AQ25" s="17">
        <f t="shared" si="26"/>
        <v>8930.3849175945197</v>
      </c>
      <c r="AR25" s="17">
        <f t="shared" si="26"/>
        <v>10942.787781439129</v>
      </c>
      <c r="AS25" s="17">
        <f t="shared" si="26"/>
        <v>13087.30440471401</v>
      </c>
      <c r="AT25" s="17">
        <f t="shared" si="26"/>
        <v>15369.158431742155</v>
      </c>
      <c r="AU25" s="17">
        <f t="shared" si="26"/>
        <v>17793.873181127125</v>
      </c>
      <c r="AV25" s="17">
        <f t="shared" si="26"/>
        <v>20367.284674597322</v>
      </c>
      <c r="AW25" s="17">
        <f t="shared" si="26"/>
        <v>23095.555350099872</v>
      </c>
      <c r="AX25" s="17">
        <f t="shared" si="26"/>
        <v>25985.188499618067</v>
      </c>
      <c r="AY25" s="17">
        <f t="shared" si="26"/>
        <v>29043.043466518764</v>
      </c>
      <c r="AZ25" s="17">
        <f t="shared" si="26"/>
        <v>32276.35163765082</v>
      </c>
      <c r="BA25" s="17">
        <f t="shared" si="26"/>
        <v>35692.733267107855</v>
      </c>
      <c r="BB25" s="17">
        <f>(BA24+BB24)/2*$F$3</f>
        <v>39300.215170431853</v>
      </c>
      <c r="BC25" s="17">
        <f>(BB24+BC24)/2*$F$3</f>
        <v>43107.249329993436</v>
      </c>
      <c r="BD25" s="17">
        <f>(BC24+BD24)/2*$F$3</f>
        <v>47122.732454338839</v>
      </c>
      <c r="BE25" s="17">
        <f>(BD24+BE24)/2*$F$3</f>
        <v>51356.02653644485</v>
      </c>
      <c r="BF25" s="17">
        <f>(BE24+BF24)/2*$F$3</f>
        <v>55816.980458077771</v>
      </c>
      <c r="BG25" s="17">
        <f>(BF24+BG24)/2*$F$3</f>
        <v>60515.952689814709</v>
      </c>
      <c r="BH25" s="17">
        <f>(BG24+BH24)/2*$F$3</f>
        <v>65463.835138761533</v>
      </c>
      <c r="BI25" s="17">
        <f>(BH24+BI24)/2*$F$3</f>
        <v>70672.078198596137</v>
      </c>
      <c r="BJ25" s="17">
        <f>(BI24+BJ24)/2*$F$3</f>
        <v>76152.717059285322</v>
      </c>
      <c r="BK25" s="17">
        <f>(BJ24+BK24)/2*$F$3</f>
        <v>81918.399336673654</v>
      </c>
      <c r="BL25" s="17">
        <f>(BK24+BL24)/2*$F$3</f>
        <v>87982.414085130644</v>
      </c>
      <c r="BM25" s="17">
        <f>(BL24+BM24)/2*$F$3</f>
        <v>94358.722259574555</v>
      </c>
      <c r="BN25" s="17">
        <f>(BM24+BN24)/2*$F$3</f>
        <v>101061.98869647377</v>
      </c>
      <c r="BO25" s="17">
        <f>(BN24+BO24)/2*$F$3</f>
        <v>108107.61568686925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7" customFormat="1" x14ac:dyDescent="0.3">
      <c r="A26" s="13"/>
      <c r="B26" s="35"/>
      <c r="C26" s="35"/>
      <c r="D26" s="35"/>
      <c r="E26" s="7" t="s">
        <v>4</v>
      </c>
      <c r="F26" s="9">
        <f>F24+F25</f>
        <v>22322.46</v>
      </c>
      <c r="G26" s="9">
        <f>G24+G25</f>
        <v>47754.945</v>
      </c>
      <c r="H26" s="9">
        <f>H24+H25</f>
        <v>75852.164625000005</v>
      </c>
      <c r="I26" s="9">
        <f>I24+I25</f>
        <v>106748.43698212501</v>
      </c>
      <c r="J26" s="9">
        <f>J24+J25</f>
        <v>140531.04176271564</v>
      </c>
      <c r="K26" s="9">
        <f>K24+K25</f>
        <v>177291.19307511896</v>
      </c>
      <c r="L26" s="9">
        <f>L24+L25</f>
        <v>217126.1254160052</v>
      </c>
      <c r="M26" s="9">
        <f>M24+M25</f>
        <v>260139.55153489579</v>
      </c>
      <c r="N26" s="9">
        <f>N24+N25</f>
        <v>306441.93347872188</v>
      </c>
      <c r="O26" s="9">
        <f>O24+O25</f>
        <v>356150.75258375047</v>
      </c>
      <c r="P26" s="9">
        <f>P24+P25</f>
        <v>409390.79341903637</v>
      </c>
      <c r="Q26" s="9">
        <f>Q24+Q25</f>
        <v>466294.44361404085</v>
      </c>
      <c r="R26" s="9">
        <f>R24+R25</f>
        <v>527002.01038149442</v>
      </c>
      <c r="S26" s="9">
        <f>S24+S25</f>
        <v>591662.05448562128</v>
      </c>
      <c r="T26" s="9">
        <f>T24+T25</f>
        <v>660431.74243633111</v>
      </c>
      <c r="U26" s="9">
        <f>U24+U25</f>
        <v>733477.21772996266</v>
      </c>
      <c r="V26" s="9">
        <f>V24+V25</f>
        <v>810973.99199970416</v>
      </c>
      <c r="W26" s="9">
        <f>W24+W25</f>
        <v>893107.35698338819</v>
      </c>
      <c r="X26" s="9">
        <f>X24+X25</f>
        <v>980072.81826303946</v>
      </c>
      <c r="Y26" s="9">
        <f>Y24+Y25</f>
        <v>1072076.5517794145</v>
      </c>
      <c r="Z26" s="9">
        <f>Z24+Z25</f>
        <v>1169335.8841759507</v>
      </c>
      <c r="AA26" s="9">
        <f>AA24+AA25</f>
        <v>1272079.7980801291</v>
      </c>
      <c r="AB26" s="9">
        <f>AB24+AB25</f>
        <v>1380549.4634863951</v>
      </c>
      <c r="AC26" s="9">
        <f>AC24+AC25</f>
        <v>1494998.7964635761</v>
      </c>
      <c r="AD26" s="9">
        <f>AD24+AD25</f>
        <v>1615695.046471341</v>
      </c>
      <c r="AE26" s="9">
        <f>AE24+AE25</f>
        <v>1742919.4136347882</v>
      </c>
      <c r="AF26" s="9">
        <f>AF24+AF25</f>
        <v>1876967.6973938774</v>
      </c>
      <c r="AG26" s="9">
        <f>AG24+AG25</f>
        <v>2018150.9780152889</v>
      </c>
      <c r="AH26" s="9">
        <f>AH24+AH25</f>
        <v>2166796.3325285581</v>
      </c>
      <c r="AI26" s="9">
        <f>AI24+AI25</f>
        <v>2323247.5867261779</v>
      </c>
      <c r="AJ26" s="70"/>
      <c r="AK26" s="17" t="str">
        <f>E26</f>
        <v>Yhteensä</v>
      </c>
      <c r="AL26" s="17">
        <f>AL24+AL25</f>
        <v>28040.54</v>
      </c>
      <c r="AM26" s="17">
        <f>AM24+AM25</f>
        <v>58996.929100000001</v>
      </c>
      <c r="AN26" s="17">
        <f>AN24+AN25</f>
        <v>92260.874627500016</v>
      </c>
      <c r="AO26" s="17">
        <f>AO24+AO25</f>
        <v>127957.27206048752</v>
      </c>
      <c r="AP26" s="17">
        <f>AP24+AP25</f>
        <v>166176.70510118222</v>
      </c>
      <c r="AQ26" s="17">
        <f>AQ24+AQ25</f>
        <v>207014.23556508773</v>
      </c>
      <c r="AR26" s="17">
        <f>AR24+AR25</f>
        <v>250570.44839151105</v>
      </c>
      <c r="AS26" s="17">
        <f>AS24+AS25</f>
        <v>296951.8199832025</v>
      </c>
      <c r="AT26" s="17">
        <f>AT24+AT25</f>
        <v>346270.98012293986</v>
      </c>
      <c r="AU26" s="17">
        <f>AU24+AU25</f>
        <v>398646.97873501433</v>
      </c>
      <c r="AV26" s="17">
        <f>AV24+AV25</f>
        <v>454205.566104603</v>
      </c>
      <c r="AW26" s="17">
        <f>AW24+AW25</f>
        <v>513079.48792408901</v>
      </c>
      <c r="AX26" s="17">
        <f>AX24+AX25</f>
        <v>575408.79591035156</v>
      </c>
      <c r="AY26" s="17">
        <f>AY24+AY25</f>
        <v>641341.17471653584</v>
      </c>
      <c r="AZ26" s="17">
        <f>AZ24+AZ25</f>
        <v>711032.28589366633</v>
      </c>
      <c r="BA26" s="17">
        <f>BA24+BA25</f>
        <v>784646.12969540665</v>
      </c>
      <c r="BB26" s="17">
        <f>BB24+BB25</f>
        <v>862355.4255594071</v>
      </c>
      <c r="BC26" s="17">
        <f>BC24+BC25</f>
        <v>944342.01214075531</v>
      </c>
      <c r="BD26" s="17">
        <f>BD24+BD25</f>
        <v>1030797.2678171301</v>
      </c>
      <c r="BE26" s="17">
        <f>BE24+BE25</f>
        <v>1121922.5526314476</v>
      </c>
      <c r="BF26" s="17">
        <f>BF24+BF25</f>
        <v>1217929.6726861859</v>
      </c>
      <c r="BG26" s="17">
        <f>BG24+BG25</f>
        <v>1319041.3680542947</v>
      </c>
      <c r="BH26" s="17">
        <f>BH24+BH25</f>
        <v>1425491.8253247424</v>
      </c>
      <c r="BI26" s="17">
        <f>BI24+BI25</f>
        <v>1537527.2159564607</v>
      </c>
      <c r="BJ26" s="17">
        <f>BJ24+BJ25</f>
        <v>1655406.2616728337</v>
      </c>
      <c r="BK26" s="17">
        <f>BK24+BK25</f>
        <v>1779400.8281900708</v>
      </c>
      <c r="BL26" s="17">
        <f>BL24+BL25</f>
        <v>1909796.5486369589</v>
      </c>
      <c r="BM26" s="17">
        <f>BM24+BM25</f>
        <v>2046893.4780907284</v>
      </c>
      <c r="BN26" s="17">
        <f>BN24+BN25</f>
        <v>2191006.7807242707</v>
      </c>
      <c r="BO26" s="17">
        <f>BO24+BO25</f>
        <v>2342467.4511338426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x14ac:dyDescent="0.3">
      <c r="B27" s="14"/>
      <c r="C27" s="14"/>
      <c r="D27" s="1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L27" s="51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91" s="48" customFormat="1" x14ac:dyDescent="0.3">
      <c r="E28" s="48" t="s">
        <v>36</v>
      </c>
      <c r="AJ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</row>
    <row r="29" spans="1:91" s="3" customFormat="1" ht="14.4" customHeight="1" x14ac:dyDescent="0.3">
      <c r="A29" s="12"/>
      <c r="B29" s="36"/>
      <c r="C29" s="36"/>
      <c r="D29" s="36"/>
      <c r="E29" s="4" t="s">
        <v>23</v>
      </c>
      <c r="F29" s="4">
        <f>F16</f>
        <v>18930</v>
      </c>
      <c r="G29" s="4">
        <f>G16</f>
        <v>37727.49</v>
      </c>
      <c r="H29" s="4">
        <f>H16</f>
        <v>55878.047249999996</v>
      </c>
      <c r="I29" s="4">
        <f>I16</f>
        <v>73373.051501250011</v>
      </c>
      <c r="J29" s="4">
        <f>J16</f>
        <v>90233.254115531265</v>
      </c>
      <c r="K29" s="4">
        <f>K16</f>
        <v>106481.4454383483</v>
      </c>
      <c r="L29" s="4">
        <f>L16</f>
        <v>122139.81998671922</v>
      </c>
      <c r="M29" s="4">
        <f>M16</f>
        <v>137229.7865881703</v>
      </c>
      <c r="N29" s="4">
        <f>N16</f>
        <v>151771.97862275489</v>
      </c>
      <c r="O29" s="4">
        <f>O16</f>
        <v>165786.2806128246</v>
      </c>
      <c r="P29" s="4">
        <f>P16</f>
        <v>179291.85527347185</v>
      </c>
      <c r="Q29" s="4">
        <f>Q16</f>
        <v>192307.16970313212</v>
      </c>
      <c r="R29" s="4">
        <f>R16</f>
        <v>204850.0206338969</v>
      </c>
      <c r="S29" s="4">
        <f>S16</f>
        <v>216937.55876611883</v>
      </c>
      <c r="T29" s="4">
        <f>T16</f>
        <v>228586.31221973343</v>
      </c>
      <c r="U29" s="4">
        <f>U16</f>
        <v>239812.2091342902</v>
      </c>
      <c r="V29" s="4">
        <f>V16</f>
        <v>250630.59944859042</v>
      </c>
      <c r="W29" s="4">
        <f>W16</f>
        <v>261056.27588971116</v>
      </c>
      <c r="X29" s="4">
        <f>X16</f>
        <v>271103.49420011573</v>
      </c>
      <c r="Y29" s="4">
        <f>Y16</f>
        <v>280785.99263050791</v>
      </c>
      <c r="Z29" s="4">
        <f>Z16</f>
        <v>290117.01072508458</v>
      </c>
      <c r="AA29" s="4">
        <f>AA16</f>
        <v>299109.30742487247</v>
      </c>
      <c r="AB29" s="4">
        <f>AB16</f>
        <v>307775.17851390346</v>
      </c>
      <c r="AC29" s="4">
        <f>AC16</f>
        <v>316126.47343208315</v>
      </c>
      <c r="AD29" s="4">
        <f>AD16</f>
        <v>324174.61147774302</v>
      </c>
      <c r="AE29" s="4">
        <f>AE16</f>
        <v>331930.59742203006</v>
      </c>
      <c r="AF29" s="4">
        <f>AF16</f>
        <v>339405.03655648528</v>
      </c>
      <c r="AG29" s="4">
        <f>AG16</f>
        <v>346608.14919438621</v>
      </c>
      <c r="AH29" s="4">
        <f>AH16</f>
        <v>353549.78464568214</v>
      </c>
      <c r="AI29" s="4">
        <f>AI16</f>
        <v>360239.43468463124</v>
      </c>
      <c r="AJ29" s="27"/>
      <c r="AK29" s="10" t="str">
        <f>E29</f>
        <v>Yrityksellä</v>
      </c>
      <c r="AL29" s="10">
        <f>AL16</f>
        <v>10716</v>
      </c>
      <c r="AM29" s="10">
        <f>AM16</f>
        <v>21356.988000000001</v>
      </c>
      <c r="AN29" s="10">
        <f>AN16</f>
        <v>31631.756699999998</v>
      </c>
      <c r="AO29" s="10">
        <f>AO16</f>
        <v>41535.426301499996</v>
      </c>
      <c r="AP29" s="10">
        <f>AP16</f>
        <v>51079.743851137493</v>
      </c>
      <c r="AQ29" s="10">
        <f>AQ16</f>
        <v>60277.610634830431</v>
      </c>
      <c r="AR29" s="10">
        <f>AR16</f>
        <v>69141.590648583355</v>
      </c>
      <c r="AS29" s="10">
        <f>AS16</f>
        <v>77683.803120910321</v>
      </c>
      <c r="AT29" s="10">
        <f>AT16</f>
        <v>85915.928310694158</v>
      </c>
      <c r="AU29" s="10">
        <f>AU16</f>
        <v>93849.222559272457</v>
      </c>
      <c r="AV29" s="10">
        <f>AV16</f>
        <v>101494.53360330289</v>
      </c>
      <c r="AW29" s="10">
        <f>AW16</f>
        <v>108862.31540088553</v>
      </c>
      <c r="AX29" s="10">
        <f>AX16</f>
        <v>115962.64242540086</v>
      </c>
      <c r="AY29" s="10">
        <f>AY16</f>
        <v>122805.22344097879</v>
      </c>
      <c r="AZ29" s="10">
        <f>AZ16</f>
        <v>129399.41477795364</v>
      </c>
      <c r="BA29" s="10">
        <f>BA16</f>
        <v>135754.2331264159</v>
      </c>
      <c r="BB29" s="10">
        <f>BB16</f>
        <v>141878.36786535097</v>
      </c>
      <c r="BC29" s="10">
        <f>BC16</f>
        <v>147780.19294422315</v>
      </c>
      <c r="BD29" s="10">
        <f>BD16</f>
        <v>153467.77833325087</v>
      </c>
      <c r="BE29" s="10">
        <f>BE16</f>
        <v>158948.90105803072</v>
      </c>
      <c r="BF29" s="10">
        <f>BF16</f>
        <v>164231.05583359773</v>
      </c>
      <c r="BG29" s="10">
        <f>BG16</f>
        <v>169321.46531246344</v>
      </c>
      <c r="BH29" s="10">
        <f>BH16</f>
        <v>174227.08996064388</v>
      </c>
      <c r="BI29" s="10">
        <f>BI16</f>
        <v>178954.63757518237</v>
      </c>
      <c r="BJ29" s="10">
        <f>BJ16</f>
        <v>183510.57245618029</v>
      </c>
      <c r="BK29" s="10">
        <f>BK16</f>
        <v>187901.12424587813</v>
      </c>
      <c r="BL29" s="10">
        <f>BL16</f>
        <v>192132.29644687244</v>
      </c>
      <c r="BM29" s="10">
        <f>BM16</f>
        <v>196209.87463111684</v>
      </c>
      <c r="BN29" s="10">
        <f>BN16</f>
        <v>200139.43435093129</v>
      </c>
      <c r="BO29" s="10">
        <f>BO16</f>
        <v>203926.34876283718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</row>
    <row r="30" spans="1:91" s="7" customFormat="1" x14ac:dyDescent="0.3">
      <c r="A30" s="13"/>
      <c r="B30" s="36"/>
      <c r="C30" s="36"/>
      <c r="D30" s="36"/>
      <c r="E30" s="8" t="s">
        <v>24</v>
      </c>
      <c r="F30" s="8">
        <f t="shared" ref="F30:AI30" si="27">F26</f>
        <v>22322.46</v>
      </c>
      <c r="G30" s="8">
        <f t="shared" si="27"/>
        <v>47754.945</v>
      </c>
      <c r="H30" s="8">
        <f t="shared" si="27"/>
        <v>75852.164625000005</v>
      </c>
      <c r="I30" s="8">
        <f t="shared" si="27"/>
        <v>106748.43698212501</v>
      </c>
      <c r="J30" s="8">
        <f t="shared" si="27"/>
        <v>140531.04176271564</v>
      </c>
      <c r="K30" s="8">
        <f t="shared" si="27"/>
        <v>177291.19307511896</v>
      </c>
      <c r="L30" s="8">
        <f t="shared" si="27"/>
        <v>217126.1254160052</v>
      </c>
      <c r="M30" s="8">
        <f t="shared" si="27"/>
        <v>260139.55153489579</v>
      </c>
      <c r="N30" s="8">
        <f t="shared" si="27"/>
        <v>306441.93347872188</v>
      </c>
      <c r="O30" s="8">
        <f t="shared" si="27"/>
        <v>356150.75258375047</v>
      </c>
      <c r="P30" s="8">
        <f t="shared" si="27"/>
        <v>409390.79341903637</v>
      </c>
      <c r="Q30" s="8">
        <f t="shared" si="27"/>
        <v>466294.44361404085</v>
      </c>
      <c r="R30" s="8">
        <f t="shared" si="27"/>
        <v>527002.01038149442</v>
      </c>
      <c r="S30" s="8">
        <f t="shared" si="27"/>
        <v>591662.05448562128</v>
      </c>
      <c r="T30" s="8">
        <f t="shared" si="27"/>
        <v>660431.74243633111</v>
      </c>
      <c r="U30" s="8">
        <f t="shared" si="27"/>
        <v>733477.21772996266</v>
      </c>
      <c r="V30" s="8">
        <f>V26</f>
        <v>810973.99199970416</v>
      </c>
      <c r="W30" s="8">
        <f>W26</f>
        <v>893107.35698338819</v>
      </c>
      <c r="X30" s="8">
        <f>X26</f>
        <v>980072.81826303946</v>
      </c>
      <c r="Y30" s="8">
        <f>Y26</f>
        <v>1072076.5517794145</v>
      </c>
      <c r="Z30" s="8">
        <f>Z26</f>
        <v>1169335.8841759507</v>
      </c>
      <c r="AA30" s="8">
        <f>AA26</f>
        <v>1272079.7980801291</v>
      </c>
      <c r="AB30" s="8">
        <f>AB26</f>
        <v>1380549.4634863951</v>
      </c>
      <c r="AC30" s="8">
        <f>AC26</f>
        <v>1494998.7964635761</v>
      </c>
      <c r="AD30" s="8">
        <f>AD26</f>
        <v>1615695.046471341</v>
      </c>
      <c r="AE30" s="8">
        <f>AE26</f>
        <v>1742919.4136347882</v>
      </c>
      <c r="AF30" s="8">
        <f>AF26</f>
        <v>1876967.6973938774</v>
      </c>
      <c r="AG30" s="8">
        <f>AG26</f>
        <v>2018150.9780152889</v>
      </c>
      <c r="AH30" s="8">
        <f>AH26</f>
        <v>2166796.3325285581</v>
      </c>
      <c r="AI30" s="8">
        <f>AI26</f>
        <v>2323247.5867261779</v>
      </c>
      <c r="AJ30" s="70"/>
      <c r="AK30" s="17" t="str">
        <f t="shared" ref="AK30:AK31" si="28">E30</f>
        <v>Yrittäjällä</v>
      </c>
      <c r="AL30" s="17">
        <f>AL26</f>
        <v>28040.54</v>
      </c>
      <c r="AM30" s="17">
        <f t="shared" ref="AM30:BO30" si="29">AM26</f>
        <v>58996.929100000001</v>
      </c>
      <c r="AN30" s="17">
        <f t="shared" si="29"/>
        <v>92260.874627500016</v>
      </c>
      <c r="AO30" s="17">
        <f t="shared" si="29"/>
        <v>127957.27206048752</v>
      </c>
      <c r="AP30" s="17">
        <f t="shared" si="29"/>
        <v>166176.70510118222</v>
      </c>
      <c r="AQ30" s="17">
        <f>AQ26</f>
        <v>207014.23556508773</v>
      </c>
      <c r="AR30" s="17">
        <f>AR26</f>
        <v>250570.44839151105</v>
      </c>
      <c r="AS30" s="17">
        <f>AS26</f>
        <v>296951.8199832025</v>
      </c>
      <c r="AT30" s="17">
        <f>AT26</f>
        <v>346270.98012293986</v>
      </c>
      <c r="AU30" s="17">
        <f>AU26</f>
        <v>398646.97873501433</v>
      </c>
      <c r="AV30" s="17">
        <f>AV26</f>
        <v>454205.566104603</v>
      </c>
      <c r="AW30" s="17">
        <f>AW26</f>
        <v>513079.48792408901</v>
      </c>
      <c r="AX30" s="17">
        <f>AX26</f>
        <v>575408.79591035156</v>
      </c>
      <c r="AY30" s="17">
        <f>AY26</f>
        <v>641341.17471653584</v>
      </c>
      <c r="AZ30" s="17">
        <f>AZ26</f>
        <v>711032.28589366633</v>
      </c>
      <c r="BA30" s="17">
        <f>BA26</f>
        <v>784646.12969540665</v>
      </c>
      <c r="BB30" s="17">
        <f>BB26</f>
        <v>862355.4255594071</v>
      </c>
      <c r="BC30" s="17">
        <f>BC26</f>
        <v>944342.01214075531</v>
      </c>
      <c r="BD30" s="17">
        <f>BD26</f>
        <v>1030797.2678171301</v>
      </c>
      <c r="BE30" s="17">
        <f>BE26</f>
        <v>1121922.5526314476</v>
      </c>
      <c r="BF30" s="17">
        <f>BF26</f>
        <v>1217929.6726861859</v>
      </c>
      <c r="BG30" s="17">
        <f>BG26</f>
        <v>1319041.3680542947</v>
      </c>
      <c r="BH30" s="17">
        <f>BH26</f>
        <v>1425491.8253247424</v>
      </c>
      <c r="BI30" s="17">
        <f>BI26</f>
        <v>1537527.2159564607</v>
      </c>
      <c r="BJ30" s="17">
        <f>BJ26</f>
        <v>1655406.2616728337</v>
      </c>
      <c r="BK30" s="17">
        <f>BK26</f>
        <v>1779400.8281900708</v>
      </c>
      <c r="BL30" s="17">
        <f>BL26</f>
        <v>1909796.5486369589</v>
      </c>
      <c r="BM30" s="17">
        <f>BM26</f>
        <v>2046893.4780907284</v>
      </c>
      <c r="BN30" s="17">
        <f>BN26</f>
        <v>2191006.7807242707</v>
      </c>
      <c r="BO30" s="17">
        <f>BO26</f>
        <v>2342467.4511338426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</row>
    <row r="31" spans="1:91" s="49" customFormat="1" x14ac:dyDescent="0.3">
      <c r="A31" s="12"/>
      <c r="B31" s="36"/>
      <c r="C31" s="36"/>
      <c r="D31" s="36"/>
      <c r="E31" s="4" t="s">
        <v>4</v>
      </c>
      <c r="F31" s="4">
        <f>SUM(F29:F30)</f>
        <v>41252.46</v>
      </c>
      <c r="G31" s="4">
        <f t="shared" ref="G31:BO31" si="30">SUM(G29:G30)</f>
        <v>85482.434999999998</v>
      </c>
      <c r="H31" s="4">
        <f t="shared" si="30"/>
        <v>131730.21187500001</v>
      </c>
      <c r="I31" s="4">
        <f t="shared" si="30"/>
        <v>180121.48848337503</v>
      </c>
      <c r="J31" s="4">
        <f t="shared" si="30"/>
        <v>230764.29587824689</v>
      </c>
      <c r="K31" s="4">
        <f t="shared" si="30"/>
        <v>283772.63851346727</v>
      </c>
      <c r="L31" s="4">
        <f t="shared" si="30"/>
        <v>339265.94540272444</v>
      </c>
      <c r="M31" s="4">
        <f t="shared" si="30"/>
        <v>397369.33812306612</v>
      </c>
      <c r="N31" s="4">
        <f t="shared" si="30"/>
        <v>458213.9121014768</v>
      </c>
      <c r="O31" s="4">
        <f t="shared" si="30"/>
        <v>521937.03319657507</v>
      </c>
      <c r="P31" s="4">
        <f t="shared" si="30"/>
        <v>588682.64869250823</v>
      </c>
      <c r="Q31" s="4">
        <f t="shared" si="30"/>
        <v>658601.61331717297</v>
      </c>
      <c r="R31" s="4">
        <f t="shared" si="30"/>
        <v>731852.03101539135</v>
      </c>
      <c r="S31" s="4">
        <f t="shared" si="30"/>
        <v>808599.61325174011</v>
      </c>
      <c r="T31" s="4">
        <f t="shared" si="30"/>
        <v>889018.0546560646</v>
      </c>
      <c r="U31" s="4">
        <f>SUM(U29:U30)</f>
        <v>973289.42686425289</v>
      </c>
      <c r="V31" s="4">
        <f>SUM(V29:V30)</f>
        <v>1061604.5914482945</v>
      </c>
      <c r="W31" s="4">
        <f>SUM(W29:W30)</f>
        <v>1154163.6328730993</v>
      </c>
      <c r="X31" s="4">
        <f>SUM(X29:X30)</f>
        <v>1251176.3124631552</v>
      </c>
      <c r="Y31" s="4">
        <f>SUM(Y29:Y30)</f>
        <v>1352862.5444099223</v>
      </c>
      <c r="Z31" s="4">
        <f>SUM(Z29:Z30)</f>
        <v>1459452.8949010354</v>
      </c>
      <c r="AA31" s="4">
        <f>SUM(AA29:AA30)</f>
        <v>1571189.1055050015</v>
      </c>
      <c r="AB31" s="4">
        <f>SUM(AB29:AB30)</f>
        <v>1688324.6420002985</v>
      </c>
      <c r="AC31" s="4">
        <f>SUM(AC29:AC30)</f>
        <v>1811125.2698956593</v>
      </c>
      <c r="AD31" s="4">
        <f>SUM(AD29:AD30)</f>
        <v>1939869.657949084</v>
      </c>
      <c r="AE31" s="4">
        <f>SUM(AE29:AE30)</f>
        <v>2074850.0110568183</v>
      </c>
      <c r="AF31" s="4">
        <f>SUM(AF29:AF30)</f>
        <v>2216372.7339503625</v>
      </c>
      <c r="AG31" s="4">
        <f>SUM(AG29:AG30)</f>
        <v>2364759.127209675</v>
      </c>
      <c r="AH31" s="4">
        <f>SUM(AH29:AH30)</f>
        <v>2520346.1171742403</v>
      </c>
      <c r="AI31" s="4">
        <f>SUM(AI29:AI30)</f>
        <v>2683487.0214108094</v>
      </c>
      <c r="AJ31" s="27"/>
      <c r="AK31" s="10" t="str">
        <f t="shared" si="28"/>
        <v>Yhteensä</v>
      </c>
      <c r="AL31" s="10">
        <f t="shared" si="30"/>
        <v>38756.54</v>
      </c>
      <c r="AM31" s="10">
        <f t="shared" si="30"/>
        <v>80353.917100000006</v>
      </c>
      <c r="AN31" s="10">
        <f t="shared" si="30"/>
        <v>123892.63132750001</v>
      </c>
      <c r="AO31" s="10">
        <f t="shared" si="30"/>
        <v>169492.69836198751</v>
      </c>
      <c r="AP31" s="10">
        <f t="shared" si="30"/>
        <v>217256.44895231971</v>
      </c>
      <c r="AQ31" s="10">
        <f>SUM(AQ29:AQ30)</f>
        <v>267291.84619991819</v>
      </c>
      <c r="AR31" s="10">
        <f>SUM(AR29:AR30)</f>
        <v>319712.03904009442</v>
      </c>
      <c r="AS31" s="10">
        <f>SUM(AS29:AS30)</f>
        <v>374635.6231041128</v>
      </c>
      <c r="AT31" s="10">
        <f>SUM(AT29:AT30)</f>
        <v>432186.90843363403</v>
      </c>
      <c r="AU31" s="10">
        <f>SUM(AU29:AU30)</f>
        <v>492496.20129428676</v>
      </c>
      <c r="AV31" s="10">
        <f>SUM(AV29:AV30)</f>
        <v>555700.0997079059</v>
      </c>
      <c r="AW31" s="10">
        <f>SUM(AW29:AW30)</f>
        <v>621941.80332497461</v>
      </c>
      <c r="AX31" s="10">
        <f>SUM(AX29:AX30)</f>
        <v>691371.43833575246</v>
      </c>
      <c r="AY31" s="10">
        <f>SUM(AY29:AY30)</f>
        <v>764146.39815751463</v>
      </c>
      <c r="AZ31" s="10">
        <f>SUM(AZ29:AZ30)</f>
        <v>840431.70067161997</v>
      </c>
      <c r="BA31" s="10">
        <f>SUM(BA29:BA30)</f>
        <v>920400.36282182252</v>
      </c>
      <c r="BB31" s="10">
        <f>SUM(BB29:BB30)</f>
        <v>1004233.7934247581</v>
      </c>
      <c r="BC31" s="10">
        <f>SUM(BC29:BC30)</f>
        <v>1092122.2050849784</v>
      </c>
      <c r="BD31" s="10">
        <f>SUM(BD29:BD30)</f>
        <v>1184265.046150381</v>
      </c>
      <c r="BE31" s="10">
        <f>SUM(BE29:BE30)</f>
        <v>1280871.4536894783</v>
      </c>
      <c r="BF31" s="10">
        <f>SUM(BF29:BF30)</f>
        <v>1382160.7285197836</v>
      </c>
      <c r="BG31" s="10">
        <f>SUM(BG29:BG30)</f>
        <v>1488362.8333667582</v>
      </c>
      <c r="BH31" s="10">
        <f>SUM(BH29:BH30)</f>
        <v>1599718.9152853861</v>
      </c>
      <c r="BI31" s="10">
        <f>SUM(BI29:BI30)</f>
        <v>1716481.853531643</v>
      </c>
      <c r="BJ31" s="10">
        <f>SUM(BJ29:BJ30)</f>
        <v>1838916.8341290141</v>
      </c>
      <c r="BK31" s="10">
        <f>SUM(BK29:BK30)</f>
        <v>1967301.9524359489</v>
      </c>
      <c r="BL31" s="10">
        <f>SUM(BL29:BL30)</f>
        <v>2101928.8450838313</v>
      </c>
      <c r="BM31" s="10">
        <f>SUM(BM29:BM30)</f>
        <v>2243103.3527218453</v>
      </c>
      <c r="BN31" s="10">
        <f>SUM(BN29:BN30)</f>
        <v>2391146.2150752018</v>
      </c>
      <c r="BO31" s="10">
        <f>SUM(BO29:BO30)</f>
        <v>2546393.7998966798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spans="1:91" x14ac:dyDescent="0.3">
      <c r="B32" s="36"/>
      <c r="C32" s="36"/>
      <c r="D32" s="36"/>
      <c r="E32" s="27" t="s">
        <v>8</v>
      </c>
      <c r="F32" s="24">
        <f t="shared" ref="F32:I32" si="31">F31-AL31</f>
        <v>2495.9199999999983</v>
      </c>
      <c r="G32" s="24">
        <f t="shared" si="31"/>
        <v>5128.5178999999916</v>
      </c>
      <c r="H32" s="24">
        <f t="shared" si="31"/>
        <v>7837.5805474999943</v>
      </c>
      <c r="I32" s="24">
        <f t="shared" si="31"/>
        <v>10628.790121387516</v>
      </c>
      <c r="J32" s="24">
        <f>J31-AP31</f>
        <v>13507.846925927181</v>
      </c>
      <c r="K32" s="24">
        <f>K31-AQ31</f>
        <v>16480.792313549086</v>
      </c>
      <c r="L32" s="24">
        <f>L31-AR31</f>
        <v>19553.906362630019</v>
      </c>
      <c r="M32" s="24">
        <f>M31-AS31</f>
        <v>22733.715018953313</v>
      </c>
      <c r="N32" s="24">
        <f>N31-AT31</f>
        <v>26027.003667842771</v>
      </c>
      <c r="O32" s="24">
        <f>O31-AU31</f>
        <v>29440.831902288308</v>
      </c>
      <c r="P32" s="24">
        <f>P31-AV31</f>
        <v>32982.548984602327</v>
      </c>
      <c r="Q32" s="24">
        <f>Q31-AW31</f>
        <v>36659.809992198367</v>
      </c>
      <c r="R32" s="24">
        <f>R31-AX31</f>
        <v>40480.592679638881</v>
      </c>
      <c r="S32" s="24">
        <f>S31-AY31</f>
        <v>44453.215094225481</v>
      </c>
      <c r="T32" s="24">
        <f>T31-AZ31</f>
        <v>48586.353984444635</v>
      </c>
      <c r="U32" s="24">
        <f>U31-BA31</f>
        <v>52889.064042430371</v>
      </c>
      <c r="V32" s="24">
        <f>V31-BB31</f>
        <v>57370.798023536336</v>
      </c>
      <c r="W32" s="24">
        <f>W31-BC31</f>
        <v>62041.427788120927</v>
      </c>
      <c r="X32" s="24">
        <f>X31-BD31</f>
        <v>66911.266312774271</v>
      </c>
      <c r="Y32" s="24">
        <f>Y31-BE31</f>
        <v>71991.090720443986</v>
      </c>
      <c r="Z32" s="24">
        <f>Z31-BF31</f>
        <v>77292.166381251765</v>
      </c>
      <c r="AA32" s="24">
        <f>AA31-BG31</f>
        <v>82826.272138243308</v>
      </c>
      <c r="AB32" s="24">
        <f>AB31-BH31</f>
        <v>88605.726714912336</v>
      </c>
      <c r="AC32" s="24">
        <f>AC31-BI31</f>
        <v>94643.416364016244</v>
      </c>
      <c r="AD32" s="24">
        <f>AD31-BJ31</f>
        <v>100952.8238200699</v>
      </c>
      <c r="AE32" s="24">
        <f>AE31-BK31</f>
        <v>107548.05862086941</v>
      </c>
      <c r="AF32" s="24">
        <f>AF31-BL31</f>
        <v>114443.8888665312</v>
      </c>
      <c r="AG32" s="24">
        <f>AG31-BM31</f>
        <v>121655.77448782977</v>
      </c>
      <c r="AH32" s="24">
        <f>AH31-BN31</f>
        <v>129199.90209903847</v>
      </c>
      <c r="AI32" s="24">
        <f>AI31-BO31</f>
        <v>137093.22151412955</v>
      </c>
      <c r="AL32" s="24">
        <f>AL31-F31</f>
        <v>-2495.9199999999983</v>
      </c>
      <c r="AM32" s="24">
        <f t="shared" ref="AM32:AO32" si="32">AM31-G31</f>
        <v>-5128.5178999999916</v>
      </c>
      <c r="AN32" s="24">
        <f t="shared" si="32"/>
        <v>-7837.5805474999943</v>
      </c>
      <c r="AO32" s="24">
        <f t="shared" si="32"/>
        <v>-10628.790121387516</v>
      </c>
      <c r="AP32" s="24">
        <f>AP31-J31</f>
        <v>-13507.846925927181</v>
      </c>
      <c r="AQ32" s="24">
        <f>AQ31-K31</f>
        <v>-16480.792313549086</v>
      </c>
      <c r="AR32" s="24">
        <f>AR31-L31</f>
        <v>-19553.906362630019</v>
      </c>
      <c r="AS32" s="24">
        <f>AS31-M31</f>
        <v>-22733.715018953313</v>
      </c>
      <c r="AT32" s="24">
        <f>AT31-N31</f>
        <v>-26027.003667842771</v>
      </c>
      <c r="AU32" s="24">
        <f>AU31-O31</f>
        <v>-29440.831902288308</v>
      </c>
      <c r="AV32" s="24">
        <f>AV31-P31</f>
        <v>-32982.548984602327</v>
      </c>
      <c r="AW32" s="24">
        <f>AW31-Q31</f>
        <v>-36659.809992198367</v>
      </c>
      <c r="AX32" s="24">
        <f>AX31-R31</f>
        <v>-40480.592679638881</v>
      </c>
      <c r="AY32" s="24">
        <f>AY31-S31</f>
        <v>-44453.215094225481</v>
      </c>
      <c r="AZ32" s="24">
        <f>AZ31-T31</f>
        <v>-48586.353984444635</v>
      </c>
      <c r="BA32" s="24">
        <f>BA31-U31</f>
        <v>-52889.064042430371</v>
      </c>
      <c r="BB32" s="24">
        <f>BB31-V31</f>
        <v>-57370.798023536336</v>
      </c>
      <c r="BC32" s="24">
        <f>BC31-W31</f>
        <v>-62041.427788120927</v>
      </c>
      <c r="BD32" s="24">
        <f>BD31-X31</f>
        <v>-66911.266312774271</v>
      </c>
      <c r="BE32" s="24">
        <f>BE31-Y31</f>
        <v>-71991.090720443986</v>
      </c>
      <c r="BF32" s="24">
        <f>BF31-Z31</f>
        <v>-77292.166381251765</v>
      </c>
      <c r="BG32" s="24">
        <f>BG31-AA31</f>
        <v>-82826.272138243308</v>
      </c>
      <c r="BH32" s="24">
        <f>BH31-AB31</f>
        <v>-88605.726714912336</v>
      </c>
      <c r="BI32" s="24">
        <f>BI31-AC31</f>
        <v>-94643.416364016244</v>
      </c>
      <c r="BJ32" s="24">
        <f>BJ31-AD31</f>
        <v>-100952.8238200699</v>
      </c>
      <c r="BK32" s="24">
        <f>BK31-AE31</f>
        <v>-107548.05862086941</v>
      </c>
      <c r="BL32" s="24">
        <f>BL31-AF31</f>
        <v>-114443.8888665312</v>
      </c>
      <c r="BM32" s="24">
        <f>BM31-AG31</f>
        <v>-121655.77448782977</v>
      </c>
      <c r="BN32" s="24">
        <f>BN31-AH31</f>
        <v>-129199.90209903847</v>
      </c>
      <c r="BO32" s="24">
        <f>BO31-AI31</f>
        <v>-137093.22151412955</v>
      </c>
    </row>
    <row r="33" spans="1:91" x14ac:dyDescent="0.3">
      <c r="B33" s="36"/>
      <c r="C33" s="36"/>
      <c r="D33" s="36"/>
      <c r="F33" s="5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91" s="48" customFormat="1" x14ac:dyDescent="0.3">
      <c r="E34" s="48" t="s">
        <v>12</v>
      </c>
      <c r="J34" s="48" t="s">
        <v>6</v>
      </c>
      <c r="O34" s="53">
        <v>0.2</v>
      </c>
      <c r="AJ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</row>
    <row r="35" spans="1:91" s="3" customFormat="1" ht="14.4" customHeight="1" x14ac:dyDescent="0.3">
      <c r="A35" s="12"/>
      <c r="B35" s="35" t="s">
        <v>13</v>
      </c>
      <c r="C35" s="35"/>
      <c r="D35" s="35"/>
      <c r="E35" s="4" t="s">
        <v>23</v>
      </c>
      <c r="F35" s="4">
        <f>F29-(F29-F11)*$O$34</f>
        <v>18930</v>
      </c>
      <c r="G35" s="4">
        <f>G29-(G29-G11)*$O$34</f>
        <v>37451.112000000001</v>
      </c>
      <c r="H35" s="4">
        <f>H29-(H29-H11)*$O$34</f>
        <v>55151.797799999993</v>
      </c>
      <c r="I35" s="4">
        <f>I29-(I29-I11)*$O$34</f>
        <v>72027.281361000001</v>
      </c>
      <c r="J35" s="4">
        <f>J29-(J29-J11)*$O$34</f>
        <v>88104.514696425016</v>
      </c>
      <c r="K35" s="4">
        <f>K29-(K29-K11)*$O$34</f>
        <v>103412.21893065864</v>
      </c>
      <c r="L35" s="4">
        <f>L29-(L29-L11)*$O$34</f>
        <v>117978.30650350687</v>
      </c>
      <c r="M35" s="4">
        <f>M29-(M29-M11)*$O$34</f>
        <v>131829.69665765416</v>
      </c>
      <c r="N35" s="4">
        <f>N29-(N29-N11)*$O$34</f>
        <v>144992.33316553434</v>
      </c>
      <c r="O35" s="4">
        <f>O29-(O29-O11)*$O$34</f>
        <v>157491.21817217936</v>
      </c>
      <c r="P35" s="6">
        <f>P29-(P29-P11)*$O$34</f>
        <v>169350.4462427331</v>
      </c>
      <c r="Q35" s="6">
        <f>Q29-(Q29-Q11)*$O$34</f>
        <v>180593.23729665612</v>
      </c>
      <c r="R35" s="6">
        <f>R29-(R29-R11)*$O$34</f>
        <v>191241.96835689238</v>
      </c>
      <c r="S35" s="6">
        <f>S29-(S29-S11)*$O$34</f>
        <v>201318.20414741983</v>
      </c>
      <c r="T35" s="6">
        <f>T29-(T29-T11)*$O$34</f>
        <v>210842.72658016914</v>
      </c>
      <c r="U35" s="6">
        <f>U29-(U29-U11)*$O$34</f>
        <v>219835.56317155666</v>
      </c>
      <c r="V35" s="6">
        <f>V29-(V29-V11)*$O$34</f>
        <v>228316.0144274811</v>
      </c>
      <c r="W35" s="6">
        <f>W29-(W29-W11)*$O$34</f>
        <v>236302.68023422905</v>
      </c>
      <c r="X35" s="6">
        <f>X29-(X29-X11)*$O$34</f>
        <v>243813.48529137525</v>
      </c>
      <c r="Y35" s="6">
        <f>Y29-(Y29-Y11)*$O$34</f>
        <v>250865.70362145363</v>
      </c>
      <c r="Z35" s="6">
        <f>Z29-(Z29-Z11)*$O$34</f>
        <v>257475.98218991311</v>
      </c>
      <c r="AA35" s="6">
        <f>AA29-(AA29-AA11)*$O$34</f>
        <v>263660.36366765533</v>
      </c>
      <c r="AB35" s="6">
        <f>AB29-(AB29-AB11)*$O$34</f>
        <v>269434.30836727872</v>
      </c>
      <c r="AC35" s="6">
        <f>AC29-(AC29-AC11)*$O$34</f>
        <v>274812.71538302454</v>
      </c>
      <c r="AD35" s="6">
        <f>AD29-(AD29-AD11)*$O$34</f>
        <v>279809.94296332996</v>
      </c>
      <c r="AE35" s="6">
        <f>AE29-(AE29-AE11)*$O$34</f>
        <v>284439.82814384624</v>
      </c>
      <c r="AF35" s="6">
        <f>AF29-(AF29-AF11)*$O$34</f>
        <v>288715.70566776657</v>
      </c>
      <c r="AG35" s="6">
        <f>AG29-(AG29-AG11)*$O$34</f>
        <v>292650.42621933483</v>
      </c>
      <c r="AH35" s="6">
        <f>AH29-(AH29-AH11)*$O$34</f>
        <v>296256.37399546779</v>
      </c>
      <c r="AI35" s="6">
        <f>AI29-(AI29-AI11)*$O$34</f>
        <v>299545.48363951687</v>
      </c>
      <c r="AJ35" s="27"/>
      <c r="AK35" s="10" t="str">
        <f>E35</f>
        <v>Yrityksellä</v>
      </c>
      <c r="AL35" s="10">
        <f>AL29-(AL29-AL11)*$O$34</f>
        <v>10716</v>
      </c>
      <c r="AM35" s="10">
        <f>AM29-(AM29-AM11)*$O$34</f>
        <v>21200.5344</v>
      </c>
      <c r="AN35" s="10">
        <f>AN29-(AN29-AN11)*$O$34</f>
        <v>31220.637359999997</v>
      </c>
      <c r="AO35" s="10">
        <f>AO29-(AO29-AO11)*$O$34</f>
        <v>40773.605233199996</v>
      </c>
      <c r="AP35" s="10">
        <f>AP29-(AP29-AP11)*$O$34</f>
        <v>49874.695165709993</v>
      </c>
      <c r="AQ35" s="10">
        <f>AQ29-(AQ29-AQ11)*$O$34</f>
        <v>58540.165771840344</v>
      </c>
      <c r="AR35" s="10">
        <f>AR29-(AR29-AR11)*$O$34</f>
        <v>66785.817881224488</v>
      </c>
      <c r="AS35" s="10">
        <f>AS29-(AS29-AS11)*$O$34</f>
        <v>74626.890088928776</v>
      </c>
      <c r="AT35" s="10">
        <f>AT29-(AT29-AT11)*$O$34</f>
        <v>82078.0687903785</v>
      </c>
      <c r="AU35" s="10">
        <f>AU29-(AU29-AU11)*$O$34</f>
        <v>89153.507339306583</v>
      </c>
      <c r="AV35" s="10">
        <f>AV29-(AV29-AV11)*$O$34</f>
        <v>95866.845321559813</v>
      </c>
      <c r="AW35" s="10">
        <f>AW29-(AW29-AW11)*$O$34</f>
        <v>102231.22719867757</v>
      </c>
      <c r="AX35" s="10">
        <f>AX29-(AX29-AX11)*$O$34</f>
        <v>108259.320280637</v>
      </c>
      <c r="AY35" s="10">
        <f>AY29-(AY29-AY11)*$O$34</f>
        <v>113963.33204668517</v>
      </c>
      <c r="AZ35" s="10">
        <f>AZ29-(AZ29-AZ11)*$O$34</f>
        <v>119355.02683745863</v>
      </c>
      <c r="BA35" s="10">
        <f>BA29-(BA29-BA11)*$O$34</f>
        <v>124445.74194117278</v>
      </c>
      <c r="BB35" s="10">
        <f>BB29-(BB29-BB11)*$O$34</f>
        <v>129246.40309587358</v>
      </c>
      <c r="BC35" s="10">
        <f>BC29-(BC29-BC11)*$O$34</f>
        <v>133767.53942894866</v>
      </c>
      <c r="BD35" s="10">
        <f>BD29-(BD29-BD11)*$O$34</f>
        <v>138019.29785432524</v>
      </c>
      <c r="BE35" s="10">
        <f>BE29-(BE29-BE11)*$O$34</f>
        <v>142011.45694704153</v>
      </c>
      <c r="BF35" s="10">
        <f>BF29-(BF29-BF11)*$O$34</f>
        <v>145753.44031416313</v>
      </c>
      <c r="BG35" s="10">
        <f>BG29-(BG29-BG11)*$O$34</f>
        <v>149254.3294803272</v>
      </c>
      <c r="BH35" s="10">
        <f>BH29-(BH29-BH11)*$O$34</f>
        <v>152522.87630553398</v>
      </c>
      <c r="BI35" s="10">
        <f>BI29-(BI29-BI11)*$O$34</f>
        <v>155567.51495216537</v>
      </c>
      <c r="BJ35" s="10">
        <f>BJ29-(BJ29-BJ11)*$O$34</f>
        <v>158396.37341759342</v>
      </c>
      <c r="BK35" s="10">
        <f>BK29-(BK29-BK11)*$O$34</f>
        <v>161017.28464814875</v>
      </c>
      <c r="BL35" s="10">
        <f>BL29-(BL29-BL11)*$O$34</f>
        <v>163437.79724964531</v>
      </c>
      <c r="BM35" s="10">
        <f>BM29-(BM29-BM11)*$O$34</f>
        <v>165665.1858091068</v>
      </c>
      <c r="BN35" s="10">
        <f>BN29-(BN29-BN11)*$O$34</f>
        <v>167706.46084180838</v>
      </c>
      <c r="BO35" s="10">
        <f>BO29-(BO29-BO11)*$O$34</f>
        <v>169568.37837723523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</row>
    <row r="36" spans="1:91" s="7" customFormat="1" x14ac:dyDescent="0.3">
      <c r="A36" s="13"/>
      <c r="B36" s="35"/>
      <c r="C36" s="35"/>
      <c r="D36" s="35"/>
      <c r="E36" s="8" t="s">
        <v>24</v>
      </c>
      <c r="F36" s="9">
        <f>F30</f>
        <v>22322.46</v>
      </c>
      <c r="G36" s="9">
        <f t="shared" ref="G36:AI36" si="33">G30</f>
        <v>47754.945</v>
      </c>
      <c r="H36" s="9">
        <f t="shared" si="33"/>
        <v>75852.164625000005</v>
      </c>
      <c r="I36" s="9">
        <f t="shared" si="33"/>
        <v>106748.43698212501</v>
      </c>
      <c r="J36" s="9">
        <f t="shared" si="33"/>
        <v>140531.04176271564</v>
      </c>
      <c r="K36" s="9">
        <f t="shared" si="33"/>
        <v>177291.19307511896</v>
      </c>
      <c r="L36" s="9">
        <f t="shared" si="33"/>
        <v>217126.1254160052</v>
      </c>
      <c r="M36" s="9">
        <f t="shared" si="33"/>
        <v>260139.55153489579</v>
      </c>
      <c r="N36" s="9">
        <f t="shared" si="33"/>
        <v>306441.93347872188</v>
      </c>
      <c r="O36" s="9">
        <f t="shared" si="33"/>
        <v>356150.75258375047</v>
      </c>
      <c r="P36" s="9">
        <f t="shared" si="33"/>
        <v>409390.79341903637</v>
      </c>
      <c r="Q36" s="9">
        <f t="shared" si="33"/>
        <v>466294.44361404085</v>
      </c>
      <c r="R36" s="9">
        <f t="shared" si="33"/>
        <v>527002.01038149442</v>
      </c>
      <c r="S36" s="9">
        <f t="shared" si="33"/>
        <v>591662.05448562128</v>
      </c>
      <c r="T36" s="9">
        <f t="shared" si="33"/>
        <v>660431.74243633111</v>
      </c>
      <c r="U36" s="9">
        <f t="shared" si="33"/>
        <v>733477.21772996266</v>
      </c>
      <c r="V36" s="9">
        <f>V30</f>
        <v>810973.99199970416</v>
      </c>
      <c r="W36" s="9">
        <f>W30</f>
        <v>893107.35698338819</v>
      </c>
      <c r="X36" s="9">
        <f>X30</f>
        <v>980072.81826303946</v>
      </c>
      <c r="Y36" s="9">
        <f>Y30</f>
        <v>1072076.5517794145</v>
      </c>
      <c r="Z36" s="9">
        <f>Z30</f>
        <v>1169335.8841759507</v>
      </c>
      <c r="AA36" s="9">
        <f>AA30</f>
        <v>1272079.7980801291</v>
      </c>
      <c r="AB36" s="9">
        <f>AB30</f>
        <v>1380549.4634863951</v>
      </c>
      <c r="AC36" s="9">
        <f>AC30</f>
        <v>1494998.7964635761</v>
      </c>
      <c r="AD36" s="9">
        <f>AD30</f>
        <v>1615695.046471341</v>
      </c>
      <c r="AE36" s="9">
        <f>AE30</f>
        <v>1742919.4136347882</v>
      </c>
      <c r="AF36" s="9">
        <f>AF30</f>
        <v>1876967.6973938774</v>
      </c>
      <c r="AG36" s="9">
        <f>AG30</f>
        <v>2018150.9780152889</v>
      </c>
      <c r="AH36" s="9">
        <f>AH30</f>
        <v>2166796.3325285581</v>
      </c>
      <c r="AI36" s="9">
        <f>AI30</f>
        <v>2323247.5867261779</v>
      </c>
      <c r="AJ36" s="70"/>
      <c r="AK36" s="17" t="str">
        <f>E36</f>
        <v>Yrittäjällä</v>
      </c>
      <c r="AL36" s="17">
        <f>AL30</f>
        <v>28040.54</v>
      </c>
      <c r="AM36" s="17">
        <f t="shared" ref="AM36:BO36" si="34">AM30</f>
        <v>58996.929100000001</v>
      </c>
      <c r="AN36" s="17">
        <f t="shared" si="34"/>
        <v>92260.874627500016</v>
      </c>
      <c r="AO36" s="17">
        <f t="shared" si="34"/>
        <v>127957.27206048752</v>
      </c>
      <c r="AP36" s="17">
        <f t="shared" si="34"/>
        <v>166176.70510118222</v>
      </c>
      <c r="AQ36" s="17">
        <f>AQ30</f>
        <v>207014.23556508773</v>
      </c>
      <c r="AR36" s="17">
        <f>AR30</f>
        <v>250570.44839151105</v>
      </c>
      <c r="AS36" s="17">
        <f>AS30</f>
        <v>296951.8199832025</v>
      </c>
      <c r="AT36" s="17">
        <f>AT30</f>
        <v>346270.98012293986</v>
      </c>
      <c r="AU36" s="17">
        <f>AU30</f>
        <v>398646.97873501433</v>
      </c>
      <c r="AV36" s="17">
        <f>AV30</f>
        <v>454205.566104603</v>
      </c>
      <c r="AW36" s="17">
        <f>AW30</f>
        <v>513079.48792408901</v>
      </c>
      <c r="AX36" s="17">
        <f>AX30</f>
        <v>575408.79591035156</v>
      </c>
      <c r="AY36" s="17">
        <f>AY30</f>
        <v>641341.17471653584</v>
      </c>
      <c r="AZ36" s="17">
        <f>AZ30</f>
        <v>711032.28589366633</v>
      </c>
      <c r="BA36" s="17">
        <f>BA30</f>
        <v>784646.12969540665</v>
      </c>
      <c r="BB36" s="17">
        <f>BB30</f>
        <v>862355.4255594071</v>
      </c>
      <c r="BC36" s="17">
        <f>BC30</f>
        <v>944342.01214075531</v>
      </c>
      <c r="BD36" s="17">
        <f>BD30</f>
        <v>1030797.2678171301</v>
      </c>
      <c r="BE36" s="17">
        <f>BE30</f>
        <v>1121922.5526314476</v>
      </c>
      <c r="BF36" s="17">
        <f>BF30</f>
        <v>1217929.6726861859</v>
      </c>
      <c r="BG36" s="17">
        <f>BG30</f>
        <v>1319041.3680542947</v>
      </c>
      <c r="BH36" s="17">
        <f>BH30</f>
        <v>1425491.8253247424</v>
      </c>
      <c r="BI36" s="17">
        <f>BI30</f>
        <v>1537527.2159564607</v>
      </c>
      <c r="BJ36" s="17">
        <f>BJ30</f>
        <v>1655406.2616728337</v>
      </c>
      <c r="BK36" s="17">
        <f>BK30</f>
        <v>1779400.8281900708</v>
      </c>
      <c r="BL36" s="17">
        <f>BL30</f>
        <v>1909796.5486369589</v>
      </c>
      <c r="BM36" s="17">
        <f>BM30</f>
        <v>2046893.4780907284</v>
      </c>
      <c r="BN36" s="17">
        <f>BN30</f>
        <v>2191006.7807242707</v>
      </c>
      <c r="BO36" s="17">
        <f>BO30</f>
        <v>2342467.4511338426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</row>
    <row r="37" spans="1:91" s="49" customFormat="1" x14ac:dyDescent="0.3">
      <c r="A37" s="12"/>
      <c r="B37" s="35"/>
      <c r="C37" s="35"/>
      <c r="D37" s="35"/>
      <c r="E37" s="4" t="s">
        <v>4</v>
      </c>
      <c r="F37" s="4">
        <f>SUM(F35:F36)</f>
        <v>41252.46</v>
      </c>
      <c r="G37" s="4">
        <f t="shared" ref="G37:AI37" si="35">SUM(G35:G36)</f>
        <v>85206.057000000001</v>
      </c>
      <c r="H37" s="4">
        <f t="shared" si="35"/>
        <v>131003.96242500001</v>
      </c>
      <c r="I37" s="4">
        <f t="shared" si="35"/>
        <v>178775.71834312502</v>
      </c>
      <c r="J37" s="4">
        <f t="shared" si="35"/>
        <v>228635.55645914067</v>
      </c>
      <c r="K37" s="4">
        <f t="shared" si="35"/>
        <v>280703.41200577759</v>
      </c>
      <c r="L37" s="4">
        <f t="shared" si="35"/>
        <v>335104.43191951211</v>
      </c>
      <c r="M37" s="4">
        <f t="shared" si="35"/>
        <v>391969.24819254992</v>
      </c>
      <c r="N37" s="4">
        <f t="shared" si="35"/>
        <v>451434.26664425619</v>
      </c>
      <c r="O37" s="4">
        <f t="shared" si="35"/>
        <v>513641.97075592983</v>
      </c>
      <c r="P37" s="4">
        <f t="shared" si="35"/>
        <v>578741.23966176948</v>
      </c>
      <c r="Q37" s="4">
        <f t="shared" si="35"/>
        <v>646887.68091069697</v>
      </c>
      <c r="R37" s="4">
        <f t="shared" si="35"/>
        <v>718243.97873838677</v>
      </c>
      <c r="S37" s="4">
        <f t="shared" si="35"/>
        <v>792980.25863304106</v>
      </c>
      <c r="T37" s="4">
        <f t="shared" si="35"/>
        <v>871274.46901650028</v>
      </c>
      <c r="U37" s="4">
        <f>SUM(U35:U36)</f>
        <v>953312.78090151935</v>
      </c>
      <c r="V37" s="4">
        <f>SUM(V35:V36)</f>
        <v>1039290.0064271853</v>
      </c>
      <c r="W37" s="4">
        <f>SUM(W35:W36)</f>
        <v>1129410.0372176173</v>
      </c>
      <c r="X37" s="4">
        <f>SUM(X35:X36)</f>
        <v>1223886.3035544148</v>
      </c>
      <c r="Y37" s="4">
        <f>SUM(Y35:Y36)</f>
        <v>1322942.2554008681</v>
      </c>
      <c r="Z37" s="4">
        <f>SUM(Z35:Z36)</f>
        <v>1426811.8663658637</v>
      </c>
      <c r="AA37" s="4">
        <f>SUM(AA35:AA36)</f>
        <v>1535740.1617477844</v>
      </c>
      <c r="AB37" s="4">
        <f>SUM(AB35:AB36)</f>
        <v>1649983.7718536737</v>
      </c>
      <c r="AC37" s="4">
        <f>SUM(AC35:AC36)</f>
        <v>1769811.5118466006</v>
      </c>
      <c r="AD37" s="4">
        <f>SUM(AD35:AD36)</f>
        <v>1895504.9894346711</v>
      </c>
      <c r="AE37" s="4">
        <f>SUM(AE35:AE36)</f>
        <v>2027359.2417786345</v>
      </c>
      <c r="AF37" s="4">
        <f>SUM(AF35:AF36)</f>
        <v>2165683.4030616442</v>
      </c>
      <c r="AG37" s="4">
        <f>SUM(AG35:AG36)</f>
        <v>2310801.4042346235</v>
      </c>
      <c r="AH37" s="4">
        <f>SUM(AH35:AH36)</f>
        <v>2463052.7065240256</v>
      </c>
      <c r="AI37" s="4">
        <f>SUM(AI35:AI36)</f>
        <v>2622793.0703656948</v>
      </c>
      <c r="AJ37" s="27"/>
      <c r="AK37" s="10"/>
      <c r="AL37" s="10">
        <f t="shared" ref="AL37:BO37" si="36">SUM(AL35:AL36)</f>
        <v>38756.54</v>
      </c>
      <c r="AM37" s="10">
        <f t="shared" si="36"/>
        <v>80197.463499999998</v>
      </c>
      <c r="AN37" s="10">
        <f t="shared" si="36"/>
        <v>123481.51198750001</v>
      </c>
      <c r="AO37" s="10">
        <f t="shared" si="36"/>
        <v>168730.87729368752</v>
      </c>
      <c r="AP37" s="10">
        <f>SUM(AP35:AP36)</f>
        <v>216051.40026689222</v>
      </c>
      <c r="AQ37" s="10">
        <f>SUM(AQ35:AQ36)</f>
        <v>265554.40133692807</v>
      </c>
      <c r="AR37" s="10">
        <f>SUM(AR35:AR36)</f>
        <v>317356.26627273555</v>
      </c>
      <c r="AS37" s="10">
        <f>SUM(AS35:AS36)</f>
        <v>371578.71007213125</v>
      </c>
      <c r="AT37" s="10">
        <f>SUM(AT35:AT36)</f>
        <v>428349.04891331837</v>
      </c>
      <c r="AU37" s="10">
        <f>SUM(AU35:AU36)</f>
        <v>487800.48607432091</v>
      </c>
      <c r="AV37" s="10">
        <f>SUM(AV35:AV36)</f>
        <v>550072.41142616281</v>
      </c>
      <c r="AW37" s="10">
        <f>SUM(AW35:AW36)</f>
        <v>615310.71512276656</v>
      </c>
      <c r="AX37" s="10">
        <f>SUM(AX35:AX36)</f>
        <v>683668.11619098857</v>
      </c>
      <c r="AY37" s="10">
        <f>SUM(AY35:AY36)</f>
        <v>755304.506763221</v>
      </c>
      <c r="AZ37" s="10">
        <f>SUM(AZ35:AZ36)</f>
        <v>830387.31273112493</v>
      </c>
      <c r="BA37" s="10">
        <f>SUM(BA35:BA36)</f>
        <v>909091.8716365794</v>
      </c>
      <c r="BB37" s="10">
        <f>SUM(BB35:BB36)</f>
        <v>991601.82865528064</v>
      </c>
      <c r="BC37" s="10">
        <f>SUM(BC35:BC36)</f>
        <v>1078109.551569704</v>
      </c>
      <c r="BD37" s="10">
        <f>SUM(BD35:BD36)</f>
        <v>1168816.5656714553</v>
      </c>
      <c r="BE37" s="10">
        <f>SUM(BE35:BE36)</f>
        <v>1263934.009578489</v>
      </c>
      <c r="BF37" s="10">
        <f>SUM(BF35:BF36)</f>
        <v>1363683.1130003491</v>
      </c>
      <c r="BG37" s="10">
        <f>SUM(BG35:BG36)</f>
        <v>1468295.6975346219</v>
      </c>
      <c r="BH37" s="10">
        <f>SUM(BH35:BH36)</f>
        <v>1578014.7016302764</v>
      </c>
      <c r="BI37" s="10">
        <f>SUM(BI35:BI36)</f>
        <v>1693094.730908626</v>
      </c>
      <c r="BJ37" s="10">
        <f>SUM(BJ35:BJ36)</f>
        <v>1813802.635090427</v>
      </c>
      <c r="BK37" s="10">
        <f>SUM(BK35:BK36)</f>
        <v>1940418.1128382196</v>
      </c>
      <c r="BL37" s="10">
        <f>SUM(BL35:BL36)</f>
        <v>2073234.3458866042</v>
      </c>
      <c r="BM37" s="10">
        <f>SUM(BM35:BM36)</f>
        <v>2212558.6638998352</v>
      </c>
      <c r="BN37" s="10">
        <f>SUM(BN35:BN36)</f>
        <v>2358713.2415660792</v>
      </c>
      <c r="BO37" s="10">
        <f>SUM(BO35:BO36)</f>
        <v>2512035.8295110776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</row>
    <row r="38" spans="1:91" x14ac:dyDescent="0.3">
      <c r="E38" s="27" t="s">
        <v>8</v>
      </c>
      <c r="F38" s="24">
        <f t="shared" ref="F38:I38" si="37">F37-AL37</f>
        <v>2495.9199999999983</v>
      </c>
      <c r="G38" s="24">
        <f t="shared" si="37"/>
        <v>5008.5935000000027</v>
      </c>
      <c r="H38" s="24">
        <f t="shared" si="37"/>
        <v>7522.450437499996</v>
      </c>
      <c r="I38" s="24">
        <f t="shared" si="37"/>
        <v>10044.841049437498</v>
      </c>
      <c r="J38" s="24">
        <f>J37-AP37</f>
        <v>12584.156192248454</v>
      </c>
      <c r="K38" s="24">
        <f>K37-AQ37</f>
        <v>15149.010668849514</v>
      </c>
      <c r="L38" s="24">
        <f>L37-AR37</f>
        <v>17748.165646776557</v>
      </c>
      <c r="M38" s="24">
        <f>M37-AS37</f>
        <v>20390.538120418671</v>
      </c>
      <c r="N38" s="24">
        <f>N37-AT37</f>
        <v>23085.217730937817</v>
      </c>
      <c r="O38" s="24">
        <f>O37-AU37</f>
        <v>25841.484681608912</v>
      </c>
      <c r="P38" s="24">
        <f>P37-AV37</f>
        <v>28668.828235606663</v>
      </c>
      <c r="Q38" s="24">
        <f>Q37-AW37</f>
        <v>31576.965787930414</v>
      </c>
      <c r="R38" s="24">
        <f>R37-AX37</f>
        <v>34575.862547398196</v>
      </c>
      <c r="S38" s="24">
        <f>S37-AY37</f>
        <v>37675.751869820058</v>
      </c>
      <c r="T38" s="24">
        <f>T37-AZ37</f>
        <v>40887.156285375357</v>
      </c>
      <c r="U38" s="24">
        <f>U37-BA37</f>
        <v>44220.909264939954</v>
      </c>
      <c r="V38" s="24">
        <f>V37-BB37</f>
        <v>47688.177771904622</v>
      </c>
      <c r="W38" s="24">
        <f>W37-BC37</f>
        <v>51300.485647913301</v>
      </c>
      <c r="X38" s="24">
        <f>X37-BD37</f>
        <v>55069.737882959424</v>
      </c>
      <c r="Y38" s="24">
        <f>Y37-BE37</f>
        <v>59008.245822379133</v>
      </c>
      <c r="Z38" s="24">
        <f>Z37-BF37</f>
        <v>63128.753365514567</v>
      </c>
      <c r="AA38" s="24">
        <f>AA37-BG37</f>
        <v>67444.464213162428</v>
      </c>
      <c r="AB38" s="24">
        <f>AB37-BH37</f>
        <v>71969.070223397342</v>
      </c>
      <c r="AC38" s="24">
        <f>AC37-BI37</f>
        <v>76716.780937974574</v>
      </c>
      <c r="AD38" s="24">
        <f>AD37-BJ37</f>
        <v>81702.354344244115</v>
      </c>
      <c r="AE38" s="24">
        <f>AE37-BK37</f>
        <v>86941.12894041487</v>
      </c>
      <c r="AF38" s="24">
        <f>AF37-BL37</f>
        <v>92449.057175040012</v>
      </c>
      <c r="AG38" s="24">
        <f>AG37-BM37</f>
        <v>98242.740334788337</v>
      </c>
      <c r="AH38" s="24">
        <f>AH37-BN37</f>
        <v>104339.46495794645</v>
      </c>
      <c r="AI38" s="24">
        <f>AI37-BO37</f>
        <v>110757.24085461721</v>
      </c>
      <c r="AL38" s="24">
        <f>AL37-F37</f>
        <v>-2495.9199999999983</v>
      </c>
      <c r="AM38" s="24">
        <f t="shared" ref="AM38:AO38" si="38">AM37-G37</f>
        <v>-5008.5935000000027</v>
      </c>
      <c r="AN38" s="24">
        <f t="shared" si="38"/>
        <v>-7522.450437499996</v>
      </c>
      <c r="AO38" s="24">
        <f t="shared" si="38"/>
        <v>-10044.841049437498</v>
      </c>
      <c r="AP38" s="24">
        <f>AP37-J37</f>
        <v>-12584.156192248454</v>
      </c>
      <c r="AQ38" s="24">
        <f>AQ37-K37</f>
        <v>-15149.010668849514</v>
      </c>
      <c r="AR38" s="24">
        <f>AR37-L37</f>
        <v>-17748.165646776557</v>
      </c>
      <c r="AS38" s="24">
        <f>AS37-M37</f>
        <v>-20390.538120418671</v>
      </c>
      <c r="AT38" s="24">
        <f>AT37-N37</f>
        <v>-23085.217730937817</v>
      </c>
      <c r="AU38" s="24">
        <f>AU37-O37</f>
        <v>-25841.484681608912</v>
      </c>
      <c r="AV38" s="24">
        <f>AV37-P37</f>
        <v>-28668.828235606663</v>
      </c>
      <c r="AW38" s="24">
        <f>AW37-Q37</f>
        <v>-31576.965787930414</v>
      </c>
      <c r="AX38" s="24">
        <f>AX37-R37</f>
        <v>-34575.862547398196</v>
      </c>
      <c r="AY38" s="24">
        <f>AY37-S37</f>
        <v>-37675.751869820058</v>
      </c>
      <c r="AZ38" s="24">
        <f>AZ37-T37</f>
        <v>-40887.156285375357</v>
      </c>
      <c r="BA38" s="24">
        <f>BA37-U37</f>
        <v>-44220.909264939954</v>
      </c>
      <c r="BB38" s="24">
        <f>BB37-V37</f>
        <v>-47688.177771904622</v>
      </c>
      <c r="BC38" s="24">
        <f>BC37-W37</f>
        <v>-51300.485647913301</v>
      </c>
      <c r="BD38" s="24">
        <f>BD37-X37</f>
        <v>-55069.737882959424</v>
      </c>
      <c r="BE38" s="24">
        <f>BE37-Y37</f>
        <v>-59008.245822379133</v>
      </c>
      <c r="BF38" s="24">
        <f>BF37-Z37</f>
        <v>-63128.753365514567</v>
      </c>
      <c r="BG38" s="24">
        <f>BG37-AA37</f>
        <v>-67444.464213162428</v>
      </c>
      <c r="BH38" s="24">
        <f>BH37-AB37</f>
        <v>-71969.070223397342</v>
      </c>
      <c r="BI38" s="24">
        <f>BI37-AC37</f>
        <v>-76716.780937974574</v>
      </c>
      <c r="BJ38" s="24">
        <f>BJ37-AD37</f>
        <v>-81702.354344244115</v>
      </c>
      <c r="BK38" s="24">
        <f>BK37-AE37</f>
        <v>-86941.12894041487</v>
      </c>
      <c r="BL38" s="24">
        <f>BL37-AF37</f>
        <v>-92449.057175040012</v>
      </c>
      <c r="BM38" s="24">
        <f>BM37-AG37</f>
        <v>-98242.740334788337</v>
      </c>
      <c r="BN38" s="24">
        <f>BN37-AH37</f>
        <v>-104339.46495794645</v>
      </c>
      <c r="BO38" s="24">
        <f>BO37-AI37</f>
        <v>-110757.24085461721</v>
      </c>
    </row>
    <row r="39" spans="1:91" s="48" customFormat="1" x14ac:dyDescent="0.3">
      <c r="E39" s="48" t="s">
        <v>16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</row>
    <row r="40" spans="1:91" s="3" customFormat="1" ht="14.4" customHeight="1" x14ac:dyDescent="0.3">
      <c r="A40" s="12"/>
      <c r="B40" s="37" t="s">
        <v>26</v>
      </c>
      <c r="C40" s="37"/>
      <c r="D40" s="37"/>
      <c r="E40" s="3" t="s">
        <v>24</v>
      </c>
      <c r="F40" s="6">
        <f t="shared" ref="F40:N40" si="39">($F$45+(F35-$F$45)*(1-$F$43))+F36</f>
        <v>35994.86</v>
      </c>
      <c r="G40" s="6">
        <f t="shared" si="39"/>
        <v>74021.701159999997</v>
      </c>
      <c r="H40" s="6">
        <f t="shared" si="39"/>
        <v>114155.387129</v>
      </c>
      <c r="I40" s="6">
        <f t="shared" si="39"/>
        <v>156526.988307605</v>
      </c>
      <c r="J40" s="6">
        <f t="shared" si="39"/>
        <v>201242.11175628466</v>
      </c>
      <c r="K40" s="6">
        <f t="shared" si="39"/>
        <v>248411.50194796681</v>
      </c>
      <c r="L40" s="6">
        <f t="shared" si="39"/>
        <v>298151.37383838987</v>
      </c>
      <c r="M40" s="6">
        <f t="shared" si="39"/>
        <v>350583.74526210059</v>
      </c>
      <c r="N40" s="6">
        <f t="shared" si="39"/>
        <v>405836.72003128519</v>
      </c>
      <c r="O40" s="6">
        <f>(O35-(O35*(1-$F$44)*$F$43))+O36</f>
        <v>483403.6568668714</v>
      </c>
      <c r="P40" s="6">
        <f t="shared" ref="P40:AI40" si="40">(P35-(P35*(1-$F$44)*$F$43))+P36</f>
        <v>546225.95398316474</v>
      </c>
      <c r="Q40" s="6">
        <f t="shared" si="40"/>
        <v>612213.77934973896</v>
      </c>
      <c r="R40" s="6">
        <f t="shared" si="40"/>
        <v>681525.52081386349</v>
      </c>
      <c r="S40" s="6">
        <f t="shared" si="40"/>
        <v>754327.16343673645</v>
      </c>
      <c r="T40" s="6">
        <f t="shared" si="40"/>
        <v>830792.66551310779</v>
      </c>
      <c r="U40" s="6">
        <f>(U35-(U35*(1-$F$44)*$F$43))+U36</f>
        <v>911104.35277258046</v>
      </c>
      <c r="V40" s="6">
        <f>(V35-(V35*(1-$F$44)*$F$43))+V36</f>
        <v>995453.33165710885</v>
      </c>
      <c r="W40" s="6">
        <f>(W35-(W35*(1-$F$44)*$F$43))+W36</f>
        <v>1084039.9226126452</v>
      </c>
      <c r="X40" s="6">
        <f>(X35-(X35*(1-$F$44)*$F$43))+X36</f>
        <v>1177074.1143784707</v>
      </c>
      <c r="Y40" s="6">
        <f>(Y35-(Y35*(1-$F$44)*$F$43))+Y36</f>
        <v>1274776.040305549</v>
      </c>
      <c r="Z40" s="6">
        <f>(Z35-(Z35*(1-$F$44)*$F$43))+Z36</f>
        <v>1377376.4777854006</v>
      </c>
      <c r="AA40" s="6">
        <f>(AA35-(AA35*(1-$F$44)*$F$43))+AA36</f>
        <v>1485117.3719235945</v>
      </c>
      <c r="AB40" s="6">
        <f>(AB35-(AB35*(1-$F$44)*$F$43))+AB36</f>
        <v>1598252.3846471563</v>
      </c>
      <c r="AC40" s="6">
        <f>(AC35-(AC35*(1-$F$44)*$F$43))+AC36</f>
        <v>1717047.4704930601</v>
      </c>
      <c r="AD40" s="6">
        <f>(AD35-(AD35*(1-$F$44)*$F$43))+AD36</f>
        <v>1841781.4803857116</v>
      </c>
      <c r="AE40" s="6">
        <f>(AE35-(AE35*(1-$F$44)*$F$43))+AE36</f>
        <v>1972746.7947750161</v>
      </c>
      <c r="AF40" s="6">
        <f>(AF35-(AF35*(1-$F$44)*$F$43))+AF36</f>
        <v>2110249.9875734327</v>
      </c>
      <c r="AG40" s="6">
        <f>(AG35-(AG35*(1-$F$44)*$F$43))+AG36</f>
        <v>2254612.5224005114</v>
      </c>
      <c r="AH40" s="6">
        <f>(AH35-(AH35*(1-$F$44)*$F$43))+AH36</f>
        <v>2406171.4827168961</v>
      </c>
      <c r="AI40" s="6">
        <f>(AI35-(AI35*(1-$F$44)*$F$43))+AI36</f>
        <v>2565280.3375069075</v>
      </c>
      <c r="AJ40" s="27"/>
      <c r="AK40" s="10" t="str">
        <f>E40</f>
        <v>Yrittäjällä</v>
      </c>
      <c r="AL40" s="10">
        <f t="shared" ref="AL40:AT40" si="41">($F$45+(AL35-$F$45)*(1-$F$43))+AL36</f>
        <v>36127.42</v>
      </c>
      <c r="AM40" s="10">
        <f t="shared" si="41"/>
        <v>74213.292492000008</v>
      </c>
      <c r="AN40" s="10">
        <f t="shared" si="41"/>
        <v>114290.90803230001</v>
      </c>
      <c r="AO40" s="10">
        <f t="shared" si="41"/>
        <v>156483.32361906351</v>
      </c>
      <c r="AP40" s="10">
        <f>($F$45+(AP35-$F$45)*(1-$F$43))+AP36</f>
        <v>200891.49781386502</v>
      </c>
      <c r="AQ40" s="10">
        <f>($F$45+(AQ35-$F$45)*(1-$F$43))+AQ36</f>
        <v>247621.54828993915</v>
      </c>
      <c r="AR40" s="10">
        <f>($F$45+(AR35-$F$45)*(1-$F$43))+AR36</f>
        <v>296784.80455074366</v>
      </c>
      <c r="AS40" s="10">
        <f>($F$45+(AS35-$F$45)*(1-$F$43))+AS36</f>
        <v>348498.10524367407</v>
      </c>
      <c r="AT40" s="10">
        <f>($F$45+(AT35-$F$45)*(1-$F$43))+AT36</f>
        <v>402884.06690039724</v>
      </c>
      <c r="AU40" s="10">
        <f>(AU35-(AU35*(1-$F$44)*$F$43))+AU36</f>
        <v>470683.01266517409</v>
      </c>
      <c r="AV40" s="10">
        <f>(AV35-(AV35*(1-$F$44)*$F$43))+AV36</f>
        <v>531665.97712442337</v>
      </c>
      <c r="AW40" s="10">
        <f>(AW35-(AW35*(1-$F$44)*$F$43))+AW36</f>
        <v>595682.31950062048</v>
      </c>
      <c r="AX40" s="10">
        <f>(AX35-(AX35*(1-$F$44)*$F$43))+AX36</f>
        <v>662882.32669710624</v>
      </c>
      <c r="AY40" s="10">
        <f>(AY35-(AY35*(1-$F$44)*$F$43))+AY36</f>
        <v>733423.54701025749</v>
      </c>
      <c r="AZ40" s="10">
        <f>(AZ35-(AZ35*(1-$F$44)*$F$43))+AZ36</f>
        <v>807471.14757833292</v>
      </c>
      <c r="BA40" s="10">
        <f>(BA35-(BA35*(1-$F$44)*$F$43))+BA36</f>
        <v>885198.28918387427</v>
      </c>
      <c r="BB40" s="10">
        <f>(BB35-(BB35*(1-$F$44)*$F$43))+BB36</f>
        <v>966786.51926087297</v>
      </c>
      <c r="BC40" s="10">
        <f>(BC35-(BC35*(1-$F$44)*$F$43))+BC36</f>
        <v>1052426.1839993459</v>
      </c>
      <c r="BD40" s="10">
        <f>(BD35-(BD35*(1-$F$44)*$F$43))+BD36</f>
        <v>1142316.860483425</v>
      </c>
      <c r="BE40" s="10">
        <f>(BE35-(BE35*(1-$F$44)*$F$43))+BE36</f>
        <v>1236667.8098446571</v>
      </c>
      <c r="BF40" s="10">
        <f>(BF35-(BF35*(1-$F$44)*$F$43))+BF36</f>
        <v>1335698.4524600296</v>
      </c>
      <c r="BG40" s="10">
        <f>(BG35-(BG35*(1-$F$44)*$F$43))+BG36</f>
        <v>1439638.8662743992</v>
      </c>
      <c r="BH40" s="10">
        <f>(BH35-(BH35*(1-$F$44)*$F$43))+BH36</f>
        <v>1548730.3093796137</v>
      </c>
      <c r="BI40" s="10">
        <f>(BI35-(BI35*(1-$F$44)*$F$43))+BI36</f>
        <v>1663225.7680378102</v>
      </c>
      <c r="BJ40" s="10">
        <f>(BJ35-(BJ35*(1-$F$44)*$F$43))+BJ36</f>
        <v>1783390.5313942493</v>
      </c>
      <c r="BK40" s="10">
        <f>(BK35-(BK35*(1-$F$44)*$F$43))+BK36</f>
        <v>1909502.7941857751</v>
      </c>
      <c r="BL40" s="10">
        <f>(BL35-(BL35*(1-$F$44)*$F$43))+BL36</f>
        <v>2041854.2888146723</v>
      </c>
      <c r="BM40" s="10">
        <f>(BM35-(BM35*(1-$F$44)*$F$43))+BM36</f>
        <v>2180750.9482244868</v>
      </c>
      <c r="BN40" s="10">
        <f>(BN35-(BN35*(1-$F$44)*$F$43))+BN36</f>
        <v>2326513.6010844521</v>
      </c>
      <c r="BO40" s="10">
        <f>(BO35-(BO35*(1-$F$44)*$F$43))+BO36</f>
        <v>2479478.7008626489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</row>
    <row r="41" spans="1:91" x14ac:dyDescent="0.3">
      <c r="B41" s="37"/>
      <c r="C41" s="37"/>
      <c r="D41" s="37"/>
      <c r="E41" s="27" t="s">
        <v>8</v>
      </c>
      <c r="F41" s="24">
        <f>F40-AL40</f>
        <v>-132.55999999999767</v>
      </c>
      <c r="G41" s="24">
        <f t="shared" ref="G41:I41" si="42">G40-AM40</f>
        <v>-191.59133200001088</v>
      </c>
      <c r="H41" s="24">
        <f t="shared" si="42"/>
        <v>-135.52090330001374</v>
      </c>
      <c r="I41" s="24">
        <f t="shared" si="42"/>
        <v>43.664688541495707</v>
      </c>
      <c r="J41" s="24">
        <f>J40-AP40</f>
        <v>350.61394241964445</v>
      </c>
      <c r="K41" s="24">
        <f>K40-AQ40</f>
        <v>789.95365802766173</v>
      </c>
      <c r="L41" s="24">
        <f>L40-AR40</f>
        <v>1366.5692876462126</v>
      </c>
      <c r="M41" s="24">
        <f>M40-AS40</f>
        <v>2085.6400184265221</v>
      </c>
      <c r="N41" s="24">
        <f>N40-AT40</f>
        <v>2952.6531308879494</v>
      </c>
      <c r="O41" s="24">
        <f>O40-AU40</f>
        <v>12720.644201697316</v>
      </c>
      <c r="P41" s="24">
        <f>P40-AV40</f>
        <v>14559.976858741371</v>
      </c>
      <c r="Q41" s="24">
        <f>Q40-AW40</f>
        <v>16531.459849118488</v>
      </c>
      <c r="R41" s="24">
        <f>R40-AX40</f>
        <v>18643.194116757251</v>
      </c>
      <c r="S41" s="24">
        <f>S40-AY40</f>
        <v>20903.616426478955</v>
      </c>
      <c r="T41" s="24">
        <f>T40-AZ40</f>
        <v>23321.517934774864</v>
      </c>
      <c r="U41" s="24">
        <f>U40-BA40</f>
        <v>25906.063588706194</v>
      </c>
      <c r="V41" s="24">
        <f>V40-BB40</f>
        <v>28666.81239623588</v>
      </c>
      <c r="W41" s="24">
        <f>W40-BC40</f>
        <v>31613.738613299327</v>
      </c>
      <c r="X41" s="24">
        <f>X40-BD40</f>
        <v>34757.253895045724</v>
      </c>
      <c r="Y41" s="24">
        <f>Y40-BE40</f>
        <v>38108.230460891966</v>
      </c>
      <c r="Z41" s="24">
        <f>Z40-BF40</f>
        <v>41678.025325370952</v>
      </c>
      <c r="AA41" s="24">
        <f>AA40-BG40</f>
        <v>45478.505649195286</v>
      </c>
      <c r="AB41" s="24">
        <f>AB40-BH40</f>
        <v>49522.075267542619</v>
      </c>
      <c r="AC41" s="24">
        <f>AC40-BI40</f>
        <v>53821.702455249848</v>
      </c>
      <c r="AD41" s="24">
        <f>AD40-BJ40</f>
        <v>58390.948991462355</v>
      </c>
      <c r="AE41" s="24">
        <f>AE40-BK40</f>
        <v>63244.000589241041</v>
      </c>
      <c r="AF41" s="24">
        <f>AF40-BL40</f>
        <v>68395.698758760467</v>
      </c>
      <c r="AG41" s="24">
        <f>AG40-BM40</f>
        <v>73861.574176024646</v>
      </c>
      <c r="AH41" s="24">
        <f>AH40-BN40</f>
        <v>79657.881632443983</v>
      </c>
      <c r="AI41" s="24">
        <f>AI40-BO40</f>
        <v>85801.63664425863</v>
      </c>
      <c r="AL41" s="24">
        <f>AL40-F40</f>
        <v>132.55999999999767</v>
      </c>
      <c r="AM41" s="24">
        <f t="shared" ref="AM41:AO41" si="43">AM40-G40</f>
        <v>191.59133200001088</v>
      </c>
      <c r="AN41" s="24">
        <f t="shared" si="43"/>
        <v>135.52090330001374</v>
      </c>
      <c r="AO41" s="24">
        <f t="shared" si="43"/>
        <v>-43.664688541495707</v>
      </c>
      <c r="AP41" s="24">
        <f>AP40-J40</f>
        <v>-350.61394241964445</v>
      </c>
      <c r="AQ41" s="24">
        <f>AQ40-K40</f>
        <v>-789.95365802766173</v>
      </c>
      <c r="AR41" s="24">
        <f>AR40-L40</f>
        <v>-1366.5692876462126</v>
      </c>
      <c r="AS41" s="24">
        <f>AS40-M40</f>
        <v>-2085.6400184265221</v>
      </c>
      <c r="AT41" s="24">
        <f>AT40-N40</f>
        <v>-2952.6531308879494</v>
      </c>
      <c r="AU41" s="24">
        <f>AU40-O40</f>
        <v>-12720.644201697316</v>
      </c>
      <c r="AV41" s="24">
        <f>AV40-P40</f>
        <v>-14559.976858741371</v>
      </c>
      <c r="AW41" s="24">
        <f>AW40-Q40</f>
        <v>-16531.459849118488</v>
      </c>
      <c r="AX41" s="24">
        <f>AX40-R40</f>
        <v>-18643.194116757251</v>
      </c>
      <c r="AY41" s="24">
        <f>AY40-S40</f>
        <v>-20903.616426478955</v>
      </c>
      <c r="AZ41" s="24">
        <f>AZ40-T40</f>
        <v>-23321.517934774864</v>
      </c>
      <c r="BA41" s="24">
        <f>BA40-U40</f>
        <v>-25906.063588706194</v>
      </c>
      <c r="BB41" s="24">
        <f>BB40-V40</f>
        <v>-28666.81239623588</v>
      </c>
      <c r="BC41" s="24">
        <f>BC40-W40</f>
        <v>-31613.738613299327</v>
      </c>
      <c r="BD41" s="24">
        <f>BD40-X40</f>
        <v>-34757.253895045724</v>
      </c>
      <c r="BE41" s="24">
        <f>BE40-Y40</f>
        <v>-38108.230460891966</v>
      </c>
      <c r="BF41" s="24">
        <f>BF40-Z40</f>
        <v>-41678.025325370952</v>
      </c>
      <c r="BG41" s="24">
        <f>BG40-AA40</f>
        <v>-45478.505649195286</v>
      </c>
      <c r="BH41" s="24">
        <f>BH40-AB40</f>
        <v>-49522.075267542619</v>
      </c>
      <c r="BI41" s="24">
        <f>BI40-AC40</f>
        <v>-53821.702455249848</v>
      </c>
      <c r="BJ41" s="24">
        <f>BJ40-AD40</f>
        <v>-58390.948991462355</v>
      </c>
      <c r="BK41" s="24">
        <f>BK40-AE40</f>
        <v>-63244.000589241041</v>
      </c>
      <c r="BL41" s="24">
        <f>BL40-AF40</f>
        <v>-68395.698758760467</v>
      </c>
      <c r="BM41" s="24">
        <f>BM40-AG40</f>
        <v>-73861.574176024646</v>
      </c>
      <c r="BN41" s="24">
        <f>BN40-AH40</f>
        <v>-79657.881632443983</v>
      </c>
      <c r="BO41" s="24">
        <f>BO40-AI40</f>
        <v>-85801.63664425863</v>
      </c>
    </row>
    <row r="42" spans="1:91" x14ac:dyDescent="0.3">
      <c r="B42" s="37"/>
      <c r="C42" s="37"/>
      <c r="D42" s="3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91" x14ac:dyDescent="0.3">
      <c r="B43" s="37"/>
      <c r="C43" s="37"/>
      <c r="D43" s="37"/>
      <c r="E43" s="27" t="s">
        <v>14</v>
      </c>
      <c r="F43" s="46">
        <v>0.32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91" x14ac:dyDescent="0.3">
      <c r="B44" s="37"/>
      <c r="C44" s="37"/>
      <c r="D44" s="37"/>
      <c r="E44" s="27" t="s">
        <v>15</v>
      </c>
      <c r="F44" s="46">
        <v>0.4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91" x14ac:dyDescent="0.3">
      <c r="B45" s="37"/>
      <c r="C45" s="37"/>
      <c r="D45" s="37"/>
      <c r="E45" s="27" t="s">
        <v>28</v>
      </c>
      <c r="F45" s="47">
        <v>2500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</row>
    <row r="46" spans="1:91" x14ac:dyDescent="0.3">
      <c r="B46" s="37"/>
      <c r="C46" s="37"/>
      <c r="D46" s="37"/>
      <c r="E46" s="27" t="s">
        <v>42</v>
      </c>
      <c r="F46" s="51">
        <v>0.08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91" x14ac:dyDescent="0.3">
      <c r="B47" s="37"/>
      <c r="C47" s="37"/>
      <c r="D47" s="37"/>
      <c r="E47" s="27" t="s">
        <v>25</v>
      </c>
      <c r="F47" s="55">
        <v>-2.1399999999999999E-2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91" x14ac:dyDescent="0.3">
      <c r="B48" s="37"/>
      <c r="C48" s="37"/>
      <c r="D48" s="37"/>
      <c r="F48" s="5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67" s="56" customFormat="1" x14ac:dyDescent="0.3">
      <c r="E49" s="56" t="s">
        <v>67</v>
      </c>
      <c r="G49" s="57"/>
      <c r="H49" s="58"/>
      <c r="I49" s="58"/>
      <c r="J49" s="58"/>
      <c r="K49" s="57"/>
      <c r="L49" s="57"/>
      <c r="M49" s="57"/>
      <c r="N49" s="57"/>
      <c r="O49" s="58"/>
      <c r="T49" s="58"/>
      <c r="Y49" s="58"/>
      <c r="AD49" s="58"/>
      <c r="AI49" s="58"/>
      <c r="AJ49" s="27"/>
    </row>
    <row r="50" spans="1:67" x14ac:dyDescent="0.3">
      <c r="B50" s="21"/>
      <c r="C50" s="21"/>
      <c r="E50" s="48" t="s">
        <v>44</v>
      </c>
      <c r="F50" s="54">
        <f>F19+F8</f>
        <v>-14746.54</v>
      </c>
      <c r="G50" s="54">
        <f>G19+G8</f>
        <v>-14746.54</v>
      </c>
      <c r="H50" s="54">
        <f>H19+H8</f>
        <v>-14746.54</v>
      </c>
      <c r="I50" s="54">
        <f>I19+I8</f>
        <v>-14746.54</v>
      </c>
      <c r="J50" s="54">
        <f>J19+J8</f>
        <v>-14746.54</v>
      </c>
      <c r="K50" s="54">
        <f>K19+K8</f>
        <v>-14746.54</v>
      </c>
      <c r="L50" s="54">
        <f>L19+L8</f>
        <v>-14746.54</v>
      </c>
      <c r="M50" s="54">
        <f>M19+M8</f>
        <v>-14746.54</v>
      </c>
      <c r="N50" s="54">
        <f>N19+N8</f>
        <v>-14746.54</v>
      </c>
      <c r="O50" s="54">
        <f>O19+O8</f>
        <v>-14746.54</v>
      </c>
      <c r="P50" s="54">
        <f>P19+P8</f>
        <v>-14746.54</v>
      </c>
      <c r="Q50" s="54">
        <f>Q19+Q8</f>
        <v>-14746.54</v>
      </c>
      <c r="R50" s="54">
        <f>R19+R8</f>
        <v>-14746.54</v>
      </c>
      <c r="S50" s="54">
        <f>S19+S8</f>
        <v>-14746.54</v>
      </c>
      <c r="T50" s="54">
        <f>T19+T8</f>
        <v>-14746.54</v>
      </c>
      <c r="U50" s="54">
        <f>U19+U8</f>
        <v>-14746.54</v>
      </c>
      <c r="V50" s="54">
        <f>V19+V8</f>
        <v>-14746.54</v>
      </c>
      <c r="W50" s="54">
        <f>W19+W8</f>
        <v>-14746.54</v>
      </c>
      <c r="X50" s="54">
        <f>X19+X8</f>
        <v>-14746.54</v>
      </c>
      <c r="Y50" s="54">
        <f>Y19+Y8</f>
        <v>-14746.54</v>
      </c>
      <c r="Z50" s="54">
        <f>Z19+Z8</f>
        <v>-14746.54</v>
      </c>
      <c r="AA50" s="54">
        <f>AA19+AA8</f>
        <v>-14746.54</v>
      </c>
      <c r="AB50" s="54">
        <f>AB19+AB8</f>
        <v>-14746.54</v>
      </c>
      <c r="AC50" s="54">
        <f>AC19+AC8</f>
        <v>-14746.54</v>
      </c>
      <c r="AD50" s="54">
        <f>AD19+AD8</f>
        <v>-14746.54</v>
      </c>
      <c r="AE50" s="54">
        <f>AE19+AE8</f>
        <v>-14746.54</v>
      </c>
      <c r="AF50" s="54">
        <f>AF19+AF8</f>
        <v>-14746.54</v>
      </c>
      <c r="AG50" s="54">
        <f>AG19+AG8</f>
        <v>-14746.54</v>
      </c>
      <c r="AH50" s="54">
        <f>AH19+AH8</f>
        <v>-14746.54</v>
      </c>
      <c r="AI50" s="54">
        <f>AI19+AI8</f>
        <v>-14746.54</v>
      </c>
      <c r="AK50" s="48"/>
      <c r="AL50" s="54">
        <f>AL19+AL8</f>
        <v>-19242.46</v>
      </c>
      <c r="AM50" s="54">
        <f>AM19+AM8</f>
        <v>-19242.46</v>
      </c>
      <c r="AN50" s="54">
        <f>AN19+AN8</f>
        <v>-19242.46</v>
      </c>
      <c r="AO50" s="54">
        <f>AO19+AO8</f>
        <v>-19242.46</v>
      </c>
      <c r="AP50" s="54">
        <f>AP19+AP8</f>
        <v>-19242.46</v>
      </c>
      <c r="AQ50" s="54">
        <f>AQ19+AQ8</f>
        <v>-19242.46</v>
      </c>
      <c r="AR50" s="54">
        <f>AR19+AR8</f>
        <v>-19242.46</v>
      </c>
      <c r="AS50" s="54">
        <f>AS19+AS8</f>
        <v>-19242.46</v>
      </c>
      <c r="AT50" s="54">
        <f>AT19+AT8</f>
        <v>-19242.46</v>
      </c>
      <c r="AU50" s="54">
        <f>AU19+AU8</f>
        <v>-19242.46</v>
      </c>
      <c r="AV50" s="54">
        <f>AV19+AV8</f>
        <v>-19242.46</v>
      </c>
      <c r="AW50" s="54">
        <f>AW19+AW8</f>
        <v>-19242.46</v>
      </c>
      <c r="AX50" s="54">
        <f>AX19+AX8</f>
        <v>-19242.46</v>
      </c>
      <c r="AY50" s="54">
        <f>AY19+AY8</f>
        <v>-19242.46</v>
      </c>
      <c r="AZ50" s="54">
        <f>AZ19+AZ8</f>
        <v>-19242.46</v>
      </c>
      <c r="BA50" s="54">
        <f>BA19+BA8</f>
        <v>-19242.46</v>
      </c>
      <c r="BB50" s="54">
        <f>BB19+BB8</f>
        <v>-19242.46</v>
      </c>
      <c r="BC50" s="54">
        <f>BC19+BC8</f>
        <v>-19242.46</v>
      </c>
      <c r="BD50" s="54">
        <f>BD19+BD8</f>
        <v>-19242.46</v>
      </c>
      <c r="BE50" s="54">
        <f>BE19+BE8</f>
        <v>-19242.46</v>
      </c>
      <c r="BF50" s="54">
        <f>BF19+BF8</f>
        <v>-19242.46</v>
      </c>
      <c r="BG50" s="54">
        <f>BG19+BG8</f>
        <v>-19242.46</v>
      </c>
      <c r="BH50" s="54">
        <f>BH19+BH8</f>
        <v>-19242.46</v>
      </c>
      <c r="BI50" s="54">
        <f>BI19+BI8</f>
        <v>-19242.46</v>
      </c>
      <c r="BJ50" s="54">
        <f>BJ19+BJ8</f>
        <v>-19242.46</v>
      </c>
      <c r="BK50" s="54">
        <f>BK19+BK8</f>
        <v>-19242.46</v>
      </c>
      <c r="BL50" s="54">
        <f>BL19+BL8</f>
        <v>-19242.46</v>
      </c>
      <c r="BM50" s="54">
        <f>BM19+BM8</f>
        <v>-19242.46</v>
      </c>
      <c r="BN50" s="54">
        <f>BN19+BN8</f>
        <v>-19242.46</v>
      </c>
      <c r="BO50" s="54">
        <f>BO19+BO8</f>
        <v>-19242.46</v>
      </c>
    </row>
    <row r="51" spans="1:67" x14ac:dyDescent="0.3">
      <c r="B51" s="21"/>
      <c r="C51" s="21"/>
      <c r="E51" s="48" t="s">
        <v>6</v>
      </c>
      <c r="F51" s="54">
        <f>F7*-F9</f>
        <v>-5000</v>
      </c>
      <c r="G51" s="54">
        <f>G7*-G9</f>
        <v>-5000</v>
      </c>
      <c r="H51" s="54">
        <f>H7*-H9</f>
        <v>-5000</v>
      </c>
      <c r="I51" s="54">
        <f>I7*-I9</f>
        <v>-5000</v>
      </c>
      <c r="J51" s="54">
        <f>J7*-J9</f>
        <v>-5000</v>
      </c>
      <c r="K51" s="54">
        <f>K7*-K9</f>
        <v>-5000</v>
      </c>
      <c r="L51" s="54">
        <f>L7*-L9</f>
        <v>-5000</v>
      </c>
      <c r="M51" s="54">
        <f>M7*-M9</f>
        <v>-5000</v>
      </c>
      <c r="N51" s="54">
        <f>N7*-N9</f>
        <v>-5000</v>
      </c>
      <c r="O51" s="54">
        <f>O7*-O9</f>
        <v>-5000</v>
      </c>
      <c r="P51" s="54">
        <f>P7*-P9</f>
        <v>-5000</v>
      </c>
      <c r="Q51" s="54">
        <f>Q7*-Q9</f>
        <v>-5000</v>
      </c>
      <c r="R51" s="54">
        <f>R7*-R9</f>
        <v>-5000</v>
      </c>
      <c r="S51" s="54">
        <f>S7*-S9</f>
        <v>-5000</v>
      </c>
      <c r="T51" s="54">
        <f>T7*-T9</f>
        <v>-5000</v>
      </c>
      <c r="U51" s="54">
        <f>U7*-U9</f>
        <v>-5000</v>
      </c>
      <c r="V51" s="54">
        <f>V7*-V9</f>
        <v>-5000</v>
      </c>
      <c r="W51" s="54">
        <f>W7*-W9</f>
        <v>-5000</v>
      </c>
      <c r="X51" s="54">
        <f>X7*-X9</f>
        <v>-5000</v>
      </c>
      <c r="Y51" s="54">
        <f>Y7*-Y9</f>
        <v>-5000</v>
      </c>
      <c r="Z51" s="54">
        <f>Z7*-Z9</f>
        <v>-5000</v>
      </c>
      <c r="AA51" s="54">
        <f>AA7*-AA9</f>
        <v>-5000</v>
      </c>
      <c r="AB51" s="54">
        <f>AB7*-AB9</f>
        <v>-5000</v>
      </c>
      <c r="AC51" s="54">
        <f>AC7*-AC9</f>
        <v>-5000</v>
      </c>
      <c r="AD51" s="54">
        <f>AD7*-AD9</f>
        <v>-5000</v>
      </c>
      <c r="AE51" s="54">
        <f>AE7*-AE9</f>
        <v>-5000</v>
      </c>
      <c r="AF51" s="54">
        <f>AF7*-AF9</f>
        <v>-5000</v>
      </c>
      <c r="AG51" s="54">
        <f>AG7*-AG9</f>
        <v>-5000</v>
      </c>
      <c r="AH51" s="54">
        <f>AH7*-AH9</f>
        <v>-5000</v>
      </c>
      <c r="AI51" s="54">
        <f>AI7*-AI9</f>
        <v>-5000</v>
      </c>
      <c r="AK51" s="48"/>
      <c r="AL51" s="54">
        <f>AL7*-AL9</f>
        <v>-3000</v>
      </c>
      <c r="AM51" s="54">
        <f>AM7*-AM9</f>
        <v>-3000</v>
      </c>
      <c r="AN51" s="54">
        <f>AN7*-AN9</f>
        <v>-3000</v>
      </c>
      <c r="AO51" s="54">
        <f>AO7*-AO9</f>
        <v>-3000</v>
      </c>
      <c r="AP51" s="54">
        <f>AP7*-AP9</f>
        <v>-3000</v>
      </c>
      <c r="AQ51" s="54">
        <f>AQ7*-AQ9</f>
        <v>-3000</v>
      </c>
      <c r="AR51" s="54">
        <f>AR7*-AR9</f>
        <v>-3000</v>
      </c>
      <c r="AS51" s="54">
        <f>AS7*-AS9</f>
        <v>-3000</v>
      </c>
      <c r="AT51" s="54">
        <f>AT7*-AT9</f>
        <v>-3000</v>
      </c>
      <c r="AU51" s="54">
        <f>AU7*-AU9</f>
        <v>-3000</v>
      </c>
      <c r="AV51" s="54">
        <f>AV7*-AV9</f>
        <v>-3000</v>
      </c>
      <c r="AW51" s="54">
        <f>AW7*-AW9</f>
        <v>-3000</v>
      </c>
      <c r="AX51" s="54">
        <f>AX7*-AX9</f>
        <v>-3000</v>
      </c>
      <c r="AY51" s="54">
        <f>AY7*-AY9</f>
        <v>-3000</v>
      </c>
      <c r="AZ51" s="54">
        <f>AZ7*-AZ9</f>
        <v>-3000</v>
      </c>
      <c r="BA51" s="54">
        <f>BA7*-BA9</f>
        <v>-3000</v>
      </c>
      <c r="BB51" s="54">
        <f>BB7*-BB9</f>
        <v>-3000</v>
      </c>
      <c r="BC51" s="54">
        <f>BC7*-BC9</f>
        <v>-3000</v>
      </c>
      <c r="BD51" s="54">
        <f>BD7*-BD9</f>
        <v>-3000</v>
      </c>
      <c r="BE51" s="54">
        <f>BE7*-BE9</f>
        <v>-3000</v>
      </c>
      <c r="BF51" s="54">
        <f>BF7*-BF9</f>
        <v>-3000</v>
      </c>
      <c r="BG51" s="54">
        <f>BG7*-BG9</f>
        <v>-3000</v>
      </c>
      <c r="BH51" s="54">
        <f>BH7*-BH9</f>
        <v>-3000</v>
      </c>
      <c r="BI51" s="54">
        <f>BI7*-BI9</f>
        <v>-3000</v>
      </c>
      <c r="BJ51" s="54">
        <f>BJ7*-BJ9</f>
        <v>-3000</v>
      </c>
      <c r="BK51" s="54">
        <f>BK7*-BK9</f>
        <v>-3000</v>
      </c>
      <c r="BL51" s="54">
        <f>BL7*-BL9</f>
        <v>-3000</v>
      </c>
      <c r="BM51" s="54">
        <f>BM7*-BM9</f>
        <v>-3000</v>
      </c>
      <c r="BN51" s="54">
        <f>BN7*-BN9</f>
        <v>-3000</v>
      </c>
      <c r="BO51" s="54">
        <f>BO7*-BO9</f>
        <v>-3000</v>
      </c>
    </row>
    <row r="52" spans="1:67" x14ac:dyDescent="0.3">
      <c r="B52" s="21"/>
      <c r="C52" s="21"/>
      <c r="E52" s="48" t="s">
        <v>43</v>
      </c>
      <c r="F52" s="54">
        <f>F13*0.25*30%</f>
        <v>0</v>
      </c>
      <c r="G52" s="54">
        <f>G13*0.25*30%</f>
        <v>-113.58</v>
      </c>
      <c r="H52" s="54">
        <f>H13*0.25*30%</f>
        <v>-227.16</v>
      </c>
      <c r="I52" s="54">
        <f>I13*0.25*30%</f>
        <v>-339.94493999999997</v>
      </c>
      <c r="J52" s="54">
        <f>J13*0.25*30%</f>
        <v>-448.84828350000004</v>
      </c>
      <c r="K52" s="54">
        <f>K13*0.25*30%</f>
        <v>-553.81830900750003</v>
      </c>
      <c r="L52" s="54">
        <f>L13*0.25*30%</f>
        <v>-654.97952469318761</v>
      </c>
      <c r="M52" s="54">
        <f>M13*0.25*30%</f>
        <v>-752.46867263008983</v>
      </c>
      <c r="N52" s="54">
        <f>N13*0.25*30%</f>
        <v>-846.41891992031549</v>
      </c>
      <c r="O52" s="54">
        <f>O13*0.25*30%</f>
        <v>-936.95871952902178</v>
      </c>
      <c r="P52" s="54">
        <f>P13*0.25*30%</f>
        <v>-1024.2118717365295</v>
      </c>
      <c r="Q52" s="54">
        <f>Q13*0.25*30%</f>
        <v>-1108.2976836769476</v>
      </c>
      <c r="R52" s="54">
        <f>R13*0.25*30%</f>
        <v>-1189.331131640831</v>
      </c>
      <c r="S52" s="54">
        <f>S13*0.25*30%</f>
        <v>-1267.4230182187928</v>
      </c>
      <c r="T52" s="54">
        <f>T13*0.25*30%</f>
        <v>-1342.6801238033813</v>
      </c>
      <c r="U52" s="54">
        <f>U13*0.25*30%</f>
        <v>-1415.2053525967128</v>
      </c>
      <c r="V52" s="54">
        <f>V13*0.25*30%</f>
        <v>-1485.0978733184006</v>
      </c>
      <c r="W52" s="54">
        <f>W13*0.25*30%</f>
        <v>-1552.4532548057412</v>
      </c>
      <c r="X52" s="54">
        <f>X13*0.25*30%</f>
        <v>-1617.3635966915426</v>
      </c>
      <c r="Y52" s="54">
        <f>Y13*0.25*30%</f>
        <v>-1679.917655338267</v>
      </c>
      <c r="Z52" s="54">
        <f>Z13*0.25*30%</f>
        <v>-1740.2009652006943</v>
      </c>
      <c r="AA52" s="54">
        <f>AA13*0.25*30%</f>
        <v>-1798.2959557830475</v>
      </c>
      <c r="AB52" s="54">
        <f>AB13*0.25*30%</f>
        <v>-1854.2820643505074</v>
      </c>
      <c r="AC52" s="54">
        <f>AC13*0.25*30%</f>
        <v>-1908.2358445492346</v>
      </c>
      <c r="AD52" s="54">
        <f>AD13*0.25*30%</f>
        <v>-1960.2310710834206</v>
      </c>
      <c r="AE52" s="54">
        <f>AE13*0.25*30%</f>
        <v>-2010.3388405924989</v>
      </c>
      <c r="AF52" s="54">
        <f>AF13*0.25*30%</f>
        <v>-2058.627668866458</v>
      </c>
      <c r="AG52" s="54">
        <f>AG13*0.25*30%</f>
        <v>-2105.1635845321803</v>
      </c>
      <c r="AH52" s="54">
        <f>AH13*0.25*30%</f>
        <v>-2150.0102193389116</v>
      </c>
      <c r="AI52" s="54">
        <f>AI13*0.25*30%</f>
        <v>-2193.2288951663172</v>
      </c>
      <c r="AK52" s="48"/>
      <c r="AL52" s="54">
        <f>AL13*0.25*30%</f>
        <v>0</v>
      </c>
      <c r="AM52" s="54">
        <f>AM13*0.25*30%</f>
        <v>-64.295999999999992</v>
      </c>
      <c r="AN52" s="54">
        <f>AN13*0.25*30%</f>
        <v>-128.59199999999998</v>
      </c>
      <c r="AO52" s="54">
        <f>AO13*0.25*30%</f>
        <v>-192.43792800000003</v>
      </c>
      <c r="AP52" s="54">
        <f>AP13*0.25*30%</f>
        <v>-254.08654019999997</v>
      </c>
      <c r="AQ52" s="54">
        <f>AQ13*0.25*30%</f>
        <v>-313.50855780899997</v>
      </c>
      <c r="AR52" s="54">
        <f>AR13*0.25*30%</f>
        <v>-370.77446310682495</v>
      </c>
      <c r="AS52" s="54">
        <f>AS13*0.25*30%</f>
        <v>-425.96166380898256</v>
      </c>
      <c r="AT52" s="54">
        <f>AT13*0.25*30%</f>
        <v>-479.1455438915001</v>
      </c>
      <c r="AU52" s="54">
        <f>AU13*0.25*30%</f>
        <v>-530.39881872546198</v>
      </c>
      <c r="AV52" s="54">
        <f>AV13*0.25*30%</f>
        <v>-579.7915698641649</v>
      </c>
      <c r="AW52" s="54">
        <f>AW13*0.25*30%</f>
        <v>-627.39133535563474</v>
      </c>
      <c r="AX52" s="54">
        <f>AX13*0.25*30%</f>
        <v>-673.26320161981732</v>
      </c>
      <c r="AY52" s="54">
        <f>AY13*0.25*30%</f>
        <v>-717.46989240531309</v>
      </c>
      <c r="AZ52" s="54">
        <f>AZ13*0.25*30%</f>
        <v>-760.07185455240517</v>
      </c>
      <c r="BA52" s="54">
        <f>BA13*0.25*30%</f>
        <v>-801.12734064587278</v>
      </c>
      <c r="BB52" s="54">
        <f>BB13*0.25*30%</f>
        <v>-840.69248866772193</v>
      </c>
      <c r="BC52" s="54">
        <f>BC13*0.25*30%</f>
        <v>-878.82139875849543</v>
      </c>
      <c r="BD52" s="54">
        <f>BD13*0.25*30%</f>
        <v>-915.56620719210582</v>
      </c>
      <c r="BE52" s="54">
        <f>BE13*0.25*30%</f>
        <v>-950.97715766533895</v>
      </c>
      <c r="BF52" s="54">
        <f>BF13*0.25*30%</f>
        <v>-985.10266999950522</v>
      </c>
      <c r="BG52" s="54">
        <f>BG13*0.25*30%</f>
        <v>-1017.9894063481843</v>
      </c>
      <c r="BH52" s="54">
        <f>BH13*0.25*30%</f>
        <v>-1049.6823350015864</v>
      </c>
      <c r="BI52" s="54">
        <f>BI13*0.25*30%</f>
        <v>-1080.2247918747805</v>
      </c>
      <c r="BJ52" s="54">
        <f>BJ13*0.25*30%</f>
        <v>-1109.6585397638632</v>
      </c>
      <c r="BK52" s="54">
        <f>BK13*0.25*30%</f>
        <v>-1138.0238254510941</v>
      </c>
      <c r="BL52" s="54">
        <f>BL13*0.25*30%</f>
        <v>-1165.3594347370818</v>
      </c>
      <c r="BM52" s="54">
        <f>BM13*0.25*30%</f>
        <v>-1191.7027454752688</v>
      </c>
      <c r="BN52" s="54">
        <f>BN13*0.25*30%</f>
        <v>-1217.0897786812347</v>
      </c>
      <c r="BO52" s="54">
        <f>BO13*0.25*30%</f>
        <v>-1241.5552477867011</v>
      </c>
    </row>
    <row r="53" spans="1:67" x14ac:dyDescent="0.3">
      <c r="B53" s="21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</row>
    <row r="54" spans="1:67" x14ac:dyDescent="0.3">
      <c r="B54" s="21"/>
      <c r="E54" s="48" t="s">
        <v>30</v>
      </c>
      <c r="F54" s="54">
        <f>SUM(F50:F53)</f>
        <v>-19746.54</v>
      </c>
      <c r="G54" s="54">
        <f t="shared" ref="G54:AI54" si="44">SUM(G50:G53)</f>
        <v>-19860.120000000003</v>
      </c>
      <c r="H54" s="54">
        <f t="shared" si="44"/>
        <v>-19973.7</v>
      </c>
      <c r="I54" s="54">
        <f t="shared" si="44"/>
        <v>-20086.484940000002</v>
      </c>
      <c r="J54" s="54">
        <f t="shared" si="44"/>
        <v>-20195.3882835</v>
      </c>
      <c r="K54" s="54">
        <f t="shared" si="44"/>
        <v>-20300.358309007501</v>
      </c>
      <c r="L54" s="54">
        <f t="shared" si="44"/>
        <v>-20401.519524693187</v>
      </c>
      <c r="M54" s="54">
        <f t="shared" si="44"/>
        <v>-20499.008672630091</v>
      </c>
      <c r="N54" s="54">
        <f t="shared" si="44"/>
        <v>-20592.958919920315</v>
      </c>
      <c r="O54" s="54">
        <f t="shared" si="44"/>
        <v>-20683.498719529023</v>
      </c>
      <c r="P54" s="54">
        <f t="shared" si="44"/>
        <v>-20770.751871736531</v>
      </c>
      <c r="Q54" s="54">
        <f t="shared" si="44"/>
        <v>-20854.837683676949</v>
      </c>
      <c r="R54" s="54">
        <f t="shared" si="44"/>
        <v>-20935.871131640833</v>
      </c>
      <c r="S54" s="54">
        <f t="shared" si="44"/>
        <v>-21013.963018218794</v>
      </c>
      <c r="T54" s="54">
        <f t="shared" si="44"/>
        <v>-21089.220123803381</v>
      </c>
      <c r="U54" s="54">
        <f t="shared" si="44"/>
        <v>-21161.745352596714</v>
      </c>
      <c r="V54" s="54">
        <f t="shared" si="44"/>
        <v>-21231.637873318403</v>
      </c>
      <c r="W54" s="54">
        <f>SUM(W50:W53)</f>
        <v>-21298.99325480574</v>
      </c>
      <c r="X54" s="54">
        <f>SUM(X50:X53)</f>
        <v>-21363.903596691543</v>
      </c>
      <c r="Y54" s="54">
        <f>SUM(Y50:Y53)</f>
        <v>-21426.457655338269</v>
      </c>
      <c r="Z54" s="54">
        <f>SUM(Z50:Z53)</f>
        <v>-21486.740965200694</v>
      </c>
      <c r="AA54" s="54">
        <f>SUM(AA50:AA53)</f>
        <v>-21544.835955783048</v>
      </c>
      <c r="AB54" s="54">
        <f>SUM(AB50:AB53)</f>
        <v>-21600.822064350508</v>
      </c>
      <c r="AC54" s="54">
        <f>SUM(AC50:AC53)</f>
        <v>-21654.775844549236</v>
      </c>
      <c r="AD54" s="54">
        <f>SUM(AD50:AD53)</f>
        <v>-21706.771071083422</v>
      </c>
      <c r="AE54" s="54">
        <f>SUM(AE50:AE53)</f>
        <v>-21756.878840592501</v>
      </c>
      <c r="AF54" s="54">
        <f>SUM(AF50:AF53)</f>
        <v>-21805.167668866459</v>
      </c>
      <c r="AG54" s="54">
        <f>SUM(AG50:AG53)</f>
        <v>-21851.703584532181</v>
      </c>
      <c r="AH54" s="54">
        <f>SUM(AH50:AH53)</f>
        <v>-21896.550219338911</v>
      </c>
      <c r="AI54" s="54">
        <f>SUM(AI50:AI53)</f>
        <v>-21939.768895166319</v>
      </c>
      <c r="AK54" s="48"/>
      <c r="AL54" s="54">
        <f>SUM(AL50:AL53)</f>
        <v>-22242.46</v>
      </c>
      <c r="AM54" s="54">
        <f t="shared" ref="AM54:BO54" si="45">SUM(AM50:AM53)</f>
        <v>-22306.755999999998</v>
      </c>
      <c r="AN54" s="54">
        <f t="shared" si="45"/>
        <v>-22371.052</v>
      </c>
      <c r="AO54" s="54">
        <f t="shared" si="45"/>
        <v>-22434.897927999999</v>
      </c>
      <c r="AP54" s="54">
        <f t="shared" si="45"/>
        <v>-22496.546540200001</v>
      </c>
      <c r="AQ54" s="54">
        <f t="shared" si="45"/>
        <v>-22555.968557808999</v>
      </c>
      <c r="AR54" s="54">
        <f t="shared" si="45"/>
        <v>-22613.234463106823</v>
      </c>
      <c r="AS54" s="54">
        <f t="shared" si="45"/>
        <v>-22668.421663808982</v>
      </c>
      <c r="AT54" s="54">
        <f t="shared" si="45"/>
        <v>-22721.605543891499</v>
      </c>
      <c r="AU54" s="54">
        <f t="shared" si="45"/>
        <v>-22772.858818725461</v>
      </c>
      <c r="AV54" s="54">
        <f t="shared" si="45"/>
        <v>-22822.251569864166</v>
      </c>
      <c r="AW54" s="54">
        <f t="shared" si="45"/>
        <v>-22869.851335355634</v>
      </c>
      <c r="AX54" s="54">
        <f t="shared" si="45"/>
        <v>-22915.723201619818</v>
      </c>
      <c r="AY54" s="54">
        <f t="shared" si="45"/>
        <v>-22959.929892405311</v>
      </c>
      <c r="AZ54" s="54">
        <f t="shared" si="45"/>
        <v>-23002.531854552406</v>
      </c>
      <c r="BA54" s="54">
        <f t="shared" si="45"/>
        <v>-23043.58734064587</v>
      </c>
      <c r="BB54" s="54">
        <f t="shared" si="45"/>
        <v>-23083.152488667722</v>
      </c>
      <c r="BC54" s="54">
        <f>SUM(BC50:BC53)</f>
        <v>-23121.281398758496</v>
      </c>
      <c r="BD54" s="54">
        <f>SUM(BD50:BD53)</f>
        <v>-23158.026207192106</v>
      </c>
      <c r="BE54" s="54">
        <f>SUM(BE50:BE53)</f>
        <v>-23193.437157665339</v>
      </c>
      <c r="BF54" s="54">
        <f>SUM(BF50:BF53)</f>
        <v>-23227.562669999505</v>
      </c>
      <c r="BG54" s="54">
        <f>SUM(BG50:BG53)</f>
        <v>-23260.449406348183</v>
      </c>
      <c r="BH54" s="54">
        <f>SUM(BH50:BH53)</f>
        <v>-23292.142335001587</v>
      </c>
      <c r="BI54" s="54">
        <f>SUM(BI50:BI53)</f>
        <v>-23322.684791874781</v>
      </c>
      <c r="BJ54" s="54">
        <f>SUM(BJ50:BJ53)</f>
        <v>-23352.118539763862</v>
      </c>
      <c r="BK54" s="54">
        <f>SUM(BK50:BK53)</f>
        <v>-23380.483825451094</v>
      </c>
      <c r="BL54" s="54">
        <f>SUM(BL50:BL53)</f>
        <v>-23407.819434737081</v>
      </c>
      <c r="BM54" s="54">
        <f>SUM(BM50:BM53)</f>
        <v>-23434.162745475267</v>
      </c>
      <c r="BN54" s="54">
        <f>SUM(BN50:BN53)</f>
        <v>-23459.549778681234</v>
      </c>
      <c r="BO54" s="54">
        <f>SUM(BO50:BO53)</f>
        <v>-23484.015247786701</v>
      </c>
    </row>
    <row r="55" spans="1:67" x14ac:dyDescent="0.3">
      <c r="B55" s="21"/>
      <c r="E55" s="48" t="s">
        <v>31</v>
      </c>
      <c r="F55" s="54">
        <f>F54</f>
        <v>-19746.54</v>
      </c>
      <c r="G55" s="54">
        <f>F55+G54</f>
        <v>-39606.660000000003</v>
      </c>
      <c r="H55" s="54">
        <f t="shared" ref="H55:V55" si="46">G55+H54</f>
        <v>-59580.36</v>
      </c>
      <c r="I55" s="54">
        <f t="shared" si="46"/>
        <v>-79666.84494000001</v>
      </c>
      <c r="J55" s="54">
        <f t="shared" si="46"/>
        <v>-99862.233223500007</v>
      </c>
      <c r="K55" s="54">
        <f t="shared" si="46"/>
        <v>-120162.5915325075</v>
      </c>
      <c r="L55" s="54">
        <f t="shared" si="46"/>
        <v>-140564.1110572007</v>
      </c>
      <c r="M55" s="54">
        <f t="shared" si="46"/>
        <v>-161063.1197298308</v>
      </c>
      <c r="N55" s="54">
        <f t="shared" si="46"/>
        <v>-181656.07864975111</v>
      </c>
      <c r="O55" s="54">
        <f t="shared" si="46"/>
        <v>-202339.57736928013</v>
      </c>
      <c r="P55" s="54">
        <f t="shared" si="46"/>
        <v>-223110.32924101665</v>
      </c>
      <c r="Q55" s="54">
        <f t="shared" si="46"/>
        <v>-243965.16692469359</v>
      </c>
      <c r="R55" s="54">
        <f t="shared" si="46"/>
        <v>-264901.03805633442</v>
      </c>
      <c r="S55" s="54">
        <f t="shared" si="46"/>
        <v>-285915.00107455323</v>
      </c>
      <c r="T55" s="54">
        <f t="shared" si="46"/>
        <v>-307004.22119835659</v>
      </c>
      <c r="U55" s="54">
        <f t="shared" si="46"/>
        <v>-328165.96655095334</v>
      </c>
      <c r="V55" s="54">
        <f t="shared" si="46"/>
        <v>-349397.60442427173</v>
      </c>
      <c r="W55" s="54">
        <f>V55+W54</f>
        <v>-370696.59767907747</v>
      </c>
      <c r="X55" s="54">
        <f>W55+X54</f>
        <v>-392060.50127576903</v>
      </c>
      <c r="Y55" s="54">
        <f>X55+Y54</f>
        <v>-413486.95893110731</v>
      </c>
      <c r="Z55" s="54">
        <f>Y55+Z54</f>
        <v>-434973.69989630801</v>
      </c>
      <c r="AA55" s="54">
        <f>Z55+AA54</f>
        <v>-456518.53585209104</v>
      </c>
      <c r="AB55" s="54">
        <f>AA55+AB54</f>
        <v>-478119.35791644157</v>
      </c>
      <c r="AC55" s="54">
        <f>AB55+AC54</f>
        <v>-499774.13376099081</v>
      </c>
      <c r="AD55" s="54">
        <f>AC55+AD54</f>
        <v>-521480.90483207424</v>
      </c>
      <c r="AE55" s="54">
        <f>AD55+AE54</f>
        <v>-543237.78367266676</v>
      </c>
      <c r="AF55" s="54">
        <f>AE55+AF54</f>
        <v>-565042.95134153322</v>
      </c>
      <c r="AG55" s="54">
        <f>AF55+AG54</f>
        <v>-586894.65492606536</v>
      </c>
      <c r="AH55" s="54">
        <f>AG55+AH54</f>
        <v>-608791.20514540421</v>
      </c>
      <c r="AI55" s="54">
        <f>AH55+AI54</f>
        <v>-630730.97404057055</v>
      </c>
      <c r="AK55" s="48"/>
      <c r="AL55" s="54">
        <f>AL54</f>
        <v>-22242.46</v>
      </c>
      <c r="AM55" s="54">
        <f>AL55+AM54</f>
        <v>-44549.216</v>
      </c>
      <c r="AN55" s="54">
        <f t="shared" ref="AN55:BB55" si="47">AM55+AN54</f>
        <v>-66920.267999999996</v>
      </c>
      <c r="AO55" s="54">
        <f t="shared" si="47"/>
        <v>-89355.165928000002</v>
      </c>
      <c r="AP55" s="54">
        <f t="shared" si="47"/>
        <v>-111851.7124682</v>
      </c>
      <c r="AQ55" s="54">
        <f t="shared" si="47"/>
        <v>-134407.681026009</v>
      </c>
      <c r="AR55" s="54">
        <f t="shared" si="47"/>
        <v>-157020.91548911581</v>
      </c>
      <c r="AS55" s="54">
        <f t="shared" si="47"/>
        <v>-179689.3371529248</v>
      </c>
      <c r="AT55" s="54">
        <f t="shared" si="47"/>
        <v>-202410.94269681629</v>
      </c>
      <c r="AU55" s="54">
        <f t="shared" si="47"/>
        <v>-225183.80151554174</v>
      </c>
      <c r="AV55" s="54">
        <f t="shared" si="47"/>
        <v>-248006.0530854059</v>
      </c>
      <c r="AW55" s="54">
        <f t="shared" si="47"/>
        <v>-270875.90442076151</v>
      </c>
      <c r="AX55" s="54">
        <f t="shared" si="47"/>
        <v>-293791.62762238132</v>
      </c>
      <c r="AY55" s="54">
        <f t="shared" si="47"/>
        <v>-316751.5575147866</v>
      </c>
      <c r="AZ55" s="54">
        <f t="shared" si="47"/>
        <v>-339754.089369339</v>
      </c>
      <c r="BA55" s="54">
        <f t="shared" si="47"/>
        <v>-362797.67670998489</v>
      </c>
      <c r="BB55" s="54">
        <f t="shared" si="47"/>
        <v>-385880.82919865265</v>
      </c>
      <c r="BC55" s="54">
        <f>BB55+BC54</f>
        <v>-409002.11059741117</v>
      </c>
      <c r="BD55" s="54">
        <f>BC55+BD54</f>
        <v>-432160.13680460327</v>
      </c>
      <c r="BE55" s="54">
        <f>BD55+BE54</f>
        <v>-455353.57396226859</v>
      </c>
      <c r="BF55" s="54">
        <f>BE55+BF54</f>
        <v>-478581.13663226808</v>
      </c>
      <c r="BG55" s="54">
        <f>BF55+BG54</f>
        <v>-501841.58603861625</v>
      </c>
      <c r="BH55" s="54">
        <f>BG55+BH54</f>
        <v>-525133.72837361787</v>
      </c>
      <c r="BI55" s="54">
        <f>BH55+BI54</f>
        <v>-548456.4131654927</v>
      </c>
      <c r="BJ55" s="54">
        <f>BI55+BJ54</f>
        <v>-571808.53170525655</v>
      </c>
      <c r="BK55" s="54">
        <f>BJ55+BK54</f>
        <v>-595189.01553070766</v>
      </c>
      <c r="BL55" s="54">
        <f>BK55+BL54</f>
        <v>-618596.83496544475</v>
      </c>
      <c r="BM55" s="54">
        <f>BL55+BM54</f>
        <v>-642030.99771092006</v>
      </c>
      <c r="BN55" s="54">
        <f>BM55+BN54</f>
        <v>-665490.5474896013</v>
      </c>
      <c r="BO55" s="54">
        <f>BN55+BO54</f>
        <v>-688974.56273738795</v>
      </c>
    </row>
    <row r="56" spans="1:67" x14ac:dyDescent="0.3">
      <c r="E56" s="48" t="s">
        <v>32</v>
      </c>
      <c r="F56" s="54">
        <f t="shared" ref="F56:AI56" si="48">F35-F29</f>
        <v>0</v>
      </c>
      <c r="G56" s="54">
        <f t="shared" si="48"/>
        <v>-276.37799999999697</v>
      </c>
      <c r="H56" s="54">
        <f t="shared" si="48"/>
        <v>-726.24945000000298</v>
      </c>
      <c r="I56" s="54">
        <f t="shared" si="48"/>
        <v>-1345.7701402500097</v>
      </c>
      <c r="J56" s="54">
        <f t="shared" si="48"/>
        <v>-2128.7394191062485</v>
      </c>
      <c r="K56" s="54">
        <f t="shared" si="48"/>
        <v>-3069.2265076896583</v>
      </c>
      <c r="L56" s="54">
        <f t="shared" si="48"/>
        <v>-4161.513483212344</v>
      </c>
      <c r="M56" s="54">
        <f t="shared" si="48"/>
        <v>-5400.0899305161438</v>
      </c>
      <c r="N56" s="54">
        <f t="shared" si="48"/>
        <v>-6779.6454572205548</v>
      </c>
      <c r="O56" s="54">
        <f t="shared" si="48"/>
        <v>-8295.0624406452407</v>
      </c>
      <c r="P56" s="54">
        <f t="shared" si="48"/>
        <v>-9941.4090307387523</v>
      </c>
      <c r="Q56" s="54">
        <f t="shared" si="48"/>
        <v>-11713.932406476</v>
      </c>
      <c r="R56" s="54">
        <f t="shared" si="48"/>
        <v>-13608.052277004521</v>
      </c>
      <c r="S56" s="54">
        <f t="shared" si="48"/>
        <v>-15619.354618698999</v>
      </c>
      <c r="T56" s="54">
        <f t="shared" si="48"/>
        <v>-17743.585639564291</v>
      </c>
      <c r="U56" s="54">
        <f>U35-U29</f>
        <v>-19976.645962733543</v>
      </c>
      <c r="V56" s="54">
        <f>V35-V29</f>
        <v>-22314.58502110932</v>
      </c>
      <c r="W56" s="54">
        <f>W35-W29</f>
        <v>-24753.595655482117</v>
      </c>
      <c r="X56" s="54">
        <f>X35-X29</f>
        <v>-27290.008908740478</v>
      </c>
      <c r="Y56" s="54">
        <f>Y35-Y29</f>
        <v>-29920.289009054279</v>
      </c>
      <c r="Z56" s="54">
        <f>Z35-Z29</f>
        <v>-32641.02853517147</v>
      </c>
      <c r="AA56" s="54">
        <f>AA35-AA29</f>
        <v>-35448.943757217145</v>
      </c>
      <c r="AB56" s="54">
        <f>AB35-AB29</f>
        <v>-38340.870146624744</v>
      </c>
      <c r="AC56" s="54">
        <f>AC35-AC29</f>
        <v>-41313.758049058612</v>
      </c>
      <c r="AD56" s="54">
        <f>AD35-AD29</f>
        <v>-44364.668514413061</v>
      </c>
      <c r="AE56" s="54">
        <f>AE35-AE29</f>
        <v>-47490.769278183812</v>
      </c>
      <c r="AF56" s="54">
        <f>AF35-AF29</f>
        <v>-50689.330888718716</v>
      </c>
      <c r="AG56" s="54">
        <f>AG35-AG29</f>
        <v>-53957.72297505138</v>
      </c>
      <c r="AH56" s="54">
        <f>AH35-AH29</f>
        <v>-57293.410650214355</v>
      </c>
      <c r="AI56" s="54">
        <f>AI35-AI29</f>
        <v>-60693.951045114372</v>
      </c>
      <c r="AK56" s="39"/>
      <c r="AL56" s="54">
        <f t="shared" ref="AL56:BO56" si="49">AL35-AL29</f>
        <v>0</v>
      </c>
      <c r="AM56" s="54">
        <f t="shared" si="49"/>
        <v>-156.45360000000073</v>
      </c>
      <c r="AN56" s="54">
        <f t="shared" si="49"/>
        <v>-411.1193400000011</v>
      </c>
      <c r="AO56" s="54">
        <f t="shared" si="49"/>
        <v>-761.82106829999975</v>
      </c>
      <c r="AP56" s="54">
        <f t="shared" si="49"/>
        <v>-1205.0486854275005</v>
      </c>
      <c r="AQ56" s="54">
        <f t="shared" si="49"/>
        <v>-1737.4448629900871</v>
      </c>
      <c r="AR56" s="54">
        <f t="shared" si="49"/>
        <v>-2355.772767358867</v>
      </c>
      <c r="AS56" s="54">
        <f t="shared" si="49"/>
        <v>-3056.9130319815449</v>
      </c>
      <c r="AT56" s="54">
        <f t="shared" si="49"/>
        <v>-3837.8595203156583</v>
      </c>
      <c r="AU56" s="54">
        <f t="shared" si="49"/>
        <v>-4695.715219965874</v>
      </c>
      <c r="AV56" s="54">
        <f t="shared" si="49"/>
        <v>-5627.6882817430742</v>
      </c>
      <c r="AW56" s="54">
        <f t="shared" si="49"/>
        <v>-6631.0882022079604</v>
      </c>
      <c r="AX56" s="54">
        <f t="shared" si="49"/>
        <v>-7703.3221447638643</v>
      </c>
      <c r="AY56" s="54">
        <f t="shared" si="49"/>
        <v>-8841.8913942936197</v>
      </c>
      <c r="AZ56" s="54">
        <f t="shared" si="49"/>
        <v>-10044.387940495013</v>
      </c>
      <c r="BA56" s="54">
        <f>BA35-BA29</f>
        <v>-11308.491185243125</v>
      </c>
      <c r="BB56" s="54">
        <f>BB35-BB29</f>
        <v>-12631.964769477388</v>
      </c>
      <c r="BC56" s="54">
        <f>BC35-BC29</f>
        <v>-14012.653515274491</v>
      </c>
      <c r="BD56" s="54">
        <f>BD35-BD29</f>
        <v>-15448.48047892563</v>
      </c>
      <c r="BE56" s="54">
        <f>BE35-BE29</f>
        <v>-16937.444110989192</v>
      </c>
      <c r="BF56" s="54">
        <f>BF35-BF29</f>
        <v>-18477.615519434592</v>
      </c>
      <c r="BG56" s="54">
        <f>BG35-BG29</f>
        <v>-20067.135832136235</v>
      </c>
      <c r="BH56" s="54">
        <f>BH35-BH29</f>
        <v>-21704.213655109896</v>
      </c>
      <c r="BI56" s="54">
        <f>BI35-BI29</f>
        <v>-23387.122623017</v>
      </c>
      <c r="BJ56" s="54">
        <f>BJ35-BJ29</f>
        <v>-25114.19903858687</v>
      </c>
      <c r="BK56" s="54">
        <f>BK35-BK29</f>
        <v>-26883.839597729384</v>
      </c>
      <c r="BL56" s="54">
        <f>BL35-BL29</f>
        <v>-28694.499197227124</v>
      </c>
      <c r="BM56" s="54">
        <f>BM35-BM29</f>
        <v>-30544.688822010037</v>
      </c>
      <c r="BN56" s="54">
        <f>BN35-BN29</f>
        <v>-32432.973509122909</v>
      </c>
      <c r="BO56" s="54">
        <f>BO35-BO29</f>
        <v>-34357.970385601948</v>
      </c>
    </row>
    <row r="57" spans="1:67" x14ac:dyDescent="0.3">
      <c r="A57" s="27"/>
      <c r="B57" s="21"/>
      <c r="E57" s="48" t="s">
        <v>29</v>
      </c>
      <c r="F57" s="54">
        <f t="shared" ref="F57:AI57" si="50">F40-F36-F35</f>
        <v>-5257.5999999999985</v>
      </c>
      <c r="G57" s="54">
        <f t="shared" si="50"/>
        <v>-11184.355840000004</v>
      </c>
      <c r="H57" s="54">
        <f t="shared" si="50"/>
        <v>-16848.575296000003</v>
      </c>
      <c r="I57" s="54">
        <f t="shared" si="50"/>
        <v>-22248.730035520013</v>
      </c>
      <c r="J57" s="54">
        <f t="shared" si="50"/>
        <v>-27393.444702855995</v>
      </c>
      <c r="K57" s="54">
        <f t="shared" si="50"/>
        <v>-32291.91005781079</v>
      </c>
      <c r="L57" s="54">
        <f t="shared" si="50"/>
        <v>-36953.058081122203</v>
      </c>
      <c r="M57" s="54">
        <f t="shared" si="50"/>
        <v>-41385.502930449351</v>
      </c>
      <c r="N57" s="54">
        <f t="shared" si="50"/>
        <v>-45597.546612971026</v>
      </c>
      <c r="O57" s="54">
        <f t="shared" si="50"/>
        <v>-30238.313889058423</v>
      </c>
      <c r="P57" s="54">
        <f t="shared" si="50"/>
        <v>-32515.285678604734</v>
      </c>
      <c r="Q57" s="54">
        <f t="shared" si="50"/>
        <v>-34673.901560958009</v>
      </c>
      <c r="R57" s="54">
        <f t="shared" si="50"/>
        <v>-36718.457924523304</v>
      </c>
      <c r="S57" s="54">
        <f t="shared" si="50"/>
        <v>-38653.095196304668</v>
      </c>
      <c r="T57" s="54">
        <f>T40-T36-T35</f>
        <v>-40481.803503392468</v>
      </c>
      <c r="U57" s="54">
        <f>U40-U36-U35</f>
        <v>-42208.42812893886</v>
      </c>
      <c r="V57" s="54">
        <f>V40-V36-V35</f>
        <v>-43836.67477007641</v>
      </c>
      <c r="W57" s="54">
        <f>W40-W36-W35</f>
        <v>-45370.114604972041</v>
      </c>
      <c r="X57" s="54">
        <f>X40-X36-X35</f>
        <v>-46812.189175944019</v>
      </c>
      <c r="Y57" s="54">
        <f>Y40-Y36-Y35</f>
        <v>-48166.215095319116</v>
      </c>
      <c r="Z57" s="54">
        <f>Z40-Z36-Z35</f>
        <v>-49435.388580463186</v>
      </c>
      <c r="AA57" s="54">
        <f>AA40-AA36-AA35</f>
        <v>-50622.789824189909</v>
      </c>
      <c r="AB57" s="54">
        <f>AB40-AB36-AB35</f>
        <v>-51731.387206517451</v>
      </c>
      <c r="AC57" s="54">
        <f>AC40-AC36-AC35</f>
        <v>-52764.041353540611</v>
      </c>
      <c r="AD57" s="54">
        <f>AD40-AD36-AD35</f>
        <v>-53723.509048959357</v>
      </c>
      <c r="AE57" s="54">
        <f>AE40-AE36-AE35</f>
        <v>-54612.447003618348</v>
      </c>
      <c r="AF57" s="54">
        <f>AF40-AF36-AF35</f>
        <v>-55433.415488211263</v>
      </c>
      <c r="AG57" s="54">
        <f>AG40-AG36-AG35</f>
        <v>-56188.881834112341</v>
      </c>
      <c r="AH57" s="54">
        <f>AH40-AH36-AH35</f>
        <v>-56881.223807129776</v>
      </c>
      <c r="AI57" s="54">
        <f>AI40-AI36-AI35</f>
        <v>-57512.732858787291</v>
      </c>
      <c r="AK57" s="54"/>
      <c r="AL57" s="54">
        <f t="shared" ref="AL57:BO57" si="51">AL40-AL36-AL35</f>
        <v>-2629.1200000000026</v>
      </c>
      <c r="AM57" s="54">
        <f t="shared" si="51"/>
        <v>-5984.1710079999939</v>
      </c>
      <c r="AN57" s="54">
        <f t="shared" si="51"/>
        <v>-9190.6039552000038</v>
      </c>
      <c r="AO57" s="54">
        <f t="shared" si="51"/>
        <v>-12247.55367462401</v>
      </c>
      <c r="AP57" s="54">
        <f t="shared" si="51"/>
        <v>-15159.902453027193</v>
      </c>
      <c r="AQ57" s="54">
        <f t="shared" si="51"/>
        <v>-17932.853046988923</v>
      </c>
      <c r="AR57" s="54">
        <f t="shared" si="51"/>
        <v>-20571.461721991873</v>
      </c>
      <c r="AS57" s="54">
        <f t="shared" si="51"/>
        <v>-23080.604828457203</v>
      </c>
      <c r="AT57" s="54">
        <f t="shared" si="51"/>
        <v>-25464.982012921115</v>
      </c>
      <c r="AU57" s="54">
        <f t="shared" si="51"/>
        <v>-17117.473409146827</v>
      </c>
      <c r="AV57" s="54">
        <f t="shared" si="51"/>
        <v>-18406.434301739442</v>
      </c>
      <c r="AW57" s="54">
        <f t="shared" si="51"/>
        <v>-19628.395622146112</v>
      </c>
      <c r="AX57" s="54">
        <f t="shared" si="51"/>
        <v>-20785.789493882316</v>
      </c>
      <c r="AY57" s="54">
        <f t="shared" si="51"/>
        <v>-21880.959752963521</v>
      </c>
      <c r="AZ57" s="54">
        <f>AZ40-AZ36-AZ35</f>
        <v>-22916.165152792033</v>
      </c>
      <c r="BA57" s="54">
        <f>BA40-BA36-BA35</f>
        <v>-23893.582452705159</v>
      </c>
      <c r="BB57" s="54">
        <f>BB40-BB36-BB35</f>
        <v>-24815.309394407712</v>
      </c>
      <c r="BC57" s="54">
        <f>BC40-BC36-BC35</f>
        <v>-25683.367570358096</v>
      </c>
      <c r="BD57" s="54">
        <f>BD40-BD36-BD35</f>
        <v>-26499.705188030348</v>
      </c>
      <c r="BE57" s="54">
        <f>BE40-BE36-BE35</f>
        <v>-27266.199733832007</v>
      </c>
      <c r="BF57" s="54">
        <f>BF40-BF36-BF35</f>
        <v>-27984.660540319426</v>
      </c>
      <c r="BG57" s="54">
        <f>BG40-BG36-BG35</f>
        <v>-28656.831260222709</v>
      </c>
      <c r="BH57" s="54">
        <f>BH40-BH36-BH35</f>
        <v>-29284.392250662611</v>
      </c>
      <c r="BI57" s="54">
        <f>BI40-BI36-BI35</f>
        <v>-29868.962870815827</v>
      </c>
      <c r="BJ57" s="54">
        <f>BJ40-BJ36-BJ35</f>
        <v>-30412.10369617783</v>
      </c>
      <c r="BK57" s="54">
        <f>BK40-BK36-BK35</f>
        <v>-30915.318652444461</v>
      </c>
      <c r="BL57" s="54">
        <f>BL40-BL36-BL35</f>
        <v>-31380.05707193198</v>
      </c>
      <c r="BM57" s="54">
        <f>BM40-BM36-BM35</f>
        <v>-31807.715675348416</v>
      </c>
      <c r="BN57" s="54">
        <f>BN40-BN36-BN35</f>
        <v>-32199.640481626993</v>
      </c>
      <c r="BO57" s="54">
        <f>BO40-BO36-BO35</f>
        <v>-32557.128648428916</v>
      </c>
    </row>
    <row r="58" spans="1:67" x14ac:dyDescent="0.3">
      <c r="A58" s="27"/>
      <c r="E58" s="48" t="s">
        <v>33</v>
      </c>
      <c r="F58" s="54">
        <f>F55+F57+F56</f>
        <v>-25004.14</v>
      </c>
      <c r="G58" s="54">
        <f t="shared" ref="G58:AI58" si="52">G55+G57+G56</f>
        <v>-51067.393840000004</v>
      </c>
      <c r="H58" s="54">
        <f t="shared" si="52"/>
        <v>-77155.184746000014</v>
      </c>
      <c r="I58" s="54">
        <f t="shared" si="52"/>
        <v>-103261.34511577003</v>
      </c>
      <c r="J58" s="54">
        <f t="shared" si="52"/>
        <v>-129384.41734546225</v>
      </c>
      <c r="K58" s="54">
        <f t="shared" si="52"/>
        <v>-155523.72809800794</v>
      </c>
      <c r="L58" s="54">
        <f t="shared" si="52"/>
        <v>-181678.68262153526</v>
      </c>
      <c r="M58" s="54">
        <f t="shared" si="52"/>
        <v>-207848.71259079629</v>
      </c>
      <c r="N58" s="54">
        <f t="shared" si="52"/>
        <v>-234033.27071994269</v>
      </c>
      <c r="O58" s="54">
        <f t="shared" si="52"/>
        <v>-240872.95369898379</v>
      </c>
      <c r="P58" s="54">
        <f t="shared" si="52"/>
        <v>-265567.02395036013</v>
      </c>
      <c r="Q58" s="54">
        <f t="shared" si="52"/>
        <v>-290353.00089212763</v>
      </c>
      <c r="R58" s="54">
        <f t="shared" si="52"/>
        <v>-315227.54825786228</v>
      </c>
      <c r="S58" s="54">
        <f t="shared" si="52"/>
        <v>-340187.4508895569</v>
      </c>
      <c r="T58" s="54">
        <f>T55+T57+T56</f>
        <v>-365229.61034131341</v>
      </c>
      <c r="U58" s="54">
        <f>U55+U57+U56</f>
        <v>-390351.04064262577</v>
      </c>
      <c r="V58" s="54">
        <f>V55+V57+V56</f>
        <v>-415548.86421545746</v>
      </c>
      <c r="W58" s="54">
        <f>W55+W57+W56</f>
        <v>-440820.30793953163</v>
      </c>
      <c r="X58" s="54">
        <f>X55+X57+X56</f>
        <v>-466162.69936045352</v>
      </c>
      <c r="Y58" s="54">
        <f>Y55+Y57+Y56</f>
        <v>-491573.4630354807</v>
      </c>
      <c r="Z58" s="54">
        <f>Z55+Z57+Z56</f>
        <v>-517050.11701194267</v>
      </c>
      <c r="AA58" s="54">
        <f>AA55+AA57+AA56</f>
        <v>-542590.26943349815</v>
      </c>
      <c r="AB58" s="54">
        <f>AB55+AB57+AB56</f>
        <v>-568191.61526958377</v>
      </c>
      <c r="AC58" s="54">
        <f>AC55+AC57+AC56</f>
        <v>-593851.93316359003</v>
      </c>
      <c r="AD58" s="54">
        <f>AD55+AD57+AD56</f>
        <v>-619569.08239544672</v>
      </c>
      <c r="AE58" s="54">
        <f>AE55+AE57+AE56</f>
        <v>-645340.99995446892</v>
      </c>
      <c r="AF58" s="54">
        <f>AF55+AF57+AF56</f>
        <v>-671165.69771846326</v>
      </c>
      <c r="AG58" s="54">
        <f>AG55+AG57+AG56</f>
        <v>-697041.25973522908</v>
      </c>
      <c r="AH58" s="54">
        <f>AH55+AH57+AH56</f>
        <v>-722965.8396027484</v>
      </c>
      <c r="AI58" s="54">
        <f>AI55+AI57+AI56</f>
        <v>-748937.65794447227</v>
      </c>
      <c r="AK58" s="54"/>
      <c r="AL58" s="54">
        <f>AL55+AL57+AL56</f>
        <v>-24871.58</v>
      </c>
      <c r="AM58" s="54">
        <f t="shared" ref="AM58:BO58" si="53">AM55+AM57+AM56</f>
        <v>-50689.840607999991</v>
      </c>
      <c r="AN58" s="54">
        <f t="shared" si="53"/>
        <v>-76521.991295200001</v>
      </c>
      <c r="AO58" s="54">
        <f t="shared" si="53"/>
        <v>-102364.54067092401</v>
      </c>
      <c r="AP58" s="54">
        <f t="shared" si="53"/>
        <v>-128216.66360665468</v>
      </c>
      <c r="AQ58" s="54">
        <f t="shared" si="53"/>
        <v>-154077.97893598801</v>
      </c>
      <c r="AR58" s="54">
        <f t="shared" si="53"/>
        <v>-179948.14997846656</v>
      </c>
      <c r="AS58" s="54">
        <f t="shared" si="53"/>
        <v>-205826.85501336353</v>
      </c>
      <c r="AT58" s="54">
        <f t="shared" si="53"/>
        <v>-231713.78423005308</v>
      </c>
      <c r="AU58" s="54">
        <f t="shared" si="53"/>
        <v>-246996.99014465444</v>
      </c>
      <c r="AV58" s="54">
        <f t="shared" si="53"/>
        <v>-272040.17566888843</v>
      </c>
      <c r="AW58" s="54">
        <f t="shared" si="53"/>
        <v>-297135.38824511552</v>
      </c>
      <c r="AX58" s="54">
        <f t="shared" si="53"/>
        <v>-322280.73926102754</v>
      </c>
      <c r="AY58" s="54">
        <f t="shared" si="53"/>
        <v>-347474.40866204374</v>
      </c>
      <c r="AZ58" s="54">
        <f>AZ55+AZ57+AZ56</f>
        <v>-372714.6424626261</v>
      </c>
      <c r="BA58" s="54">
        <f>BA55+BA57+BA56</f>
        <v>-397999.75034793315</v>
      </c>
      <c r="BB58" s="54">
        <f>BB55+BB57+BB56</f>
        <v>-423328.10336253775</v>
      </c>
      <c r="BC58" s="54">
        <f>BC55+BC57+BC56</f>
        <v>-448698.13168304379</v>
      </c>
      <c r="BD58" s="54">
        <f>BD55+BD57+BD56</f>
        <v>-474108.32247155928</v>
      </c>
      <c r="BE58" s="54">
        <f>BE55+BE57+BE56</f>
        <v>-499557.21780708979</v>
      </c>
      <c r="BF58" s="54">
        <f>BF55+BF57+BF56</f>
        <v>-525043.41269202204</v>
      </c>
      <c r="BG58" s="54">
        <f>BG55+BG57+BG56</f>
        <v>-550565.55313097523</v>
      </c>
      <c r="BH58" s="54">
        <f>BH55+BH57+BH56</f>
        <v>-576122.3342793904</v>
      </c>
      <c r="BI58" s="54">
        <f>BI55+BI57+BI56</f>
        <v>-601712.49865932553</v>
      </c>
      <c r="BJ58" s="54">
        <f>BJ55+BJ57+BJ56</f>
        <v>-627334.83444002131</v>
      </c>
      <c r="BK58" s="54">
        <f>BK55+BK57+BK56</f>
        <v>-652988.17378088145</v>
      </c>
      <c r="BL58" s="54">
        <f>BL55+BL57+BL56</f>
        <v>-678671.39123460394</v>
      </c>
      <c r="BM58" s="54">
        <f>BM55+BM57+BM56</f>
        <v>-704383.40220827854</v>
      </c>
      <c r="BN58" s="54">
        <f>BN55+BN57+BN56</f>
        <v>-730123.16148035112</v>
      </c>
      <c r="BO58" s="54">
        <f>BO55+BO57+BO56</f>
        <v>-755889.66177141888</v>
      </c>
    </row>
    <row r="59" spans="1:67" x14ac:dyDescent="0.3">
      <c r="A59" s="27"/>
      <c r="E59" s="48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</row>
    <row r="60" spans="1:67" x14ac:dyDescent="0.3">
      <c r="A60" s="27"/>
      <c r="E60" s="48" t="s">
        <v>9</v>
      </c>
      <c r="F60" s="54">
        <f>F21</f>
        <v>-14001</v>
      </c>
      <c r="G60" s="54">
        <f>G21</f>
        <v>-14001</v>
      </c>
      <c r="H60" s="54">
        <f>H21</f>
        <v>-14001</v>
      </c>
      <c r="I60" s="54">
        <f>I21</f>
        <v>-14001</v>
      </c>
      <c r="J60" s="54">
        <f>J21</f>
        <v>-14001</v>
      </c>
      <c r="K60" s="54">
        <f>K21</f>
        <v>-14001</v>
      </c>
      <c r="L60" s="54">
        <f>L21</f>
        <v>-14001</v>
      </c>
      <c r="M60" s="54">
        <f>M21</f>
        <v>-14001</v>
      </c>
      <c r="N60" s="54">
        <f>N21</f>
        <v>-14001</v>
      </c>
      <c r="O60" s="54">
        <f>O21</f>
        <v>-14001</v>
      </c>
      <c r="P60" s="54">
        <f>P21</f>
        <v>-14001</v>
      </c>
      <c r="Q60" s="54">
        <f>Q21</f>
        <v>-14001</v>
      </c>
      <c r="R60" s="54">
        <f>R21</f>
        <v>-14001</v>
      </c>
      <c r="S60" s="54">
        <f>S21</f>
        <v>-14001</v>
      </c>
      <c r="T60" s="54">
        <f>T21</f>
        <v>-14001</v>
      </c>
      <c r="U60" s="54">
        <f>U21</f>
        <v>-14001</v>
      </c>
      <c r="V60" s="54">
        <f>V21</f>
        <v>-14001</v>
      </c>
      <c r="W60" s="54">
        <f>W21</f>
        <v>-14001</v>
      </c>
      <c r="X60" s="54">
        <f>X21</f>
        <v>-14001</v>
      </c>
      <c r="Y60" s="54">
        <f>Y21</f>
        <v>-14001</v>
      </c>
      <c r="Z60" s="54">
        <f>Z21</f>
        <v>-14001</v>
      </c>
      <c r="AA60" s="54">
        <f>AA21</f>
        <v>-14001</v>
      </c>
      <c r="AB60" s="54">
        <f>AB21</f>
        <v>-14001</v>
      </c>
      <c r="AC60" s="54">
        <f>AC21</f>
        <v>-14001</v>
      </c>
      <c r="AD60" s="54">
        <f>AD21</f>
        <v>-14001</v>
      </c>
      <c r="AE60" s="54">
        <f>AE21</f>
        <v>-14001</v>
      </c>
      <c r="AF60" s="54">
        <f>AF21</f>
        <v>-14001</v>
      </c>
      <c r="AG60" s="54">
        <f>AG21</f>
        <v>-14001</v>
      </c>
      <c r="AH60" s="54">
        <f>AH21</f>
        <v>-14001</v>
      </c>
      <c r="AI60" s="54">
        <f>AI21</f>
        <v>-14001</v>
      </c>
      <c r="AK60" s="54"/>
      <c r="AL60" s="54">
        <f>AL21</f>
        <v>-14001</v>
      </c>
      <c r="AM60" s="54">
        <f>AM21</f>
        <v>-14001</v>
      </c>
      <c r="AN60" s="54">
        <f>AN21</f>
        <v>-14001</v>
      </c>
      <c r="AO60" s="54">
        <f>AO21</f>
        <v>-14001</v>
      </c>
      <c r="AP60" s="54">
        <f>AP21</f>
        <v>-14001</v>
      </c>
      <c r="AQ60" s="54">
        <f>AQ21</f>
        <v>-14001</v>
      </c>
      <c r="AR60" s="54">
        <f>AR21</f>
        <v>-14001</v>
      </c>
      <c r="AS60" s="54">
        <f>AS21</f>
        <v>-14001</v>
      </c>
      <c r="AT60" s="54">
        <f>AT21</f>
        <v>-14001</v>
      </c>
      <c r="AU60" s="54">
        <f>AU21</f>
        <v>-14001</v>
      </c>
      <c r="AV60" s="54">
        <f>AV21</f>
        <v>-14001</v>
      </c>
      <c r="AW60" s="54">
        <f>AW21</f>
        <v>-14001</v>
      </c>
      <c r="AX60" s="54">
        <f>AX21</f>
        <v>-14001</v>
      </c>
      <c r="AY60" s="54">
        <f>AY21</f>
        <v>-14001</v>
      </c>
      <c r="AZ60" s="54">
        <f>AZ21</f>
        <v>-14001</v>
      </c>
      <c r="BA60" s="54">
        <f>BA21</f>
        <v>-14001</v>
      </c>
      <c r="BB60" s="54">
        <f>BB21</f>
        <v>-14001</v>
      </c>
      <c r="BC60" s="54">
        <f>BC21</f>
        <v>-14001</v>
      </c>
      <c r="BD60" s="54">
        <f>BD21</f>
        <v>-14001</v>
      </c>
      <c r="BE60" s="54">
        <f>BE21</f>
        <v>-14001</v>
      </c>
      <c r="BF60" s="54">
        <f>BF21</f>
        <v>-14001</v>
      </c>
      <c r="BG60" s="54">
        <f>BG21</f>
        <v>-14001</v>
      </c>
      <c r="BH60" s="54">
        <f>BH21</f>
        <v>-14001</v>
      </c>
      <c r="BI60" s="54">
        <f>BI21</f>
        <v>-14001</v>
      </c>
      <c r="BJ60" s="54">
        <f>BJ21</f>
        <v>-14001</v>
      </c>
      <c r="BK60" s="54">
        <f>BK21</f>
        <v>-14001</v>
      </c>
      <c r="BL60" s="54">
        <f>BL21</f>
        <v>-14001</v>
      </c>
      <c r="BM60" s="54">
        <f>BM21</f>
        <v>-14001</v>
      </c>
      <c r="BN60" s="54">
        <f>BN21</f>
        <v>-14001</v>
      </c>
      <c r="BO60" s="54">
        <f>BO21</f>
        <v>-14001</v>
      </c>
    </row>
    <row r="61" spans="1:67" x14ac:dyDescent="0.3">
      <c r="A61" s="27"/>
      <c r="E61" s="48" t="s">
        <v>39</v>
      </c>
      <c r="F61" s="54">
        <f>F60</f>
        <v>-14001</v>
      </c>
      <c r="G61" s="54">
        <f>F61+G60</f>
        <v>-28002</v>
      </c>
      <c r="H61" s="54">
        <f t="shared" ref="H61:AI61" si="54">G61+H60</f>
        <v>-42003</v>
      </c>
      <c r="I61" s="54">
        <f t="shared" si="54"/>
        <v>-56004</v>
      </c>
      <c r="J61" s="54">
        <f t="shared" si="54"/>
        <v>-70005</v>
      </c>
      <c r="K61" s="54">
        <f t="shared" si="54"/>
        <v>-84006</v>
      </c>
      <c r="L61" s="54">
        <f t="shared" si="54"/>
        <v>-98007</v>
      </c>
      <c r="M61" s="54">
        <f t="shared" si="54"/>
        <v>-112008</v>
      </c>
      <c r="N61" s="54">
        <f t="shared" si="54"/>
        <v>-126009</v>
      </c>
      <c r="O61" s="54">
        <f t="shared" si="54"/>
        <v>-140010</v>
      </c>
      <c r="P61" s="54">
        <f t="shared" si="54"/>
        <v>-154011</v>
      </c>
      <c r="Q61" s="54">
        <f t="shared" si="54"/>
        <v>-168012</v>
      </c>
      <c r="R61" s="54">
        <f t="shared" si="54"/>
        <v>-182013</v>
      </c>
      <c r="S61" s="54">
        <f t="shared" si="54"/>
        <v>-196014</v>
      </c>
      <c r="T61" s="54">
        <f t="shared" si="54"/>
        <v>-210015</v>
      </c>
      <c r="U61" s="54">
        <f t="shared" si="54"/>
        <v>-224016</v>
      </c>
      <c r="V61" s="54">
        <f t="shared" si="54"/>
        <v>-238017</v>
      </c>
      <c r="W61" s="54">
        <f t="shared" si="54"/>
        <v>-252018</v>
      </c>
      <c r="X61" s="54">
        <f t="shared" si="54"/>
        <v>-266019</v>
      </c>
      <c r="Y61" s="54">
        <f t="shared" si="54"/>
        <v>-280020</v>
      </c>
      <c r="Z61" s="54">
        <f t="shared" si="54"/>
        <v>-294021</v>
      </c>
      <c r="AA61" s="54">
        <f t="shared" si="54"/>
        <v>-308022</v>
      </c>
      <c r="AB61" s="54">
        <f t="shared" si="54"/>
        <v>-322023</v>
      </c>
      <c r="AC61" s="54">
        <f t="shared" si="54"/>
        <v>-336024</v>
      </c>
      <c r="AD61" s="54">
        <f t="shared" si="54"/>
        <v>-350025</v>
      </c>
      <c r="AE61" s="54">
        <f t="shared" si="54"/>
        <v>-364026</v>
      </c>
      <c r="AF61" s="54">
        <f t="shared" si="54"/>
        <v>-378027</v>
      </c>
      <c r="AG61" s="54">
        <f t="shared" si="54"/>
        <v>-392028</v>
      </c>
      <c r="AH61" s="54">
        <f t="shared" si="54"/>
        <v>-406029</v>
      </c>
      <c r="AI61" s="54">
        <f t="shared" si="54"/>
        <v>-420030</v>
      </c>
      <c r="AK61" s="54"/>
      <c r="AL61" s="54">
        <f>AL60</f>
        <v>-14001</v>
      </c>
      <c r="AM61" s="54">
        <f>AL61+AM60</f>
        <v>-28002</v>
      </c>
      <c r="AN61" s="54">
        <f t="shared" ref="AN61:BO61" si="55">AM61+AN60</f>
        <v>-42003</v>
      </c>
      <c r="AO61" s="54">
        <f t="shared" si="55"/>
        <v>-56004</v>
      </c>
      <c r="AP61" s="54">
        <f t="shared" si="55"/>
        <v>-70005</v>
      </c>
      <c r="AQ61" s="54">
        <f t="shared" si="55"/>
        <v>-84006</v>
      </c>
      <c r="AR61" s="54">
        <f t="shared" si="55"/>
        <v>-98007</v>
      </c>
      <c r="AS61" s="54">
        <f t="shared" si="55"/>
        <v>-112008</v>
      </c>
      <c r="AT61" s="54">
        <f t="shared" si="55"/>
        <v>-126009</v>
      </c>
      <c r="AU61" s="54">
        <f t="shared" si="55"/>
        <v>-140010</v>
      </c>
      <c r="AV61" s="54">
        <f t="shared" si="55"/>
        <v>-154011</v>
      </c>
      <c r="AW61" s="54">
        <f t="shared" si="55"/>
        <v>-168012</v>
      </c>
      <c r="AX61" s="54">
        <f t="shared" si="55"/>
        <v>-182013</v>
      </c>
      <c r="AY61" s="54">
        <f t="shared" si="55"/>
        <v>-196014</v>
      </c>
      <c r="AZ61" s="54">
        <f t="shared" si="55"/>
        <v>-210015</v>
      </c>
      <c r="BA61" s="54">
        <f t="shared" si="55"/>
        <v>-224016</v>
      </c>
      <c r="BB61" s="54">
        <f t="shared" si="55"/>
        <v>-238017</v>
      </c>
      <c r="BC61" s="54">
        <f t="shared" si="55"/>
        <v>-252018</v>
      </c>
      <c r="BD61" s="54">
        <f t="shared" si="55"/>
        <v>-266019</v>
      </c>
      <c r="BE61" s="54">
        <f t="shared" si="55"/>
        <v>-280020</v>
      </c>
      <c r="BF61" s="54">
        <f t="shared" si="55"/>
        <v>-294021</v>
      </c>
      <c r="BG61" s="54">
        <f t="shared" si="55"/>
        <v>-308022</v>
      </c>
      <c r="BH61" s="54">
        <f t="shared" si="55"/>
        <v>-322023</v>
      </c>
      <c r="BI61" s="54">
        <f t="shared" si="55"/>
        <v>-336024</v>
      </c>
      <c r="BJ61" s="54">
        <f t="shared" si="55"/>
        <v>-350025</v>
      </c>
      <c r="BK61" s="54">
        <f t="shared" si="55"/>
        <v>-364026</v>
      </c>
      <c r="BL61" s="54">
        <f t="shared" si="55"/>
        <v>-378027</v>
      </c>
      <c r="BM61" s="54">
        <f t="shared" si="55"/>
        <v>-392028</v>
      </c>
      <c r="BN61" s="54">
        <f t="shared" si="55"/>
        <v>-406029</v>
      </c>
      <c r="BO61" s="54">
        <f t="shared" si="55"/>
        <v>-420030</v>
      </c>
    </row>
    <row r="62" spans="1:67" x14ac:dyDescent="0.3">
      <c r="A62" s="27"/>
      <c r="E62" s="48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</row>
    <row r="63" spans="1:67" x14ac:dyDescent="0.3">
      <c r="A63" s="27"/>
      <c r="E63" s="48" t="s">
        <v>11</v>
      </c>
      <c r="F63" s="54">
        <f>Graafi!$F$1</f>
        <v>75000</v>
      </c>
      <c r="G63" s="54">
        <f>Graafi!$F$1</f>
        <v>75000</v>
      </c>
      <c r="H63" s="54">
        <f>Graafi!$F$1</f>
        <v>75000</v>
      </c>
      <c r="I63" s="54">
        <f>Graafi!$F$1</f>
        <v>75000</v>
      </c>
      <c r="J63" s="54">
        <f>Graafi!$F$1</f>
        <v>75000</v>
      </c>
      <c r="K63" s="54">
        <f>Graafi!$F$1</f>
        <v>75000</v>
      </c>
      <c r="L63" s="54">
        <f>Graafi!$F$1</f>
        <v>75000</v>
      </c>
      <c r="M63" s="54">
        <f>Graafi!$F$1</f>
        <v>75000</v>
      </c>
      <c r="N63" s="54">
        <f>Graafi!$F$1</f>
        <v>75000</v>
      </c>
      <c r="O63" s="54">
        <f>Graafi!$F$1</f>
        <v>75000</v>
      </c>
      <c r="P63" s="54">
        <f>Graafi!$F$1</f>
        <v>75000</v>
      </c>
      <c r="Q63" s="54">
        <f>Graafi!$F$1</f>
        <v>75000</v>
      </c>
      <c r="R63" s="54">
        <f>Graafi!$F$1</f>
        <v>75000</v>
      </c>
      <c r="S63" s="54">
        <f>Graafi!$F$1</f>
        <v>75000</v>
      </c>
      <c r="T63" s="54">
        <f>Graafi!$F$1</f>
        <v>75000</v>
      </c>
      <c r="U63" s="54">
        <f>Graafi!$F$1</f>
        <v>75000</v>
      </c>
      <c r="V63" s="54">
        <f>Graafi!$F$1</f>
        <v>75000</v>
      </c>
      <c r="W63" s="54">
        <f>Graafi!$F$1</f>
        <v>75000</v>
      </c>
      <c r="X63" s="54">
        <f>Graafi!$F$1</f>
        <v>75000</v>
      </c>
      <c r="Y63" s="54">
        <f>Graafi!$F$1</f>
        <v>75000</v>
      </c>
      <c r="Z63" s="54">
        <f>Graafi!$F$1</f>
        <v>75000</v>
      </c>
      <c r="AA63" s="54">
        <f>Graafi!$F$1</f>
        <v>75000</v>
      </c>
      <c r="AB63" s="54">
        <f>Graafi!$F$1</f>
        <v>75000</v>
      </c>
      <c r="AC63" s="54">
        <f>Graafi!$F$1</f>
        <v>75000</v>
      </c>
      <c r="AD63" s="54">
        <f>Graafi!$F$1</f>
        <v>75000</v>
      </c>
      <c r="AE63" s="54">
        <f>Graafi!$F$1</f>
        <v>75000</v>
      </c>
      <c r="AF63" s="54">
        <f>Graafi!$F$1</f>
        <v>75000</v>
      </c>
      <c r="AG63" s="54">
        <f>Graafi!$F$1</f>
        <v>75000</v>
      </c>
      <c r="AH63" s="54">
        <f>Graafi!$F$1</f>
        <v>75000</v>
      </c>
      <c r="AI63" s="54">
        <f>Graafi!$F$1</f>
        <v>75000</v>
      </c>
      <c r="AK63" s="48"/>
      <c r="AL63" s="54">
        <f>Graafi!$F$1</f>
        <v>75000</v>
      </c>
      <c r="AM63" s="54">
        <f>Graafi!$F$1</f>
        <v>75000</v>
      </c>
      <c r="AN63" s="54">
        <f>Graafi!$F$1</f>
        <v>75000</v>
      </c>
      <c r="AO63" s="54">
        <f>Graafi!$F$1</f>
        <v>75000</v>
      </c>
      <c r="AP63" s="54">
        <f>Graafi!$F$1</f>
        <v>75000</v>
      </c>
      <c r="AQ63" s="54">
        <f>Graafi!$F$1</f>
        <v>75000</v>
      </c>
      <c r="AR63" s="54">
        <f>Graafi!$F$1</f>
        <v>75000</v>
      </c>
      <c r="AS63" s="54">
        <f>Graafi!$F$1</f>
        <v>75000</v>
      </c>
      <c r="AT63" s="54">
        <f>Graafi!$F$1</f>
        <v>75000</v>
      </c>
      <c r="AU63" s="54">
        <f>Graafi!$F$1</f>
        <v>75000</v>
      </c>
      <c r="AV63" s="54">
        <f>Graafi!$F$1</f>
        <v>75000</v>
      </c>
      <c r="AW63" s="54">
        <f>Graafi!$F$1</f>
        <v>75000</v>
      </c>
      <c r="AX63" s="54">
        <f>Graafi!$F$1</f>
        <v>75000</v>
      </c>
      <c r="AY63" s="54">
        <f>Graafi!$F$1</f>
        <v>75000</v>
      </c>
      <c r="AZ63" s="54">
        <f>Graafi!$F$1</f>
        <v>75000</v>
      </c>
      <c r="BA63" s="54">
        <f>Graafi!$F$1</f>
        <v>75000</v>
      </c>
      <c r="BB63" s="54">
        <f>Graafi!$F$1</f>
        <v>75000</v>
      </c>
      <c r="BC63" s="54">
        <f>Graafi!$F$1</f>
        <v>75000</v>
      </c>
      <c r="BD63" s="54">
        <f>Graafi!$F$1</f>
        <v>75000</v>
      </c>
      <c r="BE63" s="54">
        <f>Graafi!$F$1</f>
        <v>75000</v>
      </c>
      <c r="BF63" s="54">
        <f>Graafi!$F$1</f>
        <v>75000</v>
      </c>
      <c r="BG63" s="54">
        <f>Graafi!$F$1</f>
        <v>75000</v>
      </c>
      <c r="BH63" s="54">
        <f>Graafi!$F$1</f>
        <v>75000</v>
      </c>
      <c r="BI63" s="54">
        <f>Graafi!$F$1</f>
        <v>75000</v>
      </c>
      <c r="BJ63" s="54">
        <f>Graafi!$F$1</f>
        <v>75000</v>
      </c>
      <c r="BK63" s="54">
        <f>Graafi!$F$1</f>
        <v>75000</v>
      </c>
      <c r="BL63" s="54">
        <f>Graafi!$F$1</f>
        <v>75000</v>
      </c>
      <c r="BM63" s="54">
        <f>Graafi!$F$1</f>
        <v>75000</v>
      </c>
      <c r="BN63" s="54">
        <f>Graafi!$F$1</f>
        <v>75000</v>
      </c>
      <c r="BO63" s="54">
        <f>Graafi!$F$1</f>
        <v>75000</v>
      </c>
    </row>
    <row r="64" spans="1:67" x14ac:dyDescent="0.3">
      <c r="A64" s="27"/>
      <c r="E64" s="48" t="s">
        <v>37</v>
      </c>
      <c r="F64" s="54">
        <f>F15+F25</f>
        <v>0</v>
      </c>
      <c r="G64" s="54">
        <f>G15+G25</f>
        <v>3091.0950000000003</v>
      </c>
      <c r="H64" s="54">
        <f>H15+H25</f>
        <v>5222.4768750000003</v>
      </c>
      <c r="I64" s="54">
        <f>I15+I25</f>
        <v>7478.7615483750014</v>
      </c>
      <c r="J64" s="54">
        <f>J15+J25</f>
        <v>9839.1956783718761</v>
      </c>
      <c r="K64" s="54">
        <f>K15+K25</f>
        <v>12309.700944227861</v>
      </c>
      <c r="L64" s="54">
        <f>L15+L25</f>
        <v>14895.826413950337</v>
      </c>
      <c r="M64" s="54">
        <f>M15+M25</f>
        <v>17603.401392971711</v>
      </c>
      <c r="N64" s="54">
        <f>N15+N25</f>
        <v>20438.532898331006</v>
      </c>
      <c r="O64" s="54">
        <f>O15+O25</f>
        <v>23407.619814627338</v>
      </c>
      <c r="P64" s="54">
        <f>P15+P25</f>
        <v>26517.367367669656</v>
      </c>
      <c r="Q64" s="54">
        <f>Q15+Q25</f>
        <v>29774.80230834175</v>
      </c>
      <c r="R64" s="54">
        <f>R15+R25</f>
        <v>33187.288829859091</v>
      </c>
      <c r="S64" s="54">
        <f>S15+S25</f>
        <v>36762.545254567616</v>
      </c>
      <c r="T64" s="54">
        <f>T15+T25</f>
        <v>40508.661528127734</v>
      </c>
      <c r="U64" s="54">
        <f>U15+U25</f>
        <v>44434.117560785118</v>
      </c>
      <c r="V64" s="54">
        <f>V15+V25</f>
        <v>48547.802457360063</v>
      </c>
      <c r="W64" s="54">
        <f>W15+W25</f>
        <v>52859.034679610588</v>
      </c>
      <c r="X64" s="54">
        <f>X15+X25</f>
        <v>57377.583186747419</v>
      </c>
      <c r="Y64" s="54">
        <f>Y15+Y25</f>
        <v>62113.689602105624</v>
      </c>
      <c r="Z64" s="54">
        <f>Z15+Z25</f>
        <v>67078.091456313472</v>
      </c>
      <c r="AA64" s="54">
        <f>AA15+AA25</f>
        <v>72282.04655974936</v>
      </c>
      <c r="AB64" s="54">
        <f>AB15+AB25</f>
        <v>77737.358559647575</v>
      </c>
      <c r="AC64" s="54">
        <f>AC15+AC25</f>
        <v>83456.403739910005</v>
      </c>
      <c r="AD64" s="54">
        <f>AD15+AD25</f>
        <v>89452.159124508136</v>
      </c>
      <c r="AE64" s="54">
        <f>AE15+AE25</f>
        <v>95738.231948326691</v>
      </c>
      <c r="AF64" s="54">
        <f>AF15+AF25</f>
        <v>102328.89056241109</v>
      </c>
      <c r="AG64" s="54">
        <f>AG15+AG25</f>
        <v>109239.09684384456</v>
      </c>
      <c r="AH64" s="54">
        <f>AH15+AH25</f>
        <v>116484.54018390417</v>
      </c>
      <c r="AI64" s="54">
        <f>AI15+AI25</f>
        <v>124081.67313173525</v>
      </c>
      <c r="AK64" s="48"/>
      <c r="AL64" s="54">
        <f>AL15+AL25</f>
        <v>0</v>
      </c>
      <c r="AM64" s="54">
        <f>AM15+AM25</f>
        <v>2905.1331</v>
      </c>
      <c r="AN64" s="54">
        <f>AN15+AN25</f>
        <v>4910.7662275000002</v>
      </c>
      <c r="AO64" s="54">
        <f>AO15+AO25</f>
        <v>7035.964962487501</v>
      </c>
      <c r="AP64" s="54">
        <f>AP15+AP25</f>
        <v>9261.2971305321898</v>
      </c>
      <c r="AQ64" s="54">
        <f>AQ15+AQ25</f>
        <v>11592.365805407457</v>
      </c>
      <c r="AR64" s="54">
        <f>AR15+AR25</f>
        <v>14034.427303283052</v>
      </c>
      <c r="AS64" s="54">
        <f>AS15+AS25</f>
        <v>16593.005727827418</v>
      </c>
      <c r="AT64" s="54">
        <f>AT15+AT25</f>
        <v>19273.890873412671</v>
      </c>
      <c r="AU64" s="54">
        <f>AU15+AU25</f>
        <v>22083.15167937825</v>
      </c>
      <c r="AV64" s="54">
        <f>AV15+AV25</f>
        <v>25027.149983483279</v>
      </c>
      <c r="AW64" s="54">
        <f>AW15+AW25</f>
        <v>28112.554952424322</v>
      </c>
      <c r="AX64" s="54">
        <f>AX15+AX25</f>
        <v>31346.358212397627</v>
      </c>
      <c r="AY64" s="54">
        <f>AY15+AY25</f>
        <v>34735.889714167548</v>
      </c>
      <c r="AZ64" s="54">
        <f>AZ15+AZ25</f>
        <v>38288.834368657743</v>
      </c>
      <c r="BA64" s="54">
        <f>BA15+BA25</f>
        <v>42013.249490848408</v>
      </c>
      <c r="BB64" s="54">
        <f>BB15+BB25</f>
        <v>45917.583091603228</v>
      </c>
      <c r="BC64" s="54">
        <f>BC15+BC25</f>
        <v>50010.693058978868</v>
      </c>
      <c r="BD64" s="54">
        <f>BD15+BD25</f>
        <v>54301.86727259466</v>
      </c>
      <c r="BE64" s="54">
        <f>BE15+BE25</f>
        <v>58800.84469676255</v>
      </c>
      <c r="BF64" s="54">
        <f>BF15+BF25</f>
        <v>63517.837500304864</v>
      </c>
      <c r="BG64" s="54">
        <f>BG15+BG25</f>
        <v>68463.554253322858</v>
      </c>
      <c r="BH64" s="54">
        <f>BH15+BH25</f>
        <v>73649.2242536298</v>
      </c>
      <c r="BI64" s="54">
        <f>BI15+BI25</f>
        <v>79086.6230381317</v>
      </c>
      <c r="BJ64" s="54">
        <f>BJ15+BJ25</f>
        <v>84788.099137134763</v>
      </c>
      <c r="BK64" s="54">
        <f>BK15+BK25</f>
        <v>90766.602132386062</v>
      </c>
      <c r="BL64" s="54">
        <f>BL15+BL25</f>
        <v>97035.712082619386</v>
      </c>
      <c r="BM64" s="54">
        <f>BM15+BM25</f>
        <v>103609.6703834892</v>
      </c>
      <c r="BN64" s="54">
        <f>BN15+BN25</f>
        <v>110503.41213203799</v>
      </c>
      <c r="BO64" s="54">
        <f>BO15+BO25</f>
        <v>117732.60006926447</v>
      </c>
    </row>
    <row r="65" spans="1:67" x14ac:dyDescent="0.3">
      <c r="A65" s="27"/>
      <c r="E65" s="48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K65" s="48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</row>
    <row r="66" spans="1:67" x14ac:dyDescent="0.3">
      <c r="A66" s="27"/>
      <c r="E66" s="48" t="s">
        <v>38</v>
      </c>
      <c r="F66" s="54">
        <f>SUM(F63:F65)</f>
        <v>75000</v>
      </c>
      <c r="G66" s="54">
        <f t="shared" ref="G66:AI66" si="56">SUM(G63:G65)</f>
        <v>78091.095000000001</v>
      </c>
      <c r="H66" s="54">
        <f t="shared" si="56"/>
        <v>80222.476874999993</v>
      </c>
      <c r="I66" s="54">
        <f t="shared" si="56"/>
        <v>82478.761548374998</v>
      </c>
      <c r="J66" s="54">
        <f t="shared" si="56"/>
        <v>84839.195678371878</v>
      </c>
      <c r="K66" s="54">
        <f t="shared" si="56"/>
        <v>87309.700944227865</v>
      </c>
      <c r="L66" s="54">
        <f t="shared" si="56"/>
        <v>89895.82641395033</v>
      </c>
      <c r="M66" s="54">
        <f t="shared" si="56"/>
        <v>92603.401392971718</v>
      </c>
      <c r="N66" s="54">
        <f t="shared" si="56"/>
        <v>95438.532898331003</v>
      </c>
      <c r="O66" s="54">
        <f t="shared" si="56"/>
        <v>98407.619814627338</v>
      </c>
      <c r="P66" s="54">
        <f t="shared" si="56"/>
        <v>101517.36736766965</v>
      </c>
      <c r="Q66" s="54">
        <f t="shared" si="56"/>
        <v>104774.80230834175</v>
      </c>
      <c r="R66" s="54">
        <f t="shared" si="56"/>
        <v>108187.28882985908</v>
      </c>
      <c r="S66" s="54">
        <f t="shared" si="56"/>
        <v>111762.54525456761</v>
      </c>
      <c r="T66" s="54">
        <f t="shared" si="56"/>
        <v>115508.66152812773</v>
      </c>
      <c r="U66" s="54">
        <f t="shared" si="56"/>
        <v>119434.11756078512</v>
      </c>
      <c r="V66" s="54">
        <f>SUM(V63:V65)</f>
        <v>123547.80245736006</v>
      </c>
      <c r="W66" s="54">
        <f>SUM(W63:W65)</f>
        <v>127859.03467961059</v>
      </c>
      <c r="X66" s="54">
        <f>SUM(X63:X65)</f>
        <v>132377.58318674742</v>
      </c>
      <c r="Y66" s="54">
        <f>SUM(Y63:Y65)</f>
        <v>137113.68960210562</v>
      </c>
      <c r="Z66" s="54">
        <f>SUM(Z63:Z65)</f>
        <v>142078.09145631347</v>
      </c>
      <c r="AA66" s="54">
        <f>SUM(AA63:AA65)</f>
        <v>147282.04655974935</v>
      </c>
      <c r="AB66" s="54">
        <f>SUM(AB63:AB65)</f>
        <v>152737.35855964758</v>
      </c>
      <c r="AC66" s="54">
        <f>SUM(AC63:AC65)</f>
        <v>158456.40373990999</v>
      </c>
      <c r="AD66" s="54">
        <f>SUM(AD63:AD65)</f>
        <v>164452.15912450815</v>
      </c>
      <c r="AE66" s="54">
        <f>SUM(AE63:AE65)</f>
        <v>170738.23194832669</v>
      </c>
      <c r="AF66" s="54">
        <f>SUM(AF63:AF65)</f>
        <v>177328.89056241111</v>
      </c>
      <c r="AG66" s="54">
        <f>SUM(AG63:AG65)</f>
        <v>184239.09684384457</v>
      </c>
      <c r="AH66" s="54">
        <f>SUM(AH63:AH65)</f>
        <v>191484.54018390417</v>
      </c>
      <c r="AI66" s="54">
        <f>SUM(AI63:AI65)</f>
        <v>199081.67313173524</v>
      </c>
      <c r="AK66" s="48"/>
      <c r="AL66" s="54">
        <f>SUM(AL63:AL65)</f>
        <v>75000</v>
      </c>
      <c r="AM66" s="54">
        <f t="shared" ref="AM66:BO66" si="57">SUM(AM63:AM65)</f>
        <v>77905.133100000006</v>
      </c>
      <c r="AN66" s="54">
        <f t="shared" si="57"/>
        <v>79910.766227500004</v>
      </c>
      <c r="AO66" s="54">
        <f t="shared" si="57"/>
        <v>82035.964962487502</v>
      </c>
      <c r="AP66" s="54">
        <f t="shared" si="57"/>
        <v>84261.297130532184</v>
      </c>
      <c r="AQ66" s="54">
        <f t="shared" si="57"/>
        <v>86592.365805407462</v>
      </c>
      <c r="AR66" s="54">
        <f t="shared" si="57"/>
        <v>89034.427303283053</v>
      </c>
      <c r="AS66" s="54">
        <f t="shared" si="57"/>
        <v>91593.005727827418</v>
      </c>
      <c r="AT66" s="54">
        <f t="shared" si="57"/>
        <v>94273.890873412674</v>
      </c>
      <c r="AU66" s="54">
        <f t="shared" si="57"/>
        <v>97083.15167937825</v>
      </c>
      <c r="AV66" s="54">
        <f t="shared" si="57"/>
        <v>100027.14998348328</v>
      </c>
      <c r="AW66" s="54">
        <f t="shared" si="57"/>
        <v>103112.55495242433</v>
      </c>
      <c r="AX66" s="54">
        <f t="shared" si="57"/>
        <v>106346.35821239762</v>
      </c>
      <c r="AY66" s="54">
        <f t="shared" si="57"/>
        <v>109735.88971416754</v>
      </c>
      <c r="AZ66" s="54">
        <f t="shared" si="57"/>
        <v>113288.83436865774</v>
      </c>
      <c r="BA66" s="54">
        <f t="shared" si="57"/>
        <v>117013.24949084841</v>
      </c>
      <c r="BB66" s="54">
        <f>SUM(BB63:BB65)</f>
        <v>120917.58309160323</v>
      </c>
      <c r="BC66" s="54">
        <f>SUM(BC63:BC65)</f>
        <v>125010.69305897887</v>
      </c>
      <c r="BD66" s="54">
        <f>SUM(BD63:BD65)</f>
        <v>129301.86727259465</v>
      </c>
      <c r="BE66" s="54">
        <f>SUM(BE63:BE65)</f>
        <v>133800.84469676256</v>
      </c>
      <c r="BF66" s="54">
        <f>SUM(BF63:BF65)</f>
        <v>138517.83750030486</v>
      </c>
      <c r="BG66" s="54">
        <f>SUM(BG63:BG65)</f>
        <v>143463.55425332286</v>
      </c>
      <c r="BH66" s="54">
        <f>SUM(BH63:BH65)</f>
        <v>148649.2242536298</v>
      </c>
      <c r="BI66" s="54">
        <f>SUM(BI63:BI65)</f>
        <v>154086.62303813169</v>
      </c>
      <c r="BJ66" s="54">
        <f>SUM(BJ63:BJ65)</f>
        <v>159788.09913713476</v>
      </c>
      <c r="BK66" s="54">
        <f>SUM(BK63:BK65)</f>
        <v>165766.60213238606</v>
      </c>
      <c r="BL66" s="54">
        <f>SUM(BL63:BL65)</f>
        <v>172035.71208261937</v>
      </c>
      <c r="BM66" s="54">
        <f>SUM(BM63:BM65)</f>
        <v>178609.6703834892</v>
      </c>
      <c r="BN66" s="54">
        <f>SUM(BN63:BN65)</f>
        <v>185503.41213203798</v>
      </c>
      <c r="BO66" s="54">
        <f>SUM(BO63:BO65)</f>
        <v>192732.60006926447</v>
      </c>
    </row>
    <row r="67" spans="1:67" x14ac:dyDescent="0.3">
      <c r="A67" s="27"/>
      <c r="B67" s="27"/>
      <c r="C67" s="27"/>
      <c r="D67" s="27"/>
      <c r="E67" s="48" t="s">
        <v>41</v>
      </c>
      <c r="F67" s="54">
        <f>F66</f>
        <v>75000</v>
      </c>
      <c r="G67" s="54">
        <f>F67+G66</f>
        <v>153091.095</v>
      </c>
      <c r="H67" s="54">
        <f t="shared" ref="H67:U67" si="58">G67+H66</f>
        <v>233313.57187499999</v>
      </c>
      <c r="I67" s="54">
        <f t="shared" si="58"/>
        <v>315792.33342337498</v>
      </c>
      <c r="J67" s="54">
        <f t="shared" si="58"/>
        <v>400631.52910174686</v>
      </c>
      <c r="K67" s="54">
        <f t="shared" si="58"/>
        <v>487941.23004597472</v>
      </c>
      <c r="L67" s="54">
        <f t="shared" si="58"/>
        <v>577837.05645992502</v>
      </c>
      <c r="M67" s="54">
        <f t="shared" si="58"/>
        <v>670440.45785289677</v>
      </c>
      <c r="N67" s="54">
        <f t="shared" si="58"/>
        <v>765878.99075122783</v>
      </c>
      <c r="O67" s="54">
        <f t="shared" si="58"/>
        <v>864286.61056585517</v>
      </c>
      <c r="P67" s="54">
        <f t="shared" si="58"/>
        <v>965803.97793352487</v>
      </c>
      <c r="Q67" s="54">
        <f t="shared" si="58"/>
        <v>1070578.7802418666</v>
      </c>
      <c r="R67" s="54">
        <f t="shared" si="58"/>
        <v>1178766.0690717257</v>
      </c>
      <c r="S67" s="54">
        <f t="shared" si="58"/>
        <v>1290528.6143262933</v>
      </c>
      <c r="T67" s="54">
        <f t="shared" si="58"/>
        <v>1406037.2758544211</v>
      </c>
      <c r="U67" s="54">
        <f t="shared" si="58"/>
        <v>1525471.3934152061</v>
      </c>
      <c r="V67" s="54">
        <f>U67+V66</f>
        <v>1649019.1958725662</v>
      </c>
      <c r="W67" s="54">
        <f>V67+W66</f>
        <v>1776878.2305521767</v>
      </c>
      <c r="X67" s="54">
        <f>W67+X66</f>
        <v>1909255.8137389242</v>
      </c>
      <c r="Y67" s="54">
        <f>X67+Y66</f>
        <v>2046369.5033410299</v>
      </c>
      <c r="Z67" s="54">
        <f>Y67+Z66</f>
        <v>2188447.5947973435</v>
      </c>
      <c r="AA67" s="54">
        <f>Z67+AA66</f>
        <v>2335729.6413570927</v>
      </c>
      <c r="AB67" s="54">
        <f>AA67+AB66</f>
        <v>2488466.9999167402</v>
      </c>
      <c r="AC67" s="54">
        <f>AB67+AC66</f>
        <v>2646923.4036566503</v>
      </c>
      <c r="AD67" s="54">
        <f>AC67+AD66</f>
        <v>2811375.5627811584</v>
      </c>
      <c r="AE67" s="54">
        <f>AD67+AE66</f>
        <v>2982113.7947294852</v>
      </c>
      <c r="AF67" s="54">
        <f>AE67+AF66</f>
        <v>3159442.6852918961</v>
      </c>
      <c r="AG67" s="54">
        <f>AF67+AG66</f>
        <v>3343681.7821357409</v>
      </c>
      <c r="AH67" s="54">
        <f>AG67+AH66</f>
        <v>3535166.322319645</v>
      </c>
      <c r="AI67" s="54">
        <f>AH67+AI66</f>
        <v>3734247.99545138</v>
      </c>
      <c r="AK67" s="54"/>
      <c r="AL67" s="54">
        <f>AL66</f>
        <v>75000</v>
      </c>
      <c r="AM67" s="54">
        <f>AL67+AM66</f>
        <v>152905.13310000001</v>
      </c>
      <c r="AN67" s="54">
        <f t="shared" ref="AN67:BA67" si="59">AM67+AN66</f>
        <v>232815.89932750002</v>
      </c>
      <c r="AO67" s="54">
        <f t="shared" si="59"/>
        <v>314851.86428998754</v>
      </c>
      <c r="AP67" s="54">
        <f t="shared" si="59"/>
        <v>399113.1614205197</v>
      </c>
      <c r="AQ67" s="54">
        <f t="shared" si="59"/>
        <v>485705.52722592716</v>
      </c>
      <c r="AR67" s="54">
        <f t="shared" si="59"/>
        <v>574739.95452921023</v>
      </c>
      <c r="AS67" s="54">
        <f t="shared" si="59"/>
        <v>666332.96025703766</v>
      </c>
      <c r="AT67" s="54">
        <f t="shared" si="59"/>
        <v>760606.85113045038</v>
      </c>
      <c r="AU67" s="54">
        <f t="shared" si="59"/>
        <v>857690.00280982861</v>
      </c>
      <c r="AV67" s="54">
        <f t="shared" si="59"/>
        <v>957717.15279331186</v>
      </c>
      <c r="AW67" s="54">
        <f t="shared" si="59"/>
        <v>1060829.7077457362</v>
      </c>
      <c r="AX67" s="54">
        <f t="shared" si="59"/>
        <v>1167176.0659581339</v>
      </c>
      <c r="AY67" s="54">
        <f t="shared" si="59"/>
        <v>1276911.9556723014</v>
      </c>
      <c r="AZ67" s="54">
        <f t="shared" si="59"/>
        <v>1390200.7900409591</v>
      </c>
      <c r="BA67" s="54">
        <f t="shared" si="59"/>
        <v>1507214.0395318076</v>
      </c>
      <c r="BB67" s="54">
        <f>BA67+BB66</f>
        <v>1628131.6226234108</v>
      </c>
      <c r="BC67" s="54">
        <f>BB67+BC66</f>
        <v>1753142.3156823895</v>
      </c>
      <c r="BD67" s="54">
        <f>BC67+BD66</f>
        <v>1882444.1829549843</v>
      </c>
      <c r="BE67" s="54">
        <f>BD67+BE66</f>
        <v>2016245.0276517468</v>
      </c>
      <c r="BF67" s="54">
        <f>BE67+BF66</f>
        <v>2154762.8651520517</v>
      </c>
      <c r="BG67" s="54">
        <f>BF67+BG66</f>
        <v>2298226.4194053747</v>
      </c>
      <c r="BH67" s="54">
        <f>BG67+BH66</f>
        <v>2446875.6436590045</v>
      </c>
      <c r="BI67" s="54">
        <f>BH67+BI66</f>
        <v>2600962.2666971362</v>
      </c>
      <c r="BJ67" s="54">
        <f>BI67+BJ66</f>
        <v>2760750.3658342711</v>
      </c>
      <c r="BK67" s="54">
        <f>BJ67+BK66</f>
        <v>2926516.9679666571</v>
      </c>
      <c r="BL67" s="54">
        <f>BK67+BL66</f>
        <v>3098552.6800492764</v>
      </c>
      <c r="BM67" s="54">
        <f>BL67+BM66</f>
        <v>3277162.3504327657</v>
      </c>
      <c r="BN67" s="54">
        <f>BM67+BN66</f>
        <v>3462665.7625648035</v>
      </c>
      <c r="BO67" s="54">
        <f>BN67+BO66</f>
        <v>3655398.3626340679</v>
      </c>
    </row>
    <row r="68" spans="1:67" x14ac:dyDescent="0.3">
      <c r="A68" s="27"/>
      <c r="B68" s="27"/>
      <c r="C68" s="27"/>
      <c r="D68" s="27"/>
      <c r="E68" s="48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</row>
    <row r="69" spans="1:67" x14ac:dyDescent="0.3">
      <c r="A69" s="27"/>
      <c r="B69" s="27"/>
      <c r="C69" s="27"/>
      <c r="D69" s="27"/>
      <c r="E69" s="48"/>
      <c r="F69" s="54">
        <f>F67+F61+F58</f>
        <v>35994.86</v>
      </c>
      <c r="G69" s="54">
        <f>G67+G61+G58</f>
        <v>74021.701159999997</v>
      </c>
      <c r="H69" s="54">
        <f t="shared" ref="H69:AI69" si="60">H67+H61+H58</f>
        <v>114155.38712899998</v>
      </c>
      <c r="I69" s="54">
        <f t="shared" si="60"/>
        <v>156526.98830760494</v>
      </c>
      <c r="J69" s="54">
        <f t="shared" si="60"/>
        <v>201242.1117562846</v>
      </c>
      <c r="K69" s="54">
        <f t="shared" si="60"/>
        <v>248411.50194796678</v>
      </c>
      <c r="L69" s="54">
        <f t="shared" si="60"/>
        <v>298151.37383838976</v>
      </c>
      <c r="M69" s="54">
        <f t="shared" si="60"/>
        <v>350583.74526210048</v>
      </c>
      <c r="N69" s="54">
        <f t="shared" si="60"/>
        <v>405836.72003128513</v>
      </c>
      <c r="O69" s="54">
        <f t="shared" si="60"/>
        <v>483403.6568668714</v>
      </c>
      <c r="P69" s="54">
        <f t="shared" si="60"/>
        <v>546225.95398316474</v>
      </c>
      <c r="Q69" s="54">
        <f t="shared" si="60"/>
        <v>612213.77934973896</v>
      </c>
      <c r="R69" s="54">
        <f t="shared" si="60"/>
        <v>681525.52081386349</v>
      </c>
      <c r="S69" s="54">
        <f t="shared" si="60"/>
        <v>754327.16343673645</v>
      </c>
      <c r="T69" s="54">
        <f>T67+T61+T58</f>
        <v>830792.66551310767</v>
      </c>
      <c r="U69" s="54">
        <f>U67+U61+U58</f>
        <v>911104.35277258034</v>
      </c>
      <c r="V69" s="54">
        <f>V67+V61+V58</f>
        <v>995453.33165710873</v>
      </c>
      <c r="W69" s="54">
        <f>W67+W61+W58</f>
        <v>1084039.9226126452</v>
      </c>
      <c r="X69" s="54">
        <f>X67+X61+X58</f>
        <v>1177074.1143784707</v>
      </c>
      <c r="Y69" s="54">
        <f>Y67+Y61+Y58</f>
        <v>1274776.0403055493</v>
      </c>
      <c r="Z69" s="54">
        <f>Z67+Z61+Z58</f>
        <v>1377376.4777854008</v>
      </c>
      <c r="AA69" s="54">
        <f>AA67+AA61+AA58</f>
        <v>1485117.3719235945</v>
      </c>
      <c r="AB69" s="54">
        <f>AB67+AB61+AB58</f>
        <v>1598252.3846471566</v>
      </c>
      <c r="AC69" s="54">
        <f>AC67+AC61+AC58</f>
        <v>1717047.4704930603</v>
      </c>
      <c r="AD69" s="54">
        <f>AD67+AD61+AD58</f>
        <v>1841781.4803857116</v>
      </c>
      <c r="AE69" s="54">
        <f>AE67+AE61+AE58</f>
        <v>1972746.7947750161</v>
      </c>
      <c r="AF69" s="54">
        <f>AF67+AF61+AF58</f>
        <v>2110249.9875734327</v>
      </c>
      <c r="AG69" s="54">
        <f>AG67+AG61+AG58</f>
        <v>2254612.5224005119</v>
      </c>
      <c r="AH69" s="54">
        <f>AH67+AH61+AH58</f>
        <v>2406171.4827168966</v>
      </c>
      <c r="AI69" s="54">
        <f>AI67+AI61+AI58</f>
        <v>2565280.337506908</v>
      </c>
      <c r="AK69" s="54"/>
      <c r="AL69" s="54">
        <f>AL67+AL61+AL58</f>
        <v>36127.42</v>
      </c>
      <c r="AM69" s="54">
        <f>AM67+AM61+AM58</f>
        <v>74213.292492000008</v>
      </c>
      <c r="AN69" s="54">
        <f t="shared" ref="AN69:BO69" si="61">AN67+AN61+AN58</f>
        <v>114290.90803230002</v>
      </c>
      <c r="AO69" s="54">
        <f t="shared" si="61"/>
        <v>156483.32361906354</v>
      </c>
      <c r="AP69" s="54">
        <f t="shared" si="61"/>
        <v>200891.49781386502</v>
      </c>
      <c r="AQ69" s="54">
        <f t="shared" si="61"/>
        <v>247621.54828993915</v>
      </c>
      <c r="AR69" s="54">
        <f t="shared" si="61"/>
        <v>296784.80455074366</v>
      </c>
      <c r="AS69" s="54">
        <f t="shared" si="61"/>
        <v>348498.10524367413</v>
      </c>
      <c r="AT69" s="54">
        <f t="shared" si="61"/>
        <v>402884.0669003973</v>
      </c>
      <c r="AU69" s="54">
        <f t="shared" si="61"/>
        <v>470683.0126651742</v>
      </c>
      <c r="AV69" s="54">
        <f t="shared" si="61"/>
        <v>531665.97712442349</v>
      </c>
      <c r="AW69" s="54">
        <f t="shared" si="61"/>
        <v>595682.31950062071</v>
      </c>
      <c r="AX69" s="54">
        <f t="shared" si="61"/>
        <v>662882.32669710636</v>
      </c>
      <c r="AY69" s="54">
        <f t="shared" si="61"/>
        <v>733423.54701025761</v>
      </c>
      <c r="AZ69" s="54">
        <f>AZ67+AZ61+AZ58</f>
        <v>807471.14757833304</v>
      </c>
      <c r="BA69" s="54">
        <f>BA67+BA61+BA58</f>
        <v>885198.2891838745</v>
      </c>
      <c r="BB69" s="54">
        <f>BB67+BB61+BB58</f>
        <v>966786.51926087309</v>
      </c>
      <c r="BC69" s="54">
        <f>BC67+BC61+BC58</f>
        <v>1052426.1839993456</v>
      </c>
      <c r="BD69" s="54">
        <f>BD67+BD61+BD58</f>
        <v>1142316.860483425</v>
      </c>
      <c r="BE69" s="54">
        <f>BE67+BE61+BE58</f>
        <v>1236667.8098446568</v>
      </c>
      <c r="BF69" s="54">
        <f>BF67+BF61+BF58</f>
        <v>1335698.4524600296</v>
      </c>
      <c r="BG69" s="54">
        <f>BG67+BG61+BG58</f>
        <v>1439638.8662743995</v>
      </c>
      <c r="BH69" s="54">
        <f>BH67+BH61+BH58</f>
        <v>1548730.309379614</v>
      </c>
      <c r="BI69" s="54">
        <f>BI67+BI61+BI58</f>
        <v>1663225.7680378107</v>
      </c>
      <c r="BJ69" s="54">
        <f>BJ67+BJ61+BJ58</f>
        <v>1783390.5313942498</v>
      </c>
      <c r="BK69" s="54">
        <f>BK67+BK61+BK58</f>
        <v>1909502.7941857758</v>
      </c>
      <c r="BL69" s="54">
        <f>BL67+BL61+BL58</f>
        <v>2041854.2888146725</v>
      </c>
      <c r="BM69" s="54">
        <f>BM67+BM61+BM58</f>
        <v>2180750.9482244872</v>
      </c>
      <c r="BN69" s="54">
        <f>BN67+BN61+BN58</f>
        <v>2326513.6010844521</v>
      </c>
      <c r="BO69" s="54">
        <f>BO67+BO61+BO58</f>
        <v>2479478.7008626489</v>
      </c>
    </row>
    <row r="70" spans="1:67" x14ac:dyDescent="0.3">
      <c r="A70" s="27"/>
      <c r="B70" s="27"/>
      <c r="C70" s="27"/>
      <c r="D70" s="27"/>
      <c r="E70" s="48"/>
      <c r="F70" s="54">
        <f>F69-F40</f>
        <v>0</v>
      </c>
      <c r="G70" s="54">
        <f t="shared" ref="G70:AI70" si="62">G69-G40</f>
        <v>0</v>
      </c>
      <c r="H70" s="54">
        <f t="shared" si="62"/>
        <v>0</v>
      </c>
      <c r="I70" s="54">
        <f t="shared" si="62"/>
        <v>0</v>
      </c>
      <c r="J70" s="54">
        <f t="shared" si="62"/>
        <v>0</v>
      </c>
      <c r="K70" s="54">
        <f t="shared" si="62"/>
        <v>0</v>
      </c>
      <c r="L70" s="54">
        <f t="shared" si="62"/>
        <v>0</v>
      </c>
      <c r="M70" s="54">
        <f t="shared" si="62"/>
        <v>0</v>
      </c>
      <c r="N70" s="54">
        <f t="shared" si="62"/>
        <v>0</v>
      </c>
      <c r="O70" s="54">
        <f t="shared" si="62"/>
        <v>0</v>
      </c>
      <c r="P70" s="54">
        <f t="shared" si="62"/>
        <v>0</v>
      </c>
      <c r="Q70" s="54">
        <f t="shared" si="62"/>
        <v>0</v>
      </c>
      <c r="R70" s="54">
        <f t="shared" si="62"/>
        <v>0</v>
      </c>
      <c r="S70" s="54">
        <f t="shared" si="62"/>
        <v>0</v>
      </c>
      <c r="T70" s="54">
        <f>T69-T40</f>
        <v>0</v>
      </c>
      <c r="U70" s="54">
        <f>U69-U40</f>
        <v>0</v>
      </c>
      <c r="V70" s="54">
        <f>V69-V40</f>
        <v>0</v>
      </c>
      <c r="W70" s="54">
        <f>W69-W40</f>
        <v>0</v>
      </c>
      <c r="X70" s="54">
        <f>X69-X40</f>
        <v>0</v>
      </c>
      <c r="Y70" s="54">
        <f>Y69-Y40</f>
        <v>0</v>
      </c>
      <c r="Z70" s="54">
        <f>Z69-Z40</f>
        <v>0</v>
      </c>
      <c r="AA70" s="54">
        <f>AA69-AA40</f>
        <v>0</v>
      </c>
      <c r="AB70" s="54">
        <f>AB69-AB40</f>
        <v>0</v>
      </c>
      <c r="AC70" s="54">
        <f>AC69-AC40</f>
        <v>0</v>
      </c>
      <c r="AD70" s="54">
        <f>AD69-AD40</f>
        <v>0</v>
      </c>
      <c r="AE70" s="54">
        <f>AE69-AE40</f>
        <v>0</v>
      </c>
      <c r="AF70" s="54">
        <f>AF69-AF40</f>
        <v>0</v>
      </c>
      <c r="AG70" s="54">
        <f>AG69-AG40</f>
        <v>0</v>
      </c>
      <c r="AH70" s="54">
        <f>AH69-AH40</f>
        <v>0</v>
      </c>
      <c r="AI70" s="54">
        <f>AI69-AI40</f>
        <v>0</v>
      </c>
      <c r="AK70" s="54"/>
      <c r="AL70" s="54">
        <f>AL69-AL40</f>
        <v>0</v>
      </c>
      <c r="AM70" s="54">
        <f t="shared" ref="AM70:BO70" si="63">AM69-AM40</f>
        <v>0</v>
      </c>
      <c r="AN70" s="54">
        <f t="shared" si="63"/>
        <v>0</v>
      </c>
      <c r="AO70" s="54">
        <f t="shared" si="63"/>
        <v>0</v>
      </c>
      <c r="AP70" s="54">
        <f t="shared" si="63"/>
        <v>0</v>
      </c>
      <c r="AQ70" s="54">
        <f t="shared" si="63"/>
        <v>0</v>
      </c>
      <c r="AR70" s="54">
        <f t="shared" si="63"/>
        <v>0</v>
      </c>
      <c r="AS70" s="54">
        <f t="shared" si="63"/>
        <v>0</v>
      </c>
      <c r="AT70" s="54">
        <f t="shared" si="63"/>
        <v>0</v>
      </c>
      <c r="AU70" s="54">
        <f t="shared" si="63"/>
        <v>0</v>
      </c>
      <c r="AV70" s="54">
        <f t="shared" si="63"/>
        <v>0</v>
      </c>
      <c r="AW70" s="54">
        <f t="shared" si="63"/>
        <v>0</v>
      </c>
      <c r="AX70" s="54">
        <f t="shared" si="63"/>
        <v>0</v>
      </c>
      <c r="AY70" s="54">
        <f t="shared" si="63"/>
        <v>0</v>
      </c>
      <c r="AZ70" s="54">
        <f>AZ69-AZ40</f>
        <v>0</v>
      </c>
      <c r="BA70" s="54">
        <f>BA69-BA40</f>
        <v>0</v>
      </c>
      <c r="BB70" s="54">
        <f>BB69-BB40</f>
        <v>0</v>
      </c>
      <c r="BC70" s="54">
        <f>BC69-BC40</f>
        <v>0</v>
      </c>
      <c r="BD70" s="54">
        <f>BD69-BD40</f>
        <v>0</v>
      </c>
      <c r="BE70" s="54">
        <f>BE69-BE40</f>
        <v>0</v>
      </c>
      <c r="BF70" s="54">
        <f>BF69-BF40</f>
        <v>0</v>
      </c>
      <c r="BG70" s="54">
        <f>BG69-BG40</f>
        <v>0</v>
      </c>
      <c r="BH70" s="54">
        <f>BH69-BH40</f>
        <v>0</v>
      </c>
      <c r="BI70" s="54">
        <f>BI69-BI40</f>
        <v>0</v>
      </c>
      <c r="BJ70" s="54">
        <f>BJ69-BJ40</f>
        <v>0</v>
      </c>
      <c r="BK70" s="54">
        <f>BK69-BK40</f>
        <v>0</v>
      </c>
      <c r="BL70" s="54">
        <f>BL69-BL40</f>
        <v>0</v>
      </c>
      <c r="BM70" s="54">
        <f>BM69-BM40</f>
        <v>0</v>
      </c>
      <c r="BN70" s="54">
        <f>BN69-BN40</f>
        <v>0</v>
      </c>
      <c r="BO70" s="54">
        <f>BO69-BO40</f>
        <v>0</v>
      </c>
    </row>
    <row r="71" spans="1:67" x14ac:dyDescent="0.3">
      <c r="A71" s="27"/>
      <c r="B71" s="27"/>
      <c r="C71" s="27"/>
      <c r="D71" s="27"/>
      <c r="E71" s="48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1:67" x14ac:dyDescent="0.3">
      <c r="A72" s="27"/>
      <c r="B72" s="27"/>
      <c r="C72" s="27"/>
      <c r="D72" s="27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K72" s="59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</row>
    <row r="73" spans="1:67" x14ac:dyDescent="0.3">
      <c r="A73" s="27"/>
      <c r="B73" s="27"/>
      <c r="C73" s="27"/>
      <c r="D73" s="2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67" x14ac:dyDescent="0.3">
      <c r="A74" s="27"/>
      <c r="B74" s="2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67" x14ac:dyDescent="0.3">
      <c r="A75" s="27"/>
      <c r="B75" s="27"/>
      <c r="D75" s="2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67" x14ac:dyDescent="0.3">
      <c r="A76" s="27"/>
      <c r="B76" s="27"/>
      <c r="D76" s="2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67" x14ac:dyDescent="0.3">
      <c r="A77" s="27"/>
      <c r="B77" s="27"/>
      <c r="C77" s="61"/>
      <c r="D77" s="6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67" x14ac:dyDescent="0.3">
      <c r="A78" s="27"/>
      <c r="B78" s="27"/>
      <c r="C78" s="62"/>
      <c r="D78" s="61"/>
    </row>
    <row r="79" spans="1:67" x14ac:dyDescent="0.3">
      <c r="A79" s="27"/>
      <c r="B79" s="27"/>
      <c r="C79" s="62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1" spans="1:37" x14ac:dyDescent="0.3">
      <c r="A81" s="27"/>
      <c r="B81" s="27"/>
      <c r="AK81" s="63"/>
    </row>
    <row r="83" spans="1:37" x14ac:dyDescent="0.3">
      <c r="A83" s="27"/>
      <c r="B83" s="27"/>
      <c r="AK83" s="63"/>
    </row>
    <row r="88" spans="1:37" x14ac:dyDescent="0.3">
      <c r="G88" s="64"/>
      <c r="H88" s="64"/>
      <c r="I88" s="29"/>
      <c r="J88" s="29"/>
    </row>
  </sheetData>
  <mergeCells count="6">
    <mergeCell ref="B29:D33"/>
    <mergeCell ref="B35:D37"/>
    <mergeCell ref="B40:D48"/>
    <mergeCell ref="B11:D26"/>
    <mergeCell ref="E1:AI2"/>
    <mergeCell ref="AK1:BO2"/>
  </mergeCells>
  <conditionalFormatting sqref="F41:AI42 G43:AI45">
    <cfRule type="cellIs" dxfId="23" priority="11" operator="greaterThan">
      <formula>0</formula>
    </cfRule>
    <cfRule type="cellIs" dxfId="22" priority="12" operator="lessThan">
      <formula>0</formula>
    </cfRule>
  </conditionalFormatting>
  <conditionalFormatting sqref="F38:AI38">
    <cfRule type="cellIs" dxfId="19" priority="9" operator="greaterThan">
      <formula>0</formula>
    </cfRule>
    <cfRule type="cellIs" dxfId="18" priority="10" operator="lessThan">
      <formula>0</formula>
    </cfRule>
  </conditionalFormatting>
  <conditionalFormatting sqref="F32:AI32">
    <cfRule type="cellIs" dxfId="15" priority="7" operator="greaterThan">
      <formula>0</formula>
    </cfRule>
    <cfRule type="cellIs" dxfId="14" priority="8" operator="lessThan">
      <formula>0</formula>
    </cfRule>
  </conditionalFormatting>
  <conditionalFormatting sqref="E32:AI32 E38:AI38 F41:AI42 G43:AI45 AK41:BO45 AK38:BO38 AK32:BO32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F27:AI27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E27:AI27 AK27:BO27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Graafi</vt:lpstr>
      <vt:lpstr>palkkaVAIosinko15&amp;20</vt:lpstr>
      <vt:lpstr>palkkaVAIosinko30&amp;40</vt:lpstr>
      <vt:lpstr>palkkaVAIosinko50&amp;60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2014-07-06T22:03:01Z</dcterms:created>
  <dcterms:modified xsi:type="dcterms:W3CDTF">2014-09-09T10:46:58Z</dcterms:modified>
</cp:coreProperties>
</file>